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ateplení obálky obj..." sheetId="2" r:id="rId2"/>
    <sheet name="02 - Elektroinstalace" sheetId="3" r:id="rId3"/>
    <sheet name="03 - Vedlejší a ostatní n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'01 - Zateplení obálky obj...'!$C$98:$K$500</definedName>
    <definedName name="_xlnm.Print_Area" localSheetId="1">'01 - Zateplení obálky obj...'!$C$4:$J$39,'01 - Zateplení obálky obj...'!$C$45:$J$80,'01 - Zateplení obálky obj...'!$C$86:$K$500</definedName>
    <definedName name="_xlnm._FilterDatabase" localSheetId="2" hidden="1">'02 - Elektroinstalace'!$C$85:$K$207</definedName>
    <definedName name="_xlnm.Print_Area" localSheetId="2">'02 - Elektroinstalace'!$C$4:$J$39,'02 - Elektroinstalace'!$C$45:$J$67,'02 - Elektroinstalace'!$C$73:$K$207</definedName>
    <definedName name="_xlnm._FilterDatabase" localSheetId="3" hidden="1">'03 - Vedlejší a ostatní n...'!$C$84:$K$110</definedName>
    <definedName name="_xlnm.Print_Area" localSheetId="3">'03 - Vedlejší a ostatní n...'!$C$4:$J$39,'03 - Vedlejší a ostatní n...'!$C$45:$J$66,'03 - Vedlejší a ostatní n...'!$C$72:$K$110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Zateplení obálky obj...'!$98:$98</definedName>
    <definedName name="_xlnm.Print_Titles" localSheetId="2">'02 - Elektroinstalace'!$85:$85</definedName>
    <definedName name="_xlnm.Print_Titles" localSheetId="3">'03 - Vedlejší a ostatní n...'!$84:$84</definedName>
  </definedNames>
  <calcPr fullCalcOnLoad="1"/>
</workbook>
</file>

<file path=xl/sharedStrings.xml><?xml version="1.0" encoding="utf-8"?>
<sst xmlns="http://schemas.openxmlformats.org/spreadsheetml/2006/main" count="6151" uniqueCount="1359">
  <si>
    <t>Export Komplet</t>
  </si>
  <si>
    <t>VZ</t>
  </si>
  <si>
    <t>2.0</t>
  </si>
  <si>
    <t>ZAMOK</t>
  </si>
  <si>
    <t>False</t>
  </si>
  <si>
    <t>{7ac8a076-b99b-4888-a383-da04e491ea1e}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</si>
  <si>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</si>
  <si>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</si>
  <si>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</si>
  <si>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</si>
  <si>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</si>
  <si>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</si>
  <si>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</si>
  <si>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</si>
  <si>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2023/003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</si>
  <si>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</si>
  <si>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</si>
  <si>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Dílny OV Mládežníků 626</t>
  </si>
  <si>
    <t>KSO:</t>
  </si>
  <si>
    <t>812 61 72</t>
  </si>
  <si>
    <t>CC-CZ:</t>
  </si>
  <si>
    <t>12741</t>
  </si>
  <si>
    <t>Místo:</t>
  </si>
  <si>
    <t>Rokycany</t>
  </si>
  <si>
    <t>Datum:</t>
  </si>
  <si>
    <t>4. 5. 2023</t>
  </si>
  <si>
    <t>CZ-CPV:</t>
  </si>
  <si>
    <t>45000000-7</t>
  </si>
  <si>
    <t>CZ-CPA:</t>
  </si>
  <si>
    <t>41.00.29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</si>
  <si>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</si>
  <si>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</si>
  <si>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</si>
  <si>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</si>
  <si>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</si>
  <si>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</si>
  <si>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</si>
  <si>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</si>
  <si>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</si>
  <si>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</si>
  <si>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Area Projekt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</si>
  <si>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</si>
  <si>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</si>
  <si>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</si>
  <si>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</si>
  <si>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</si>
  <si>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</si>
  <si>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</si>
  <si>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</si>
  <si>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</si>
  <si>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</si>
  <si>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</si>
  <si>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</si>
  <si>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</si>
  <si>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</si>
  <si>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</si>
  <si>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</si>
  <si>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</si>
  <si>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</si>
  <si>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</si>
  <si>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</si>
  <si>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</si>
  <si>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</si>
  <si>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</si>
  <si>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</si>
  <si>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</si>
  <si>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</si>
  <si>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</si>
  <si>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</si>
  <si>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</si>
  <si>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</si>
  <si>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</si>
  <si>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</si>
  <si>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</si>
  <si>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</si>
  <si>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</si>
  <si>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</si>
  <si>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</si>
  <si>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</si>
  <si>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</si>
  <si>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</si>
  <si>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</si>
  <si>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</si>
  <si>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 obálky objektu</t>
  </si>
  <si>
    <t>STA</t>
  </si>
  <si>
    <t>1</t>
  </si>
  <si>
    <t>{c68b1eb4-fd3a-49dc-80ec-3a9c557c4347}</t>
  </si>
  <si>
    <t>2</t>
  </si>
  <si>
    <t>02</t>
  </si>
  <si>
    <t>Elektroinstalace</t>
  </si>
  <si>
    <t>{08e49614-2d89-4531-b17d-869bd120a23d}</t>
  </si>
  <si>
    <t>03</t>
  </si>
  <si>
    <t>Vedlejší a ostatní náklady</t>
  </si>
  <si>
    <t>{d9aa70f9-3500-4b18-8b44-105006df6c78}</t>
  </si>
  <si>
    <t>803 11 13</t>
  </si>
  <si>
    <t>KRYCÍ LIST SOUPISU PRACÍ</t>
  </si>
  <si>
    <t>Objekt:</t>
  </si>
  <si>
    <t>01 - Zateplení obálky objektu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</si>
  <si>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</si>
  <si>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</si>
  <si>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</si>
  <si>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</si>
  <si>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</si>
  <si>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</si>
  <si>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</si>
  <si>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</si>
  <si>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</si>
  <si>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</si>
  <si>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</si>
  <si>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</si>
  <si>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</si>
  <si>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</si>
  <si>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</si>
  <si>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</si>
  <si>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</si>
  <si>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</si>
  <si>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</si>
  <si>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</si>
  <si>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</si>
  <si>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</si>
  <si>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</si>
  <si>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</si>
  <si>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</si>
  <si>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</si>
  <si>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</si>
  <si>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</si>
  <si>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</si>
  <si>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</si>
  <si>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</si>
  <si>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</si>
  <si>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</si>
  <si>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</si>
  <si>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</si>
  <si>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</si>
  <si>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</si>
  <si>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</si>
  <si>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</si>
  <si>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</si>
  <si>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</si>
  <si>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</si>
  <si>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</si>
  <si>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342151111</t>
  </si>
  <si>
    <t>Montáž opláštění stěn ocelové konstrukce ze sendvičových panelů šroubovaných, výšky budovy do 6 m</t>
  </si>
  <si>
    <t>m2</t>
  </si>
  <si>
    <t>CS ÚRS 2023 01</t>
  </si>
  <si>
    <t>4</t>
  </si>
  <si>
    <t>1840681317</t>
  </si>
  <si>
    <t>Online PSC</t>
  </si>
  <si>
    <t>https://podminky.urs.cz/item/CS_URS_2023_01/342151111</t>
  </si>
  <si>
    <t>M</t>
  </si>
  <si>
    <t>55324700R1</t>
  </si>
  <si>
    <t>panel sendvičový stěnový vnější, izolace PIR, viditelné kotvení, U 0,19W/m2K, modulová/celková š 1100/1120mm tl 150mm</t>
  </si>
  <si>
    <t>8</t>
  </si>
  <si>
    <t>-499656498</t>
  </si>
  <si>
    <t>P</t>
  </si>
  <si>
    <t>Poznámka k položce:
antracit</t>
  </si>
  <si>
    <t>VV</t>
  </si>
  <si>
    <t>98*1,1 'Přepočtené koeficientem množství</t>
  </si>
  <si>
    <t>342151111R1</t>
  </si>
  <si>
    <t xml:space="preserve">Montáž a dodávka sekundární konstruce k fasádním panelů C profily 150 mm </t>
  </si>
  <si>
    <t>m</t>
  </si>
  <si>
    <t>1554983176</t>
  </si>
  <si>
    <t>Poznámka k položce:
pozinkované , ocel S280GD</t>
  </si>
  <si>
    <t>342151111R3</t>
  </si>
  <si>
    <t>Montáž opláštění stěn ocelové konstrukce ze sendvičových panelů šroubovaných, výšky budovy do 6 m - přířezy</t>
  </si>
  <si>
    <t>-1901662244</t>
  </si>
  <si>
    <t>6</t>
  </si>
  <si>
    <t>Úpravy povrchů, podlahy a osazování výplní</t>
  </si>
  <si>
    <t>5</t>
  </si>
  <si>
    <t>612325302</t>
  </si>
  <si>
    <t>Vápenocementová omítka ostění nebo nadpraží štuková</t>
  </si>
  <si>
    <t>-66272571</t>
  </si>
  <si>
    <t>https://podminky.urs.cz/item/CS_URS_2023_01/612325302</t>
  </si>
  <si>
    <t>((1,5*2+1,2)+(1,2*3)+(0,9*3*2)+(2,4+1,8*2)*4)*0,40</t>
  </si>
  <si>
    <t>622151031</t>
  </si>
  <si>
    <t>Penetrační nátěr vnějších pastovitých tenkovrstvých omítek silikonový stěn</t>
  </si>
  <si>
    <t>1625616904</t>
  </si>
  <si>
    <t>https://podminky.urs.cz/item/CS_URS_2023_01/622151031</t>
  </si>
  <si>
    <t>254*2 'Přepočtené koeficientem množství</t>
  </si>
  <si>
    <t>7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</si>
  <si>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</si>
  <si>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</si>
  <si>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-597379515</t>
  </si>
  <si>
    <t>https://podminky.urs.cz/item/CS_URS_2023_01/622211021</t>
  </si>
  <si>
    <t>"sokl" 0,50*(27,20*2+15,2*2)</t>
  </si>
  <si>
    <t>28376422</t>
  </si>
  <si>
    <t>deska XPS hrana polodrážková a hladký povrch 300kPA tl 100mm</t>
  </si>
  <si>
    <t>1376029781</t>
  </si>
  <si>
    <t>42,4*1,05 'Přepočtené koeficientem množství</t>
  </si>
  <si>
    <t>9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</si>
  <si>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</si>
  <si>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</si>
  <si>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548944976</t>
  </si>
  <si>
    <t>https://podminky.urs.cz/item/CS_URS_2023_01/622211031</t>
  </si>
  <si>
    <t>221,70+32,30</t>
  </si>
  <si>
    <t>10</t>
  </si>
  <si>
    <t>28376078</t>
  </si>
  <si>
    <t>deska EPS grafitová fasádní λ=0,030-0,031 tl 140mm</t>
  </si>
  <si>
    <t>1713612113</t>
  </si>
  <si>
    <t>254*1,05 'Přepočtené koeficientem množství</t>
  </si>
  <si>
    <t>11</t>
  </si>
  <si>
    <t>622212001</t>
  </si>
  <si>
    <t>Montáž kontaktního zateplení vnějšího ostění, nadpraží nebo parapetu lepením z polystyrenových desek hloubky špalet do 200 mm, tloušťky desek do 40 mm</t>
  </si>
  <si>
    <t>-958189928</t>
  </si>
  <si>
    <t>https://podminky.urs.cz/item/CS_URS_2023_01/622212001</t>
  </si>
  <si>
    <t>1,2+1,5*2</t>
  </si>
  <si>
    <t>1,2*3</t>
  </si>
  <si>
    <t>0,9*3*2</t>
  </si>
  <si>
    <t>(2,40+1,8*2)*4</t>
  </si>
  <si>
    <t>"parapety"1,2*2+0,9*2+2,4*4</t>
  </si>
  <si>
    <t>Součet</t>
  </si>
  <si>
    <t>12</t>
  </si>
  <si>
    <t>28376072</t>
  </si>
  <si>
    <t>deska EPS grafitová fasádní λ=0,030-0,031 tl 40mm</t>
  </si>
  <si>
    <t>1033088574</t>
  </si>
  <si>
    <t>37,20*0,20</t>
  </si>
  <si>
    <t>7,44*1,1 'Přepočtené koeficientem množství</t>
  </si>
  <si>
    <t>13</t>
  </si>
  <si>
    <t>28376070</t>
  </si>
  <si>
    <t>deska EPS grafitová fasádní λ=0,030-0,031 tl 20mm</t>
  </si>
  <si>
    <t>-1510255991</t>
  </si>
  <si>
    <t>13,80*0,20</t>
  </si>
  <si>
    <t>2,76*1,08 'Přepočtené koeficientem množství</t>
  </si>
  <si>
    <t>14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</si>
  <si>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</si>
  <si>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</si>
  <si>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1651516542</t>
  </si>
  <si>
    <t>https://podminky.urs.cz/item/CS_URS_2023_01/622251101</t>
  </si>
  <si>
    <t>622252001</t>
  </si>
  <si>
    <t>Montáž profilů kontaktního zateplení zakládacích soklových připevněných hmoždinkami</t>
  </si>
  <si>
    <t>1857947241</t>
  </si>
  <si>
    <t>https://podminky.urs.cz/item/CS_URS_2023_01/622252001</t>
  </si>
  <si>
    <t>4,5*4+15,20*2</t>
  </si>
  <si>
    <t>16</t>
  </si>
  <si>
    <t>59051634</t>
  </si>
  <si>
    <t>profil zakládací Al tl 1,0mm pro ETICS pro izolant tl 140mm</t>
  </si>
  <si>
    <t>-677417183</t>
  </si>
  <si>
    <t>48,4*1,05 'Přepočtené koeficientem množství</t>
  </si>
  <si>
    <t>17</t>
  </si>
  <si>
    <t>622252002</t>
  </si>
  <si>
    <t>Montáž profilů kontaktního zateplení ostatních stěnových, dilatačních apod. lepených do tmelu</t>
  </si>
  <si>
    <t>1899805346</t>
  </si>
  <si>
    <t>https://podminky.urs.cz/item/CS_URS_2023_01/622252002</t>
  </si>
  <si>
    <t>"rohové" 37,20</t>
  </si>
  <si>
    <t>"ukončovací u průchodu" 12,00</t>
  </si>
  <si>
    <t>18</t>
  </si>
  <si>
    <t>28342205</t>
  </si>
  <si>
    <t>profil začišťovací PVC 6mm s výztužnou tkaninou pro ostění ETICS</t>
  </si>
  <si>
    <t>-376310977</t>
  </si>
  <si>
    <t>37,2*1,05 'Přepočtené koeficientem množství</t>
  </si>
  <si>
    <t>19</t>
  </si>
  <si>
    <t>63127464</t>
  </si>
  <si>
    <t>profil rohový Al 15x15mm s výztužnou tkaninou š 100mm pro ETICS</t>
  </si>
  <si>
    <t>835310101</t>
  </si>
  <si>
    <t>37,2*1,08 'Přepočtené koeficientem množství</t>
  </si>
  <si>
    <t>20</t>
  </si>
  <si>
    <t>28342206</t>
  </si>
  <si>
    <t>profil ukončovací PVC s výztužnou tkaninu pro ukončení atiky ETICS</t>
  </si>
  <si>
    <t>-1820222521</t>
  </si>
  <si>
    <t>12*1,08 'Přepočtené koeficientem množství</t>
  </si>
  <si>
    <t>42972307</t>
  </si>
  <si>
    <t>mřížka stěnová otevřená jednořadá kovová úhel lamel 0° 400x300mm</t>
  </si>
  <si>
    <t>kus</t>
  </si>
  <si>
    <t>1459312362</t>
  </si>
  <si>
    <t xml:space="preserve">Poznámka k položce:
pozinkovaná
</t>
  </si>
  <si>
    <t>22</t>
  </si>
  <si>
    <t>622325103</t>
  </si>
  <si>
    <t>Oprava vápenocementové omítky vnějších ploch stupně členitosti 1 hladké stěn, v rozsahu opravované plochy přes 30 do 50%</t>
  </si>
  <si>
    <t>-390298652</t>
  </si>
  <si>
    <t>https://podminky.urs.cz/item/CS_URS_2023_01/622325103</t>
  </si>
  <si>
    <t>23</t>
  </si>
  <si>
    <t>622511102</t>
  </si>
  <si>
    <t>Omítka tenkovrstvá akrylátová vnějších ploch probarvená bez penetrace mozaiková jemnozrnná stěn</t>
  </si>
  <si>
    <t>141643815</t>
  </si>
  <si>
    <t>https://podminky.urs.cz/item/CS_URS_2023_01/622511102</t>
  </si>
  <si>
    <t>24</t>
  </si>
  <si>
    <t>622531022</t>
  </si>
  <si>
    <t>Omítka tenkovrstvá silikonová vnějších ploch probarvená bez penetrace zatíraná (škrábaná), zrnitost 2,0 mm stěn</t>
  </si>
  <si>
    <t>923576102</t>
  </si>
  <si>
    <t>https://podminky.urs.cz/item/CS_URS_2023_01/622531022</t>
  </si>
  <si>
    <t>254,00</t>
  </si>
  <si>
    <t>"ostění"37,20</t>
  </si>
  <si>
    <t>25</t>
  </si>
  <si>
    <t>629991012</t>
  </si>
  <si>
    <t>Zakrytí vnějších ploch před znečištěním včetně pozdějšího odkrytí výplní otvorů a svislých ploch fólií přilepenou na začišťovací lištu</t>
  </si>
  <si>
    <t>-1759240684</t>
  </si>
  <si>
    <t>https://podminky.urs.cz/item/CS_URS_2023_01/629991012</t>
  </si>
  <si>
    <t>"okna" 71,63</t>
  </si>
  <si>
    <t>Ostatní konstrukce a práce, bourání</t>
  </si>
  <si>
    <t>26</t>
  </si>
  <si>
    <t>919726121</t>
  </si>
  <si>
    <t>Geotextilie netkaná pro ochranu, separaci nebo filtraci měrná hmotnost do 200 g/m2</t>
  </si>
  <si>
    <t>-493284203</t>
  </si>
  <si>
    <t>https://podminky.urs.cz/item/CS_URS_2023_01/919726121</t>
  </si>
  <si>
    <t>27</t>
  </si>
  <si>
    <t>69311020</t>
  </si>
  <si>
    <t>geotextilie netkaná separační, ochranná, filtrační, drenážní PP 130g/m2</t>
  </si>
  <si>
    <t>230336317</t>
  </si>
  <si>
    <t>456,4*1,15 'Přepočtené koeficientem množství</t>
  </si>
  <si>
    <t>28</t>
  </si>
  <si>
    <t>941211312</t>
  </si>
  <si>
    <t>Odborná prohlídka lešení řadového rámového lehkého pracovního s podlahami s provozním zatížením tř. 3 do 200 kg/m2 šířky tř. SW06 od 0,6 do 0,9 m výšky do 25 m, celkové plochy do 500 m2 zakrytého sítí</t>
  </si>
  <si>
    <t>671107013</t>
  </si>
  <si>
    <t>https://podminky.urs.cz/item/CS_URS_2023_01/941211312</t>
  </si>
  <si>
    <t>29</t>
  </si>
  <si>
    <t>941221111</t>
  </si>
  <si>
    <t>Montáž lešení řadového rámového těžkého pracovního s podlahami s provozním zatížením tř. 4 do 300 kg/m2 šířky tř. SW09 od 0,9 do 1,2 m, výšky do 10 m</t>
  </si>
  <si>
    <t>1769318628</t>
  </si>
  <si>
    <t>https://podminky.urs.cz/item/CS_URS_2023_01/941221111</t>
  </si>
  <si>
    <t>"fas" (29,20*2+15,20*2)*5,22</t>
  </si>
  <si>
    <t>30</t>
  </si>
  <si>
    <t>941221211</t>
  </si>
  <si>
    <t>Montáž lešení řadového rámového těžkého pracovního s podlahami s provozním zatížením tř. 4 do 300 kg/m2 Příplatek za první a každý další den použití lešení k ceně -1111 nebo -1112</t>
  </si>
  <si>
    <t>-268278569</t>
  </si>
  <si>
    <t>https://podminky.urs.cz/item/CS_URS_2023_01/941221211</t>
  </si>
  <si>
    <t>463,536*90 'Přepočtené koeficientem množství</t>
  </si>
  <si>
    <t>31</t>
  </si>
  <si>
    <t>941221811</t>
  </si>
  <si>
    <t>Demontáž lešení řadového rámového těžkého pracovního s provozním zatížením tř. 4 do 300 kg/m2 šířky tř. SW09 od 0,9 do 1,2 m, výšky do 10 m</t>
  </si>
  <si>
    <t>1382186543</t>
  </si>
  <si>
    <t>https://podminky.urs.cz/item/CS_URS_2023_01/941221811</t>
  </si>
  <si>
    <t>32</t>
  </si>
  <si>
    <t>944511111</t>
  </si>
  <si>
    <t>Montáž ochranné sítě zavěšené na konstrukci lešení z textilie z umělých vláken</t>
  </si>
  <si>
    <t>-847358544</t>
  </si>
  <si>
    <t>https://podminky.urs.cz/item/CS_URS_2023_01/944511111</t>
  </si>
  <si>
    <t>33</t>
  </si>
  <si>
    <t>944511211</t>
  </si>
  <si>
    <t>Montáž ochranné sítě Příplatek za první a každý další den použití sítě k ceně -1111</t>
  </si>
  <si>
    <t>989893402</t>
  </si>
  <si>
    <t>https://podminky.urs.cz/item/CS_URS_2023_01/944511211</t>
  </si>
  <si>
    <t>34</t>
  </si>
  <si>
    <t>944511811</t>
  </si>
  <si>
    <t>Demontáž ochranné sítě zavěšené na konstrukci lešení z textilie z umělých vláken</t>
  </si>
  <si>
    <t>1101571827</t>
  </si>
  <si>
    <t>https://podminky.urs.cz/item/CS_URS_2023_01/944511811</t>
  </si>
  <si>
    <t>35</t>
  </si>
  <si>
    <t>949101111</t>
  </si>
  <si>
    <t>Lešení pomocné pracovní pro objekty pozemních staveb pro zatížení do 150 kg/m2, o výšce lešeňové podlahy do 1,9 m</t>
  </si>
  <si>
    <t>178229117</t>
  </si>
  <si>
    <t>https://podminky.urs.cz/item/CS_URS_2023_01/949101111</t>
  </si>
  <si>
    <t>16+17,92+7,36+16,00+10,53+16,61+29,57</t>
  </si>
  <si>
    <t>113,99*2 'Přepočtené koeficientem množství</t>
  </si>
  <si>
    <t>36</t>
  </si>
  <si>
    <t>949101112</t>
  </si>
  <si>
    <t>Lešení pomocné pracovní pro objekty pozemních staveb pro zatížení do 150 kg/m2, o výšce lešeňové podlahy přes 1,9 do 3,5 m</t>
  </si>
  <si>
    <t>1667866901</t>
  </si>
  <si>
    <t>https://podminky.urs.cz/item/CS_URS_2023_01/949101112</t>
  </si>
  <si>
    <t>"vnitřek" 258,03</t>
  </si>
  <si>
    <t>37</t>
  </si>
  <si>
    <t>965042141</t>
  </si>
  <si>
    <t>Bourání mazanin betonových nebo z litého asfaltu tl. do 100 mm, plochy přes 4 m2</t>
  </si>
  <si>
    <t>m3</t>
  </si>
  <si>
    <t>739010754</t>
  </si>
  <si>
    <t>https://podminky.urs.cz/item/CS_URS_2023_01/965042141</t>
  </si>
  <si>
    <t>28,800*0,08 "okap.ch"</t>
  </si>
  <si>
    <t>38</t>
  </si>
  <si>
    <t>965081353</t>
  </si>
  <si>
    <t>Bourání podlah z dlaždic bez podkladního lože nebo mazaniny, s jakoukoliv výplní spár betonových, teracových nebo čedičových tl. přes 40 mm, plochy přes 1 m2</t>
  </si>
  <si>
    <t>-365505631</t>
  </si>
  <si>
    <t>https://podminky.urs.cz/item/CS_URS_2023_01/965081353</t>
  </si>
  <si>
    <t>"okap.chodník" (27,20+15,20*2)*0,50</t>
  </si>
  <si>
    <t>39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</si>
  <si>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</si>
  <si>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</si>
  <si>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-1446317565</t>
  </si>
  <si>
    <t>https://podminky.urs.cz/item/CS_URS_2023_01/967031132</t>
  </si>
  <si>
    <t>"po vybourání okenních výplní"</t>
  </si>
  <si>
    <t>40</t>
  </si>
  <si>
    <t>978036161</t>
  </si>
  <si>
    <t>Otlučení cementových omítek vnějších ploch s vyškrabáním spar zdiva a s očištěním povrchu, v rozsahu přes 40 do 50 %</t>
  </si>
  <si>
    <t>-658220119</t>
  </si>
  <si>
    <t>https://podminky.urs.cz/item/CS_URS_2023_01/978036161</t>
  </si>
  <si>
    <t>"fasáda břízolit" 219,00+38,10+32,83</t>
  </si>
  <si>
    <t>41</t>
  </si>
  <si>
    <t>978059511</t>
  </si>
  <si>
    <t>Odsekání obkladů stěn včetně otlučení podkladní omítky až na zdivo z obkládaček vnitřních, z jakýchkoliv materiálů, plochy do 1 m2</t>
  </si>
  <si>
    <t>1857691191</t>
  </si>
  <si>
    <t>https://podminky.urs.cz/item/CS_URS_2023_01/978059511</t>
  </si>
  <si>
    <t>"ostění"4,00</t>
  </si>
  <si>
    <t>997</t>
  </si>
  <si>
    <t>Přesun sutě</t>
  </si>
  <si>
    <t>42</t>
  </si>
  <si>
    <t>997013111</t>
  </si>
  <si>
    <t>Vnitrostaveništní doprava suti a vybouraných hmot vodorovně do 50 m svisle s použitím mechanizace pro budovy a haly výšky do 6 m</t>
  </si>
  <si>
    <t>t</t>
  </si>
  <si>
    <t>-987576504</t>
  </si>
  <si>
    <t>https://podminky.urs.cz/item/CS_URS_2023_01/997013111</t>
  </si>
  <si>
    <t>43</t>
  </si>
  <si>
    <t>997013501</t>
  </si>
  <si>
    <t>Odvoz suti a vybouraných hmot na skládku nebo meziskládku se složením, na vzdálenost do 1 km</t>
  </si>
  <si>
    <t>-836319645</t>
  </si>
  <si>
    <t>https://podminky.urs.cz/item/CS_URS_2023_01/997013501</t>
  </si>
  <si>
    <t>44</t>
  </si>
  <si>
    <t>997013509</t>
  </si>
  <si>
    <t>Odvoz suti a vybouraných hmot na skládku nebo meziskládku se složením, na vzdálenost Příplatek k ceně za každý další i započatý 1 km přes 1 km</t>
  </si>
  <si>
    <t>-1729965888</t>
  </si>
  <si>
    <t>https://podminky.urs.cz/item/CS_URS_2023_01/997013509</t>
  </si>
  <si>
    <t>47,619*5 'Přepočtené koeficientem množství</t>
  </si>
  <si>
    <t>45</t>
  </si>
  <si>
    <t>997013814</t>
  </si>
  <si>
    <t>Poplatek za uložení stavebního odpadu na skládce (skládkovné) z izolačních materiálů zatříděného do Katalogu odpadů pod kódem 17 06 04</t>
  </si>
  <si>
    <t>-19050077</t>
  </si>
  <si>
    <t>https://podminky.urs.cz/item/CS_URS_2023_01/997013814</t>
  </si>
  <si>
    <t>46</t>
  </si>
  <si>
    <t>997013861</t>
  </si>
  <si>
    <t>Poplatek za uložení stavebního odpadu na recyklační skládce (skládkovné) z prostého betonu zatříděného do Katalogu odpadů pod kódem 17 01 01</t>
  </si>
  <si>
    <t>-545564302</t>
  </si>
  <si>
    <t>https://podminky.urs.cz/item/CS_URS_2023_01/997013861</t>
  </si>
  <si>
    <t>5,069+5,472</t>
  </si>
  <si>
    <t>47</t>
  </si>
  <si>
    <t>997013863</t>
  </si>
  <si>
    <t>Poplatek za uložení stavebního odpadu na recyklační skládce (skládkovné) cihelného zatříděného do Katalogu odpadů pod kódem 17 01 02</t>
  </si>
  <si>
    <t>-2019657594</t>
  </si>
  <si>
    <t>https://podminky.urs.cz/item/CS_URS_2023_01/997013863</t>
  </si>
  <si>
    <t>0,818+8,408+0,272</t>
  </si>
  <si>
    <t>998</t>
  </si>
  <si>
    <t>Přesun hmot</t>
  </si>
  <si>
    <t>48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</si>
  <si>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</si>
  <si>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</si>
  <si>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-2038947059</t>
  </si>
  <si>
    <t>https://podminky.urs.cz/item/CS_URS_2023_01/998011001</t>
  </si>
  <si>
    <t>PSV</t>
  </si>
  <si>
    <t>Práce a dodávky PSV</t>
  </si>
  <si>
    <t>712</t>
  </si>
  <si>
    <t>Povlakové krytiny</t>
  </si>
  <si>
    <t>49</t>
  </si>
  <si>
    <t>712311111</t>
  </si>
  <si>
    <t>Provedení povlakové krytiny střech plochých do 10° natěradly a tmely za studena nátěrem suspensí asfaltovou</t>
  </si>
  <si>
    <t>570046509</t>
  </si>
  <si>
    <t>https://podminky.urs.cz/item/CS_URS_2023_01/712311111</t>
  </si>
  <si>
    <t>"Střecha na plech" 16,30*28,00</t>
  </si>
  <si>
    <t>50</t>
  </si>
  <si>
    <t>11163346</t>
  </si>
  <si>
    <t>suspenze hydroizolační asfaltová</t>
  </si>
  <si>
    <t>1504777682</t>
  </si>
  <si>
    <t>456,4*0,00105 'Přepočtené koeficientem množství</t>
  </si>
  <si>
    <t>51</t>
  </si>
  <si>
    <t>712331111</t>
  </si>
  <si>
    <t>Provedení povlakové krytiny střech plochých do 10° pásy na sucho podkladní samolepící asfaltový pás</t>
  </si>
  <si>
    <t>-206903831</t>
  </si>
  <si>
    <t>https://podminky.urs.cz/item/CS_URS_2023_01/712331111</t>
  </si>
  <si>
    <t>52</t>
  </si>
  <si>
    <t>62866282</t>
  </si>
  <si>
    <t>pás asfaltový samolepicí modifikovaný SBS tl 1,7mm s vložkou ze skleněné tkaniny se spalitelnou fólií nebo jemnozrnným minerálním posypem nebo textilií na horním povrchu</t>
  </si>
  <si>
    <t>200877107</t>
  </si>
  <si>
    <t>Poznámka k položce:
Samolepící pás z SBS
modifikovaného asfaltu, na povrchu s
hliníkovou fólií vyztuženou mřížkou.
Ekvivalentní difuzní tloušťka ≥ 1500
m. Výhřevnost &lt; 11,6 MJ.m-2</t>
  </si>
  <si>
    <t>53</t>
  </si>
  <si>
    <t>712363001</t>
  </si>
  <si>
    <t>Provedení povlakové krytiny střech plochých do 10° fólií termoplastickou mPVC (měkčené PVC) rozvinutí a natažení fólie v ploše</t>
  </si>
  <si>
    <t>-1464826301</t>
  </si>
  <si>
    <t>https://podminky.urs.cz/item/CS_URS_2023_01/712363001</t>
  </si>
  <si>
    <t>54</t>
  </si>
  <si>
    <t>28342411</t>
  </si>
  <si>
    <t>fólie hydroizolační střešní mPVC s nakašírovaným PES rounem určená k lepení tl 1,5mm (účinná tloušťka)</t>
  </si>
  <si>
    <t>-591590849</t>
  </si>
  <si>
    <t>456,4*1,1655 'Přepočtené koeficientem množství</t>
  </si>
  <si>
    <t>55</t>
  </si>
  <si>
    <t>712363101</t>
  </si>
  <si>
    <t>Provedení povlakové krytiny střech plochých do 10° fólií ostatní činnosti při pokládání hydroizolačních fólií (materiál ve specifikaci) mechanické ukotvení talířovou hmoždinkou do polystyrenu nebo desek z minerální vlny</t>
  </si>
  <si>
    <t>535281301</t>
  </si>
  <si>
    <t>https://podminky.urs.cz/item/CS_URS_2023_01/712363101</t>
  </si>
  <si>
    <t>56</t>
  </si>
  <si>
    <t>59051348R1</t>
  </si>
  <si>
    <t>plastová teleskopická podložkaI 8x60x255mm, ocelový šroub kotevního systému dle
EAD 030551</t>
  </si>
  <si>
    <t>927439745</t>
  </si>
  <si>
    <t>456,4*1,05 'Přepočtené koeficientem množství</t>
  </si>
  <si>
    <t>57</t>
  </si>
  <si>
    <t>998712101</t>
  </si>
  <si>
    <t>Přesun hmot pro povlakové krytiny stanovený z hmotnosti přesunovaného materiálu vodorovná dopravní vzdálenost do 50 m v objektech výšky do 6 m</t>
  </si>
  <si>
    <t>-2034045375</t>
  </si>
  <si>
    <t>https://podminky.urs.cz/item/CS_URS_2023_01/998712101</t>
  </si>
  <si>
    <t>713</t>
  </si>
  <si>
    <t>Izolace tepelné</t>
  </si>
  <si>
    <t>58</t>
  </si>
  <si>
    <t>713110813</t>
  </si>
  <si>
    <t>Odstranění tepelné izolace stropů nebo podhledů z rohoží, pásů, dílců, desek, bloků volně kladených z vláknitých materiálů suchých, tloušťka izolace přes 100 mm</t>
  </si>
  <si>
    <t>-189324905</t>
  </si>
  <si>
    <t>https://podminky.urs.cz/item/CS_URS_2023_01/713110813</t>
  </si>
  <si>
    <t>59</t>
  </si>
  <si>
    <t>713130813</t>
  </si>
  <si>
    <t>Odstranění tepelné izolace stěn a příček z rohoží, pásů, dílců, desek, bloků volně kladených z vláknitých materiálů, tloušťka izolace přes 100 mm</t>
  </si>
  <si>
    <t>-826254944</t>
  </si>
  <si>
    <t>https://podminky.urs.cz/item/CS_URS_2023_01/713130813</t>
  </si>
  <si>
    <t>"stávající opláštění  z trapézového plechu" (4,50*6)*5,20</t>
  </si>
  <si>
    <t>"odečet oken" -4,00*2,00*6</t>
  </si>
  <si>
    <t>60</t>
  </si>
  <si>
    <t>713131141</t>
  </si>
  <si>
    <t>Montáž tepelné izolace stěn rohožemi, pásy, deskami, dílci, bloky (izolační materiál ve specifikaci) lepením celoplošně</t>
  </si>
  <si>
    <t>-1337347578</t>
  </si>
  <si>
    <t>https://podminky.urs.cz/item/CS_URS_2023_01/713131141</t>
  </si>
  <si>
    <t>"sloupy" (3,0*2+(0,20+0,10)*4,90)*14</t>
  </si>
  <si>
    <t>61</t>
  </si>
  <si>
    <t>28376800</t>
  </si>
  <si>
    <t>deska fenolická tepelně izolační fasádní λ=0,021 tl 20mm</t>
  </si>
  <si>
    <t>-1051957348</t>
  </si>
  <si>
    <t>3,0*2*16</t>
  </si>
  <si>
    <t>62</t>
  </si>
  <si>
    <t>28376803</t>
  </si>
  <si>
    <t>deska fenolická tepelně izolační fasádní λ=0,020 tl 50mm</t>
  </si>
  <si>
    <t>-518186771</t>
  </si>
  <si>
    <t>3,0*2*2</t>
  </si>
  <si>
    <t>63</t>
  </si>
  <si>
    <t>28376810</t>
  </si>
  <si>
    <t>deska fenolická tepelně izolační fasádní λ=0,021 tl 140mm</t>
  </si>
  <si>
    <t>-1732420913</t>
  </si>
  <si>
    <t>3,0*4</t>
  </si>
  <si>
    <t>64</t>
  </si>
  <si>
    <t>28376808</t>
  </si>
  <si>
    <t>deska fenolická tepelně izolační fasádní λ=0,020 tl 100mm</t>
  </si>
  <si>
    <t>-1028092911</t>
  </si>
  <si>
    <t>(0,2+0,1)*4,90*14</t>
  </si>
  <si>
    <t>65</t>
  </si>
  <si>
    <t>713151121</t>
  </si>
  <si>
    <t>Montáž tepelné izolace střech šikmých rohožemi, pásy, deskami (izolační materiál ve specifikaci) kladenými volně pod krokve</t>
  </si>
  <si>
    <t>-1878457550</t>
  </si>
  <si>
    <t>https://podminky.urs.cz/item/CS_URS_2023_01/713151121</t>
  </si>
  <si>
    <t>"MW" 912,800</t>
  </si>
  <si>
    <t>"EPS" 16,30*28,00</t>
  </si>
  <si>
    <t>1369,2*2 'Přepočtené koeficientem množství</t>
  </si>
  <si>
    <t>66</t>
  </si>
  <si>
    <t>63141184R1</t>
  </si>
  <si>
    <t>deska tepelně izolační minerální do šikmých střech a stěn λ=0,035-0,038 tl 2*30mm</t>
  </si>
  <si>
    <t>1298729288</t>
  </si>
  <si>
    <t>Poznámka k položce:
Systém kombinované tepelné izolace
složený ze vzájemně se překrývajících
desek z čedičových minerálních
vláken tl. 2 x 30 mm a z pěnového
polystyrenu. Pro požární odolnost
střech REI 30 (DP1)</t>
  </si>
  <si>
    <t>67</t>
  </si>
  <si>
    <t>28372323</t>
  </si>
  <si>
    <t>deska EPS 100 pro konstrukce s běžným zatížením λ=0,037 tl 220mm</t>
  </si>
  <si>
    <t>-1707882500</t>
  </si>
  <si>
    <t>68</t>
  </si>
  <si>
    <t>998713101</t>
  </si>
  <si>
    <t>Přesun hmot pro izolace tepelné stanovený z hmotnosti přesunovaného materiálu vodorovná dopravní vzdálenost do 50 m v objektech výšky do 6 m</t>
  </si>
  <si>
    <t>132681687</t>
  </si>
  <si>
    <t>https://podminky.urs.cz/item/CS_URS_2023_01/998713101</t>
  </si>
  <si>
    <t>741</t>
  </si>
  <si>
    <t>Elektroinstalace - silnoproud</t>
  </si>
  <si>
    <t>69</t>
  </si>
  <si>
    <t>741420001</t>
  </si>
  <si>
    <t>Montáž hromosvodného vedení svodových drátů nebo lan s podpěrami, Ø do 10 mm</t>
  </si>
  <si>
    <t>1827835776</t>
  </si>
  <si>
    <t>https://podminky.urs.cz/item/CS_URS_2023_01/741420001</t>
  </si>
  <si>
    <t>4*2,00 "přivařeno k OK"</t>
  </si>
  <si>
    <t>27,20*3+15,20*4</t>
  </si>
  <si>
    <t>70</t>
  </si>
  <si>
    <t>741420021</t>
  </si>
  <si>
    <t>Montáž hromosvodného vedení svorek se 2 šrouby</t>
  </si>
  <si>
    <t>939970046</t>
  </si>
  <si>
    <t>https://podminky.urs.cz/item/CS_URS_2023_01/741420021</t>
  </si>
  <si>
    <t>71</t>
  </si>
  <si>
    <t>35441885</t>
  </si>
  <si>
    <t>svorka spojovací pro lano D 8-10mm</t>
  </si>
  <si>
    <t>1203946761</t>
  </si>
  <si>
    <t>72</t>
  </si>
  <si>
    <t>741421811</t>
  </si>
  <si>
    <t>Demontáž hromosvodného vedení bez zachování funkčnosti svodových drátů nebo lan kolmého svodu, průměru do 8 mm</t>
  </si>
  <si>
    <t>-2012171336</t>
  </si>
  <si>
    <t>https://podminky.urs.cz/item/CS_URS_2023_01/741421811</t>
  </si>
  <si>
    <t>73</t>
  </si>
  <si>
    <t>741421831</t>
  </si>
  <si>
    <t>Demontáž hromosvodného vedení bez zachování funkčnosti svodových drátů nebo lan na šikmé střeše, průměru do 8 mm</t>
  </si>
  <si>
    <t>1228321239</t>
  </si>
  <si>
    <t>https://podminky.urs.cz/item/CS_URS_2023_01/741421831</t>
  </si>
  <si>
    <t>74</t>
  </si>
  <si>
    <t>741421855</t>
  </si>
  <si>
    <t>Demontáž hromosvodného vedení podpěr střešního vedení pro plochou střechu</t>
  </si>
  <si>
    <t>1712605592</t>
  </si>
  <si>
    <t>https://podminky.urs.cz/item/CS_URS_2023_01/741421855</t>
  </si>
  <si>
    <t>75</t>
  </si>
  <si>
    <t>741810001</t>
  </si>
  <si>
    <t>Zkoušky a prohlídky elektrických rozvodů a zařízení celková prohlídka a vyhotovení revizní zprávy pro objem montážních prací do 100 tis. Kč</t>
  </si>
  <si>
    <t>13654492</t>
  </si>
  <si>
    <t>https://podminky.urs.cz/item/CS_URS_2023_01/741810001</t>
  </si>
  <si>
    <t>76</t>
  </si>
  <si>
    <t>741820001</t>
  </si>
  <si>
    <t>Měření zemních odporů zemniče</t>
  </si>
  <si>
    <t>-57394671</t>
  </si>
  <si>
    <t>https://podminky.urs.cz/item/CS_URS_2023_01/741820001</t>
  </si>
  <si>
    <t>77</t>
  </si>
  <si>
    <t>998741101</t>
  </si>
  <si>
    <t>Přesun hmot pro silnoproud stanovený z hmotnosti přesunovaného materiálu vodorovná dopravní vzdálenost do 50 m v objektech výšky do 6 m</t>
  </si>
  <si>
    <t>695383034</t>
  </si>
  <si>
    <t>https://podminky.urs.cz/item/CS_URS_2023_01/998741101</t>
  </si>
  <si>
    <t>762</t>
  </si>
  <si>
    <t>Konstrukce tesařské</t>
  </si>
  <si>
    <t>78</t>
  </si>
  <si>
    <t>762361312</t>
  </si>
  <si>
    <t>Konstrukční vrstva pod klempířské prvky pro oplechování horních ploch zdí a nadezdívek (atik) z desek dřevoštěpkových šroubovaných do podkladu, tloušťky desky 22 mm</t>
  </si>
  <si>
    <t>1783497178</t>
  </si>
  <si>
    <t>https://podminky.urs.cz/item/CS_URS_2023_01/762361312</t>
  </si>
  <si>
    <t>0,25*(28,20+16,3*2)</t>
  </si>
  <si>
    <t>79</t>
  </si>
  <si>
    <t>998762101</t>
  </si>
  <si>
    <t>Přesun hmot pro konstrukce tesařské stanovený z hmotnosti přesunovaného materiálu vodorovná dopravní vzdálenost do 50 m v objektech výšky do 6 m</t>
  </si>
  <si>
    <t>-1142940046</t>
  </si>
  <si>
    <t>https://podminky.urs.cz/item/CS_URS_2023_01/998762101</t>
  </si>
  <si>
    <t>763</t>
  </si>
  <si>
    <t>Konstrukce suché výstavby</t>
  </si>
  <si>
    <t>80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</si>
  <si>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</si>
  <si>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</si>
  <si>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2109974154</t>
  </si>
  <si>
    <t>https://podminky.urs.cz/item/CS_URS_2023_01/763121411</t>
  </si>
  <si>
    <t>"vnitřní stěna fasádních panelů" 89,00</t>
  </si>
  <si>
    <t>764</t>
  </si>
  <si>
    <t>Konstrukce klempířské</t>
  </si>
  <si>
    <t>81</t>
  </si>
  <si>
    <t>764002801</t>
  </si>
  <si>
    <t>Demontáž klempířských konstrukcí závětrné lišty do suti</t>
  </si>
  <si>
    <t>-2139924959</t>
  </si>
  <si>
    <t>https://podminky.urs.cz/item/CS_URS_2023_01/764002801</t>
  </si>
  <si>
    <t>15,20*2</t>
  </si>
  <si>
    <t>82</t>
  </si>
  <si>
    <t>764002851</t>
  </si>
  <si>
    <t>Demontáž klempířských konstrukcí oplechování parapetů do suti</t>
  </si>
  <si>
    <t>-1155512406</t>
  </si>
  <si>
    <t>https://podminky.urs.cz/item/CS_URS_2023_01/764002851</t>
  </si>
  <si>
    <t>6*4,0</t>
  </si>
  <si>
    <t>4*2,40</t>
  </si>
  <si>
    <t>2*1,20</t>
  </si>
  <si>
    <t>2*0,90</t>
  </si>
  <si>
    <t>"vnitřní plech dílna" 6*4,0</t>
  </si>
  <si>
    <t>83</t>
  </si>
  <si>
    <t>764004801</t>
  </si>
  <si>
    <t>Demontáž klempířských konstrukcí žlabu podokapního do suti</t>
  </si>
  <si>
    <t>2097740905</t>
  </si>
  <si>
    <t>https://podminky.urs.cz/item/CS_URS_2023_01/764004801</t>
  </si>
  <si>
    <t>27,2*2</t>
  </si>
  <si>
    <t>84</t>
  </si>
  <si>
    <t>764004841</t>
  </si>
  <si>
    <t>Demontáž klempířských konstrukcí háku do suti</t>
  </si>
  <si>
    <t>-848540166</t>
  </si>
  <si>
    <t>https://podminky.urs.cz/item/CS_URS_2023_01/764004841</t>
  </si>
  <si>
    <t>29*2</t>
  </si>
  <si>
    <t>85</t>
  </si>
  <si>
    <t>764004861</t>
  </si>
  <si>
    <t>Demontáž klempířských konstrukcí svodu do suti</t>
  </si>
  <si>
    <t>793795129</t>
  </si>
  <si>
    <t>https://podminky.urs.cz/item/CS_URS_2023_01/764004861</t>
  </si>
  <si>
    <t>4*5,50</t>
  </si>
  <si>
    <t>86</t>
  </si>
  <si>
    <t>764212636</t>
  </si>
  <si>
    <t>Oplechování střešních prvků z pozinkovaného plechu s povrchovou úpravou štítu závětrnou lištou rš 500 mm</t>
  </si>
  <si>
    <t>220133175</t>
  </si>
  <si>
    <t>https://podminky.urs.cz/item/CS_URS_2023_01/764212636</t>
  </si>
  <si>
    <t>16,3*2</t>
  </si>
  <si>
    <t>87</t>
  </si>
  <si>
    <t>764212661</t>
  </si>
  <si>
    <t>Oplechování střešních prvků z pozinkovaného plechu s povrchovou úpravou okapu střechy rovné okapovým plechem rš 150 mm</t>
  </si>
  <si>
    <t>754520352</t>
  </si>
  <si>
    <t>https://podminky.urs.cz/item/CS_URS_2023_01/764212661</t>
  </si>
  <si>
    <t>88</t>
  </si>
  <si>
    <t>764212663</t>
  </si>
  <si>
    <t>Oplechování střešních prvků z pozinkovaného plechu s povrchovou úpravou okapu střechy rovné okapovým plechem rš 250 mm</t>
  </si>
  <si>
    <t>1386428124</t>
  </si>
  <si>
    <t>https://podminky.urs.cz/item/CS_URS_2023_01/764212663</t>
  </si>
  <si>
    <t>28*2</t>
  </si>
  <si>
    <t>89</t>
  </si>
  <si>
    <t>764214402</t>
  </si>
  <si>
    <t>Oplechování horních ploch zdí a nadezdívek (atik) z pozinkovaného plechu mechanicky kotvené rš 200 mm</t>
  </si>
  <si>
    <t>-1063175304</t>
  </si>
  <si>
    <t>https://podminky.urs.cz/item/CS_URS_2023_01/764214402</t>
  </si>
  <si>
    <t>90</t>
  </si>
  <si>
    <t>764216604</t>
  </si>
  <si>
    <t>Oplechování parapetů z pozinkovaného plechu s povrchovou úpravou rovných mechanicky kotvené, bez rohů rš 330 mm</t>
  </si>
  <si>
    <t>-1730054634</t>
  </si>
  <si>
    <t>https://podminky.urs.cz/item/CS_URS_2023_01/764216604</t>
  </si>
  <si>
    <t>4,0*6</t>
  </si>
  <si>
    <t>91</t>
  </si>
  <si>
    <t>764311603</t>
  </si>
  <si>
    <t>Lemování zdí z pozinkovaného plechu s povrchovou úpravou boční nebo horní rovné, střech s krytinou prejzovou nebo vlnitou rš 250 mm</t>
  </si>
  <si>
    <t>678321535</t>
  </si>
  <si>
    <t>https://podminky.urs.cz/item/CS_URS_2023_01/764311603</t>
  </si>
  <si>
    <t>"nadpraží vrat" 9,0</t>
  </si>
  <si>
    <t>92</t>
  </si>
  <si>
    <t>764311604</t>
  </si>
  <si>
    <t>Lemování zdí z pozinkovaného plechu s povrchovou úpravou boční nebo horní rovné, střech s krytinou prejzovou nebo vlnitou rš 330 mm</t>
  </si>
  <si>
    <t>1838937699</t>
  </si>
  <si>
    <t>https://podminky.urs.cz/item/CS_URS_2023_01/764311604</t>
  </si>
  <si>
    <t>"podhled římsy" 56</t>
  </si>
  <si>
    <t>"nadpraží vrat" 9,00</t>
  </si>
  <si>
    <t>93</t>
  </si>
  <si>
    <t>764311606</t>
  </si>
  <si>
    <t>Lemování zdí z pozinkovaného plechu s povrchovou úpravou boční nebo horní rovné, střech s krytinou prejzovou nebo vlnitou rš 500 mm</t>
  </si>
  <si>
    <t>233826527</t>
  </si>
  <si>
    <t>https://podminky.urs.cz/item/CS_URS_2023_01/764311606</t>
  </si>
  <si>
    <t>"komín" 1,75</t>
  </si>
  <si>
    <t>94</t>
  </si>
  <si>
    <t>-450669241</t>
  </si>
  <si>
    <t>"boky střecha pohledová hrana" 28,00*2</t>
  </si>
  <si>
    <t>95</t>
  </si>
  <si>
    <t>764311606R1</t>
  </si>
  <si>
    <t>Plechové okapové boxy pro ukončení nadkrokevní izolace střechy</t>
  </si>
  <si>
    <t>478257946</t>
  </si>
  <si>
    <t>16,3*2+28,00*2</t>
  </si>
  <si>
    <t>96</t>
  </si>
  <si>
    <t>998764101</t>
  </si>
  <si>
    <t>Přesun hmot pro konstrukce klempířské stanovený z hmotnosti přesunovaného materiálu vodorovná dopravní vzdálenost do 50 m v objektech výšky do 6 m</t>
  </si>
  <si>
    <t>-729008100</t>
  </si>
  <si>
    <t>https://podminky.urs.cz/item/CS_URS_2023_01/998764101</t>
  </si>
  <si>
    <t>766</t>
  </si>
  <si>
    <t>Konstrukce truhlářské</t>
  </si>
  <si>
    <t>97</t>
  </si>
  <si>
    <t>766441811</t>
  </si>
  <si>
    <t>Demontáž parapetních desek dřevěných nebo plastových šířky do 300 mm, délky do 1000 mm</t>
  </si>
  <si>
    <t>-1174962307</t>
  </si>
  <si>
    <t>https://podminky.urs.cz/item/CS_URS_2023_01/766441811</t>
  </si>
  <si>
    <t>98</t>
  </si>
  <si>
    <t>766441822</t>
  </si>
  <si>
    <t>Demontáž parapetních desek dřevěných nebo plastových šířky přes 300 mm, délky přes 1000 do 2000 mm</t>
  </si>
  <si>
    <t>-660792026</t>
  </si>
  <si>
    <t>https://podminky.urs.cz/item/CS_URS_2023_01/766441822</t>
  </si>
  <si>
    <t>99</t>
  </si>
  <si>
    <t>766490815</t>
  </si>
  <si>
    <t>Demontáž ostatních truhlářských konstrukcí umyvadlových desek délky jednoho dílu přes 2000 mm</t>
  </si>
  <si>
    <t>-1699272374</t>
  </si>
  <si>
    <t>https://podminky.urs.cz/item/CS_URS_2023_01/766490815</t>
  </si>
  <si>
    <t>100</t>
  </si>
  <si>
    <t>766622115</t>
  </si>
  <si>
    <t>Montáž oken plastových včetně montáže rámu plochy přes 1 m2 pevných do zdiva, výšky do 1,5 m</t>
  </si>
  <si>
    <t>-778869019</t>
  </si>
  <si>
    <t>https://podminky.urs.cz/item/CS_URS_2023_01/766622115</t>
  </si>
  <si>
    <t>1,2*1,5+1,2*1,2+0,9*0,9*2</t>
  </si>
  <si>
    <t>101</t>
  </si>
  <si>
    <t>61140044R1</t>
  </si>
  <si>
    <t>okno plastové O/S trojsklo přes plochu 1m2 do v 1,5m</t>
  </si>
  <si>
    <t>-73516946</t>
  </si>
  <si>
    <t>Poznámka k položce:
Antracit
"U" = 1,00 W/m2*K</t>
  </si>
  <si>
    <t>102</t>
  </si>
  <si>
    <t>766622116</t>
  </si>
  <si>
    <t>Montáž oken plastových včetně montáže rámu plochy přes 1 m2 pevných do zdiva, výšky přes 1,5 do 2,5 m</t>
  </si>
  <si>
    <t>-2023720799</t>
  </si>
  <si>
    <t>https://podminky.urs.cz/item/CS_URS_2023_01/766622116</t>
  </si>
  <si>
    <t>2,40*1,8*4</t>
  </si>
  <si>
    <t>103</t>
  </si>
  <si>
    <t>61140046R1</t>
  </si>
  <si>
    <t>okno plastové s O/S trojsklo přes plochu 1m2 v 1,5-2,5m</t>
  </si>
  <si>
    <t>-1989449911</t>
  </si>
  <si>
    <t>104</t>
  </si>
  <si>
    <t>766622136</t>
  </si>
  <si>
    <t>Montáž oken plastových včetně montáže rámu plochy přes 1 m2 otevíravých do celostěnových panelů nebo ocelových rámů, výšky přes 1,5 do 2,5 m</t>
  </si>
  <si>
    <t>868328570</t>
  </si>
  <si>
    <t>https://podminky.urs.cz/item/CS_URS_2023_01/766622136</t>
  </si>
  <si>
    <t>4,00*2,00*6</t>
  </si>
  <si>
    <t>105</t>
  </si>
  <si>
    <t>61140054R1</t>
  </si>
  <si>
    <t>okno plastové pásové plné/otevíravé/sklopné trojsklo přes plochu 1m2 v 1,5-2,5m</t>
  </si>
  <si>
    <t>-1873660396</t>
  </si>
  <si>
    <t>106</t>
  </si>
  <si>
    <t>766622831</t>
  </si>
  <si>
    <t>Demontáž okenních konstrukcí k opětovnému použití rámu zdvojených dřevěných nebo plastových, plochy otvoru do 1 m2</t>
  </si>
  <si>
    <t>2120548429</t>
  </si>
  <si>
    <t>https://podminky.urs.cz/item/CS_URS_2023_01/766622831</t>
  </si>
  <si>
    <t>0,81*2</t>
  </si>
  <si>
    <t>107</t>
  </si>
  <si>
    <t>766622832</t>
  </si>
  <si>
    <t>Demontáž okenních konstrukcí k opětovnému použití rámu zdvojených dřevěných nebo plastových, plochy otvoru přes 1 do 2 m2</t>
  </si>
  <si>
    <t>-1495536234</t>
  </si>
  <si>
    <t>https://podminky.urs.cz/item/CS_URS_2023_01/766622832</t>
  </si>
  <si>
    <t>1,80+1,44</t>
  </si>
  <si>
    <t>108</t>
  </si>
  <si>
    <t>766622834</t>
  </si>
  <si>
    <t>Demontáž okenních konstrukcí k opětovnému použití rámu zdvojených dřevěných nebo plastových, plochy otvoru přes 4 m2</t>
  </si>
  <si>
    <t>1495518891</t>
  </si>
  <si>
    <t>https://podminky.urs.cz/item/CS_URS_2023_01/766622834</t>
  </si>
  <si>
    <t>4,32*4+8,00*6</t>
  </si>
  <si>
    <t>109</t>
  </si>
  <si>
    <t>766622861</t>
  </si>
  <si>
    <t>Demontáž okenních konstrukcí k opětovnému použití vyvěšení křídel dřevěných nebo plastových okenních, plochy otvoru do 1,5 m2</t>
  </si>
  <si>
    <t>-1249052208</t>
  </si>
  <si>
    <t>https://podminky.urs.cz/item/CS_URS_2023_01/766622861</t>
  </si>
  <si>
    <t>2+2</t>
  </si>
  <si>
    <t>110</t>
  </si>
  <si>
    <t>766622862</t>
  </si>
  <si>
    <t>Demontáž okenních konstrukcí k opětovnému použití vyvěšení křídel dřevěných nebo plastových okenních, plochy otvoru přes 1,5 m2</t>
  </si>
  <si>
    <t>-231757971</t>
  </si>
  <si>
    <t>https://podminky.urs.cz/item/CS_URS_2023_01/766622862</t>
  </si>
  <si>
    <t>2+8+6</t>
  </si>
  <si>
    <t>111</t>
  </si>
  <si>
    <t>766629213</t>
  </si>
  <si>
    <t>Montáž oken dřevěných Příplatek k cenám za izolaci mezi ostěním a rámem okna při rovném ostění, připojovací spára tl. do 15 mm, fólie</t>
  </si>
  <si>
    <t>-1904440563</t>
  </si>
  <si>
    <t>https://podminky.urs.cz/item/CS_URS_2023_01/766629213</t>
  </si>
  <si>
    <t>((1,5*2+1,2)+(1,2*3)+(0,9*3*2)+(2,4+1,8*2)*4)</t>
  </si>
  <si>
    <t>112</t>
  </si>
  <si>
    <t>766629214</t>
  </si>
  <si>
    <t>Montáž oken dřevěných Příplatek k cenám za izolaci mezi ostěním a rámem okna při rovném ostění, připojovací spára tl. do 15 mm, páska</t>
  </si>
  <si>
    <t>-2004227463</t>
  </si>
  <si>
    <t>https://podminky.urs.cz/item/CS_URS_2023_01/766629214</t>
  </si>
  <si>
    <t>767</t>
  </si>
  <si>
    <t>Konstrukce zámečnické</t>
  </si>
  <si>
    <t>113</t>
  </si>
  <si>
    <t>767132811</t>
  </si>
  <si>
    <t>Demontáž stěn a příček z plechů šroubovaných do suti</t>
  </si>
  <si>
    <t>182123561</t>
  </si>
  <si>
    <t>https://podminky.urs.cz/item/CS_URS_2023_01/767132811</t>
  </si>
  <si>
    <t>"opláštění vnitřní" (4,50*6)*4,00</t>
  </si>
  <si>
    <t>114</t>
  </si>
  <si>
    <t>767190120</t>
  </si>
  <si>
    <t>Montáž oplechování a lemování ocelových konstrukcí stěn a střech z ocelových plechů, rš přes 700 do 800 mm</t>
  </si>
  <si>
    <t>2027087811</t>
  </si>
  <si>
    <t>https://podminky.urs.cz/item/CS_URS_2023_01/767190120</t>
  </si>
  <si>
    <t>"sloupy" 4,90*14</t>
  </si>
  <si>
    <t>115</t>
  </si>
  <si>
    <t>13756535</t>
  </si>
  <si>
    <t>plech ocelový hladký válcovaný za studena PZ+ úpravy tl 0,8mm tabule</t>
  </si>
  <si>
    <t>661681848</t>
  </si>
  <si>
    <t>68,60*0,00625</t>
  </si>
  <si>
    <t>116</t>
  </si>
  <si>
    <t>767428101</t>
  </si>
  <si>
    <t>Montáž lemovacích prvků kovových fasádních obkladů otvorů</t>
  </si>
  <si>
    <t>1882140817</t>
  </si>
  <si>
    <t>https://podminky.urs.cz/item/CS_URS_2023_01/767428101</t>
  </si>
  <si>
    <t>"ostění" 4,0*6+2,0*2*6</t>
  </si>
  <si>
    <t>117</t>
  </si>
  <si>
    <t>13814048</t>
  </si>
  <si>
    <t>lemování otvorů zateplená fasáda tl tepelné izolace 160mm lakovaný Pz plech tl 0,5-0,63mm</t>
  </si>
  <si>
    <t>559715570</t>
  </si>
  <si>
    <t>48*1,08 'Přepočtené koeficientem množství</t>
  </si>
  <si>
    <t>118</t>
  </si>
  <si>
    <t>767428102</t>
  </si>
  <si>
    <t>Montáž lemovacích prvků kovových fasádních obkladů spodního ukončení</t>
  </si>
  <si>
    <t>-1977930759</t>
  </si>
  <si>
    <t>https://podminky.urs.cz/item/CS_URS_2023_01/767428102</t>
  </si>
  <si>
    <t>4,5*6</t>
  </si>
  <si>
    <t>119</t>
  </si>
  <si>
    <t>13814055</t>
  </si>
  <si>
    <t>ukončení dolní zateplená fasáda tl tepelné izolace 160mm (okapnice, zakládací profil) lakovaný Pz plech tl 0,5-0,63mm</t>
  </si>
  <si>
    <t>-965795133</t>
  </si>
  <si>
    <t>27*1,08 'Přepočtené koeficientem množství</t>
  </si>
  <si>
    <t>120</t>
  </si>
  <si>
    <t>767492002</t>
  </si>
  <si>
    <t>Montáž nosného roštu fasád a stěn profilu kovového, připevněného na konzolu tvaru "L" svisle</t>
  </si>
  <si>
    <t>-1904523409</t>
  </si>
  <si>
    <t>https://podminky.urs.cz/item/CS_URS_2023_01/767492002</t>
  </si>
  <si>
    <t>"pomocná kce pro vrata 4HR 80/80/5"16,00*2</t>
  </si>
  <si>
    <t>121</t>
  </si>
  <si>
    <t>14550318</t>
  </si>
  <si>
    <t>profil ocelový svařovaný jakost S235 průřez čtvercový 80x80x5mm</t>
  </si>
  <si>
    <t>-1980666499</t>
  </si>
  <si>
    <t>0,01141*32</t>
  </si>
  <si>
    <t>122</t>
  </si>
  <si>
    <t>14550318R1</t>
  </si>
  <si>
    <t>Výroba konstrukce - vrata sekundární 4HR</t>
  </si>
  <si>
    <t>Ks</t>
  </si>
  <si>
    <t>-1357699458</t>
  </si>
  <si>
    <t>123</t>
  </si>
  <si>
    <t>14550318R2</t>
  </si>
  <si>
    <t>pozinkování  konstrukce - vrata sekundární 4HR</t>
  </si>
  <si>
    <t>kg</t>
  </si>
  <si>
    <t>739085160</t>
  </si>
  <si>
    <t>124</t>
  </si>
  <si>
    <t>767492801</t>
  </si>
  <si>
    <t>Demontáž nosného roštu fasád a stěn jednosměrného vodorovného</t>
  </si>
  <si>
    <t>-206864845</t>
  </si>
  <si>
    <t>https://podminky.urs.cz/item/CS_URS_2023_01/767492801</t>
  </si>
  <si>
    <t>125</t>
  </si>
  <si>
    <t>767581803</t>
  </si>
  <si>
    <t>Demontáž podhledů tvarovaných plechů</t>
  </si>
  <si>
    <t>-1062689552</t>
  </si>
  <si>
    <t>https://podminky.urs.cz/item/CS_URS_2023_01/767581803</t>
  </si>
  <si>
    <t>126</t>
  </si>
  <si>
    <t>767651805</t>
  </si>
  <si>
    <t>Demontáž vratových zárubní odřezáním od upevnění, plochy vrat přes 10 m2</t>
  </si>
  <si>
    <t>-448878815</t>
  </si>
  <si>
    <t>https://podminky.urs.cz/item/CS_URS_2023_01/767651805</t>
  </si>
  <si>
    <t>127</t>
  </si>
  <si>
    <t>767651824</t>
  </si>
  <si>
    <t>Demontáž garážových a průmyslových vrat otvíravých, plochy přes 13 m2</t>
  </si>
  <si>
    <t>1446151639</t>
  </si>
  <si>
    <t>https://podminky.urs.cz/item/CS_URS_2023_01/767651824</t>
  </si>
  <si>
    <t>128</t>
  </si>
  <si>
    <t>767657340</t>
  </si>
  <si>
    <t>Montáž vrat garážových nebo průmyslových zvedacích, výklopných osazovaných do ocelové konstrukce, plochy přes 13 m2</t>
  </si>
  <si>
    <t>-1960417424</t>
  </si>
  <si>
    <t>https://podminky.urs.cz/item/CS_URS_2023_01/767657340</t>
  </si>
  <si>
    <t>Poznámka k položce:
V ceně obsaženo propojení na el. rozvod, vyzkoušení a zaškolení obsluhy.</t>
  </si>
  <si>
    <t>129</t>
  </si>
  <si>
    <t>55345801R1</t>
  </si>
  <si>
    <t>vrata průmyslová rolovací 4,14/4,10 m</t>
  </si>
  <si>
    <t>1127597152</t>
  </si>
  <si>
    <t>Poznámka k položce:
"U" = 1,20 W/m2*K
elektrické a manuální ovládání
zabezpečovací prvky
odstín antracit</t>
  </si>
  <si>
    <t>130</t>
  </si>
  <si>
    <t>55345801R2</t>
  </si>
  <si>
    <t>vrata průmyslová sekční 4,14/4,10 m s integrovanými dveřmi 800/2000 mm</t>
  </si>
  <si>
    <t>-2073117089</t>
  </si>
  <si>
    <t>131</t>
  </si>
  <si>
    <t>767996701</t>
  </si>
  <si>
    <t>Demontáž ostatních zámečnických konstrukcí řezáním o hmotnosti jednotlivých dílů do 50 kg</t>
  </si>
  <si>
    <t>73777437</t>
  </si>
  <si>
    <t>https://podminky.urs.cz/item/CS_URS_2023_01/767996701</t>
  </si>
  <si>
    <t>2,000*20 "kce kolem vrat"</t>
  </si>
  <si>
    <t>132</t>
  </si>
  <si>
    <t>998767101</t>
  </si>
  <si>
    <t>Přesun hmot pro zámečnické konstrukce stanovený z hmotnosti přesunovaného materiálu vodorovná dopravní vzdálenost do 50 m v objektech výšky do 6 m</t>
  </si>
  <si>
    <t>1883954378</t>
  </si>
  <si>
    <t>https://podminky.urs.cz/item/CS_URS_2023_01/998767101</t>
  </si>
  <si>
    <t>783</t>
  </si>
  <si>
    <t>Dokončovací práce - nátěry</t>
  </si>
  <si>
    <t>133</t>
  </si>
  <si>
    <t>783000103</t>
  </si>
  <si>
    <t>Zakrývání konstrukcí včetně pozdějšího odkrytí podlah nebo vodorovných ploch položením fólie</t>
  </si>
  <si>
    <t>-213675104</t>
  </si>
  <si>
    <t>https://podminky.urs.cz/item/CS_URS_2023_01/783000103</t>
  </si>
  <si>
    <t>134</t>
  </si>
  <si>
    <t>58124842</t>
  </si>
  <si>
    <t>fólie pro malířské potřeby zakrývací tl 7µ 4x5m</t>
  </si>
  <si>
    <t>-819181195</t>
  </si>
  <si>
    <t>436,536*1,05 'Přepočtené koeficientem množství</t>
  </si>
  <si>
    <t>135</t>
  </si>
  <si>
    <t>783317101R1</t>
  </si>
  <si>
    <t>Krycí nátěr (email) zámečnických konstrukcí jednonásobný syntetický standardní</t>
  </si>
  <si>
    <t>Kč</t>
  </si>
  <si>
    <t>-1685962373</t>
  </si>
  <si>
    <t>Poznámka k položce:
Nátěr stávajících prvků ocelové konstrukce nad stávajícím podhledem po jeho demontáží</t>
  </si>
  <si>
    <t>784</t>
  </si>
  <si>
    <t>Dokončovací práce - malby a tapety</t>
  </si>
  <si>
    <t>136</t>
  </si>
  <si>
    <t>784211103</t>
  </si>
  <si>
    <t>Malby z malířských směsí oděruvzdorných za mokra dvojnásobné, bílé za mokra oděruvzdorné výborně v místnostech výšky přes 3,80 do 5,00 m</t>
  </si>
  <si>
    <t>-1679781396</t>
  </si>
  <si>
    <t>https://podminky.urs.cz/item/CS_URS_2023_01/784211103</t>
  </si>
  <si>
    <t>787</t>
  </si>
  <si>
    <t>Dokončovací práce - zasklívání</t>
  </si>
  <si>
    <t>137</t>
  </si>
  <si>
    <t>787600802</t>
  </si>
  <si>
    <t>Vysklívání oken a dveří skla plochého, plochy přes 1 do 3 m2</t>
  </si>
  <si>
    <t>-419596858</t>
  </si>
  <si>
    <t>https://podminky.urs.cz/item/CS_URS_2023_01/787600802</t>
  </si>
  <si>
    <t>"pásová okna" 8,00*6</t>
  </si>
  <si>
    <t>VRN</t>
  </si>
  <si>
    <t>Vedlejší rozpočtové náklady</t>
  </si>
  <si>
    <t>VRN4</t>
  </si>
  <si>
    <t>Inženýrská činnost</t>
  </si>
  <si>
    <t>138</t>
  </si>
  <si>
    <t>043103000R1</t>
  </si>
  <si>
    <t xml:space="preserve">zkouška přídržnosti lepící hmoty k podkladu dle ČSN EN 13495 </t>
  </si>
  <si>
    <t>ks</t>
  </si>
  <si>
    <t>1024</t>
  </si>
  <si>
    <t>-881710436</t>
  </si>
  <si>
    <t>139</t>
  </si>
  <si>
    <t>043103000R2</t>
  </si>
  <si>
    <t xml:space="preserve">zkouška soudržnosti podkladu dle ČSN EN 1542 </t>
  </si>
  <si>
    <t>1646367898</t>
  </si>
  <si>
    <t>140</t>
  </si>
  <si>
    <t>043103000R3</t>
  </si>
  <si>
    <t xml:space="preserve">výtažné zkoušky pro ověření únosnosti vybraných systémových kotevních prvků proti vytržení dle ČSN 73 2902, příloha A </t>
  </si>
  <si>
    <t>-662035398</t>
  </si>
  <si>
    <t>02 - Elektroinstalace</t>
  </si>
  <si>
    <t>1 - Demontáže, provedení průzkumů el. zařízení</t>
  </si>
  <si>
    <t>2 - Montáže a připojení el. zařízení</t>
  </si>
  <si>
    <t>3 - Osvětlení (D+M) včetně připojení</t>
  </si>
  <si>
    <t>4 - Kabely a vodiče celkem včetně dodávky, montáže a uložení</t>
  </si>
  <si>
    <t>5 - Ostatní elektroinstalační materiál včetně montáží (D+M) vč. připojení</t>
  </si>
  <si>
    <t>6 - Rozvaděč "RP" (D+M)</t>
  </si>
  <si>
    <t>7 - Vedlejší a ostatní položky zařízení</t>
  </si>
  <si>
    <t>Demontáže, provedení průzkumů el. zařízení</t>
  </si>
  <si>
    <t>1,001</t>
  </si>
  <si>
    <t>Provedení průzkumu a zaměření stávajících rozvodů, rozvaděčů, měněných a demontovaných koncových prvků, svítidel apod.</t>
  </si>
  <si>
    <t>hod</t>
  </si>
  <si>
    <t>Poznámka k položce:
komplet</t>
  </si>
  <si>
    <t>1,002</t>
  </si>
  <si>
    <t>Kompletní demontáž stávajícího osvětlení v celém objektu</t>
  </si>
  <si>
    <t>1,003</t>
  </si>
  <si>
    <t>Kompletní demontáž stávajících kabelových rozvodů osvětlení v celém objektu</t>
  </si>
  <si>
    <t>1,004</t>
  </si>
  <si>
    <t>Kompletní demontáž stávajících ovládacích prvků osvětlení v celém objektu</t>
  </si>
  <si>
    <t>1,005</t>
  </si>
  <si>
    <t>Kompletní demontáž stávajících jistících prvků osvětlení ve stávajícím rozvaděči</t>
  </si>
  <si>
    <t>1,006</t>
  </si>
  <si>
    <t>Demontáž stávajícího jističe 13A pro zásuvku ve stávajícím rozvaděči</t>
  </si>
  <si>
    <t>1,007</t>
  </si>
  <si>
    <t>Odpojení a odmontování stávajících el. prvků na stávajících sloupech a po vyzdění opětovná montáž a připojení těchto prvků na stávající rozvody</t>
  </si>
  <si>
    <t>Poznámka k položce:
komplet dle sloupů, mimo prvky osvětlení</t>
  </si>
  <si>
    <t>1,008</t>
  </si>
  <si>
    <t>Odpojení stávajících zvedáků v prostoru dílny (jsou připojené kabely ze stropu) a po stavebních úpravách opětovné připojení na stávající kabelové rozvody</t>
  </si>
  <si>
    <t>Montáže a připojení el. zařízení</t>
  </si>
  <si>
    <t>2,001</t>
  </si>
  <si>
    <t>Připojení nového rozvaděče "RP" ze stávajícího rozvaděče objektu</t>
  </si>
  <si>
    <t>2,002</t>
  </si>
  <si>
    <t>Připojení nového jističe s proudovým chráničem 1x16A do stávajícího rozvaděče, včetně úprav a kabelového propojení ve stávajícím rozvaděči</t>
  </si>
  <si>
    <t>2,003</t>
  </si>
  <si>
    <t>Připojení nového jističe 3x16A do stávajícího rozvaděče, včetně úprav a kabelového propojení ve stávajícím rozvaděči</t>
  </si>
  <si>
    <t>2,004</t>
  </si>
  <si>
    <t>Nastavení ovládání osvětlení pomocí snímačů pohybu a přitomnostního čidla</t>
  </si>
  <si>
    <t>2,005</t>
  </si>
  <si>
    <t>Ostatní spojovací a upevňovací materiál vč. instalace - kryty, svorky, kabely pro prodloužení stávajících rozvodů apod.</t>
  </si>
  <si>
    <t>Osvětlení (D+M) včetně připojení</t>
  </si>
  <si>
    <t>3,001</t>
  </si>
  <si>
    <t>Dodávka a montáž včetně připojení LED svítidla pro stálé osvětlení - 230V, cca 68W, cca 9000lm, Ra80, min. IP65</t>
  </si>
  <si>
    <t>3,002</t>
  </si>
  <si>
    <t>Dodávka a montáž včetně připojení LED svítidla pro stálé osvětlení - 230V, cca 38W, cca 4900lm, Ra80, min. IP65</t>
  </si>
  <si>
    <t>3,003</t>
  </si>
  <si>
    <t>Dodávka a montáž včetně připojení LED svítidla pro stálé osvětlení - 230V, cca 57W, cca 6600lm, Ra80, min. IP40</t>
  </si>
  <si>
    <t>3,004</t>
  </si>
  <si>
    <t>Dodávka a montáž včetně připojení LED svítidla pro stálé osvětlení - 230V, cca 27W, cca 2700lm, Ra80, min. IP40</t>
  </si>
  <si>
    <t>3,005</t>
  </si>
  <si>
    <t>Dodávka a ostatní montáže spojované s osvětlením včetně upevňovacího materiálu vč. instalace - kryty, apod.</t>
  </si>
  <si>
    <t>Kabely a vodiče celkem včetně dodávky, montáže a uložení</t>
  </si>
  <si>
    <t>4,001</t>
  </si>
  <si>
    <t>Dodávka na montáž vodiče CYKY-J 3x2,5 mm2 včetně uložení</t>
  </si>
  <si>
    <t>Poznámka k položce:
Připojení venkovní zásuvky</t>
  </si>
  <si>
    <t>4,002</t>
  </si>
  <si>
    <t>Dodávka a montáž vodiče CYKY-J 3x1,5 mm2 včetně uložení</t>
  </si>
  <si>
    <t>Poznámka k položce:
Osvětlení</t>
  </si>
  <si>
    <t>4,003</t>
  </si>
  <si>
    <t>Dodávka a montáž vodiče CYKY-J 5x2,5 mm2 včetně uložení</t>
  </si>
  <si>
    <t>Poznámka k položce:
Připojení "RP"</t>
  </si>
  <si>
    <t>4,004</t>
  </si>
  <si>
    <t>Ostatní nespecifikovaný spojovací a upevňovací materiál vč. instalace - příchytky apod.</t>
  </si>
  <si>
    <t>Ostatní elektroinstalační materiál včetně montáží (D+M) vč. připojení</t>
  </si>
  <si>
    <t>5,001</t>
  </si>
  <si>
    <t>Zásuvka jednonásobná s ochranným kolíkem včetně přístrojové krabice 16A/250V, IP44, dodávka včetně montáže a připojení</t>
  </si>
  <si>
    <t>5,002</t>
  </si>
  <si>
    <t>Dodávka a montáž včetně připojení kompletního snímače pohybu s upevněním na strop</t>
  </si>
  <si>
    <t>5,003</t>
  </si>
  <si>
    <t>Dodávka a montáž včetně připojení kompletního přítomnostního čidla s upevněním na strop</t>
  </si>
  <si>
    <t>5,004</t>
  </si>
  <si>
    <t>Kompletní spínač jednopólový včetně přístrojové krabice - řazení 1, 10A/250V, IP 20, dodávka včetně montáže a připojení</t>
  </si>
  <si>
    <t>5,005</t>
  </si>
  <si>
    <t>Kompletní spínač jednopólový včetně přístrojové krabice - řazení 1, 10A/250V, IP 44, dodávka včetně montáže a připojení</t>
  </si>
  <si>
    <t>5,006</t>
  </si>
  <si>
    <t>Kompletní přepínač střídavý včetně přístrojové krabice - řazení 6, 10A/250V, IP 20, dodávka včetně montáže a připojení</t>
  </si>
  <si>
    <t>5,007</t>
  </si>
  <si>
    <t>Kompletní přepínač střídavý včetně přístrojové krabice - řazení 6, 10A/250V, IP 44, dodávka včetně montáže a připojení</t>
  </si>
  <si>
    <t>5,008</t>
  </si>
  <si>
    <t>Kompletní přepínač sériový včetně přístrojové krabice - řazení 5, 10A/250V, IP 20, dodávka včetně montáže a připojení</t>
  </si>
  <si>
    <t>5,009</t>
  </si>
  <si>
    <t>Kompletní přepínač křížový včetně přístrojové krabice - řazení 7, 10A/250V, IP 20, dodávka včetně montáže a připojení</t>
  </si>
  <si>
    <t>5,010</t>
  </si>
  <si>
    <t>Dodávka a montáž jističe 3x16A</t>
  </si>
  <si>
    <t>Poznámka k položce:
komplet do stávajícího rozvaděče pro rozvaděč "RP"</t>
  </si>
  <si>
    <t>5,011</t>
  </si>
  <si>
    <t>Dodávka a montáž jističe s proudovým chráničem 1x16A</t>
  </si>
  <si>
    <t>Poznámka k položce:
komplet do stávajícího rozvaděče pro novou a stávající zásuvku</t>
  </si>
  <si>
    <t>5,012</t>
  </si>
  <si>
    <t>Dodávka a montáž lišty cca 60x20 mm pro montáž na stěnu a strop, včetně spojovacího a upevňovacího materiálu</t>
  </si>
  <si>
    <t>5,013</t>
  </si>
  <si>
    <t>D+M Ostatní spojovací materiál , držáky, vývodky, příchytky a kompletace</t>
  </si>
  <si>
    <t>Rozvaděč "RP" (D+M)</t>
  </si>
  <si>
    <t>6,001</t>
  </si>
  <si>
    <t>Dodávka a montáž kompletního nástěnného rozvaděče "RP" cca 319x384x144 mm, IP65, 24M - kompletní včetně DIN lišt, svorkovnic a dveřních uzávěrů</t>
  </si>
  <si>
    <t>6,002</t>
  </si>
  <si>
    <t>Dodávka a montáž hlavního vypínače 3x16A</t>
  </si>
  <si>
    <t>6,003</t>
  </si>
  <si>
    <t>Dodávka a montáž jističe s proudovým chráničem 1x10A</t>
  </si>
  <si>
    <t>6,004</t>
  </si>
  <si>
    <t>Kompletní montážní práce rozvaděče včetně kabelového propojení</t>
  </si>
  <si>
    <t>6,005</t>
  </si>
  <si>
    <t>Ostatní spojovací drobný materiál rozvaděče včetně krytek, tabulek a popisů vývodů apod.</t>
  </si>
  <si>
    <t>Vedlejší a ostatní položky zařízení</t>
  </si>
  <si>
    <t>7,001</t>
  </si>
  <si>
    <t>Zřízení a odstranění pracovní podlahy dle montáže, např. lešení, pomocné lešení, práce na žebříku, práce na plošině atd. - dle potřeb montáže-mimo jiné dle NV č. 362/2005 Sb.</t>
  </si>
  <si>
    <t>1291500731</t>
  </si>
  <si>
    <t>Poznámka k položce:
mimo jiné dle NV č. 362/2005 Sb.</t>
  </si>
  <si>
    <t>7,002</t>
  </si>
  <si>
    <t>Zprovoznění, seřízení a vyzkoušení zařízení</t>
  </si>
  <si>
    <t>hod.</t>
  </si>
  <si>
    <t>1059575795</t>
  </si>
  <si>
    <t>Poznámka k položce:
Před předáním. Vyhotovení zápisu s popisem postupu zprovoznění, výsledků seřízení, výsledků zkoušek, atd. Zařízení musí být před předáním bez závad.</t>
  </si>
  <si>
    <t>7,003</t>
  </si>
  <si>
    <t>Zaučení obsluhy</t>
  </si>
  <si>
    <t>1290494828</t>
  </si>
  <si>
    <t>Poznámka k položce:
Zaučení obsluhy mimo jiné dle návodů výrobců tak, aby obsluha měla celkové technické a funkční informace o zařízení a uměla jej obsluhovat a reagovat na možné problémy a závady. O zaučení musí být mezi stranami sepsán protokol s obsahem bodů zaučení. Zaučen musí být v úměrném rozsahu jak pověřený zástupce provozovatele, tak zástupce majitele budovy.</t>
  </si>
  <si>
    <t>7,004</t>
  </si>
  <si>
    <t>Zednické výpomoci</t>
  </si>
  <si>
    <t>-1371314809</t>
  </si>
  <si>
    <t>7,005</t>
  </si>
  <si>
    <t>část celého zařízení, musí být prohlédnuta, přeměřena, vyzkoušena a bude podle vyhlášky vypracována zpráva o výchozí revizi.</t>
  </si>
  <si>
    <t>1137269267</t>
  </si>
  <si>
    <t>Poznámka k položce:
Po dokončení výstavby musí být elektroinstalace podle vyhlášky prohlédnuta, přeměřena, vyzkoušena a bude podle vyhlášky vypracována zpráva o výchozí revizi elektroinstalace. Součástí výchozí revize bude revizní zpráva s konstatováním, že zařízení je schopné bezpečného provozu. Zařízení před předáním díla musí být bezpečné bez závad. Výchozí revize musí být provedena před tím, než je stavba uvedena do provozu a připojena na veřejnou elektrizační síť</t>
  </si>
  <si>
    <t>7,006</t>
  </si>
  <si>
    <t>Funkční zkoušky včetně vystavení protokolů o zkouškách zařízení</t>
  </si>
  <si>
    <t>-1133374055</t>
  </si>
  <si>
    <t>7,007</t>
  </si>
  <si>
    <t>Ostatní drobný, pomocný, doplňkový materiál a ostatní výrobky a zařízení v potřebném rozsahu pro řádné dokončení díla</t>
  </si>
  <si>
    <t>-367664717</t>
  </si>
  <si>
    <t>Poznámka k položce:
Především materiál, výrobky a zařízení vyplývající z návodů výrobců na stavbu dodaných materiálů, výrobků a zařízení. Dále náklady na přizpůsobování instalovaných materiálů, výrobků a zařízení ostatním technickým zařízením stavby i její stavební části, atd. Také se jedná o veškerý a většinou běžný drobný materiál, těsnění, spojovací materiál, atd. Dále se jedná o další náklady na materiál, výrobky a zařízení vyplývající z uplatňování vlastních firemních pracovních, montážních a stavebních postupů, tedy na uplatnění firemního know-how zhotovitele, které např. může být odchylné od postupů jiných firem nebo běžných postupů a vyžaduje vyšší náklady než je obvyklé. Dále je to veškerý ostatní materiál a výrobky potřebné pro řádné dokončení díla dle smlouvy o dílo.</t>
  </si>
  <si>
    <t>7,008</t>
  </si>
  <si>
    <t>Ostatní stavební, montážní, pomocné a doplňkové práce v potřebném rozsahu pro řádné dokončení díla</t>
  </si>
  <si>
    <t>1107664859</t>
  </si>
  <si>
    <t>Poznámka k položce:
Především stavební, montážní, pomocné a doplňkové práce vyplývající z návodů výrobců dodavatelem zvolených a na stavbu dodaných materiálů výrobků a zařízení. Dále náklady na stavební, montážní, pomocné a doplňkové práce na přizpůsobování instalovaných materiálů, výrobků a zařízení ostatním technickým zařízením stavby i její stavební části, atd. Také se jedná o náklady na stavební, montážní, pomocné a doplňkové práce pro veškerý a většinou běžný drobný materiál jako jsou např. šroubení, těsnění, spojovací materiál, atd. a dále pro materiál, výrobky a zařízení vyplývající z uplatňování vlastních firemních pracovních, montážních a stavebních postupů, tedy na uplatnění firemního know-how zhotovitele, které např. může být odchylné od postupů jiných firem nebo běžných postupů a vyžaduje vyšší náklady než je obvyklé. Dále jsou to stavební, montážní, pomocné a doplňkové práce pro veškerý ostatní materiál a výrobky potřebné pro řádné dokončení díla dle smlouvy o dílo.</t>
  </si>
  <si>
    <t>7,009</t>
  </si>
  <si>
    <t>Dopracování zadávací dokumentace na dodavatelskou realizční a dle potřeb i dílenskou dokumentaci,</t>
  </si>
  <si>
    <t>1836924652</t>
  </si>
  <si>
    <t>Poznámka k položce:
Pro řádnou realizaci díla, ale před započetím stavby a tedy i např. před započetím objednání výrobků, materiálu, atd. je dodavatel povinen provést dopracování prováděcí dokumentace na dodavatelskou realizační a dílenskou dokumentaci, a to zejména s ohledem konkrétní stavební a montážní postupy, na konkrétní výrobky a zařízení, atd. a s ohledem na skutečné parametry, návody výrobců, na své pro stavbu zvolené stavební a montážní postupy a firemní know-how, atd., které musí do realizační dokumentace zapracovat.  Zároveň za tuto jím zpracovanou dokumentaci nese dodavatel, resp. zpracovatel odpovědnost. Tuto dokumentaci pak musí, před započetím díla, tedy např. před započetím montáže a objednáním materiálu a výrobků, projednat a rámcově odsouhlasit s investorem. Součástí tohoto projednání bude i deklarace (např. doložení výpočtů, soulad s návody výrobců, soulad s touto projektovou dokumentací atd) stavebních, provozních a dalších charakteristických parametrů, včetně deklarace tímto projektem požadovaných funkcí, parametrů a charakteristik. Deklarace pouhým prohlášením bez objektivních prokázání tvrzení není možná. Součástí dokumentace pak bude i komplexní výkaz výměr pro řádnou a komplexní realizaci stavby. Teprve po schválení dokumentace investorem se může započít s realizací. Časovou potřebu pro zpracování, kontrolu a odsouhlasení realizační a dílenské dokumentace musí zhotovitel zapracovat do svého plánu v návaznosti na až následné provádění stavby a související náklady zahrnout do provádění stavby. Investor schválením této realizační dokumentace na sebe nepřebírá jakékoli případné důsledky z vad této dokumentace. Stavba pak bude realizována dle této schválené realizační dokumentace</t>
  </si>
  <si>
    <t>7,010</t>
  </si>
  <si>
    <t>Dokumentace skutečného stavu.</t>
  </si>
  <si>
    <t>-902261610</t>
  </si>
  <si>
    <t>Poznámka k položce:
Dodavatel po dokončení díla a před jeho předáním vypracuje a předá dokumentaci skutečného stavu. Dokumentace bude vypracována na úrovni prováděcí dokumentace (textová a výkresová část, specifikace skutečně použitého materiálu, zařízení a výrobků) a bude, pokud nebude smlouvou určeno jinak, předána 4x v papírové podobě, 2 x elektronicky na CD ve formátu *.pdf, 2 x elektronicky výkresová část na CD ve formátu *.dwg. Dokumentace musí být dodána tak, aby provozovatel mohl provádět komplexní provoz, údržbu, servis i případné budoucí změny vlastními odbornými silami s využitím této dokumentace. Dokumentace nesmí být provedena způsobem, kdy jsou v předchozí dokumentaci vyznačeny změny, ale musí to být dokumentace pouze skutečného stavu. Dokumentace musí být vypracována elektronicky ve stejných formátech jako dokumentace provedení stavby, nelze tedy např. pouze ručně vymazávat a překreslovat v původní dokumentaci</t>
  </si>
  <si>
    <t>7,011</t>
  </si>
  <si>
    <t>D+M Popisy a označení rozvodů a zařízení</t>
  </si>
  <si>
    <t>-1714067677</t>
  </si>
  <si>
    <t>7,011.1</t>
  </si>
  <si>
    <t>Osvědčení bezpečnosti - vyhláška o vyhrazených elektrických zařízeních</t>
  </si>
  <si>
    <t>1291348260</t>
  </si>
  <si>
    <t>Poznámka k položce:
Včetně vystavení zprávy o revizi s deklarací bezpečného provozu bez závad. Včetně provedení kontroly dle zařazení do tříd a skupin</t>
  </si>
  <si>
    <t>7,012</t>
  </si>
  <si>
    <t>Likvidace odpadů - kompletní systém sběru, třídění, odvozu a likvidace odpadu v souladu se zák. č.185/2001 Sb. v platném znění a vyhl. č.381/2001 Sb. v platném znění</t>
  </si>
  <si>
    <t>1342870119</t>
  </si>
  <si>
    <t>Poznámka k položce:
Kompletní systém sběru, třídění, odvozu a likvidace odpadu v souladu se zák. č.185/2001 Sb. v platném znění a vyhl. č.381/2001 Sb. v platném znění</t>
  </si>
  <si>
    <t>7,013</t>
  </si>
  <si>
    <t>Průběžný a závěrečný úklid</t>
  </si>
  <si>
    <t>-370616293</t>
  </si>
  <si>
    <t>Poznámka k položce:
Průběžné provádění úklidů pro řádné a bezpečné provádění stavby a provedení komplexního úklidu po provádění vytápění na úroveň min. původního stavu v návaznosti na likvidaci odpadů a úklid celé stavby</t>
  </si>
  <si>
    <t>7,014</t>
  </si>
  <si>
    <t>Seznámení se s dokumentací</t>
  </si>
  <si>
    <t>1331575892</t>
  </si>
  <si>
    <t>Poznámka k položce:
např. dle požadavků technické zprávy.</t>
  </si>
  <si>
    <t>7,015</t>
  </si>
  <si>
    <t>Koordinační činnost</t>
  </si>
  <si>
    <t>1466899315</t>
  </si>
  <si>
    <t>7,016</t>
  </si>
  <si>
    <t>Vypracování protokolu o určení vnějších vlivů</t>
  </si>
  <si>
    <t>-187293637</t>
  </si>
  <si>
    <t>Poznámka k položce:
dle požadavku části 3.7 - TNI 33 2000-5-51 (10:2022) musí být protokol o určení vnějších vlivů součástí projektové dokumentace skutečného provedení stavby. Protokol o určení vnějších vlivů musí být zpracován odbornou komisí dle TNI 33 2000-5-51 (10:2022) a musí být předložen před uvedením elektrické instalace či elektrického zařízení do provozu, před výchozí revizí a kolaudací objektu.</t>
  </si>
  <si>
    <t>7,017</t>
  </si>
  <si>
    <t>Doprava pro elektro část</t>
  </si>
  <si>
    <t>-1990163655</t>
  </si>
  <si>
    <t>7,018</t>
  </si>
  <si>
    <t>Zařízení staveniště elektro části</t>
  </si>
  <si>
    <t>-136318475</t>
  </si>
  <si>
    <t>Poznámka k položce:
Pro danou část stavby, a to především v souladu s NV č. 591/2006 Sb., technologickými postupy, vyhodnocením rizik a opatřeními pro jejih zamezení a tedy pro zajištění bezpečnosti provádění prací atd.</t>
  </si>
  <si>
    <t>03 - Vedlejší a ostatní náklady</t>
  </si>
  <si>
    <t>SEAP s.r.o.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</si>
  <si>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</si>
  <si>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</si>
  <si>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</si>
  <si>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338991111R1</t>
  </si>
  <si>
    <t>Oplocení staveniště</t>
  </si>
  <si>
    <t>-382847053</t>
  </si>
  <si>
    <t>Poznámka k položce:
Oplocení výšky 2,0 m mobilní délka cca 70 m</t>
  </si>
  <si>
    <t>VRN1</t>
  </si>
  <si>
    <t>Průzkumné, geodetické a projektové práce</t>
  </si>
  <si>
    <t>011002000</t>
  </si>
  <si>
    <t xml:space="preserve">Hlavní tituly průvodních činností a nákladů průzkumné, geodetické a projektové práce průzkumné práce
</t>
  </si>
  <si>
    <t>CS ÚRS 2016 02</t>
  </si>
  <si>
    <t>122970648</t>
  </si>
  <si>
    <t>Poznámka k položce:
Náklady na ověření stavu nepřístupných konstrukcí v době zpracování PD a nutné znalosti jejich stavu s ohledem na navržené stavební úpravy zejménan pro ověření prostorové polohy stávající rozvodů TZB a stavu a geometrii stávajících konstrukcí stavby</t>
  </si>
  <si>
    <t>013244000</t>
  </si>
  <si>
    <t>Dokumentace realizační,výrobní, montážní</t>
  </si>
  <si>
    <t>CS ÚRS 2018 01</t>
  </si>
  <si>
    <t>1557108424</t>
  </si>
  <si>
    <t>013254000</t>
  </si>
  <si>
    <t>Průzkumné, geodetické a projektové práce projektové práce dokumentace stavby (výkresová a textová) skutečného provedení stavby</t>
  </si>
  <si>
    <t>-577693186</t>
  </si>
  <si>
    <t>Poznámka k položce:
Dokumentace skutečného provedení stavby v souladu s vyhl.č.499/2006 Sb., příloha č.7,ve třech vyhotoveních a jedenkráte v digitálním provedení v souborech PDF na nosiči CD. - viz požadavky objednatele v zadávací dokumentaci</t>
  </si>
  <si>
    <t>VRN3</t>
  </si>
  <si>
    <t>Zařízení staveniště</t>
  </si>
  <si>
    <t>030001000</t>
  </si>
  <si>
    <t>Zařízení staveniště
Základní rozdělení průvodních činností a nákladů zařízení staveniště</t>
  </si>
  <si>
    <t>-1300687444</t>
  </si>
  <si>
    <t xml:space="preserve">Poznámka k položce:
Zabezpečení stavby dle požadavků:
- Zákona č. 309/2006 Sb.
- NV 591/2006 Sb.
- Zákona č. 185/2001 Sb. a vyhl.č. 381/2001 Sb. – odpady
- NV 101/2005 Sb., NV 361/2007 Sb. – hyg.požadavky
- NV 168/2002 Sb. doprava na staveništi
- NV 378/2001 Sb. stavební stroje
- Zák.č. 133/1985 Sb. a vyhl.č. 246/2001 Sb. – pbř
- Vyhl.č. 132/1998 Sb., NV 362/2005 Sb. – zemní práce
montáž, provozování a demontáž stavebního výtahu pro přístup do prostoru staveniště
dle zpracovaného ZOV
</t>
  </si>
  <si>
    <t>031002000</t>
  </si>
  <si>
    <t>Hlavní tituly průvodních činností a nákladů zařízení staveniště související (přípravné) práce</t>
  </si>
  <si>
    <t>1498943162</t>
  </si>
  <si>
    <t xml:space="preserve">Poznámka k položce:
• Identifikace rizik ■ proces zjišťování zdrojů nebezpečí, jejich velikosti, charakteru a umístění.
• Součinnost při zpracování , revizi či doplnění plánu BOZP
</t>
  </si>
  <si>
    <t>032603000</t>
  </si>
  <si>
    <t>Zařízení staveniště vybavení staveniště ostatní náklady</t>
  </si>
  <si>
    <t>-1174996405</t>
  </si>
  <si>
    <t>Poznámka k položce:
•         veškerá opatření dle plánu BOZP v souladu se zákonem č. 309/2006 Sb. v aktuálním znění v době provádění stavby a oprávněných pokynů (např. podle vyhl. č. 591/2006 Sb., atd.) koordinátora bezpečnosti práce pro bezpečné provádění díla v souladu s legislativními požadavky (např. realizace zabezpečení stavby proti pádům z výšky, vymezování pracovišť nebo pořádání kontrolních dnů KOO BOZP s účastí dotčených osob, atd.), a to i u veškerých subdodavatelů na všech stupních dodavatelské hierarchie (např. včetně dopravců, atd.)</t>
  </si>
  <si>
    <t>034002000</t>
  </si>
  <si>
    <t>Hlavní tituly průvodních činností a nákladů zařízení staveniště zabezpečení staveniště</t>
  </si>
  <si>
    <t>-1147506975</t>
  </si>
  <si>
    <t>Poznámka k položce:
•         provádění povinností zhotovitelů včetně veškerých subdodavatelů na všech stupních dodavatelské hierarchie (např. včetně dopravců, atd.) dle zákona č. 309/2006 Sb. v aktuálním znění v době výstavby</t>
  </si>
  <si>
    <t>043103000</t>
  </si>
  <si>
    <t xml:space="preserve">Zkoušky bez rozlišení
Inženýrská činnost zkoušky a ostatní měření zkoušky bez rozlišení
</t>
  </si>
  <si>
    <t>1329143613</t>
  </si>
  <si>
    <t xml:space="preserve">Poznámka k položce:
Provedení veškerých zkoušek dle platných ČSN pro prováděné práce případně stanovené v zadávací dokumentaci
Zkoušky a revize všech součástí stavby tak,aby byla zajištěna její plná funkčnost
</t>
  </si>
  <si>
    <t>VRN9</t>
  </si>
  <si>
    <t>Ostatní náklady</t>
  </si>
  <si>
    <t>091704000</t>
  </si>
  <si>
    <t>Ostatní náklady související s objektem náklady na údržbu</t>
  </si>
  <si>
    <t>-1941639594</t>
  </si>
  <si>
    <t>Poznámka k položce:
Náklady na údržbu a čištění stávajících přístupových komunikaci  po dobu výstavby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</si>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</sst>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2151111" TargetMode="External" /><Relationship Id="rId2" Type="http://schemas.openxmlformats.org/officeDocument/2006/relationships/hyperlink" Target="https://podminky.urs.cz/item/CS_URS_2023_01/612325302" TargetMode="External" /><Relationship Id="rId3" Type="http://schemas.openxmlformats.org/officeDocument/2006/relationships/hyperlink" Target="https://podminky.urs.cz/item/CS_URS_2023_01/622151031" TargetMode="External" /><Relationship Id="rId4" Type="http://schemas.openxmlformats.org/officeDocument/2006/relationships/hyperlink" Target="https://podminky.urs.cz/item/CS_URS_2023_01/622211021" TargetMode="External" /><Relationship Id="rId5" Type="http://schemas.openxmlformats.org/officeDocument/2006/relationships/hyperlink" Target="https://podminky.urs.cz/item/CS_URS_2023_01/622211031" TargetMode="External" /><Relationship Id="rId6" Type="http://schemas.openxmlformats.org/officeDocument/2006/relationships/hyperlink" Target="https://podminky.urs.cz/item/CS_URS_2023_01/622212001" TargetMode="External" /><Relationship Id="rId7" Type="http://schemas.openxmlformats.org/officeDocument/2006/relationships/hyperlink" Target="https://podminky.urs.cz/item/CS_URS_2023_01/622251101" TargetMode="External" /><Relationship Id="rId8" Type="http://schemas.openxmlformats.org/officeDocument/2006/relationships/hyperlink" Target="https://podminky.urs.cz/item/CS_URS_2023_01/622252001" TargetMode="External" /><Relationship Id="rId9" Type="http://schemas.openxmlformats.org/officeDocument/2006/relationships/hyperlink" Target="https://podminky.urs.cz/item/CS_URS_2023_01/622252002" TargetMode="External" /><Relationship Id="rId10" Type="http://schemas.openxmlformats.org/officeDocument/2006/relationships/hyperlink" Target="https://podminky.urs.cz/item/CS_URS_2023_01/622325103" TargetMode="External" /><Relationship Id="rId11" Type="http://schemas.openxmlformats.org/officeDocument/2006/relationships/hyperlink" Target="https://podminky.urs.cz/item/CS_URS_2023_01/622511102" TargetMode="External" /><Relationship Id="rId12" Type="http://schemas.openxmlformats.org/officeDocument/2006/relationships/hyperlink" Target="https://podminky.urs.cz/item/CS_URS_2023_01/622531022" TargetMode="External" /><Relationship Id="rId13" Type="http://schemas.openxmlformats.org/officeDocument/2006/relationships/hyperlink" Target="https://podminky.urs.cz/item/CS_URS_2023_01/629991012" TargetMode="External" /><Relationship Id="rId14" Type="http://schemas.openxmlformats.org/officeDocument/2006/relationships/hyperlink" Target="https://podminky.urs.cz/item/CS_URS_2023_01/919726121" TargetMode="External" /><Relationship Id="rId15" Type="http://schemas.openxmlformats.org/officeDocument/2006/relationships/hyperlink" Target="https://podminky.urs.cz/item/CS_URS_2023_01/941211312" TargetMode="External" /><Relationship Id="rId16" Type="http://schemas.openxmlformats.org/officeDocument/2006/relationships/hyperlink" Target="https://podminky.urs.cz/item/CS_URS_2023_01/941221111" TargetMode="External" /><Relationship Id="rId17" Type="http://schemas.openxmlformats.org/officeDocument/2006/relationships/hyperlink" Target="https://podminky.urs.cz/item/CS_URS_2023_01/941221211" TargetMode="External" /><Relationship Id="rId18" Type="http://schemas.openxmlformats.org/officeDocument/2006/relationships/hyperlink" Target="https://podminky.urs.cz/item/CS_URS_2023_01/941221811" TargetMode="External" /><Relationship Id="rId19" Type="http://schemas.openxmlformats.org/officeDocument/2006/relationships/hyperlink" Target="https://podminky.urs.cz/item/CS_URS_2023_01/944511111" TargetMode="External" /><Relationship Id="rId20" Type="http://schemas.openxmlformats.org/officeDocument/2006/relationships/hyperlink" Target="https://podminky.urs.cz/item/CS_URS_2023_01/944511211" TargetMode="External" /><Relationship Id="rId21" Type="http://schemas.openxmlformats.org/officeDocument/2006/relationships/hyperlink" Target="https://podminky.urs.cz/item/CS_URS_2023_01/944511811" TargetMode="External" /><Relationship Id="rId22" Type="http://schemas.openxmlformats.org/officeDocument/2006/relationships/hyperlink" Target="https://podminky.urs.cz/item/CS_URS_2023_01/949101111" TargetMode="External" /><Relationship Id="rId23" Type="http://schemas.openxmlformats.org/officeDocument/2006/relationships/hyperlink" Target="https://podminky.urs.cz/item/CS_URS_2023_01/949101112" TargetMode="External" /><Relationship Id="rId24" Type="http://schemas.openxmlformats.org/officeDocument/2006/relationships/hyperlink" Target="https://podminky.urs.cz/item/CS_URS_2023_01/965042141" TargetMode="External" /><Relationship Id="rId25" Type="http://schemas.openxmlformats.org/officeDocument/2006/relationships/hyperlink" Target="https://podminky.urs.cz/item/CS_URS_2023_01/965081353" TargetMode="External" /><Relationship Id="rId26" Type="http://schemas.openxmlformats.org/officeDocument/2006/relationships/hyperlink" Target="https://podminky.urs.cz/item/CS_URS_2023_01/967031132" TargetMode="External" /><Relationship Id="rId27" Type="http://schemas.openxmlformats.org/officeDocument/2006/relationships/hyperlink" Target="https://podminky.urs.cz/item/CS_URS_2023_01/978036161" TargetMode="External" /><Relationship Id="rId28" Type="http://schemas.openxmlformats.org/officeDocument/2006/relationships/hyperlink" Target="https://podminky.urs.cz/item/CS_URS_2023_01/978059511" TargetMode="External" /><Relationship Id="rId29" Type="http://schemas.openxmlformats.org/officeDocument/2006/relationships/hyperlink" Target="https://podminky.urs.cz/item/CS_URS_2023_01/997013111" TargetMode="External" /><Relationship Id="rId30" Type="http://schemas.openxmlformats.org/officeDocument/2006/relationships/hyperlink" Target="https://podminky.urs.cz/item/CS_URS_2023_01/997013501" TargetMode="External" /><Relationship Id="rId31" Type="http://schemas.openxmlformats.org/officeDocument/2006/relationships/hyperlink" Target="https://podminky.urs.cz/item/CS_URS_2023_01/997013509" TargetMode="External" /><Relationship Id="rId32" Type="http://schemas.openxmlformats.org/officeDocument/2006/relationships/hyperlink" Target="https://podminky.urs.cz/item/CS_URS_2023_01/997013814" TargetMode="External" /><Relationship Id="rId33" Type="http://schemas.openxmlformats.org/officeDocument/2006/relationships/hyperlink" Target="https://podminky.urs.cz/item/CS_URS_2023_01/997013861" TargetMode="External" /><Relationship Id="rId34" Type="http://schemas.openxmlformats.org/officeDocument/2006/relationships/hyperlink" Target="https://podminky.urs.cz/item/CS_URS_2023_01/997013863" TargetMode="External" /><Relationship Id="rId35" Type="http://schemas.openxmlformats.org/officeDocument/2006/relationships/hyperlink" Target="https://podminky.urs.cz/item/CS_URS_2023_01/998011001" TargetMode="External" /><Relationship Id="rId36" Type="http://schemas.openxmlformats.org/officeDocument/2006/relationships/hyperlink" Target="https://podminky.urs.cz/item/CS_URS_2023_01/712311111" TargetMode="External" /><Relationship Id="rId37" Type="http://schemas.openxmlformats.org/officeDocument/2006/relationships/hyperlink" Target="https://podminky.urs.cz/item/CS_URS_2023_01/712331111" TargetMode="External" /><Relationship Id="rId38" Type="http://schemas.openxmlformats.org/officeDocument/2006/relationships/hyperlink" Target="https://podminky.urs.cz/item/CS_URS_2023_01/712363001" TargetMode="External" /><Relationship Id="rId39" Type="http://schemas.openxmlformats.org/officeDocument/2006/relationships/hyperlink" Target="https://podminky.urs.cz/item/CS_URS_2023_01/712363101" TargetMode="External" /><Relationship Id="rId40" Type="http://schemas.openxmlformats.org/officeDocument/2006/relationships/hyperlink" Target="https://podminky.urs.cz/item/CS_URS_2023_01/998712101" TargetMode="External" /><Relationship Id="rId41" Type="http://schemas.openxmlformats.org/officeDocument/2006/relationships/hyperlink" Target="https://podminky.urs.cz/item/CS_URS_2023_01/713110813" TargetMode="External" /><Relationship Id="rId42" Type="http://schemas.openxmlformats.org/officeDocument/2006/relationships/hyperlink" Target="https://podminky.urs.cz/item/CS_URS_2023_01/713130813" TargetMode="External" /><Relationship Id="rId43" Type="http://schemas.openxmlformats.org/officeDocument/2006/relationships/hyperlink" Target="https://podminky.urs.cz/item/CS_URS_2023_01/713131141" TargetMode="External" /><Relationship Id="rId44" Type="http://schemas.openxmlformats.org/officeDocument/2006/relationships/hyperlink" Target="https://podminky.urs.cz/item/CS_URS_2023_01/713151121" TargetMode="External" /><Relationship Id="rId45" Type="http://schemas.openxmlformats.org/officeDocument/2006/relationships/hyperlink" Target="https://podminky.urs.cz/item/CS_URS_2023_01/998713101" TargetMode="External" /><Relationship Id="rId46" Type="http://schemas.openxmlformats.org/officeDocument/2006/relationships/hyperlink" Target="https://podminky.urs.cz/item/CS_URS_2023_01/741420001" TargetMode="External" /><Relationship Id="rId47" Type="http://schemas.openxmlformats.org/officeDocument/2006/relationships/hyperlink" Target="https://podminky.urs.cz/item/CS_URS_2023_01/741420021" TargetMode="External" /><Relationship Id="rId48" Type="http://schemas.openxmlformats.org/officeDocument/2006/relationships/hyperlink" Target="https://podminky.urs.cz/item/CS_URS_2023_01/741421811" TargetMode="External" /><Relationship Id="rId49" Type="http://schemas.openxmlformats.org/officeDocument/2006/relationships/hyperlink" Target="https://podminky.urs.cz/item/CS_URS_2023_01/741421831" TargetMode="External" /><Relationship Id="rId50" Type="http://schemas.openxmlformats.org/officeDocument/2006/relationships/hyperlink" Target="https://podminky.urs.cz/item/CS_URS_2023_01/741421855" TargetMode="External" /><Relationship Id="rId51" Type="http://schemas.openxmlformats.org/officeDocument/2006/relationships/hyperlink" Target="https://podminky.urs.cz/item/CS_URS_2023_01/741810001" TargetMode="External" /><Relationship Id="rId52" Type="http://schemas.openxmlformats.org/officeDocument/2006/relationships/hyperlink" Target="https://podminky.urs.cz/item/CS_URS_2023_01/741820001" TargetMode="External" /><Relationship Id="rId53" Type="http://schemas.openxmlformats.org/officeDocument/2006/relationships/hyperlink" Target="https://podminky.urs.cz/item/CS_URS_2023_01/998741101" TargetMode="External" /><Relationship Id="rId54" Type="http://schemas.openxmlformats.org/officeDocument/2006/relationships/hyperlink" Target="https://podminky.urs.cz/item/CS_URS_2023_01/762361312" TargetMode="External" /><Relationship Id="rId55" Type="http://schemas.openxmlformats.org/officeDocument/2006/relationships/hyperlink" Target="https://podminky.urs.cz/item/CS_URS_2023_01/998762101" TargetMode="External" /><Relationship Id="rId56" Type="http://schemas.openxmlformats.org/officeDocument/2006/relationships/hyperlink" Target="https://podminky.urs.cz/item/CS_URS_2023_01/763121411" TargetMode="External" /><Relationship Id="rId57" Type="http://schemas.openxmlformats.org/officeDocument/2006/relationships/hyperlink" Target="https://podminky.urs.cz/item/CS_URS_2023_01/764002801" TargetMode="External" /><Relationship Id="rId58" Type="http://schemas.openxmlformats.org/officeDocument/2006/relationships/hyperlink" Target="https://podminky.urs.cz/item/CS_URS_2023_01/764002851" TargetMode="External" /><Relationship Id="rId59" Type="http://schemas.openxmlformats.org/officeDocument/2006/relationships/hyperlink" Target="https://podminky.urs.cz/item/CS_URS_2023_01/764004801" TargetMode="External" /><Relationship Id="rId60" Type="http://schemas.openxmlformats.org/officeDocument/2006/relationships/hyperlink" Target="https://podminky.urs.cz/item/CS_URS_2023_01/764004841" TargetMode="External" /><Relationship Id="rId61" Type="http://schemas.openxmlformats.org/officeDocument/2006/relationships/hyperlink" Target="https://podminky.urs.cz/item/CS_URS_2023_01/764004861" TargetMode="External" /><Relationship Id="rId62" Type="http://schemas.openxmlformats.org/officeDocument/2006/relationships/hyperlink" Target="https://podminky.urs.cz/item/CS_URS_2023_01/764212636" TargetMode="External" /><Relationship Id="rId63" Type="http://schemas.openxmlformats.org/officeDocument/2006/relationships/hyperlink" Target="https://podminky.urs.cz/item/CS_URS_2023_01/764212661" TargetMode="External" /><Relationship Id="rId64" Type="http://schemas.openxmlformats.org/officeDocument/2006/relationships/hyperlink" Target="https://podminky.urs.cz/item/CS_URS_2023_01/764212663" TargetMode="External" /><Relationship Id="rId65" Type="http://schemas.openxmlformats.org/officeDocument/2006/relationships/hyperlink" Target="https://podminky.urs.cz/item/CS_URS_2023_01/764214402" TargetMode="External" /><Relationship Id="rId66" Type="http://schemas.openxmlformats.org/officeDocument/2006/relationships/hyperlink" Target="https://podminky.urs.cz/item/CS_URS_2023_01/764216604" TargetMode="External" /><Relationship Id="rId67" Type="http://schemas.openxmlformats.org/officeDocument/2006/relationships/hyperlink" Target="https://podminky.urs.cz/item/CS_URS_2023_01/764311603" TargetMode="External" /><Relationship Id="rId68" Type="http://schemas.openxmlformats.org/officeDocument/2006/relationships/hyperlink" Target="https://podminky.urs.cz/item/CS_URS_2023_01/764311604" TargetMode="External" /><Relationship Id="rId69" Type="http://schemas.openxmlformats.org/officeDocument/2006/relationships/hyperlink" Target="https://podminky.urs.cz/item/CS_URS_2023_01/764311606" TargetMode="External" /><Relationship Id="rId70" Type="http://schemas.openxmlformats.org/officeDocument/2006/relationships/hyperlink" Target="https://podminky.urs.cz/item/CS_URS_2023_01/764311606" TargetMode="External" /><Relationship Id="rId71" Type="http://schemas.openxmlformats.org/officeDocument/2006/relationships/hyperlink" Target="https://podminky.urs.cz/item/CS_URS_2023_01/998764101" TargetMode="External" /><Relationship Id="rId72" Type="http://schemas.openxmlformats.org/officeDocument/2006/relationships/hyperlink" Target="https://podminky.urs.cz/item/CS_URS_2023_01/766441811" TargetMode="External" /><Relationship Id="rId73" Type="http://schemas.openxmlformats.org/officeDocument/2006/relationships/hyperlink" Target="https://podminky.urs.cz/item/CS_URS_2023_01/766441822" TargetMode="External" /><Relationship Id="rId74" Type="http://schemas.openxmlformats.org/officeDocument/2006/relationships/hyperlink" Target="https://podminky.urs.cz/item/CS_URS_2023_01/766490815" TargetMode="External" /><Relationship Id="rId75" Type="http://schemas.openxmlformats.org/officeDocument/2006/relationships/hyperlink" Target="https://podminky.urs.cz/item/CS_URS_2023_01/766622115" TargetMode="External" /><Relationship Id="rId76" Type="http://schemas.openxmlformats.org/officeDocument/2006/relationships/hyperlink" Target="https://podminky.urs.cz/item/CS_URS_2023_01/766622116" TargetMode="External" /><Relationship Id="rId77" Type="http://schemas.openxmlformats.org/officeDocument/2006/relationships/hyperlink" Target="https://podminky.urs.cz/item/CS_URS_2023_01/766622136" TargetMode="External" /><Relationship Id="rId78" Type="http://schemas.openxmlformats.org/officeDocument/2006/relationships/hyperlink" Target="https://podminky.urs.cz/item/CS_URS_2023_01/766622831" TargetMode="External" /><Relationship Id="rId79" Type="http://schemas.openxmlformats.org/officeDocument/2006/relationships/hyperlink" Target="https://podminky.urs.cz/item/CS_URS_2023_01/766622832" TargetMode="External" /><Relationship Id="rId80" Type="http://schemas.openxmlformats.org/officeDocument/2006/relationships/hyperlink" Target="https://podminky.urs.cz/item/CS_URS_2023_01/766622834" TargetMode="External" /><Relationship Id="rId81" Type="http://schemas.openxmlformats.org/officeDocument/2006/relationships/hyperlink" Target="https://podminky.urs.cz/item/CS_URS_2023_01/766622861" TargetMode="External" /><Relationship Id="rId82" Type="http://schemas.openxmlformats.org/officeDocument/2006/relationships/hyperlink" Target="https://podminky.urs.cz/item/CS_URS_2023_01/766622862" TargetMode="External" /><Relationship Id="rId83" Type="http://schemas.openxmlformats.org/officeDocument/2006/relationships/hyperlink" Target="https://podminky.urs.cz/item/CS_URS_2023_01/766629213" TargetMode="External" /><Relationship Id="rId84" Type="http://schemas.openxmlformats.org/officeDocument/2006/relationships/hyperlink" Target="https://podminky.urs.cz/item/CS_URS_2023_01/766629214" TargetMode="External" /><Relationship Id="rId85" Type="http://schemas.openxmlformats.org/officeDocument/2006/relationships/hyperlink" Target="https://podminky.urs.cz/item/CS_URS_2023_01/767132811" TargetMode="External" /><Relationship Id="rId86" Type="http://schemas.openxmlformats.org/officeDocument/2006/relationships/hyperlink" Target="https://podminky.urs.cz/item/CS_URS_2023_01/767190120" TargetMode="External" /><Relationship Id="rId87" Type="http://schemas.openxmlformats.org/officeDocument/2006/relationships/hyperlink" Target="https://podminky.urs.cz/item/CS_URS_2023_01/767428101" TargetMode="External" /><Relationship Id="rId88" Type="http://schemas.openxmlformats.org/officeDocument/2006/relationships/hyperlink" Target="https://podminky.urs.cz/item/CS_URS_2023_01/767428102" TargetMode="External" /><Relationship Id="rId89" Type="http://schemas.openxmlformats.org/officeDocument/2006/relationships/hyperlink" Target="https://podminky.urs.cz/item/CS_URS_2023_01/767492002" TargetMode="External" /><Relationship Id="rId90" Type="http://schemas.openxmlformats.org/officeDocument/2006/relationships/hyperlink" Target="https://podminky.urs.cz/item/CS_URS_2023_01/767492801" TargetMode="External" /><Relationship Id="rId91" Type="http://schemas.openxmlformats.org/officeDocument/2006/relationships/hyperlink" Target="https://podminky.urs.cz/item/CS_URS_2023_01/767581803" TargetMode="External" /><Relationship Id="rId92" Type="http://schemas.openxmlformats.org/officeDocument/2006/relationships/hyperlink" Target="https://podminky.urs.cz/item/CS_URS_2023_01/767651805" TargetMode="External" /><Relationship Id="rId93" Type="http://schemas.openxmlformats.org/officeDocument/2006/relationships/hyperlink" Target="https://podminky.urs.cz/item/CS_URS_2023_01/767651824" TargetMode="External" /><Relationship Id="rId94" Type="http://schemas.openxmlformats.org/officeDocument/2006/relationships/hyperlink" Target="https://podminky.urs.cz/item/CS_URS_2023_01/767657340" TargetMode="External" /><Relationship Id="rId95" Type="http://schemas.openxmlformats.org/officeDocument/2006/relationships/hyperlink" Target="https://podminky.urs.cz/item/CS_URS_2023_01/767996701" TargetMode="External" /><Relationship Id="rId96" Type="http://schemas.openxmlformats.org/officeDocument/2006/relationships/hyperlink" Target="https://podminky.urs.cz/item/CS_URS_2023_01/998767101" TargetMode="External" /><Relationship Id="rId97" Type="http://schemas.openxmlformats.org/officeDocument/2006/relationships/hyperlink" Target="https://podminky.urs.cz/item/CS_URS_2023_01/783000103" TargetMode="External" /><Relationship Id="rId98" Type="http://schemas.openxmlformats.org/officeDocument/2006/relationships/hyperlink" Target="https://podminky.urs.cz/item/CS_URS_2023_01/784211103" TargetMode="External" /><Relationship Id="rId99" Type="http://schemas.openxmlformats.org/officeDocument/2006/relationships/hyperlink" Target="https://podminky.urs.cz/item/CS_URS_2023_01/787600802" TargetMode="External" /><Relationship Id="rId10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36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36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32</v>
      </c>
      <c r="AO17" s="23"/>
      <c r="AP17" s="23"/>
      <c r="AQ17" s="23"/>
      <c r="AR17" s="21"/>
      <c r="BE17" s="32"/>
      <c r="BS17" s="18" t="s">
        <v>38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32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32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8" t="s">
        <v>42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43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44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45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46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47</v>
      </c>
      <c r="E29" s="49"/>
      <c r="F29" s="33" t="s">
        <v>48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49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50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51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52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54</v>
      </c>
      <c r="U35" s="56"/>
      <c r="V35" s="56"/>
      <c r="W35" s="56"/>
      <c r="X35" s="58" t="s">
        <v>55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4" t="s">
        <v>56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2023/003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Dílny OV Mládežníků 626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3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Rokycany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24</v>
      </c>
      <c r="AJ47" s="42"/>
      <c r="AK47" s="42"/>
      <c r="AL47" s="42"/>
      <c r="AM47" s="74" t="str">
        <f>IF(AN8="","",AN8)</f>
        <v>4. 5. 2023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3" t="s">
        <v>30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37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57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3" t="s">
        <v>35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39</v>
      </c>
      <c r="AJ50" s="42"/>
      <c r="AK50" s="42"/>
      <c r="AL50" s="42"/>
      <c r="AM50" s="75" t="str">
        <f>IF(E20="","",E20)</f>
        <v>Area Projekt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58</v>
      </c>
      <c r="D52" s="89"/>
      <c r="E52" s="89"/>
      <c r="F52" s="89"/>
      <c r="G52" s="89"/>
      <c r="H52" s="90"/>
      <c r="I52" s="91" t="s">
        <v>59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60</v>
      </c>
      <c r="AH52" s="89"/>
      <c r="AI52" s="89"/>
      <c r="AJ52" s="89"/>
      <c r="AK52" s="89"/>
      <c r="AL52" s="89"/>
      <c r="AM52" s="89"/>
      <c r="AN52" s="91" t="s">
        <v>61</v>
      </c>
      <c r="AO52" s="89"/>
      <c r="AP52" s="89"/>
      <c r="AQ52" s="93" t="s">
        <v>62</v>
      </c>
      <c r="AR52" s="46"/>
      <c r="AS52" s="94" t="s">
        <v>63</v>
      </c>
      <c r="AT52" s="95" t="s">
        <v>64</v>
      </c>
      <c r="AU52" s="95" t="s">
        <v>65</v>
      </c>
      <c r="AV52" s="95" t="s">
        <v>66</v>
      </c>
      <c r="AW52" s="95" t="s">
        <v>67</v>
      </c>
      <c r="AX52" s="95" t="s">
        <v>68</v>
      </c>
      <c r="AY52" s="95" t="s">
        <v>69</v>
      </c>
      <c r="AZ52" s="95" t="s">
        <v>70</v>
      </c>
      <c r="BA52" s="95" t="s">
        <v>71</v>
      </c>
      <c r="BB52" s="95" t="s">
        <v>72</v>
      </c>
      <c r="BC52" s="95" t="s">
        <v>73</v>
      </c>
      <c r="BD52" s="96" t="s">
        <v>74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75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32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76</v>
      </c>
      <c r="BT54" s="111" t="s">
        <v>77</v>
      </c>
      <c r="BU54" s="112" t="s">
        <v>78</v>
      </c>
      <c r="BV54" s="111" t="s">
        <v>79</v>
      </c>
      <c r="BW54" s="111" t="s">
        <v>5</v>
      </c>
      <c r="BX54" s="111" t="s">
        <v>80</v>
      </c>
      <c r="CL54" s="111" t="s">
        <v>19</v>
      </c>
    </row>
    <row r="55" spans="1:91" s="7" customFormat="1" ht="16.5" customHeight="1">
      <c r="A55" s="113" t="s">
        <v>81</v>
      </c>
      <c r="B55" s="114"/>
      <c r="C55" s="115"/>
      <c r="D55" s="116" t="s">
        <v>82</v>
      </c>
      <c r="E55" s="116"/>
      <c r="F55" s="116"/>
      <c r="G55" s="116"/>
      <c r="H55" s="116"/>
      <c r="I55" s="117"/>
      <c r="J55" s="116" t="s">
        <v>83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Zateplení obálky obj...'!J30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84</v>
      </c>
      <c r="AR55" s="120"/>
      <c r="AS55" s="121">
        <v>0</v>
      </c>
      <c r="AT55" s="122">
        <f>ROUND(SUM(AV55:AW55),2)</f>
        <v>0</v>
      </c>
      <c r="AU55" s="123">
        <f>'01 - Zateplení obálky obj...'!P99</f>
        <v>0</v>
      </c>
      <c r="AV55" s="122">
        <f>'01 - Zateplení obálky obj...'!J33</f>
        <v>0</v>
      </c>
      <c r="AW55" s="122">
        <f>'01 - Zateplení obálky obj...'!J34</f>
        <v>0</v>
      </c>
      <c r="AX55" s="122">
        <f>'01 - Zateplení obálky obj...'!J35</f>
        <v>0</v>
      </c>
      <c r="AY55" s="122">
        <f>'01 - Zateplení obálky obj...'!J36</f>
        <v>0</v>
      </c>
      <c r="AZ55" s="122">
        <f>'01 - Zateplení obálky obj...'!F33</f>
        <v>0</v>
      </c>
      <c r="BA55" s="122">
        <f>'01 - Zateplení obálky obj...'!F34</f>
        <v>0</v>
      </c>
      <c r="BB55" s="122">
        <f>'01 - Zateplení obálky obj...'!F35</f>
        <v>0</v>
      </c>
      <c r="BC55" s="122">
        <f>'01 - Zateplení obálky obj...'!F36</f>
        <v>0</v>
      </c>
      <c r="BD55" s="124">
        <f>'01 - Zateplení obálky obj...'!F37</f>
        <v>0</v>
      </c>
      <c r="BE55" s="7"/>
      <c r="BT55" s="125" t="s">
        <v>85</v>
      </c>
      <c r="BV55" s="125" t="s">
        <v>79</v>
      </c>
      <c r="BW55" s="125" t="s">
        <v>86</v>
      </c>
      <c r="BX55" s="125" t="s">
        <v>5</v>
      </c>
      <c r="CL55" s="125" t="s">
        <v>19</v>
      </c>
      <c r="CM55" s="125" t="s">
        <v>87</v>
      </c>
    </row>
    <row r="56" spans="1:91" s="7" customFormat="1" ht="16.5" customHeight="1">
      <c r="A56" s="113" t="s">
        <v>81</v>
      </c>
      <c r="B56" s="114"/>
      <c r="C56" s="115"/>
      <c r="D56" s="116" t="s">
        <v>88</v>
      </c>
      <c r="E56" s="116"/>
      <c r="F56" s="116"/>
      <c r="G56" s="116"/>
      <c r="H56" s="116"/>
      <c r="I56" s="117"/>
      <c r="J56" s="116" t="s">
        <v>89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Elektroinstalace'!J30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84</v>
      </c>
      <c r="AR56" s="120"/>
      <c r="AS56" s="121">
        <v>0</v>
      </c>
      <c r="AT56" s="122">
        <f>ROUND(SUM(AV56:AW56),2)</f>
        <v>0</v>
      </c>
      <c r="AU56" s="123">
        <f>'02 - Elektroinstalace'!P86</f>
        <v>0</v>
      </c>
      <c r="AV56" s="122">
        <f>'02 - Elektroinstalace'!J33</f>
        <v>0</v>
      </c>
      <c r="AW56" s="122">
        <f>'02 - Elektroinstalace'!J34</f>
        <v>0</v>
      </c>
      <c r="AX56" s="122">
        <f>'02 - Elektroinstalace'!J35</f>
        <v>0</v>
      </c>
      <c r="AY56" s="122">
        <f>'02 - Elektroinstalace'!J36</f>
        <v>0</v>
      </c>
      <c r="AZ56" s="122">
        <f>'02 - Elektroinstalace'!F33</f>
        <v>0</v>
      </c>
      <c r="BA56" s="122">
        <f>'02 - Elektroinstalace'!F34</f>
        <v>0</v>
      </c>
      <c r="BB56" s="122">
        <f>'02 - Elektroinstalace'!F35</f>
        <v>0</v>
      </c>
      <c r="BC56" s="122">
        <f>'02 - Elektroinstalace'!F36</f>
        <v>0</v>
      </c>
      <c r="BD56" s="124">
        <f>'02 - Elektroinstalace'!F37</f>
        <v>0</v>
      </c>
      <c r="BE56" s="7"/>
      <c r="BT56" s="125" t="s">
        <v>85</v>
      </c>
      <c r="BV56" s="125" t="s">
        <v>79</v>
      </c>
      <c r="BW56" s="125" t="s">
        <v>90</v>
      </c>
      <c r="BX56" s="125" t="s">
        <v>5</v>
      </c>
      <c r="CL56" s="125" t="s">
        <v>32</v>
      </c>
      <c r="CM56" s="125" t="s">
        <v>87</v>
      </c>
    </row>
    <row r="57" spans="1:91" s="7" customFormat="1" ht="16.5" customHeight="1">
      <c r="A57" s="113" t="s">
        <v>81</v>
      </c>
      <c r="B57" s="114"/>
      <c r="C57" s="115"/>
      <c r="D57" s="116" t="s">
        <v>91</v>
      </c>
      <c r="E57" s="116"/>
      <c r="F57" s="116"/>
      <c r="G57" s="116"/>
      <c r="H57" s="116"/>
      <c r="I57" s="117"/>
      <c r="J57" s="116" t="s">
        <v>92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Vedlejší a ostatní n...'!J30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84</v>
      </c>
      <c r="AR57" s="120"/>
      <c r="AS57" s="126">
        <v>0</v>
      </c>
      <c r="AT57" s="127">
        <f>ROUND(SUM(AV57:AW57),2)</f>
        <v>0</v>
      </c>
      <c r="AU57" s="128">
        <f>'03 - Vedlejší a ostatní n...'!P85</f>
        <v>0</v>
      </c>
      <c r="AV57" s="127">
        <f>'03 - Vedlejší a ostatní n...'!J33</f>
        <v>0</v>
      </c>
      <c r="AW57" s="127">
        <f>'03 - Vedlejší a ostatní n...'!J34</f>
        <v>0</v>
      </c>
      <c r="AX57" s="127">
        <f>'03 - Vedlejší a ostatní n...'!J35</f>
        <v>0</v>
      </c>
      <c r="AY57" s="127">
        <f>'03 - Vedlejší a ostatní n...'!J36</f>
        <v>0</v>
      </c>
      <c r="AZ57" s="127">
        <f>'03 - Vedlejší a ostatní n...'!F33</f>
        <v>0</v>
      </c>
      <c r="BA57" s="127">
        <f>'03 - Vedlejší a ostatní n...'!F34</f>
        <v>0</v>
      </c>
      <c r="BB57" s="127">
        <f>'03 - Vedlejší a ostatní n...'!F35</f>
        <v>0</v>
      </c>
      <c r="BC57" s="127">
        <f>'03 - Vedlejší a ostatní n...'!F36</f>
        <v>0</v>
      </c>
      <c r="BD57" s="129">
        <f>'03 - Vedlejší a ostatní n...'!F37</f>
        <v>0</v>
      </c>
      <c r="BE57" s="7"/>
      <c r="BT57" s="125" t="s">
        <v>85</v>
      </c>
      <c r="BV57" s="125" t="s">
        <v>79</v>
      </c>
      <c r="BW57" s="125" t="s">
        <v>93</v>
      </c>
      <c r="BX57" s="125" t="s">
        <v>5</v>
      </c>
      <c r="CL57" s="125" t="s">
        <v>94</v>
      </c>
      <c r="CM57" s="125" t="s">
        <v>85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Zateplení obálky obj...'!C2" display="/"/>
    <hyperlink ref="A56" location="'02 - Elektroinstalace'!C2" display="/"/>
    <hyperlink ref="A57" location="'03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87</v>
      </c>
    </row>
    <row r="4" spans="2:46" s="1" customFormat="1" ht="24.95" customHeight="1">
      <c r="B4" s="21"/>
      <c r="D4" s="132" t="s">
        <v>95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Dílny OV Mládežníků 626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32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4. 5. 2023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34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35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37</v>
      </c>
      <c r="E20" s="40"/>
      <c r="F20" s="40"/>
      <c r="G20" s="40"/>
      <c r="H20" s="40"/>
      <c r="I20" s="134" t="s">
        <v>31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34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39</v>
      </c>
      <c r="E23" s="40"/>
      <c r="F23" s="40"/>
      <c r="G23" s="40"/>
      <c r="H23" s="40"/>
      <c r="I23" s="134" t="s">
        <v>31</v>
      </c>
      <c r="J23" s="138" t="s">
        <v>32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34</v>
      </c>
      <c r="J24" s="138" t="s">
        <v>32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41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32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43</v>
      </c>
      <c r="E30" s="40"/>
      <c r="F30" s="40"/>
      <c r="G30" s="40"/>
      <c r="H30" s="40"/>
      <c r="I30" s="40"/>
      <c r="J30" s="146">
        <f>ROUND(J99,2)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45</v>
      </c>
      <c r="G32" s="40"/>
      <c r="H32" s="40"/>
      <c r="I32" s="147" t="s">
        <v>44</v>
      </c>
      <c r="J32" s="147" t="s">
        <v>46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47</v>
      </c>
      <c r="E33" s="134" t="s">
        <v>48</v>
      </c>
      <c r="F33" s="149">
        <f>ROUND((SUM(BE99:BE500)),2)</f>
        <v>0</v>
      </c>
      <c r="G33" s="40"/>
      <c r="H33" s="40"/>
      <c r="I33" s="150">
        <v>0.21</v>
      </c>
      <c r="J33" s="149">
        <f>ROUND(((SUM(BE99:BE500))*I33),2)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49</v>
      </c>
      <c r="F34" s="149">
        <f>ROUND((SUM(BF99:BF500)),2)</f>
        <v>0</v>
      </c>
      <c r="G34" s="40"/>
      <c r="H34" s="40"/>
      <c r="I34" s="150">
        <v>0.15</v>
      </c>
      <c r="J34" s="149">
        <f>ROUND(((SUM(BF99:BF500))*I34),2)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50</v>
      </c>
      <c r="F35" s="149">
        <f>ROUND((SUM(BG99:BG500)),2)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51</v>
      </c>
      <c r="F36" s="149">
        <f>ROUND((SUM(BH99:BH500)),2)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52</v>
      </c>
      <c r="F37" s="149">
        <f>ROUND((SUM(BI99:BI500)),2)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53</v>
      </c>
      <c r="E39" s="153"/>
      <c r="F39" s="153"/>
      <c r="G39" s="154" t="s">
        <v>54</v>
      </c>
      <c r="H39" s="155" t="s">
        <v>55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Dílny OV Mládežníků 626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Zateplení obálky objektu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>Rokycany</v>
      </c>
      <c r="G52" s="42"/>
      <c r="H52" s="42"/>
      <c r="I52" s="33" t="s">
        <v>24</v>
      </c>
      <c r="J52" s="74" t="str">
        <f>IF(J12="","",J12)</f>
        <v>4. 5. 2023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33" t="s">
        <v>37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33" t="s">
        <v>39</v>
      </c>
      <c r="J55" s="38" t="str">
        <f>E24</f>
        <v>Area Projekt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75</v>
      </c>
      <c r="D59" s="42"/>
      <c r="E59" s="42"/>
      <c r="F59" s="42"/>
      <c r="G59" s="42"/>
      <c r="H59" s="42"/>
      <c r="I59" s="42"/>
      <c r="J59" s="104">
        <f>J99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J100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J101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104</v>
      </c>
      <c r="E62" s="176"/>
      <c r="F62" s="176"/>
      <c r="G62" s="176"/>
      <c r="H62" s="176"/>
      <c r="I62" s="176"/>
      <c r="J62" s="177">
        <f>J110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105</v>
      </c>
      <c r="E63" s="176"/>
      <c r="F63" s="176"/>
      <c r="G63" s="176"/>
      <c r="H63" s="176"/>
      <c r="I63" s="176"/>
      <c r="J63" s="177">
        <f>J177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106</v>
      </c>
      <c r="E64" s="176"/>
      <c r="F64" s="176"/>
      <c r="G64" s="176"/>
      <c r="H64" s="176"/>
      <c r="I64" s="176"/>
      <c r="J64" s="177">
        <f>J223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107</v>
      </c>
      <c r="E65" s="176"/>
      <c r="F65" s="176"/>
      <c r="G65" s="176"/>
      <c r="H65" s="176"/>
      <c r="I65" s="176"/>
      <c r="J65" s="177">
        <f>J239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108</v>
      </c>
      <c r="E66" s="170"/>
      <c r="F66" s="170"/>
      <c r="G66" s="170"/>
      <c r="H66" s="170"/>
      <c r="I66" s="170"/>
      <c r="J66" s="171">
        <f>J242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109</v>
      </c>
      <c r="E67" s="176"/>
      <c r="F67" s="176"/>
      <c r="G67" s="176"/>
      <c r="H67" s="176"/>
      <c r="I67" s="176"/>
      <c r="J67" s="177">
        <f>J243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110</v>
      </c>
      <c r="E68" s="176"/>
      <c r="F68" s="176"/>
      <c r="G68" s="176"/>
      <c r="H68" s="176"/>
      <c r="I68" s="176"/>
      <c r="J68" s="177">
        <f>J264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111</v>
      </c>
      <c r="E69" s="176"/>
      <c r="F69" s="176"/>
      <c r="G69" s="176"/>
      <c r="H69" s="176"/>
      <c r="I69" s="176"/>
      <c r="J69" s="177">
        <f>J295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112</v>
      </c>
      <c r="E70" s="176"/>
      <c r="F70" s="176"/>
      <c r="G70" s="176"/>
      <c r="H70" s="176"/>
      <c r="I70" s="176"/>
      <c r="J70" s="177">
        <f>J318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113</v>
      </c>
      <c r="E71" s="176"/>
      <c r="F71" s="176"/>
      <c r="G71" s="176"/>
      <c r="H71" s="176"/>
      <c r="I71" s="176"/>
      <c r="J71" s="177">
        <f>J326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114</v>
      </c>
      <c r="E72" s="176"/>
      <c r="F72" s="176"/>
      <c r="G72" s="176"/>
      <c r="H72" s="176"/>
      <c r="I72" s="176"/>
      <c r="J72" s="177">
        <f>J330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115</v>
      </c>
      <c r="E73" s="176"/>
      <c r="F73" s="176"/>
      <c r="G73" s="176"/>
      <c r="H73" s="176"/>
      <c r="I73" s="176"/>
      <c r="J73" s="177">
        <f>J387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116</v>
      </c>
      <c r="E74" s="176"/>
      <c r="F74" s="176"/>
      <c r="G74" s="176"/>
      <c r="H74" s="176"/>
      <c r="I74" s="176"/>
      <c r="J74" s="177">
        <f>J429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117</v>
      </c>
      <c r="E75" s="176"/>
      <c r="F75" s="176"/>
      <c r="G75" s="176"/>
      <c r="H75" s="176"/>
      <c r="I75" s="176"/>
      <c r="J75" s="177">
        <f>J482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118</v>
      </c>
      <c r="E76" s="176"/>
      <c r="F76" s="176"/>
      <c r="G76" s="176"/>
      <c r="H76" s="176"/>
      <c r="I76" s="176"/>
      <c r="J76" s="177">
        <f>J489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119</v>
      </c>
      <c r="E77" s="176"/>
      <c r="F77" s="176"/>
      <c r="G77" s="176"/>
      <c r="H77" s="176"/>
      <c r="I77" s="176"/>
      <c r="J77" s="177">
        <f>J492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67"/>
      <c r="C78" s="168"/>
      <c r="D78" s="169" t="s">
        <v>120</v>
      </c>
      <c r="E78" s="170"/>
      <c r="F78" s="170"/>
      <c r="G78" s="170"/>
      <c r="H78" s="170"/>
      <c r="I78" s="170"/>
      <c r="J78" s="171">
        <f>J496</f>
        <v>0</v>
      </c>
      <c r="K78" s="168"/>
      <c r="L78" s="172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10" customFormat="1" ht="19.9" customHeight="1">
      <c r="A79" s="10"/>
      <c r="B79" s="173"/>
      <c r="C79" s="174"/>
      <c r="D79" s="175" t="s">
        <v>121</v>
      </c>
      <c r="E79" s="176"/>
      <c r="F79" s="176"/>
      <c r="G79" s="176"/>
      <c r="H79" s="176"/>
      <c r="I79" s="176"/>
      <c r="J79" s="177">
        <f>J497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2" customFormat="1" ht="21.8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5" spans="1:31" s="2" customFormat="1" ht="6.95" customHeight="1">
      <c r="A85" s="40"/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4.95" customHeight="1">
      <c r="A86" s="40"/>
      <c r="B86" s="41"/>
      <c r="C86" s="24" t="s">
        <v>122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16</v>
      </c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162" t="str">
        <f>E7</f>
        <v>Dílny OV Mládežníků 626</v>
      </c>
      <c r="F89" s="33"/>
      <c r="G89" s="33"/>
      <c r="H89" s="33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3" t="s">
        <v>96</v>
      </c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E9</f>
        <v>01 - Zateplení obálky objektu</v>
      </c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3" t="s">
        <v>22</v>
      </c>
      <c r="D93" s="42"/>
      <c r="E93" s="42"/>
      <c r="F93" s="28" t="str">
        <f>F12</f>
        <v>Rokycany</v>
      </c>
      <c r="G93" s="42"/>
      <c r="H93" s="42"/>
      <c r="I93" s="33" t="s">
        <v>24</v>
      </c>
      <c r="J93" s="74" t="str">
        <f>IF(J12="","",J12)</f>
        <v>4. 5. 2023</v>
      </c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3" t="s">
        <v>30</v>
      </c>
      <c r="D95" s="42"/>
      <c r="E95" s="42"/>
      <c r="F95" s="28" t="str">
        <f>E15</f>
        <v xml:space="preserve"> </v>
      </c>
      <c r="G95" s="42"/>
      <c r="H95" s="42"/>
      <c r="I95" s="33" t="s">
        <v>37</v>
      </c>
      <c r="J95" s="38" t="str">
        <f>E21</f>
        <v xml:space="preserve"> </v>
      </c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3" t="s">
        <v>35</v>
      </c>
      <c r="D96" s="42"/>
      <c r="E96" s="42"/>
      <c r="F96" s="28" t="str">
        <f>IF(E18="","",E18)</f>
        <v>Vyplň údaj</v>
      </c>
      <c r="G96" s="42"/>
      <c r="H96" s="42"/>
      <c r="I96" s="33" t="s">
        <v>39</v>
      </c>
      <c r="J96" s="38" t="str">
        <f>E24</f>
        <v>Area Projekt s.r.o.</v>
      </c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179"/>
      <c r="B98" s="180"/>
      <c r="C98" s="181" t="s">
        <v>123</v>
      </c>
      <c r="D98" s="182" t="s">
        <v>62</v>
      </c>
      <c r="E98" s="182" t="s">
        <v>58</v>
      </c>
      <c r="F98" s="182" t="s">
        <v>59</v>
      </c>
      <c r="G98" s="182" t="s">
        <v>124</v>
      </c>
      <c r="H98" s="182" t="s">
        <v>125</v>
      </c>
      <c r="I98" s="182" t="s">
        <v>126</v>
      </c>
      <c r="J98" s="182" t="s">
        <v>100</v>
      </c>
      <c r="K98" s="183" t="s">
        <v>127</v>
      </c>
      <c r="L98" s="184"/>
      <c r="M98" s="94" t="s">
        <v>32</v>
      </c>
      <c r="N98" s="95" t="s">
        <v>47</v>
      </c>
      <c r="O98" s="95" t="s">
        <v>128</v>
      </c>
      <c r="P98" s="95" t="s">
        <v>129</v>
      </c>
      <c r="Q98" s="95" t="s">
        <v>130</v>
      </c>
      <c r="R98" s="95" t="s">
        <v>131</v>
      </c>
      <c r="S98" s="95" t="s">
        <v>132</v>
      </c>
      <c r="T98" s="96" t="s">
        <v>133</v>
      </c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</row>
    <row r="99" spans="1:63" s="2" customFormat="1" ht="22.8" customHeight="1">
      <c r="A99" s="40"/>
      <c r="B99" s="41"/>
      <c r="C99" s="101" t="s">
        <v>134</v>
      </c>
      <c r="D99" s="42"/>
      <c r="E99" s="42"/>
      <c r="F99" s="42"/>
      <c r="G99" s="42"/>
      <c r="H99" s="42"/>
      <c r="I99" s="42"/>
      <c r="J99" s="185">
        <f>BK99</f>
        <v>0</v>
      </c>
      <c r="K99" s="42"/>
      <c r="L99" s="46"/>
      <c r="M99" s="97"/>
      <c r="N99" s="186"/>
      <c r="O99" s="98"/>
      <c r="P99" s="187">
        <f>P100+P242+P496</f>
        <v>0</v>
      </c>
      <c r="Q99" s="98"/>
      <c r="R99" s="187">
        <f>R100+R242+R496</f>
        <v>31.9487563</v>
      </c>
      <c r="S99" s="98"/>
      <c r="T99" s="188">
        <f>T100+T242+T496</f>
        <v>47.618921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76</v>
      </c>
      <c r="AU99" s="18" t="s">
        <v>101</v>
      </c>
      <c r="BK99" s="189">
        <f>BK100+BK242+BK496</f>
        <v>0</v>
      </c>
    </row>
    <row r="100" spans="1:63" s="12" customFormat="1" ht="25.9" customHeight="1">
      <c r="A100" s="12"/>
      <c r="B100" s="190"/>
      <c r="C100" s="191"/>
      <c r="D100" s="192" t="s">
        <v>76</v>
      </c>
      <c r="E100" s="193" t="s">
        <v>135</v>
      </c>
      <c r="F100" s="193" t="s">
        <v>136</v>
      </c>
      <c r="G100" s="191"/>
      <c r="H100" s="191"/>
      <c r="I100" s="194"/>
      <c r="J100" s="195">
        <f>BK100</f>
        <v>0</v>
      </c>
      <c r="K100" s="191"/>
      <c r="L100" s="196"/>
      <c r="M100" s="197"/>
      <c r="N100" s="198"/>
      <c r="O100" s="198"/>
      <c r="P100" s="199">
        <f>P101+P110+P177+P223+P239</f>
        <v>0</v>
      </c>
      <c r="Q100" s="198"/>
      <c r="R100" s="199">
        <f>R101+R110+R177+R223+R239</f>
        <v>13.8418737</v>
      </c>
      <c r="S100" s="198"/>
      <c r="T100" s="200">
        <f>T101+T110+T177+T223+T239</f>
        <v>20.03917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85</v>
      </c>
      <c r="AT100" s="202" t="s">
        <v>76</v>
      </c>
      <c r="AU100" s="202" t="s">
        <v>77</v>
      </c>
      <c r="AY100" s="201" t="s">
        <v>137</v>
      </c>
      <c r="BK100" s="203">
        <f>BK101+BK110+BK177+BK223+BK239</f>
        <v>0</v>
      </c>
    </row>
    <row r="101" spans="1:63" s="12" customFormat="1" ht="22.8" customHeight="1">
      <c r="A101" s="12"/>
      <c r="B101" s="190"/>
      <c r="C101" s="191"/>
      <c r="D101" s="192" t="s">
        <v>76</v>
      </c>
      <c r="E101" s="204" t="s">
        <v>138</v>
      </c>
      <c r="F101" s="204" t="s">
        <v>139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SUM(P102:P109)</f>
        <v>0</v>
      </c>
      <c r="Q101" s="198"/>
      <c r="R101" s="199">
        <f>SUM(R102:R109)</f>
        <v>2.9345600000000003</v>
      </c>
      <c r="S101" s="198"/>
      <c r="T101" s="200">
        <f>SUM(T102:T109)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85</v>
      </c>
      <c r="AT101" s="202" t="s">
        <v>76</v>
      </c>
      <c r="AU101" s="202" t="s">
        <v>85</v>
      </c>
      <c r="AY101" s="201" t="s">
        <v>137</v>
      </c>
      <c r="BK101" s="203">
        <f>SUM(BK102:BK109)</f>
        <v>0</v>
      </c>
    </row>
    <row r="102" spans="1:65" s="2" customFormat="1" ht="37.8" customHeight="1">
      <c r="A102" s="40"/>
      <c r="B102" s="41"/>
      <c r="C102" s="206" t="s">
        <v>85</v>
      </c>
      <c r="D102" s="206" t="s">
        <v>140</v>
      </c>
      <c r="E102" s="207" t="s">
        <v>141</v>
      </c>
      <c r="F102" s="208" t="s">
        <v>142</v>
      </c>
      <c r="G102" s="209" t="s">
        <v>143</v>
      </c>
      <c r="H102" s="210">
        <v>89</v>
      </c>
      <c r="I102" s="211"/>
      <c r="J102" s="212">
        <f>ROUND(I102*H102,2)</f>
        <v>0</v>
      </c>
      <c r="K102" s="208" t="s">
        <v>144</v>
      </c>
      <c r="L102" s="46"/>
      <c r="M102" s="213" t="s">
        <v>32</v>
      </c>
      <c r="N102" s="214" t="s">
        <v>48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145</v>
      </c>
      <c r="AT102" s="217" t="s">
        <v>140</v>
      </c>
      <c r="AU102" s="217" t="s">
        <v>87</v>
      </c>
      <c r="AY102" s="18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85</v>
      </c>
      <c r="BK102" s="218">
        <f>ROUND(I102*H102,2)</f>
        <v>0</v>
      </c>
      <c r="BL102" s="18" t="s">
        <v>145</v>
      </c>
      <c r="BM102" s="217" t="s">
        <v>146</v>
      </c>
    </row>
    <row r="103" spans="1:47" s="2" customFormat="1" ht="12">
      <c r="A103" s="40"/>
      <c r="B103" s="41"/>
      <c r="C103" s="42"/>
      <c r="D103" s="219" t="s">
        <v>147</v>
      </c>
      <c r="E103" s="42"/>
      <c r="F103" s="220" t="s">
        <v>148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147</v>
      </c>
      <c r="AU103" s="18" t="s">
        <v>87</v>
      </c>
    </row>
    <row r="104" spans="1:65" s="2" customFormat="1" ht="37.8" customHeight="1">
      <c r="A104" s="40"/>
      <c r="B104" s="41"/>
      <c r="C104" s="224" t="s">
        <v>87</v>
      </c>
      <c r="D104" s="224" t="s">
        <v>149</v>
      </c>
      <c r="E104" s="225" t="s">
        <v>150</v>
      </c>
      <c r="F104" s="226" t="s">
        <v>151</v>
      </c>
      <c r="G104" s="227" t="s">
        <v>143</v>
      </c>
      <c r="H104" s="228">
        <v>107.8</v>
      </c>
      <c r="I104" s="229"/>
      <c r="J104" s="230">
        <f>ROUND(I104*H104,2)</f>
        <v>0</v>
      </c>
      <c r="K104" s="226" t="s">
        <v>32</v>
      </c>
      <c r="L104" s="231"/>
      <c r="M104" s="232" t="s">
        <v>32</v>
      </c>
      <c r="N104" s="233" t="s">
        <v>48</v>
      </c>
      <c r="O104" s="86"/>
      <c r="P104" s="215">
        <f>O104*H104</f>
        <v>0</v>
      </c>
      <c r="Q104" s="215">
        <v>0.0152</v>
      </c>
      <c r="R104" s="215">
        <f>Q104*H104</f>
        <v>1.63856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152</v>
      </c>
      <c r="AT104" s="217" t="s">
        <v>149</v>
      </c>
      <c r="AU104" s="217" t="s">
        <v>87</v>
      </c>
      <c r="AY104" s="18" t="s">
        <v>137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85</v>
      </c>
      <c r="BK104" s="218">
        <f>ROUND(I104*H104,2)</f>
        <v>0</v>
      </c>
      <c r="BL104" s="18" t="s">
        <v>145</v>
      </c>
      <c r="BM104" s="217" t="s">
        <v>153</v>
      </c>
    </row>
    <row r="105" spans="1:47" s="2" customFormat="1" ht="12">
      <c r="A105" s="40"/>
      <c r="B105" s="41"/>
      <c r="C105" s="42"/>
      <c r="D105" s="234" t="s">
        <v>154</v>
      </c>
      <c r="E105" s="42"/>
      <c r="F105" s="235" t="s">
        <v>155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154</v>
      </c>
      <c r="AU105" s="18" t="s">
        <v>87</v>
      </c>
    </row>
    <row r="106" spans="1:51" s="13" customFormat="1" ht="12">
      <c r="A106" s="13"/>
      <c r="B106" s="236"/>
      <c r="C106" s="237"/>
      <c r="D106" s="234" t="s">
        <v>156</v>
      </c>
      <c r="E106" s="237"/>
      <c r="F106" s="238" t="s">
        <v>157</v>
      </c>
      <c r="G106" s="237"/>
      <c r="H106" s="239">
        <v>107.8</v>
      </c>
      <c r="I106" s="240"/>
      <c r="J106" s="237"/>
      <c r="K106" s="237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156</v>
      </c>
      <c r="AU106" s="245" t="s">
        <v>87</v>
      </c>
      <c r="AV106" s="13" t="s">
        <v>87</v>
      </c>
      <c r="AW106" s="13" t="s">
        <v>4</v>
      </c>
      <c r="AX106" s="13" t="s">
        <v>85</v>
      </c>
      <c r="AY106" s="245" t="s">
        <v>137</v>
      </c>
    </row>
    <row r="107" spans="1:65" s="2" customFormat="1" ht="24.15" customHeight="1">
      <c r="A107" s="40"/>
      <c r="B107" s="41"/>
      <c r="C107" s="206" t="s">
        <v>138</v>
      </c>
      <c r="D107" s="206" t="s">
        <v>140</v>
      </c>
      <c r="E107" s="207" t="s">
        <v>158</v>
      </c>
      <c r="F107" s="208" t="s">
        <v>159</v>
      </c>
      <c r="G107" s="209" t="s">
        <v>160</v>
      </c>
      <c r="H107" s="210">
        <v>108</v>
      </c>
      <c r="I107" s="211"/>
      <c r="J107" s="212">
        <f>ROUND(I107*H107,2)</f>
        <v>0</v>
      </c>
      <c r="K107" s="208" t="s">
        <v>32</v>
      </c>
      <c r="L107" s="46"/>
      <c r="M107" s="213" t="s">
        <v>32</v>
      </c>
      <c r="N107" s="214" t="s">
        <v>48</v>
      </c>
      <c r="O107" s="86"/>
      <c r="P107" s="215">
        <f>O107*H107</f>
        <v>0</v>
      </c>
      <c r="Q107" s="215">
        <v>0.012</v>
      </c>
      <c r="R107" s="215">
        <f>Q107*H107</f>
        <v>1.296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145</v>
      </c>
      <c r="AT107" s="217" t="s">
        <v>140</v>
      </c>
      <c r="AU107" s="217" t="s">
        <v>87</v>
      </c>
      <c r="AY107" s="18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85</v>
      </c>
      <c r="BK107" s="218">
        <f>ROUND(I107*H107,2)</f>
        <v>0</v>
      </c>
      <c r="BL107" s="18" t="s">
        <v>145</v>
      </c>
      <c r="BM107" s="217" t="s">
        <v>161</v>
      </c>
    </row>
    <row r="108" spans="1:47" s="2" customFormat="1" ht="12">
      <c r="A108" s="40"/>
      <c r="B108" s="41"/>
      <c r="C108" s="42"/>
      <c r="D108" s="234" t="s">
        <v>154</v>
      </c>
      <c r="E108" s="42"/>
      <c r="F108" s="235" t="s">
        <v>162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154</v>
      </c>
      <c r="AU108" s="18" t="s">
        <v>87</v>
      </c>
    </row>
    <row r="109" spans="1:65" s="2" customFormat="1" ht="37.8" customHeight="1">
      <c r="A109" s="40"/>
      <c r="B109" s="41"/>
      <c r="C109" s="206" t="s">
        <v>145</v>
      </c>
      <c r="D109" s="206" t="s">
        <v>140</v>
      </c>
      <c r="E109" s="207" t="s">
        <v>163</v>
      </c>
      <c r="F109" s="208" t="s">
        <v>164</v>
      </c>
      <c r="G109" s="209" t="s">
        <v>143</v>
      </c>
      <c r="H109" s="210">
        <v>9</v>
      </c>
      <c r="I109" s="211"/>
      <c r="J109" s="212">
        <f>ROUND(I109*H109,2)</f>
        <v>0</v>
      </c>
      <c r="K109" s="208" t="s">
        <v>32</v>
      </c>
      <c r="L109" s="46"/>
      <c r="M109" s="213" t="s">
        <v>32</v>
      </c>
      <c r="N109" s="214" t="s">
        <v>48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145</v>
      </c>
      <c r="AT109" s="217" t="s">
        <v>140</v>
      </c>
      <c r="AU109" s="217" t="s">
        <v>87</v>
      </c>
      <c r="AY109" s="18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85</v>
      </c>
      <c r="BK109" s="218">
        <f>ROUND(I109*H109,2)</f>
        <v>0</v>
      </c>
      <c r="BL109" s="18" t="s">
        <v>145</v>
      </c>
      <c r="BM109" s="217" t="s">
        <v>165</v>
      </c>
    </row>
    <row r="110" spans="1:63" s="12" customFormat="1" ht="22.8" customHeight="1">
      <c r="A110" s="12"/>
      <c r="B110" s="190"/>
      <c r="C110" s="191"/>
      <c r="D110" s="192" t="s">
        <v>76</v>
      </c>
      <c r="E110" s="204" t="s">
        <v>166</v>
      </c>
      <c r="F110" s="204" t="s">
        <v>167</v>
      </c>
      <c r="G110" s="191"/>
      <c r="H110" s="191"/>
      <c r="I110" s="194"/>
      <c r="J110" s="205">
        <f>BK110</f>
        <v>0</v>
      </c>
      <c r="K110" s="191"/>
      <c r="L110" s="196"/>
      <c r="M110" s="197"/>
      <c r="N110" s="198"/>
      <c r="O110" s="198"/>
      <c r="P110" s="199">
        <f>SUM(P111:P176)</f>
        <v>0</v>
      </c>
      <c r="Q110" s="198"/>
      <c r="R110" s="199">
        <f>SUM(R111:R176)</f>
        <v>10.5909542</v>
      </c>
      <c r="S110" s="198"/>
      <c r="T110" s="200">
        <f>SUM(T111:T176)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85</v>
      </c>
      <c r="AT110" s="202" t="s">
        <v>76</v>
      </c>
      <c r="AU110" s="202" t="s">
        <v>85</v>
      </c>
      <c r="AY110" s="201" t="s">
        <v>137</v>
      </c>
      <c r="BK110" s="203">
        <f>SUM(BK111:BK176)</f>
        <v>0</v>
      </c>
    </row>
    <row r="111" spans="1:65" s="2" customFormat="1" ht="24.15" customHeight="1">
      <c r="A111" s="40"/>
      <c r="B111" s="41"/>
      <c r="C111" s="206" t="s">
        <v>168</v>
      </c>
      <c r="D111" s="206" t="s">
        <v>140</v>
      </c>
      <c r="E111" s="207" t="s">
        <v>169</v>
      </c>
      <c r="F111" s="208" t="s">
        <v>170</v>
      </c>
      <c r="G111" s="209" t="s">
        <v>143</v>
      </c>
      <c r="H111" s="210">
        <v>14.88</v>
      </c>
      <c r="I111" s="211"/>
      <c r="J111" s="212">
        <f>ROUND(I111*H111,2)</f>
        <v>0</v>
      </c>
      <c r="K111" s="208" t="s">
        <v>144</v>
      </c>
      <c r="L111" s="46"/>
      <c r="M111" s="213" t="s">
        <v>32</v>
      </c>
      <c r="N111" s="214" t="s">
        <v>48</v>
      </c>
      <c r="O111" s="86"/>
      <c r="P111" s="215">
        <f>O111*H111</f>
        <v>0</v>
      </c>
      <c r="Q111" s="215">
        <v>0.03358</v>
      </c>
      <c r="R111" s="215">
        <f>Q111*H111</f>
        <v>0.4996704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145</v>
      </c>
      <c r="AT111" s="217" t="s">
        <v>140</v>
      </c>
      <c r="AU111" s="217" t="s">
        <v>87</v>
      </c>
      <c r="AY111" s="18" t="s">
        <v>137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8" t="s">
        <v>85</v>
      </c>
      <c r="BK111" s="218">
        <f>ROUND(I111*H111,2)</f>
        <v>0</v>
      </c>
      <c r="BL111" s="18" t="s">
        <v>145</v>
      </c>
      <c r="BM111" s="217" t="s">
        <v>171</v>
      </c>
    </row>
    <row r="112" spans="1:47" s="2" customFormat="1" ht="12">
      <c r="A112" s="40"/>
      <c r="B112" s="41"/>
      <c r="C112" s="42"/>
      <c r="D112" s="219" t="s">
        <v>147</v>
      </c>
      <c r="E112" s="42"/>
      <c r="F112" s="220" t="s">
        <v>172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147</v>
      </c>
      <c r="AU112" s="18" t="s">
        <v>87</v>
      </c>
    </row>
    <row r="113" spans="1:51" s="13" customFormat="1" ht="12">
      <c r="A113" s="13"/>
      <c r="B113" s="236"/>
      <c r="C113" s="237"/>
      <c r="D113" s="234" t="s">
        <v>156</v>
      </c>
      <c r="E113" s="246" t="s">
        <v>32</v>
      </c>
      <c r="F113" s="238" t="s">
        <v>173</v>
      </c>
      <c r="G113" s="237"/>
      <c r="H113" s="239">
        <v>14.88</v>
      </c>
      <c r="I113" s="240"/>
      <c r="J113" s="237"/>
      <c r="K113" s="237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156</v>
      </c>
      <c r="AU113" s="245" t="s">
        <v>87</v>
      </c>
      <c r="AV113" s="13" t="s">
        <v>87</v>
      </c>
      <c r="AW113" s="13" t="s">
        <v>38</v>
      </c>
      <c r="AX113" s="13" t="s">
        <v>85</v>
      </c>
      <c r="AY113" s="245" t="s">
        <v>137</v>
      </c>
    </row>
    <row r="114" spans="1:65" s="2" customFormat="1" ht="24.15" customHeight="1">
      <c r="A114" s="40"/>
      <c r="B114" s="41"/>
      <c r="C114" s="206" t="s">
        <v>166</v>
      </c>
      <c r="D114" s="206" t="s">
        <v>140</v>
      </c>
      <c r="E114" s="207" t="s">
        <v>174</v>
      </c>
      <c r="F114" s="208" t="s">
        <v>175</v>
      </c>
      <c r="G114" s="209" t="s">
        <v>143</v>
      </c>
      <c r="H114" s="210">
        <v>508</v>
      </c>
      <c r="I114" s="211"/>
      <c r="J114" s="212">
        <f>ROUND(I114*H114,2)</f>
        <v>0</v>
      </c>
      <c r="K114" s="208" t="s">
        <v>144</v>
      </c>
      <c r="L114" s="46"/>
      <c r="M114" s="213" t="s">
        <v>32</v>
      </c>
      <c r="N114" s="214" t="s">
        <v>48</v>
      </c>
      <c r="O114" s="86"/>
      <c r="P114" s="215">
        <f>O114*H114</f>
        <v>0</v>
      </c>
      <c r="Q114" s="215">
        <v>0.00014</v>
      </c>
      <c r="R114" s="215">
        <f>Q114*H114</f>
        <v>0.07111999999999999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145</v>
      </c>
      <c r="AT114" s="217" t="s">
        <v>140</v>
      </c>
      <c r="AU114" s="217" t="s">
        <v>87</v>
      </c>
      <c r="AY114" s="18" t="s">
        <v>137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8" t="s">
        <v>85</v>
      </c>
      <c r="BK114" s="218">
        <f>ROUND(I114*H114,2)</f>
        <v>0</v>
      </c>
      <c r="BL114" s="18" t="s">
        <v>145</v>
      </c>
      <c r="BM114" s="217" t="s">
        <v>176</v>
      </c>
    </row>
    <row r="115" spans="1:47" s="2" customFormat="1" ht="12">
      <c r="A115" s="40"/>
      <c r="B115" s="41"/>
      <c r="C115" s="42"/>
      <c r="D115" s="219" t="s">
        <v>147</v>
      </c>
      <c r="E115" s="42"/>
      <c r="F115" s="220" t="s">
        <v>177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147</v>
      </c>
      <c r="AU115" s="18" t="s">
        <v>87</v>
      </c>
    </row>
    <row r="116" spans="1:51" s="13" customFormat="1" ht="12">
      <c r="A116" s="13"/>
      <c r="B116" s="236"/>
      <c r="C116" s="237"/>
      <c r="D116" s="234" t="s">
        <v>156</v>
      </c>
      <c r="E116" s="237"/>
      <c r="F116" s="238" t="s">
        <v>178</v>
      </c>
      <c r="G116" s="237"/>
      <c r="H116" s="239">
        <v>508</v>
      </c>
      <c r="I116" s="240"/>
      <c r="J116" s="237"/>
      <c r="K116" s="237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156</v>
      </c>
      <c r="AU116" s="245" t="s">
        <v>87</v>
      </c>
      <c r="AV116" s="13" t="s">
        <v>87</v>
      </c>
      <c r="AW116" s="13" t="s">
        <v>4</v>
      </c>
      <c r="AX116" s="13" t="s">
        <v>85</v>
      </c>
      <c r="AY116" s="245" t="s">
        <v>137</v>
      </c>
    </row>
    <row r="117" spans="1:65" s="2" customFormat="1" ht="66.75" customHeight="1">
      <c r="A117" s="40"/>
      <c r="B117" s="41"/>
      <c r="C117" s="206" t="s">
        <v>179</v>
      </c>
      <c r="D117" s="206" t="s">
        <v>140</v>
      </c>
      <c r="E117" s="207" t="s">
        <v>180</v>
      </c>
      <c r="F117" s="208" t="s">
        <v>181</v>
      </c>
      <c r="G117" s="209" t="s">
        <v>143</v>
      </c>
      <c r="H117" s="210">
        <v>42.4</v>
      </c>
      <c r="I117" s="211"/>
      <c r="J117" s="212">
        <f>ROUND(I117*H117,2)</f>
        <v>0</v>
      </c>
      <c r="K117" s="208" t="s">
        <v>144</v>
      </c>
      <c r="L117" s="46"/>
      <c r="M117" s="213" t="s">
        <v>32</v>
      </c>
      <c r="N117" s="214" t="s">
        <v>48</v>
      </c>
      <c r="O117" s="86"/>
      <c r="P117" s="215">
        <f>O117*H117</f>
        <v>0</v>
      </c>
      <c r="Q117" s="215">
        <v>0.00852</v>
      </c>
      <c r="R117" s="215">
        <f>Q117*H117</f>
        <v>0.36124799999999996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145</v>
      </c>
      <c r="AT117" s="217" t="s">
        <v>140</v>
      </c>
      <c r="AU117" s="217" t="s">
        <v>87</v>
      </c>
      <c r="AY117" s="18" t="s">
        <v>137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8" t="s">
        <v>85</v>
      </c>
      <c r="BK117" s="218">
        <f>ROUND(I117*H117,2)</f>
        <v>0</v>
      </c>
      <c r="BL117" s="18" t="s">
        <v>145</v>
      </c>
      <c r="BM117" s="217" t="s">
        <v>182</v>
      </c>
    </row>
    <row r="118" spans="1:47" s="2" customFormat="1" ht="12">
      <c r="A118" s="40"/>
      <c r="B118" s="41"/>
      <c r="C118" s="42"/>
      <c r="D118" s="219" t="s">
        <v>147</v>
      </c>
      <c r="E118" s="42"/>
      <c r="F118" s="220" t="s">
        <v>183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147</v>
      </c>
      <c r="AU118" s="18" t="s">
        <v>87</v>
      </c>
    </row>
    <row r="119" spans="1:51" s="13" customFormat="1" ht="12">
      <c r="A119" s="13"/>
      <c r="B119" s="236"/>
      <c r="C119" s="237"/>
      <c r="D119" s="234" t="s">
        <v>156</v>
      </c>
      <c r="E119" s="246" t="s">
        <v>32</v>
      </c>
      <c r="F119" s="238" t="s">
        <v>184</v>
      </c>
      <c r="G119" s="237"/>
      <c r="H119" s="239">
        <v>42.4</v>
      </c>
      <c r="I119" s="240"/>
      <c r="J119" s="237"/>
      <c r="K119" s="237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156</v>
      </c>
      <c r="AU119" s="245" t="s">
        <v>87</v>
      </c>
      <c r="AV119" s="13" t="s">
        <v>87</v>
      </c>
      <c r="AW119" s="13" t="s">
        <v>38</v>
      </c>
      <c r="AX119" s="13" t="s">
        <v>85</v>
      </c>
      <c r="AY119" s="245" t="s">
        <v>137</v>
      </c>
    </row>
    <row r="120" spans="1:65" s="2" customFormat="1" ht="24.15" customHeight="1">
      <c r="A120" s="40"/>
      <c r="B120" s="41"/>
      <c r="C120" s="224" t="s">
        <v>152</v>
      </c>
      <c r="D120" s="224" t="s">
        <v>149</v>
      </c>
      <c r="E120" s="225" t="s">
        <v>185</v>
      </c>
      <c r="F120" s="226" t="s">
        <v>186</v>
      </c>
      <c r="G120" s="227" t="s">
        <v>143</v>
      </c>
      <c r="H120" s="228">
        <v>44.52</v>
      </c>
      <c r="I120" s="229"/>
      <c r="J120" s="230">
        <f>ROUND(I120*H120,2)</f>
        <v>0</v>
      </c>
      <c r="K120" s="226" t="s">
        <v>144</v>
      </c>
      <c r="L120" s="231"/>
      <c r="M120" s="232" t="s">
        <v>32</v>
      </c>
      <c r="N120" s="233" t="s">
        <v>48</v>
      </c>
      <c r="O120" s="86"/>
      <c r="P120" s="215">
        <f>O120*H120</f>
        <v>0</v>
      </c>
      <c r="Q120" s="215">
        <v>0.003</v>
      </c>
      <c r="R120" s="215">
        <f>Q120*H120</f>
        <v>0.13356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152</v>
      </c>
      <c r="AT120" s="217" t="s">
        <v>149</v>
      </c>
      <c r="AU120" s="217" t="s">
        <v>87</v>
      </c>
      <c r="AY120" s="18" t="s">
        <v>137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85</v>
      </c>
      <c r="BK120" s="218">
        <f>ROUND(I120*H120,2)</f>
        <v>0</v>
      </c>
      <c r="BL120" s="18" t="s">
        <v>145</v>
      </c>
      <c r="BM120" s="217" t="s">
        <v>187</v>
      </c>
    </row>
    <row r="121" spans="1:51" s="13" customFormat="1" ht="12">
      <c r="A121" s="13"/>
      <c r="B121" s="236"/>
      <c r="C121" s="237"/>
      <c r="D121" s="234" t="s">
        <v>156</v>
      </c>
      <c r="E121" s="237"/>
      <c r="F121" s="238" t="s">
        <v>188</v>
      </c>
      <c r="G121" s="237"/>
      <c r="H121" s="239">
        <v>44.52</v>
      </c>
      <c r="I121" s="240"/>
      <c r="J121" s="237"/>
      <c r="K121" s="237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156</v>
      </c>
      <c r="AU121" s="245" t="s">
        <v>87</v>
      </c>
      <c r="AV121" s="13" t="s">
        <v>87</v>
      </c>
      <c r="AW121" s="13" t="s">
        <v>4</v>
      </c>
      <c r="AX121" s="13" t="s">
        <v>85</v>
      </c>
      <c r="AY121" s="245" t="s">
        <v>137</v>
      </c>
    </row>
    <row r="122" spans="1:65" s="2" customFormat="1" ht="66.75" customHeight="1">
      <c r="A122" s="40"/>
      <c r="B122" s="41"/>
      <c r="C122" s="206" t="s">
        <v>189</v>
      </c>
      <c r="D122" s="206" t="s">
        <v>140</v>
      </c>
      <c r="E122" s="207" t="s">
        <v>190</v>
      </c>
      <c r="F122" s="208" t="s">
        <v>191</v>
      </c>
      <c r="G122" s="209" t="s">
        <v>143</v>
      </c>
      <c r="H122" s="210">
        <v>254</v>
      </c>
      <c r="I122" s="211"/>
      <c r="J122" s="212">
        <f>ROUND(I122*H122,2)</f>
        <v>0</v>
      </c>
      <c r="K122" s="208" t="s">
        <v>144</v>
      </c>
      <c r="L122" s="46"/>
      <c r="M122" s="213" t="s">
        <v>32</v>
      </c>
      <c r="N122" s="214" t="s">
        <v>48</v>
      </c>
      <c r="O122" s="86"/>
      <c r="P122" s="215">
        <f>O122*H122</f>
        <v>0</v>
      </c>
      <c r="Q122" s="215">
        <v>0.0086</v>
      </c>
      <c r="R122" s="215">
        <f>Q122*H122</f>
        <v>2.1844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145</v>
      </c>
      <c r="AT122" s="217" t="s">
        <v>140</v>
      </c>
      <c r="AU122" s="217" t="s">
        <v>87</v>
      </c>
      <c r="AY122" s="18" t="s">
        <v>137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85</v>
      </c>
      <c r="BK122" s="218">
        <f>ROUND(I122*H122,2)</f>
        <v>0</v>
      </c>
      <c r="BL122" s="18" t="s">
        <v>145</v>
      </c>
      <c r="BM122" s="217" t="s">
        <v>192</v>
      </c>
    </row>
    <row r="123" spans="1:47" s="2" customFormat="1" ht="12">
      <c r="A123" s="40"/>
      <c r="B123" s="41"/>
      <c r="C123" s="42"/>
      <c r="D123" s="219" t="s">
        <v>147</v>
      </c>
      <c r="E123" s="42"/>
      <c r="F123" s="220" t="s">
        <v>193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147</v>
      </c>
      <c r="AU123" s="18" t="s">
        <v>87</v>
      </c>
    </row>
    <row r="124" spans="1:51" s="13" customFormat="1" ht="12">
      <c r="A124" s="13"/>
      <c r="B124" s="236"/>
      <c r="C124" s="237"/>
      <c r="D124" s="234" t="s">
        <v>156</v>
      </c>
      <c r="E124" s="246" t="s">
        <v>32</v>
      </c>
      <c r="F124" s="238" t="s">
        <v>194</v>
      </c>
      <c r="G124" s="237"/>
      <c r="H124" s="239">
        <v>254</v>
      </c>
      <c r="I124" s="240"/>
      <c r="J124" s="237"/>
      <c r="K124" s="237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156</v>
      </c>
      <c r="AU124" s="245" t="s">
        <v>87</v>
      </c>
      <c r="AV124" s="13" t="s">
        <v>87</v>
      </c>
      <c r="AW124" s="13" t="s">
        <v>38</v>
      </c>
      <c r="AX124" s="13" t="s">
        <v>85</v>
      </c>
      <c r="AY124" s="245" t="s">
        <v>137</v>
      </c>
    </row>
    <row r="125" spans="1:65" s="2" customFormat="1" ht="21.75" customHeight="1">
      <c r="A125" s="40"/>
      <c r="B125" s="41"/>
      <c r="C125" s="224" t="s">
        <v>195</v>
      </c>
      <c r="D125" s="224" t="s">
        <v>149</v>
      </c>
      <c r="E125" s="225" t="s">
        <v>196</v>
      </c>
      <c r="F125" s="226" t="s">
        <v>197</v>
      </c>
      <c r="G125" s="227" t="s">
        <v>143</v>
      </c>
      <c r="H125" s="228">
        <v>266.7</v>
      </c>
      <c r="I125" s="229"/>
      <c r="J125" s="230">
        <f>ROUND(I125*H125,2)</f>
        <v>0</v>
      </c>
      <c r="K125" s="226" t="s">
        <v>144</v>
      </c>
      <c r="L125" s="231"/>
      <c r="M125" s="232" t="s">
        <v>32</v>
      </c>
      <c r="N125" s="233" t="s">
        <v>48</v>
      </c>
      <c r="O125" s="86"/>
      <c r="P125" s="215">
        <f>O125*H125</f>
        <v>0</v>
      </c>
      <c r="Q125" s="215">
        <v>0.0021</v>
      </c>
      <c r="R125" s="215">
        <f>Q125*H125</f>
        <v>0.56007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152</v>
      </c>
      <c r="AT125" s="217" t="s">
        <v>149</v>
      </c>
      <c r="AU125" s="217" t="s">
        <v>87</v>
      </c>
      <c r="AY125" s="18" t="s">
        <v>137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85</v>
      </c>
      <c r="BK125" s="218">
        <f>ROUND(I125*H125,2)</f>
        <v>0</v>
      </c>
      <c r="BL125" s="18" t="s">
        <v>145</v>
      </c>
      <c r="BM125" s="217" t="s">
        <v>198</v>
      </c>
    </row>
    <row r="126" spans="1:51" s="13" customFormat="1" ht="12">
      <c r="A126" s="13"/>
      <c r="B126" s="236"/>
      <c r="C126" s="237"/>
      <c r="D126" s="234" t="s">
        <v>156</v>
      </c>
      <c r="E126" s="237"/>
      <c r="F126" s="238" t="s">
        <v>199</v>
      </c>
      <c r="G126" s="237"/>
      <c r="H126" s="239">
        <v>266.7</v>
      </c>
      <c r="I126" s="240"/>
      <c r="J126" s="237"/>
      <c r="K126" s="237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156</v>
      </c>
      <c r="AU126" s="245" t="s">
        <v>87</v>
      </c>
      <c r="AV126" s="13" t="s">
        <v>87</v>
      </c>
      <c r="AW126" s="13" t="s">
        <v>4</v>
      </c>
      <c r="AX126" s="13" t="s">
        <v>85</v>
      </c>
      <c r="AY126" s="245" t="s">
        <v>137</v>
      </c>
    </row>
    <row r="127" spans="1:65" s="2" customFormat="1" ht="44.25" customHeight="1">
      <c r="A127" s="40"/>
      <c r="B127" s="41"/>
      <c r="C127" s="206" t="s">
        <v>200</v>
      </c>
      <c r="D127" s="206" t="s">
        <v>140</v>
      </c>
      <c r="E127" s="207" t="s">
        <v>201</v>
      </c>
      <c r="F127" s="208" t="s">
        <v>202</v>
      </c>
      <c r="G127" s="209" t="s">
        <v>160</v>
      </c>
      <c r="H127" s="210">
        <v>51</v>
      </c>
      <c r="I127" s="211"/>
      <c r="J127" s="212">
        <f>ROUND(I127*H127,2)</f>
        <v>0</v>
      </c>
      <c r="K127" s="208" t="s">
        <v>144</v>
      </c>
      <c r="L127" s="46"/>
      <c r="M127" s="213" t="s">
        <v>32</v>
      </c>
      <c r="N127" s="214" t="s">
        <v>48</v>
      </c>
      <c r="O127" s="86"/>
      <c r="P127" s="215">
        <f>O127*H127</f>
        <v>0</v>
      </c>
      <c r="Q127" s="215">
        <v>0.00176</v>
      </c>
      <c r="R127" s="215">
        <f>Q127*H127</f>
        <v>0.08976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145</v>
      </c>
      <c r="AT127" s="217" t="s">
        <v>140</v>
      </c>
      <c r="AU127" s="217" t="s">
        <v>87</v>
      </c>
      <c r="AY127" s="18" t="s">
        <v>137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85</v>
      </c>
      <c r="BK127" s="218">
        <f>ROUND(I127*H127,2)</f>
        <v>0</v>
      </c>
      <c r="BL127" s="18" t="s">
        <v>145</v>
      </c>
      <c r="BM127" s="217" t="s">
        <v>203</v>
      </c>
    </row>
    <row r="128" spans="1:47" s="2" customFormat="1" ht="12">
      <c r="A128" s="40"/>
      <c r="B128" s="41"/>
      <c r="C128" s="42"/>
      <c r="D128" s="219" t="s">
        <v>147</v>
      </c>
      <c r="E128" s="42"/>
      <c r="F128" s="220" t="s">
        <v>204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147</v>
      </c>
      <c r="AU128" s="18" t="s">
        <v>87</v>
      </c>
    </row>
    <row r="129" spans="1:51" s="13" customFormat="1" ht="12">
      <c r="A129" s="13"/>
      <c r="B129" s="236"/>
      <c r="C129" s="237"/>
      <c r="D129" s="234" t="s">
        <v>156</v>
      </c>
      <c r="E129" s="246" t="s">
        <v>32</v>
      </c>
      <c r="F129" s="238" t="s">
        <v>205</v>
      </c>
      <c r="G129" s="237"/>
      <c r="H129" s="239">
        <v>4.2</v>
      </c>
      <c r="I129" s="240"/>
      <c r="J129" s="237"/>
      <c r="K129" s="237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156</v>
      </c>
      <c r="AU129" s="245" t="s">
        <v>87</v>
      </c>
      <c r="AV129" s="13" t="s">
        <v>87</v>
      </c>
      <c r="AW129" s="13" t="s">
        <v>38</v>
      </c>
      <c r="AX129" s="13" t="s">
        <v>77</v>
      </c>
      <c r="AY129" s="245" t="s">
        <v>137</v>
      </c>
    </row>
    <row r="130" spans="1:51" s="13" customFormat="1" ht="12">
      <c r="A130" s="13"/>
      <c r="B130" s="236"/>
      <c r="C130" s="237"/>
      <c r="D130" s="234" t="s">
        <v>156</v>
      </c>
      <c r="E130" s="246" t="s">
        <v>32</v>
      </c>
      <c r="F130" s="238" t="s">
        <v>206</v>
      </c>
      <c r="G130" s="237"/>
      <c r="H130" s="239">
        <v>3.6</v>
      </c>
      <c r="I130" s="240"/>
      <c r="J130" s="237"/>
      <c r="K130" s="237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156</v>
      </c>
      <c r="AU130" s="245" t="s">
        <v>87</v>
      </c>
      <c r="AV130" s="13" t="s">
        <v>87</v>
      </c>
      <c r="AW130" s="13" t="s">
        <v>38</v>
      </c>
      <c r="AX130" s="13" t="s">
        <v>77</v>
      </c>
      <c r="AY130" s="245" t="s">
        <v>137</v>
      </c>
    </row>
    <row r="131" spans="1:51" s="13" customFormat="1" ht="12">
      <c r="A131" s="13"/>
      <c r="B131" s="236"/>
      <c r="C131" s="237"/>
      <c r="D131" s="234" t="s">
        <v>156</v>
      </c>
      <c r="E131" s="246" t="s">
        <v>32</v>
      </c>
      <c r="F131" s="238" t="s">
        <v>207</v>
      </c>
      <c r="G131" s="237"/>
      <c r="H131" s="239">
        <v>5.4</v>
      </c>
      <c r="I131" s="240"/>
      <c r="J131" s="237"/>
      <c r="K131" s="237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156</v>
      </c>
      <c r="AU131" s="245" t="s">
        <v>87</v>
      </c>
      <c r="AV131" s="13" t="s">
        <v>87</v>
      </c>
      <c r="AW131" s="13" t="s">
        <v>38</v>
      </c>
      <c r="AX131" s="13" t="s">
        <v>77</v>
      </c>
      <c r="AY131" s="245" t="s">
        <v>137</v>
      </c>
    </row>
    <row r="132" spans="1:51" s="13" customFormat="1" ht="12">
      <c r="A132" s="13"/>
      <c r="B132" s="236"/>
      <c r="C132" s="237"/>
      <c r="D132" s="234" t="s">
        <v>156</v>
      </c>
      <c r="E132" s="246" t="s">
        <v>32</v>
      </c>
      <c r="F132" s="238" t="s">
        <v>208</v>
      </c>
      <c r="G132" s="237"/>
      <c r="H132" s="239">
        <v>24</v>
      </c>
      <c r="I132" s="240"/>
      <c r="J132" s="237"/>
      <c r="K132" s="237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156</v>
      </c>
      <c r="AU132" s="245" t="s">
        <v>87</v>
      </c>
      <c r="AV132" s="13" t="s">
        <v>87</v>
      </c>
      <c r="AW132" s="13" t="s">
        <v>38</v>
      </c>
      <c r="AX132" s="13" t="s">
        <v>77</v>
      </c>
      <c r="AY132" s="245" t="s">
        <v>137</v>
      </c>
    </row>
    <row r="133" spans="1:51" s="13" customFormat="1" ht="12">
      <c r="A133" s="13"/>
      <c r="B133" s="236"/>
      <c r="C133" s="237"/>
      <c r="D133" s="234" t="s">
        <v>156</v>
      </c>
      <c r="E133" s="246" t="s">
        <v>32</v>
      </c>
      <c r="F133" s="238" t="s">
        <v>209</v>
      </c>
      <c r="G133" s="237"/>
      <c r="H133" s="239">
        <v>13.8</v>
      </c>
      <c r="I133" s="240"/>
      <c r="J133" s="237"/>
      <c r="K133" s="237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156</v>
      </c>
      <c r="AU133" s="245" t="s">
        <v>87</v>
      </c>
      <c r="AV133" s="13" t="s">
        <v>87</v>
      </c>
      <c r="AW133" s="13" t="s">
        <v>38</v>
      </c>
      <c r="AX133" s="13" t="s">
        <v>77</v>
      </c>
      <c r="AY133" s="245" t="s">
        <v>137</v>
      </c>
    </row>
    <row r="134" spans="1:51" s="14" customFormat="1" ht="12">
      <c r="A134" s="14"/>
      <c r="B134" s="247"/>
      <c r="C134" s="248"/>
      <c r="D134" s="234" t="s">
        <v>156</v>
      </c>
      <c r="E134" s="249" t="s">
        <v>32</v>
      </c>
      <c r="F134" s="250" t="s">
        <v>210</v>
      </c>
      <c r="G134" s="248"/>
      <c r="H134" s="251">
        <v>51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7" t="s">
        <v>156</v>
      </c>
      <c r="AU134" s="257" t="s">
        <v>87</v>
      </c>
      <c r="AV134" s="14" t="s">
        <v>145</v>
      </c>
      <c r="AW134" s="14" t="s">
        <v>38</v>
      </c>
      <c r="AX134" s="14" t="s">
        <v>85</v>
      </c>
      <c r="AY134" s="257" t="s">
        <v>137</v>
      </c>
    </row>
    <row r="135" spans="1:65" s="2" customFormat="1" ht="21.75" customHeight="1">
      <c r="A135" s="40"/>
      <c r="B135" s="41"/>
      <c r="C135" s="224" t="s">
        <v>211</v>
      </c>
      <c r="D135" s="224" t="s">
        <v>149</v>
      </c>
      <c r="E135" s="225" t="s">
        <v>212</v>
      </c>
      <c r="F135" s="226" t="s">
        <v>213</v>
      </c>
      <c r="G135" s="227" t="s">
        <v>143</v>
      </c>
      <c r="H135" s="228">
        <v>8.184</v>
      </c>
      <c r="I135" s="229"/>
      <c r="J135" s="230">
        <f>ROUND(I135*H135,2)</f>
        <v>0</v>
      </c>
      <c r="K135" s="226" t="s">
        <v>144</v>
      </c>
      <c r="L135" s="231"/>
      <c r="M135" s="232" t="s">
        <v>32</v>
      </c>
      <c r="N135" s="233" t="s">
        <v>48</v>
      </c>
      <c r="O135" s="86"/>
      <c r="P135" s="215">
        <f>O135*H135</f>
        <v>0</v>
      </c>
      <c r="Q135" s="215">
        <v>0.0006</v>
      </c>
      <c r="R135" s="215">
        <f>Q135*H135</f>
        <v>0.004910399999999999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152</v>
      </c>
      <c r="AT135" s="217" t="s">
        <v>149</v>
      </c>
      <c r="AU135" s="217" t="s">
        <v>87</v>
      </c>
      <c r="AY135" s="18" t="s">
        <v>137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85</v>
      </c>
      <c r="BK135" s="218">
        <f>ROUND(I135*H135,2)</f>
        <v>0</v>
      </c>
      <c r="BL135" s="18" t="s">
        <v>145</v>
      </c>
      <c r="BM135" s="217" t="s">
        <v>214</v>
      </c>
    </row>
    <row r="136" spans="1:51" s="13" customFormat="1" ht="12">
      <c r="A136" s="13"/>
      <c r="B136" s="236"/>
      <c r="C136" s="237"/>
      <c r="D136" s="234" t="s">
        <v>156</v>
      </c>
      <c r="E136" s="246" t="s">
        <v>32</v>
      </c>
      <c r="F136" s="238" t="s">
        <v>215</v>
      </c>
      <c r="G136" s="237"/>
      <c r="H136" s="239">
        <v>7.44</v>
      </c>
      <c r="I136" s="240"/>
      <c r="J136" s="237"/>
      <c r="K136" s="237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156</v>
      </c>
      <c r="AU136" s="245" t="s">
        <v>87</v>
      </c>
      <c r="AV136" s="13" t="s">
        <v>87</v>
      </c>
      <c r="AW136" s="13" t="s">
        <v>38</v>
      </c>
      <c r="AX136" s="13" t="s">
        <v>85</v>
      </c>
      <c r="AY136" s="245" t="s">
        <v>137</v>
      </c>
    </row>
    <row r="137" spans="1:51" s="13" customFormat="1" ht="12">
      <c r="A137" s="13"/>
      <c r="B137" s="236"/>
      <c r="C137" s="237"/>
      <c r="D137" s="234" t="s">
        <v>156</v>
      </c>
      <c r="E137" s="237"/>
      <c r="F137" s="238" t="s">
        <v>216</v>
      </c>
      <c r="G137" s="237"/>
      <c r="H137" s="239">
        <v>8.184</v>
      </c>
      <c r="I137" s="240"/>
      <c r="J137" s="237"/>
      <c r="K137" s="237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156</v>
      </c>
      <c r="AU137" s="245" t="s">
        <v>87</v>
      </c>
      <c r="AV137" s="13" t="s">
        <v>87</v>
      </c>
      <c r="AW137" s="13" t="s">
        <v>4</v>
      </c>
      <c r="AX137" s="13" t="s">
        <v>85</v>
      </c>
      <c r="AY137" s="245" t="s">
        <v>137</v>
      </c>
    </row>
    <row r="138" spans="1:65" s="2" customFormat="1" ht="21.75" customHeight="1">
      <c r="A138" s="40"/>
      <c r="B138" s="41"/>
      <c r="C138" s="224" t="s">
        <v>217</v>
      </c>
      <c r="D138" s="224" t="s">
        <v>149</v>
      </c>
      <c r="E138" s="225" t="s">
        <v>218</v>
      </c>
      <c r="F138" s="226" t="s">
        <v>219</v>
      </c>
      <c r="G138" s="227" t="s">
        <v>143</v>
      </c>
      <c r="H138" s="228">
        <v>2.981</v>
      </c>
      <c r="I138" s="229"/>
      <c r="J138" s="230">
        <f>ROUND(I138*H138,2)</f>
        <v>0</v>
      </c>
      <c r="K138" s="226" t="s">
        <v>144</v>
      </c>
      <c r="L138" s="231"/>
      <c r="M138" s="232" t="s">
        <v>32</v>
      </c>
      <c r="N138" s="233" t="s">
        <v>48</v>
      </c>
      <c r="O138" s="86"/>
      <c r="P138" s="215">
        <f>O138*H138</f>
        <v>0</v>
      </c>
      <c r="Q138" s="215">
        <v>0.0003</v>
      </c>
      <c r="R138" s="215">
        <f>Q138*H138</f>
        <v>0.0008942999999999999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152</v>
      </c>
      <c r="AT138" s="217" t="s">
        <v>149</v>
      </c>
      <c r="AU138" s="217" t="s">
        <v>87</v>
      </c>
      <c r="AY138" s="18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85</v>
      </c>
      <c r="BK138" s="218">
        <f>ROUND(I138*H138,2)</f>
        <v>0</v>
      </c>
      <c r="BL138" s="18" t="s">
        <v>145</v>
      </c>
      <c r="BM138" s="217" t="s">
        <v>220</v>
      </c>
    </row>
    <row r="139" spans="1:51" s="13" customFormat="1" ht="12">
      <c r="A139" s="13"/>
      <c r="B139" s="236"/>
      <c r="C139" s="237"/>
      <c r="D139" s="234" t="s">
        <v>156</v>
      </c>
      <c r="E139" s="246" t="s">
        <v>32</v>
      </c>
      <c r="F139" s="238" t="s">
        <v>221</v>
      </c>
      <c r="G139" s="237"/>
      <c r="H139" s="239">
        <v>2.76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156</v>
      </c>
      <c r="AU139" s="245" t="s">
        <v>87</v>
      </c>
      <c r="AV139" s="13" t="s">
        <v>87</v>
      </c>
      <c r="AW139" s="13" t="s">
        <v>38</v>
      </c>
      <c r="AX139" s="13" t="s">
        <v>85</v>
      </c>
      <c r="AY139" s="245" t="s">
        <v>137</v>
      </c>
    </row>
    <row r="140" spans="1:51" s="13" customFormat="1" ht="12">
      <c r="A140" s="13"/>
      <c r="B140" s="236"/>
      <c r="C140" s="237"/>
      <c r="D140" s="234" t="s">
        <v>156</v>
      </c>
      <c r="E140" s="237"/>
      <c r="F140" s="238" t="s">
        <v>222</v>
      </c>
      <c r="G140" s="237"/>
      <c r="H140" s="239">
        <v>2.981</v>
      </c>
      <c r="I140" s="240"/>
      <c r="J140" s="237"/>
      <c r="K140" s="237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156</v>
      </c>
      <c r="AU140" s="245" t="s">
        <v>87</v>
      </c>
      <c r="AV140" s="13" t="s">
        <v>87</v>
      </c>
      <c r="AW140" s="13" t="s">
        <v>4</v>
      </c>
      <c r="AX140" s="13" t="s">
        <v>85</v>
      </c>
      <c r="AY140" s="245" t="s">
        <v>137</v>
      </c>
    </row>
    <row r="141" spans="1:65" s="2" customFormat="1" ht="55.5" customHeight="1">
      <c r="A141" s="40"/>
      <c r="B141" s="41"/>
      <c r="C141" s="206" t="s">
        <v>223</v>
      </c>
      <c r="D141" s="206" t="s">
        <v>140</v>
      </c>
      <c r="E141" s="207" t="s">
        <v>224</v>
      </c>
      <c r="F141" s="208" t="s">
        <v>225</v>
      </c>
      <c r="G141" s="209" t="s">
        <v>143</v>
      </c>
      <c r="H141" s="210">
        <v>254</v>
      </c>
      <c r="I141" s="211"/>
      <c r="J141" s="212">
        <f>ROUND(I141*H141,2)</f>
        <v>0</v>
      </c>
      <c r="K141" s="208" t="s">
        <v>144</v>
      </c>
      <c r="L141" s="46"/>
      <c r="M141" s="213" t="s">
        <v>32</v>
      </c>
      <c r="N141" s="214" t="s">
        <v>48</v>
      </c>
      <c r="O141" s="86"/>
      <c r="P141" s="215">
        <f>O141*H141</f>
        <v>0</v>
      </c>
      <c r="Q141" s="215">
        <v>8E-05</v>
      </c>
      <c r="R141" s="215">
        <f>Q141*H141</f>
        <v>0.02032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145</v>
      </c>
      <c r="AT141" s="217" t="s">
        <v>140</v>
      </c>
      <c r="AU141" s="217" t="s">
        <v>87</v>
      </c>
      <c r="AY141" s="18" t="s">
        <v>137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85</v>
      </c>
      <c r="BK141" s="218">
        <f>ROUND(I141*H141,2)</f>
        <v>0</v>
      </c>
      <c r="BL141" s="18" t="s">
        <v>145</v>
      </c>
      <c r="BM141" s="217" t="s">
        <v>226</v>
      </c>
    </row>
    <row r="142" spans="1:47" s="2" customFormat="1" ht="12">
      <c r="A142" s="40"/>
      <c r="B142" s="41"/>
      <c r="C142" s="42"/>
      <c r="D142" s="219" t="s">
        <v>147</v>
      </c>
      <c r="E142" s="42"/>
      <c r="F142" s="220" t="s">
        <v>227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147</v>
      </c>
      <c r="AU142" s="18" t="s">
        <v>87</v>
      </c>
    </row>
    <row r="143" spans="1:65" s="2" customFormat="1" ht="24.15" customHeight="1">
      <c r="A143" s="40"/>
      <c r="B143" s="41"/>
      <c r="C143" s="206" t="s">
        <v>8</v>
      </c>
      <c r="D143" s="206" t="s">
        <v>140</v>
      </c>
      <c r="E143" s="207" t="s">
        <v>228</v>
      </c>
      <c r="F143" s="208" t="s">
        <v>229</v>
      </c>
      <c r="G143" s="209" t="s">
        <v>160</v>
      </c>
      <c r="H143" s="210">
        <v>48.4</v>
      </c>
      <c r="I143" s="211"/>
      <c r="J143" s="212">
        <f>ROUND(I143*H143,2)</f>
        <v>0</v>
      </c>
      <c r="K143" s="208" t="s">
        <v>144</v>
      </c>
      <c r="L143" s="46"/>
      <c r="M143" s="213" t="s">
        <v>32</v>
      </c>
      <c r="N143" s="214" t="s">
        <v>48</v>
      </c>
      <c r="O143" s="86"/>
      <c r="P143" s="215">
        <f>O143*H143</f>
        <v>0</v>
      </c>
      <c r="Q143" s="215">
        <v>3E-05</v>
      </c>
      <c r="R143" s="215">
        <f>Q143*H143</f>
        <v>0.001452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145</v>
      </c>
      <c r="AT143" s="217" t="s">
        <v>140</v>
      </c>
      <c r="AU143" s="217" t="s">
        <v>87</v>
      </c>
      <c r="AY143" s="18" t="s">
        <v>137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85</v>
      </c>
      <c r="BK143" s="218">
        <f>ROUND(I143*H143,2)</f>
        <v>0</v>
      </c>
      <c r="BL143" s="18" t="s">
        <v>145</v>
      </c>
      <c r="BM143" s="217" t="s">
        <v>230</v>
      </c>
    </row>
    <row r="144" spans="1:47" s="2" customFormat="1" ht="12">
      <c r="A144" s="40"/>
      <c r="B144" s="41"/>
      <c r="C144" s="42"/>
      <c r="D144" s="219" t="s">
        <v>147</v>
      </c>
      <c r="E144" s="42"/>
      <c r="F144" s="220" t="s">
        <v>231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147</v>
      </c>
      <c r="AU144" s="18" t="s">
        <v>87</v>
      </c>
    </row>
    <row r="145" spans="1:51" s="13" customFormat="1" ht="12">
      <c r="A145" s="13"/>
      <c r="B145" s="236"/>
      <c r="C145" s="237"/>
      <c r="D145" s="234" t="s">
        <v>156</v>
      </c>
      <c r="E145" s="246" t="s">
        <v>32</v>
      </c>
      <c r="F145" s="238" t="s">
        <v>232</v>
      </c>
      <c r="G145" s="237"/>
      <c r="H145" s="239">
        <v>48.4</v>
      </c>
      <c r="I145" s="240"/>
      <c r="J145" s="237"/>
      <c r="K145" s="237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156</v>
      </c>
      <c r="AU145" s="245" t="s">
        <v>87</v>
      </c>
      <c r="AV145" s="13" t="s">
        <v>87</v>
      </c>
      <c r="AW145" s="13" t="s">
        <v>38</v>
      </c>
      <c r="AX145" s="13" t="s">
        <v>85</v>
      </c>
      <c r="AY145" s="245" t="s">
        <v>137</v>
      </c>
    </row>
    <row r="146" spans="1:65" s="2" customFormat="1" ht="24.15" customHeight="1">
      <c r="A146" s="40"/>
      <c r="B146" s="41"/>
      <c r="C146" s="224" t="s">
        <v>233</v>
      </c>
      <c r="D146" s="224" t="s">
        <v>149</v>
      </c>
      <c r="E146" s="225" t="s">
        <v>234</v>
      </c>
      <c r="F146" s="226" t="s">
        <v>235</v>
      </c>
      <c r="G146" s="227" t="s">
        <v>160</v>
      </c>
      <c r="H146" s="228">
        <v>50.82</v>
      </c>
      <c r="I146" s="229"/>
      <c r="J146" s="230">
        <f>ROUND(I146*H146,2)</f>
        <v>0</v>
      </c>
      <c r="K146" s="226" t="s">
        <v>144</v>
      </c>
      <c r="L146" s="231"/>
      <c r="M146" s="232" t="s">
        <v>32</v>
      </c>
      <c r="N146" s="233" t="s">
        <v>48</v>
      </c>
      <c r="O146" s="86"/>
      <c r="P146" s="215">
        <f>O146*H146</f>
        <v>0</v>
      </c>
      <c r="Q146" s="215">
        <v>0.00052</v>
      </c>
      <c r="R146" s="215">
        <f>Q146*H146</f>
        <v>0.0264264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152</v>
      </c>
      <c r="AT146" s="217" t="s">
        <v>149</v>
      </c>
      <c r="AU146" s="217" t="s">
        <v>87</v>
      </c>
      <c r="AY146" s="18" t="s">
        <v>137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85</v>
      </c>
      <c r="BK146" s="218">
        <f>ROUND(I146*H146,2)</f>
        <v>0</v>
      </c>
      <c r="BL146" s="18" t="s">
        <v>145</v>
      </c>
      <c r="BM146" s="217" t="s">
        <v>236</v>
      </c>
    </row>
    <row r="147" spans="1:51" s="13" customFormat="1" ht="12">
      <c r="A147" s="13"/>
      <c r="B147" s="236"/>
      <c r="C147" s="237"/>
      <c r="D147" s="234" t="s">
        <v>156</v>
      </c>
      <c r="E147" s="237"/>
      <c r="F147" s="238" t="s">
        <v>237</v>
      </c>
      <c r="G147" s="237"/>
      <c r="H147" s="239">
        <v>50.82</v>
      </c>
      <c r="I147" s="240"/>
      <c r="J147" s="237"/>
      <c r="K147" s="237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156</v>
      </c>
      <c r="AU147" s="245" t="s">
        <v>87</v>
      </c>
      <c r="AV147" s="13" t="s">
        <v>87</v>
      </c>
      <c r="AW147" s="13" t="s">
        <v>4</v>
      </c>
      <c r="AX147" s="13" t="s">
        <v>85</v>
      </c>
      <c r="AY147" s="245" t="s">
        <v>137</v>
      </c>
    </row>
    <row r="148" spans="1:65" s="2" customFormat="1" ht="24.15" customHeight="1">
      <c r="A148" s="40"/>
      <c r="B148" s="41"/>
      <c r="C148" s="206" t="s">
        <v>238</v>
      </c>
      <c r="D148" s="206" t="s">
        <v>140</v>
      </c>
      <c r="E148" s="207" t="s">
        <v>239</v>
      </c>
      <c r="F148" s="208" t="s">
        <v>240</v>
      </c>
      <c r="G148" s="209" t="s">
        <v>160</v>
      </c>
      <c r="H148" s="210">
        <v>86.4</v>
      </c>
      <c r="I148" s="211"/>
      <c r="J148" s="212">
        <f>ROUND(I148*H148,2)</f>
        <v>0</v>
      </c>
      <c r="K148" s="208" t="s">
        <v>144</v>
      </c>
      <c r="L148" s="46"/>
      <c r="M148" s="213" t="s">
        <v>32</v>
      </c>
      <c r="N148" s="214" t="s">
        <v>48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145</v>
      </c>
      <c r="AT148" s="217" t="s">
        <v>140</v>
      </c>
      <c r="AU148" s="217" t="s">
        <v>87</v>
      </c>
      <c r="AY148" s="18" t="s">
        <v>137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85</v>
      </c>
      <c r="BK148" s="218">
        <f>ROUND(I148*H148,2)</f>
        <v>0</v>
      </c>
      <c r="BL148" s="18" t="s">
        <v>145</v>
      </c>
      <c r="BM148" s="217" t="s">
        <v>241</v>
      </c>
    </row>
    <row r="149" spans="1:47" s="2" customFormat="1" ht="12">
      <c r="A149" s="40"/>
      <c r="B149" s="41"/>
      <c r="C149" s="42"/>
      <c r="D149" s="219" t="s">
        <v>147</v>
      </c>
      <c r="E149" s="42"/>
      <c r="F149" s="220" t="s">
        <v>242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8" t="s">
        <v>147</v>
      </c>
      <c r="AU149" s="18" t="s">
        <v>87</v>
      </c>
    </row>
    <row r="150" spans="1:51" s="13" customFormat="1" ht="12">
      <c r="A150" s="13"/>
      <c r="B150" s="236"/>
      <c r="C150" s="237"/>
      <c r="D150" s="234" t="s">
        <v>156</v>
      </c>
      <c r="E150" s="246" t="s">
        <v>32</v>
      </c>
      <c r="F150" s="238" t="s">
        <v>205</v>
      </c>
      <c r="G150" s="237"/>
      <c r="H150" s="239">
        <v>4.2</v>
      </c>
      <c r="I150" s="240"/>
      <c r="J150" s="237"/>
      <c r="K150" s="237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156</v>
      </c>
      <c r="AU150" s="245" t="s">
        <v>87</v>
      </c>
      <c r="AV150" s="13" t="s">
        <v>87</v>
      </c>
      <c r="AW150" s="13" t="s">
        <v>38</v>
      </c>
      <c r="AX150" s="13" t="s">
        <v>77</v>
      </c>
      <c r="AY150" s="245" t="s">
        <v>137</v>
      </c>
    </row>
    <row r="151" spans="1:51" s="13" customFormat="1" ht="12">
      <c r="A151" s="13"/>
      <c r="B151" s="236"/>
      <c r="C151" s="237"/>
      <c r="D151" s="234" t="s">
        <v>156</v>
      </c>
      <c r="E151" s="246" t="s">
        <v>32</v>
      </c>
      <c r="F151" s="238" t="s">
        <v>206</v>
      </c>
      <c r="G151" s="237"/>
      <c r="H151" s="239">
        <v>3.6</v>
      </c>
      <c r="I151" s="240"/>
      <c r="J151" s="237"/>
      <c r="K151" s="237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156</v>
      </c>
      <c r="AU151" s="245" t="s">
        <v>87</v>
      </c>
      <c r="AV151" s="13" t="s">
        <v>87</v>
      </c>
      <c r="AW151" s="13" t="s">
        <v>38</v>
      </c>
      <c r="AX151" s="13" t="s">
        <v>77</v>
      </c>
      <c r="AY151" s="245" t="s">
        <v>137</v>
      </c>
    </row>
    <row r="152" spans="1:51" s="13" customFormat="1" ht="12">
      <c r="A152" s="13"/>
      <c r="B152" s="236"/>
      <c r="C152" s="237"/>
      <c r="D152" s="234" t="s">
        <v>156</v>
      </c>
      <c r="E152" s="246" t="s">
        <v>32</v>
      </c>
      <c r="F152" s="238" t="s">
        <v>207</v>
      </c>
      <c r="G152" s="237"/>
      <c r="H152" s="239">
        <v>5.4</v>
      </c>
      <c r="I152" s="240"/>
      <c r="J152" s="237"/>
      <c r="K152" s="237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156</v>
      </c>
      <c r="AU152" s="245" t="s">
        <v>87</v>
      </c>
      <c r="AV152" s="13" t="s">
        <v>87</v>
      </c>
      <c r="AW152" s="13" t="s">
        <v>38</v>
      </c>
      <c r="AX152" s="13" t="s">
        <v>77</v>
      </c>
      <c r="AY152" s="245" t="s">
        <v>137</v>
      </c>
    </row>
    <row r="153" spans="1:51" s="13" customFormat="1" ht="12">
      <c r="A153" s="13"/>
      <c r="B153" s="236"/>
      <c r="C153" s="237"/>
      <c r="D153" s="234" t="s">
        <v>156</v>
      </c>
      <c r="E153" s="246" t="s">
        <v>32</v>
      </c>
      <c r="F153" s="238" t="s">
        <v>208</v>
      </c>
      <c r="G153" s="237"/>
      <c r="H153" s="239">
        <v>24</v>
      </c>
      <c r="I153" s="240"/>
      <c r="J153" s="237"/>
      <c r="K153" s="237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156</v>
      </c>
      <c r="AU153" s="245" t="s">
        <v>87</v>
      </c>
      <c r="AV153" s="13" t="s">
        <v>87</v>
      </c>
      <c r="AW153" s="13" t="s">
        <v>38</v>
      </c>
      <c r="AX153" s="13" t="s">
        <v>77</v>
      </c>
      <c r="AY153" s="245" t="s">
        <v>137</v>
      </c>
    </row>
    <row r="154" spans="1:51" s="13" customFormat="1" ht="12">
      <c r="A154" s="13"/>
      <c r="B154" s="236"/>
      <c r="C154" s="237"/>
      <c r="D154" s="234" t="s">
        <v>156</v>
      </c>
      <c r="E154" s="246" t="s">
        <v>32</v>
      </c>
      <c r="F154" s="238" t="s">
        <v>243</v>
      </c>
      <c r="G154" s="237"/>
      <c r="H154" s="239">
        <v>37.2</v>
      </c>
      <c r="I154" s="240"/>
      <c r="J154" s="237"/>
      <c r="K154" s="237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156</v>
      </c>
      <c r="AU154" s="245" t="s">
        <v>87</v>
      </c>
      <c r="AV154" s="13" t="s">
        <v>87</v>
      </c>
      <c r="AW154" s="13" t="s">
        <v>38</v>
      </c>
      <c r="AX154" s="13" t="s">
        <v>77</v>
      </c>
      <c r="AY154" s="245" t="s">
        <v>137</v>
      </c>
    </row>
    <row r="155" spans="1:51" s="13" customFormat="1" ht="12">
      <c r="A155" s="13"/>
      <c r="B155" s="236"/>
      <c r="C155" s="237"/>
      <c r="D155" s="234" t="s">
        <v>156</v>
      </c>
      <c r="E155" s="246" t="s">
        <v>32</v>
      </c>
      <c r="F155" s="238" t="s">
        <v>244</v>
      </c>
      <c r="G155" s="237"/>
      <c r="H155" s="239">
        <v>12</v>
      </c>
      <c r="I155" s="240"/>
      <c r="J155" s="237"/>
      <c r="K155" s="237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156</v>
      </c>
      <c r="AU155" s="245" t="s">
        <v>87</v>
      </c>
      <c r="AV155" s="13" t="s">
        <v>87</v>
      </c>
      <c r="AW155" s="13" t="s">
        <v>38</v>
      </c>
      <c r="AX155" s="13" t="s">
        <v>77</v>
      </c>
      <c r="AY155" s="245" t="s">
        <v>137</v>
      </c>
    </row>
    <row r="156" spans="1:51" s="14" customFormat="1" ht="12">
      <c r="A156" s="14"/>
      <c r="B156" s="247"/>
      <c r="C156" s="248"/>
      <c r="D156" s="234" t="s">
        <v>156</v>
      </c>
      <c r="E156" s="249" t="s">
        <v>32</v>
      </c>
      <c r="F156" s="250" t="s">
        <v>210</v>
      </c>
      <c r="G156" s="248"/>
      <c r="H156" s="251">
        <v>86.4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156</v>
      </c>
      <c r="AU156" s="257" t="s">
        <v>87</v>
      </c>
      <c r="AV156" s="14" t="s">
        <v>145</v>
      </c>
      <c r="AW156" s="14" t="s">
        <v>38</v>
      </c>
      <c r="AX156" s="14" t="s">
        <v>85</v>
      </c>
      <c r="AY156" s="257" t="s">
        <v>137</v>
      </c>
    </row>
    <row r="157" spans="1:65" s="2" customFormat="1" ht="24.15" customHeight="1">
      <c r="A157" s="40"/>
      <c r="B157" s="41"/>
      <c r="C157" s="224" t="s">
        <v>245</v>
      </c>
      <c r="D157" s="224" t="s">
        <v>149</v>
      </c>
      <c r="E157" s="225" t="s">
        <v>246</v>
      </c>
      <c r="F157" s="226" t="s">
        <v>247</v>
      </c>
      <c r="G157" s="227" t="s">
        <v>160</v>
      </c>
      <c r="H157" s="228">
        <v>39.06</v>
      </c>
      <c r="I157" s="229"/>
      <c r="J157" s="230">
        <f>ROUND(I157*H157,2)</f>
        <v>0</v>
      </c>
      <c r="K157" s="226" t="s">
        <v>144</v>
      </c>
      <c r="L157" s="231"/>
      <c r="M157" s="232" t="s">
        <v>32</v>
      </c>
      <c r="N157" s="233" t="s">
        <v>48</v>
      </c>
      <c r="O157" s="86"/>
      <c r="P157" s="215">
        <f>O157*H157</f>
        <v>0</v>
      </c>
      <c r="Q157" s="215">
        <v>4E-05</v>
      </c>
      <c r="R157" s="215">
        <f>Q157*H157</f>
        <v>0.0015624000000000002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152</v>
      </c>
      <c r="AT157" s="217" t="s">
        <v>149</v>
      </c>
      <c r="AU157" s="217" t="s">
        <v>87</v>
      </c>
      <c r="AY157" s="18" t="s">
        <v>137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8" t="s">
        <v>85</v>
      </c>
      <c r="BK157" s="218">
        <f>ROUND(I157*H157,2)</f>
        <v>0</v>
      </c>
      <c r="BL157" s="18" t="s">
        <v>145</v>
      </c>
      <c r="BM157" s="217" t="s">
        <v>248</v>
      </c>
    </row>
    <row r="158" spans="1:51" s="13" customFormat="1" ht="12">
      <c r="A158" s="13"/>
      <c r="B158" s="236"/>
      <c r="C158" s="237"/>
      <c r="D158" s="234" t="s">
        <v>156</v>
      </c>
      <c r="E158" s="237"/>
      <c r="F158" s="238" t="s">
        <v>249</v>
      </c>
      <c r="G158" s="237"/>
      <c r="H158" s="239">
        <v>39.06</v>
      </c>
      <c r="I158" s="240"/>
      <c r="J158" s="237"/>
      <c r="K158" s="237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156</v>
      </c>
      <c r="AU158" s="245" t="s">
        <v>87</v>
      </c>
      <c r="AV158" s="13" t="s">
        <v>87</v>
      </c>
      <c r="AW158" s="13" t="s">
        <v>4</v>
      </c>
      <c r="AX158" s="13" t="s">
        <v>85</v>
      </c>
      <c r="AY158" s="245" t="s">
        <v>137</v>
      </c>
    </row>
    <row r="159" spans="1:65" s="2" customFormat="1" ht="24.15" customHeight="1">
      <c r="A159" s="40"/>
      <c r="B159" s="41"/>
      <c r="C159" s="224" t="s">
        <v>250</v>
      </c>
      <c r="D159" s="224" t="s">
        <v>149</v>
      </c>
      <c r="E159" s="225" t="s">
        <v>251</v>
      </c>
      <c r="F159" s="226" t="s">
        <v>252</v>
      </c>
      <c r="G159" s="227" t="s">
        <v>160</v>
      </c>
      <c r="H159" s="228">
        <v>40.176</v>
      </c>
      <c r="I159" s="229"/>
      <c r="J159" s="230">
        <f>ROUND(I159*H159,2)</f>
        <v>0</v>
      </c>
      <c r="K159" s="226" t="s">
        <v>144</v>
      </c>
      <c r="L159" s="231"/>
      <c r="M159" s="232" t="s">
        <v>32</v>
      </c>
      <c r="N159" s="233" t="s">
        <v>48</v>
      </c>
      <c r="O159" s="86"/>
      <c r="P159" s="215">
        <f>O159*H159</f>
        <v>0</v>
      </c>
      <c r="Q159" s="215">
        <v>0.0001</v>
      </c>
      <c r="R159" s="215">
        <f>Q159*H159</f>
        <v>0.0040176000000000005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152</v>
      </c>
      <c r="AT159" s="217" t="s">
        <v>149</v>
      </c>
      <c r="AU159" s="217" t="s">
        <v>87</v>
      </c>
      <c r="AY159" s="18" t="s">
        <v>137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85</v>
      </c>
      <c r="BK159" s="218">
        <f>ROUND(I159*H159,2)</f>
        <v>0</v>
      </c>
      <c r="BL159" s="18" t="s">
        <v>145</v>
      </c>
      <c r="BM159" s="217" t="s">
        <v>253</v>
      </c>
    </row>
    <row r="160" spans="1:51" s="13" customFormat="1" ht="12">
      <c r="A160" s="13"/>
      <c r="B160" s="236"/>
      <c r="C160" s="237"/>
      <c r="D160" s="234" t="s">
        <v>156</v>
      </c>
      <c r="E160" s="237"/>
      <c r="F160" s="238" t="s">
        <v>254</v>
      </c>
      <c r="G160" s="237"/>
      <c r="H160" s="239">
        <v>40.176</v>
      </c>
      <c r="I160" s="240"/>
      <c r="J160" s="237"/>
      <c r="K160" s="237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156</v>
      </c>
      <c r="AU160" s="245" t="s">
        <v>87</v>
      </c>
      <c r="AV160" s="13" t="s">
        <v>87</v>
      </c>
      <c r="AW160" s="13" t="s">
        <v>4</v>
      </c>
      <c r="AX160" s="13" t="s">
        <v>85</v>
      </c>
      <c r="AY160" s="245" t="s">
        <v>137</v>
      </c>
    </row>
    <row r="161" spans="1:65" s="2" customFormat="1" ht="24.15" customHeight="1">
      <c r="A161" s="40"/>
      <c r="B161" s="41"/>
      <c r="C161" s="224" t="s">
        <v>255</v>
      </c>
      <c r="D161" s="224" t="s">
        <v>149</v>
      </c>
      <c r="E161" s="225" t="s">
        <v>256</v>
      </c>
      <c r="F161" s="226" t="s">
        <v>257</v>
      </c>
      <c r="G161" s="227" t="s">
        <v>160</v>
      </c>
      <c r="H161" s="228">
        <v>12.96</v>
      </c>
      <c r="I161" s="229"/>
      <c r="J161" s="230">
        <f>ROUND(I161*H161,2)</f>
        <v>0</v>
      </c>
      <c r="K161" s="226" t="s">
        <v>144</v>
      </c>
      <c r="L161" s="231"/>
      <c r="M161" s="232" t="s">
        <v>32</v>
      </c>
      <c r="N161" s="233" t="s">
        <v>48</v>
      </c>
      <c r="O161" s="86"/>
      <c r="P161" s="215">
        <f>O161*H161</f>
        <v>0</v>
      </c>
      <c r="Q161" s="215">
        <v>0.0002</v>
      </c>
      <c r="R161" s="215">
        <f>Q161*H161</f>
        <v>0.002592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152</v>
      </c>
      <c r="AT161" s="217" t="s">
        <v>149</v>
      </c>
      <c r="AU161" s="217" t="s">
        <v>87</v>
      </c>
      <c r="AY161" s="18" t="s">
        <v>137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85</v>
      </c>
      <c r="BK161" s="218">
        <f>ROUND(I161*H161,2)</f>
        <v>0</v>
      </c>
      <c r="BL161" s="18" t="s">
        <v>145</v>
      </c>
      <c r="BM161" s="217" t="s">
        <v>258</v>
      </c>
    </row>
    <row r="162" spans="1:51" s="13" customFormat="1" ht="12">
      <c r="A162" s="13"/>
      <c r="B162" s="236"/>
      <c r="C162" s="237"/>
      <c r="D162" s="234" t="s">
        <v>156</v>
      </c>
      <c r="E162" s="237"/>
      <c r="F162" s="238" t="s">
        <v>259</v>
      </c>
      <c r="G162" s="237"/>
      <c r="H162" s="239">
        <v>12.96</v>
      </c>
      <c r="I162" s="240"/>
      <c r="J162" s="237"/>
      <c r="K162" s="237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156</v>
      </c>
      <c r="AU162" s="245" t="s">
        <v>87</v>
      </c>
      <c r="AV162" s="13" t="s">
        <v>87</v>
      </c>
      <c r="AW162" s="13" t="s">
        <v>4</v>
      </c>
      <c r="AX162" s="13" t="s">
        <v>85</v>
      </c>
      <c r="AY162" s="245" t="s">
        <v>137</v>
      </c>
    </row>
    <row r="163" spans="1:65" s="2" customFormat="1" ht="24.15" customHeight="1">
      <c r="A163" s="40"/>
      <c r="B163" s="41"/>
      <c r="C163" s="224" t="s">
        <v>7</v>
      </c>
      <c r="D163" s="224" t="s">
        <v>149</v>
      </c>
      <c r="E163" s="225" t="s">
        <v>260</v>
      </c>
      <c r="F163" s="226" t="s">
        <v>261</v>
      </c>
      <c r="G163" s="227" t="s">
        <v>262</v>
      </c>
      <c r="H163" s="228">
        <v>1</v>
      </c>
      <c r="I163" s="229"/>
      <c r="J163" s="230">
        <f>ROUND(I163*H163,2)</f>
        <v>0</v>
      </c>
      <c r="K163" s="226" t="s">
        <v>144</v>
      </c>
      <c r="L163" s="231"/>
      <c r="M163" s="232" t="s">
        <v>32</v>
      </c>
      <c r="N163" s="233" t="s">
        <v>48</v>
      </c>
      <c r="O163" s="86"/>
      <c r="P163" s="215">
        <f>O163*H163</f>
        <v>0</v>
      </c>
      <c r="Q163" s="215">
        <v>0.0011</v>
      </c>
      <c r="R163" s="215">
        <f>Q163*H163</f>
        <v>0.0011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152</v>
      </c>
      <c r="AT163" s="217" t="s">
        <v>149</v>
      </c>
      <c r="AU163" s="217" t="s">
        <v>87</v>
      </c>
      <c r="AY163" s="18" t="s">
        <v>137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85</v>
      </c>
      <c r="BK163" s="218">
        <f>ROUND(I163*H163,2)</f>
        <v>0</v>
      </c>
      <c r="BL163" s="18" t="s">
        <v>145</v>
      </c>
      <c r="BM163" s="217" t="s">
        <v>263</v>
      </c>
    </row>
    <row r="164" spans="1:47" s="2" customFormat="1" ht="12">
      <c r="A164" s="40"/>
      <c r="B164" s="41"/>
      <c r="C164" s="42"/>
      <c r="D164" s="234" t="s">
        <v>154</v>
      </c>
      <c r="E164" s="42"/>
      <c r="F164" s="235" t="s">
        <v>264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154</v>
      </c>
      <c r="AU164" s="18" t="s">
        <v>87</v>
      </c>
    </row>
    <row r="165" spans="1:65" s="2" customFormat="1" ht="37.8" customHeight="1">
      <c r="A165" s="40"/>
      <c r="B165" s="41"/>
      <c r="C165" s="206" t="s">
        <v>265</v>
      </c>
      <c r="D165" s="206" t="s">
        <v>140</v>
      </c>
      <c r="E165" s="207" t="s">
        <v>266</v>
      </c>
      <c r="F165" s="208" t="s">
        <v>267</v>
      </c>
      <c r="G165" s="209" t="s">
        <v>143</v>
      </c>
      <c r="H165" s="210">
        <v>289.93</v>
      </c>
      <c r="I165" s="211"/>
      <c r="J165" s="212">
        <f>ROUND(I165*H165,2)</f>
        <v>0</v>
      </c>
      <c r="K165" s="208" t="s">
        <v>144</v>
      </c>
      <c r="L165" s="46"/>
      <c r="M165" s="213" t="s">
        <v>32</v>
      </c>
      <c r="N165" s="214" t="s">
        <v>48</v>
      </c>
      <c r="O165" s="86"/>
      <c r="P165" s="215">
        <f>O165*H165</f>
        <v>0</v>
      </c>
      <c r="Q165" s="215">
        <v>0.01899</v>
      </c>
      <c r="R165" s="215">
        <f>Q165*H165</f>
        <v>5.5057707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145</v>
      </c>
      <c r="AT165" s="217" t="s">
        <v>140</v>
      </c>
      <c r="AU165" s="217" t="s">
        <v>87</v>
      </c>
      <c r="AY165" s="18" t="s">
        <v>137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85</v>
      </c>
      <c r="BK165" s="218">
        <f>ROUND(I165*H165,2)</f>
        <v>0</v>
      </c>
      <c r="BL165" s="18" t="s">
        <v>145</v>
      </c>
      <c r="BM165" s="217" t="s">
        <v>268</v>
      </c>
    </row>
    <row r="166" spans="1:47" s="2" customFormat="1" ht="12">
      <c r="A166" s="40"/>
      <c r="B166" s="41"/>
      <c r="C166" s="42"/>
      <c r="D166" s="219" t="s">
        <v>147</v>
      </c>
      <c r="E166" s="42"/>
      <c r="F166" s="220" t="s">
        <v>269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8" t="s">
        <v>147</v>
      </c>
      <c r="AU166" s="18" t="s">
        <v>87</v>
      </c>
    </row>
    <row r="167" spans="1:65" s="2" customFormat="1" ht="33" customHeight="1">
      <c r="A167" s="40"/>
      <c r="B167" s="41"/>
      <c r="C167" s="206" t="s">
        <v>270</v>
      </c>
      <c r="D167" s="206" t="s">
        <v>140</v>
      </c>
      <c r="E167" s="207" t="s">
        <v>271</v>
      </c>
      <c r="F167" s="208" t="s">
        <v>272</v>
      </c>
      <c r="G167" s="209" t="s">
        <v>143</v>
      </c>
      <c r="H167" s="210">
        <v>42.4</v>
      </c>
      <c r="I167" s="211"/>
      <c r="J167" s="212">
        <f>ROUND(I167*H167,2)</f>
        <v>0</v>
      </c>
      <c r="K167" s="208" t="s">
        <v>144</v>
      </c>
      <c r="L167" s="46"/>
      <c r="M167" s="213" t="s">
        <v>32</v>
      </c>
      <c r="N167" s="214" t="s">
        <v>48</v>
      </c>
      <c r="O167" s="86"/>
      <c r="P167" s="215">
        <f>O167*H167</f>
        <v>0</v>
      </c>
      <c r="Q167" s="215">
        <v>0.0038</v>
      </c>
      <c r="R167" s="215">
        <f>Q167*H167</f>
        <v>0.16111999999999999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145</v>
      </c>
      <c r="AT167" s="217" t="s">
        <v>140</v>
      </c>
      <c r="AU167" s="217" t="s">
        <v>87</v>
      </c>
      <c r="AY167" s="18" t="s">
        <v>137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85</v>
      </c>
      <c r="BK167" s="218">
        <f>ROUND(I167*H167,2)</f>
        <v>0</v>
      </c>
      <c r="BL167" s="18" t="s">
        <v>145</v>
      </c>
      <c r="BM167" s="217" t="s">
        <v>273</v>
      </c>
    </row>
    <row r="168" spans="1:47" s="2" customFormat="1" ht="12">
      <c r="A168" s="40"/>
      <c r="B168" s="41"/>
      <c r="C168" s="42"/>
      <c r="D168" s="219" t="s">
        <v>147</v>
      </c>
      <c r="E168" s="42"/>
      <c r="F168" s="220" t="s">
        <v>274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8" t="s">
        <v>147</v>
      </c>
      <c r="AU168" s="18" t="s">
        <v>87</v>
      </c>
    </row>
    <row r="169" spans="1:65" s="2" customFormat="1" ht="37.8" customHeight="1">
      <c r="A169" s="40"/>
      <c r="B169" s="41"/>
      <c r="C169" s="206" t="s">
        <v>275</v>
      </c>
      <c r="D169" s="206" t="s">
        <v>140</v>
      </c>
      <c r="E169" s="207" t="s">
        <v>276</v>
      </c>
      <c r="F169" s="208" t="s">
        <v>277</v>
      </c>
      <c r="G169" s="209" t="s">
        <v>143</v>
      </c>
      <c r="H169" s="210">
        <v>291.2</v>
      </c>
      <c r="I169" s="211"/>
      <c r="J169" s="212">
        <f>ROUND(I169*H169,2)</f>
        <v>0</v>
      </c>
      <c r="K169" s="208" t="s">
        <v>144</v>
      </c>
      <c r="L169" s="46"/>
      <c r="M169" s="213" t="s">
        <v>32</v>
      </c>
      <c r="N169" s="214" t="s">
        <v>48</v>
      </c>
      <c r="O169" s="86"/>
      <c r="P169" s="215">
        <f>O169*H169</f>
        <v>0</v>
      </c>
      <c r="Q169" s="215">
        <v>0.0033</v>
      </c>
      <c r="R169" s="215">
        <f>Q169*H169</f>
        <v>0.9609599999999999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145</v>
      </c>
      <c r="AT169" s="217" t="s">
        <v>140</v>
      </c>
      <c r="AU169" s="217" t="s">
        <v>87</v>
      </c>
      <c r="AY169" s="18" t="s">
        <v>137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85</v>
      </c>
      <c r="BK169" s="218">
        <f>ROUND(I169*H169,2)</f>
        <v>0</v>
      </c>
      <c r="BL169" s="18" t="s">
        <v>145</v>
      </c>
      <c r="BM169" s="217" t="s">
        <v>278</v>
      </c>
    </row>
    <row r="170" spans="1:47" s="2" customFormat="1" ht="12">
      <c r="A170" s="40"/>
      <c r="B170" s="41"/>
      <c r="C170" s="42"/>
      <c r="D170" s="219" t="s">
        <v>147</v>
      </c>
      <c r="E170" s="42"/>
      <c r="F170" s="220" t="s">
        <v>279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8" t="s">
        <v>147</v>
      </c>
      <c r="AU170" s="18" t="s">
        <v>87</v>
      </c>
    </row>
    <row r="171" spans="1:51" s="13" customFormat="1" ht="12">
      <c r="A171" s="13"/>
      <c r="B171" s="236"/>
      <c r="C171" s="237"/>
      <c r="D171" s="234" t="s">
        <v>156</v>
      </c>
      <c r="E171" s="246" t="s">
        <v>32</v>
      </c>
      <c r="F171" s="238" t="s">
        <v>280</v>
      </c>
      <c r="G171" s="237"/>
      <c r="H171" s="239">
        <v>254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156</v>
      </c>
      <c r="AU171" s="245" t="s">
        <v>87</v>
      </c>
      <c r="AV171" s="13" t="s">
        <v>87</v>
      </c>
      <c r="AW171" s="13" t="s">
        <v>38</v>
      </c>
      <c r="AX171" s="13" t="s">
        <v>77</v>
      </c>
      <c r="AY171" s="245" t="s">
        <v>137</v>
      </c>
    </row>
    <row r="172" spans="1:51" s="13" customFormat="1" ht="12">
      <c r="A172" s="13"/>
      <c r="B172" s="236"/>
      <c r="C172" s="237"/>
      <c r="D172" s="234" t="s">
        <v>156</v>
      </c>
      <c r="E172" s="246" t="s">
        <v>32</v>
      </c>
      <c r="F172" s="238" t="s">
        <v>281</v>
      </c>
      <c r="G172" s="237"/>
      <c r="H172" s="239">
        <v>37.2</v>
      </c>
      <c r="I172" s="240"/>
      <c r="J172" s="237"/>
      <c r="K172" s="237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156</v>
      </c>
      <c r="AU172" s="245" t="s">
        <v>87</v>
      </c>
      <c r="AV172" s="13" t="s">
        <v>87</v>
      </c>
      <c r="AW172" s="13" t="s">
        <v>38</v>
      </c>
      <c r="AX172" s="13" t="s">
        <v>77</v>
      </c>
      <c r="AY172" s="245" t="s">
        <v>137</v>
      </c>
    </row>
    <row r="173" spans="1:51" s="14" customFormat="1" ht="12">
      <c r="A173" s="14"/>
      <c r="B173" s="247"/>
      <c r="C173" s="248"/>
      <c r="D173" s="234" t="s">
        <v>156</v>
      </c>
      <c r="E173" s="249" t="s">
        <v>32</v>
      </c>
      <c r="F173" s="250" t="s">
        <v>210</v>
      </c>
      <c r="G173" s="248"/>
      <c r="H173" s="251">
        <v>291.2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7" t="s">
        <v>156</v>
      </c>
      <c r="AU173" s="257" t="s">
        <v>87</v>
      </c>
      <c r="AV173" s="14" t="s">
        <v>145</v>
      </c>
      <c r="AW173" s="14" t="s">
        <v>38</v>
      </c>
      <c r="AX173" s="14" t="s">
        <v>85</v>
      </c>
      <c r="AY173" s="257" t="s">
        <v>137</v>
      </c>
    </row>
    <row r="174" spans="1:65" s="2" customFormat="1" ht="37.8" customHeight="1">
      <c r="A174" s="40"/>
      <c r="B174" s="41"/>
      <c r="C174" s="206" t="s">
        <v>282</v>
      </c>
      <c r="D174" s="206" t="s">
        <v>140</v>
      </c>
      <c r="E174" s="207" t="s">
        <v>283</v>
      </c>
      <c r="F174" s="208" t="s">
        <v>284</v>
      </c>
      <c r="G174" s="209" t="s">
        <v>143</v>
      </c>
      <c r="H174" s="210">
        <v>71.63</v>
      </c>
      <c r="I174" s="211"/>
      <c r="J174" s="212">
        <f>ROUND(I174*H174,2)</f>
        <v>0</v>
      </c>
      <c r="K174" s="208" t="s">
        <v>144</v>
      </c>
      <c r="L174" s="46"/>
      <c r="M174" s="213" t="s">
        <v>32</v>
      </c>
      <c r="N174" s="214" t="s">
        <v>48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145</v>
      </c>
      <c r="AT174" s="217" t="s">
        <v>140</v>
      </c>
      <c r="AU174" s="217" t="s">
        <v>87</v>
      </c>
      <c r="AY174" s="18" t="s">
        <v>137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85</v>
      </c>
      <c r="BK174" s="218">
        <f>ROUND(I174*H174,2)</f>
        <v>0</v>
      </c>
      <c r="BL174" s="18" t="s">
        <v>145</v>
      </c>
      <c r="BM174" s="217" t="s">
        <v>285</v>
      </c>
    </row>
    <row r="175" spans="1:47" s="2" customFormat="1" ht="12">
      <c r="A175" s="40"/>
      <c r="B175" s="41"/>
      <c r="C175" s="42"/>
      <c r="D175" s="219" t="s">
        <v>147</v>
      </c>
      <c r="E175" s="42"/>
      <c r="F175" s="220" t="s">
        <v>286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8" t="s">
        <v>147</v>
      </c>
      <c r="AU175" s="18" t="s">
        <v>87</v>
      </c>
    </row>
    <row r="176" spans="1:51" s="13" customFormat="1" ht="12">
      <c r="A176" s="13"/>
      <c r="B176" s="236"/>
      <c r="C176" s="237"/>
      <c r="D176" s="234" t="s">
        <v>156</v>
      </c>
      <c r="E176" s="246" t="s">
        <v>32</v>
      </c>
      <c r="F176" s="238" t="s">
        <v>287</v>
      </c>
      <c r="G176" s="237"/>
      <c r="H176" s="239">
        <v>71.63</v>
      </c>
      <c r="I176" s="240"/>
      <c r="J176" s="237"/>
      <c r="K176" s="237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156</v>
      </c>
      <c r="AU176" s="245" t="s">
        <v>87</v>
      </c>
      <c r="AV176" s="13" t="s">
        <v>87</v>
      </c>
      <c r="AW176" s="13" t="s">
        <v>38</v>
      </c>
      <c r="AX176" s="13" t="s">
        <v>85</v>
      </c>
      <c r="AY176" s="245" t="s">
        <v>137</v>
      </c>
    </row>
    <row r="177" spans="1:63" s="12" customFormat="1" ht="22.8" customHeight="1">
      <c r="A177" s="12"/>
      <c r="B177" s="190"/>
      <c r="C177" s="191"/>
      <c r="D177" s="192" t="s">
        <v>76</v>
      </c>
      <c r="E177" s="204" t="s">
        <v>189</v>
      </c>
      <c r="F177" s="204" t="s">
        <v>288</v>
      </c>
      <c r="G177" s="191"/>
      <c r="H177" s="191"/>
      <c r="I177" s="194"/>
      <c r="J177" s="205">
        <f>BK177</f>
        <v>0</v>
      </c>
      <c r="K177" s="191"/>
      <c r="L177" s="196"/>
      <c r="M177" s="197"/>
      <c r="N177" s="198"/>
      <c r="O177" s="198"/>
      <c r="P177" s="199">
        <f>SUM(P178:P222)</f>
        <v>0</v>
      </c>
      <c r="Q177" s="198"/>
      <c r="R177" s="199">
        <f>SUM(R178:R222)</f>
        <v>0.3163595</v>
      </c>
      <c r="S177" s="198"/>
      <c r="T177" s="200">
        <f>SUM(T178:T222)</f>
        <v>20.03917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1" t="s">
        <v>85</v>
      </c>
      <c r="AT177" s="202" t="s">
        <v>76</v>
      </c>
      <c r="AU177" s="202" t="s">
        <v>85</v>
      </c>
      <c r="AY177" s="201" t="s">
        <v>137</v>
      </c>
      <c r="BK177" s="203">
        <f>SUM(BK178:BK222)</f>
        <v>0</v>
      </c>
    </row>
    <row r="178" spans="1:65" s="2" customFormat="1" ht="24.15" customHeight="1">
      <c r="A178" s="40"/>
      <c r="B178" s="41"/>
      <c r="C178" s="206" t="s">
        <v>289</v>
      </c>
      <c r="D178" s="206" t="s">
        <v>140</v>
      </c>
      <c r="E178" s="207" t="s">
        <v>290</v>
      </c>
      <c r="F178" s="208" t="s">
        <v>291</v>
      </c>
      <c r="G178" s="209" t="s">
        <v>143</v>
      </c>
      <c r="H178" s="210">
        <v>456.4</v>
      </c>
      <c r="I178" s="211"/>
      <c r="J178" s="212">
        <f>ROUND(I178*H178,2)</f>
        <v>0</v>
      </c>
      <c r="K178" s="208" t="s">
        <v>144</v>
      </c>
      <c r="L178" s="46"/>
      <c r="M178" s="213" t="s">
        <v>32</v>
      </c>
      <c r="N178" s="214" t="s">
        <v>48</v>
      </c>
      <c r="O178" s="86"/>
      <c r="P178" s="215">
        <f>O178*H178</f>
        <v>0</v>
      </c>
      <c r="Q178" s="215">
        <v>0.00036</v>
      </c>
      <c r="R178" s="215">
        <f>Q178*H178</f>
        <v>0.164304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145</v>
      </c>
      <c r="AT178" s="217" t="s">
        <v>140</v>
      </c>
      <c r="AU178" s="217" t="s">
        <v>87</v>
      </c>
      <c r="AY178" s="18" t="s">
        <v>137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85</v>
      </c>
      <c r="BK178" s="218">
        <f>ROUND(I178*H178,2)</f>
        <v>0</v>
      </c>
      <c r="BL178" s="18" t="s">
        <v>145</v>
      </c>
      <c r="BM178" s="217" t="s">
        <v>292</v>
      </c>
    </row>
    <row r="179" spans="1:47" s="2" customFormat="1" ht="12">
      <c r="A179" s="40"/>
      <c r="B179" s="41"/>
      <c r="C179" s="42"/>
      <c r="D179" s="219" t="s">
        <v>147</v>
      </c>
      <c r="E179" s="42"/>
      <c r="F179" s="220" t="s">
        <v>293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147</v>
      </c>
      <c r="AU179" s="18" t="s">
        <v>87</v>
      </c>
    </row>
    <row r="180" spans="1:65" s="2" customFormat="1" ht="24.15" customHeight="1">
      <c r="A180" s="40"/>
      <c r="B180" s="41"/>
      <c r="C180" s="224" t="s">
        <v>294</v>
      </c>
      <c r="D180" s="224" t="s">
        <v>149</v>
      </c>
      <c r="E180" s="225" t="s">
        <v>295</v>
      </c>
      <c r="F180" s="226" t="s">
        <v>296</v>
      </c>
      <c r="G180" s="227" t="s">
        <v>143</v>
      </c>
      <c r="H180" s="228">
        <v>524.86</v>
      </c>
      <c r="I180" s="229"/>
      <c r="J180" s="230">
        <f>ROUND(I180*H180,2)</f>
        <v>0</v>
      </c>
      <c r="K180" s="226" t="s">
        <v>144</v>
      </c>
      <c r="L180" s="231"/>
      <c r="M180" s="232" t="s">
        <v>32</v>
      </c>
      <c r="N180" s="233" t="s">
        <v>48</v>
      </c>
      <c r="O180" s="86"/>
      <c r="P180" s="215">
        <f>O180*H180</f>
        <v>0</v>
      </c>
      <c r="Q180" s="215">
        <v>0.00013</v>
      </c>
      <c r="R180" s="215">
        <f>Q180*H180</f>
        <v>0.0682318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152</v>
      </c>
      <c r="AT180" s="217" t="s">
        <v>149</v>
      </c>
      <c r="AU180" s="217" t="s">
        <v>87</v>
      </c>
      <c r="AY180" s="18" t="s">
        <v>137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85</v>
      </c>
      <c r="BK180" s="218">
        <f>ROUND(I180*H180,2)</f>
        <v>0</v>
      </c>
      <c r="BL180" s="18" t="s">
        <v>145</v>
      </c>
      <c r="BM180" s="217" t="s">
        <v>297</v>
      </c>
    </row>
    <row r="181" spans="1:51" s="13" customFormat="1" ht="12">
      <c r="A181" s="13"/>
      <c r="B181" s="236"/>
      <c r="C181" s="237"/>
      <c r="D181" s="234" t="s">
        <v>156</v>
      </c>
      <c r="E181" s="237"/>
      <c r="F181" s="238" t="s">
        <v>298</v>
      </c>
      <c r="G181" s="237"/>
      <c r="H181" s="239">
        <v>524.86</v>
      </c>
      <c r="I181" s="240"/>
      <c r="J181" s="237"/>
      <c r="K181" s="237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156</v>
      </c>
      <c r="AU181" s="245" t="s">
        <v>87</v>
      </c>
      <c r="AV181" s="13" t="s">
        <v>87</v>
      </c>
      <c r="AW181" s="13" t="s">
        <v>4</v>
      </c>
      <c r="AX181" s="13" t="s">
        <v>85</v>
      </c>
      <c r="AY181" s="245" t="s">
        <v>137</v>
      </c>
    </row>
    <row r="182" spans="1:65" s="2" customFormat="1" ht="55.5" customHeight="1">
      <c r="A182" s="40"/>
      <c r="B182" s="41"/>
      <c r="C182" s="206" t="s">
        <v>299</v>
      </c>
      <c r="D182" s="206" t="s">
        <v>140</v>
      </c>
      <c r="E182" s="207" t="s">
        <v>300</v>
      </c>
      <c r="F182" s="208" t="s">
        <v>301</v>
      </c>
      <c r="G182" s="209" t="s">
        <v>262</v>
      </c>
      <c r="H182" s="210">
        <v>1</v>
      </c>
      <c r="I182" s="211"/>
      <c r="J182" s="212">
        <f>ROUND(I182*H182,2)</f>
        <v>0</v>
      </c>
      <c r="K182" s="208" t="s">
        <v>144</v>
      </c>
      <c r="L182" s="46"/>
      <c r="M182" s="213" t="s">
        <v>32</v>
      </c>
      <c r="N182" s="214" t="s">
        <v>48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145</v>
      </c>
      <c r="AT182" s="217" t="s">
        <v>140</v>
      </c>
      <c r="AU182" s="217" t="s">
        <v>87</v>
      </c>
      <c r="AY182" s="18" t="s">
        <v>137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85</v>
      </c>
      <c r="BK182" s="218">
        <f>ROUND(I182*H182,2)</f>
        <v>0</v>
      </c>
      <c r="BL182" s="18" t="s">
        <v>145</v>
      </c>
      <c r="BM182" s="217" t="s">
        <v>302</v>
      </c>
    </row>
    <row r="183" spans="1:47" s="2" customFormat="1" ht="12">
      <c r="A183" s="40"/>
      <c r="B183" s="41"/>
      <c r="C183" s="42"/>
      <c r="D183" s="219" t="s">
        <v>147</v>
      </c>
      <c r="E183" s="42"/>
      <c r="F183" s="220" t="s">
        <v>303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147</v>
      </c>
      <c r="AU183" s="18" t="s">
        <v>87</v>
      </c>
    </row>
    <row r="184" spans="1:65" s="2" customFormat="1" ht="44.25" customHeight="1">
      <c r="A184" s="40"/>
      <c r="B184" s="41"/>
      <c r="C184" s="206" t="s">
        <v>304</v>
      </c>
      <c r="D184" s="206" t="s">
        <v>140</v>
      </c>
      <c r="E184" s="207" t="s">
        <v>305</v>
      </c>
      <c r="F184" s="208" t="s">
        <v>306</v>
      </c>
      <c r="G184" s="209" t="s">
        <v>143</v>
      </c>
      <c r="H184" s="210">
        <v>463.536</v>
      </c>
      <c r="I184" s="211"/>
      <c r="J184" s="212">
        <f>ROUND(I184*H184,2)</f>
        <v>0</v>
      </c>
      <c r="K184" s="208" t="s">
        <v>144</v>
      </c>
      <c r="L184" s="46"/>
      <c r="M184" s="213" t="s">
        <v>32</v>
      </c>
      <c r="N184" s="214" t="s">
        <v>48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145</v>
      </c>
      <c r="AT184" s="217" t="s">
        <v>140</v>
      </c>
      <c r="AU184" s="217" t="s">
        <v>87</v>
      </c>
      <c r="AY184" s="18" t="s">
        <v>137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85</v>
      </c>
      <c r="BK184" s="218">
        <f>ROUND(I184*H184,2)</f>
        <v>0</v>
      </c>
      <c r="BL184" s="18" t="s">
        <v>145</v>
      </c>
      <c r="BM184" s="217" t="s">
        <v>307</v>
      </c>
    </row>
    <row r="185" spans="1:47" s="2" customFormat="1" ht="12">
      <c r="A185" s="40"/>
      <c r="B185" s="41"/>
      <c r="C185" s="42"/>
      <c r="D185" s="219" t="s">
        <v>147</v>
      </c>
      <c r="E185" s="42"/>
      <c r="F185" s="220" t="s">
        <v>308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8" t="s">
        <v>147</v>
      </c>
      <c r="AU185" s="18" t="s">
        <v>87</v>
      </c>
    </row>
    <row r="186" spans="1:51" s="13" customFormat="1" ht="12">
      <c r="A186" s="13"/>
      <c r="B186" s="236"/>
      <c r="C186" s="237"/>
      <c r="D186" s="234" t="s">
        <v>156</v>
      </c>
      <c r="E186" s="246" t="s">
        <v>32</v>
      </c>
      <c r="F186" s="238" t="s">
        <v>309</v>
      </c>
      <c r="G186" s="237"/>
      <c r="H186" s="239">
        <v>463.536</v>
      </c>
      <c r="I186" s="240"/>
      <c r="J186" s="237"/>
      <c r="K186" s="237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156</v>
      </c>
      <c r="AU186" s="245" t="s">
        <v>87</v>
      </c>
      <c r="AV186" s="13" t="s">
        <v>87</v>
      </c>
      <c r="AW186" s="13" t="s">
        <v>38</v>
      </c>
      <c r="AX186" s="13" t="s">
        <v>85</v>
      </c>
      <c r="AY186" s="245" t="s">
        <v>137</v>
      </c>
    </row>
    <row r="187" spans="1:65" s="2" customFormat="1" ht="55.5" customHeight="1">
      <c r="A187" s="40"/>
      <c r="B187" s="41"/>
      <c r="C187" s="206" t="s">
        <v>310</v>
      </c>
      <c r="D187" s="206" t="s">
        <v>140</v>
      </c>
      <c r="E187" s="207" t="s">
        <v>311</v>
      </c>
      <c r="F187" s="208" t="s">
        <v>312</v>
      </c>
      <c r="G187" s="209" t="s">
        <v>143</v>
      </c>
      <c r="H187" s="210">
        <v>41718.24</v>
      </c>
      <c r="I187" s="211"/>
      <c r="J187" s="212">
        <f>ROUND(I187*H187,2)</f>
        <v>0</v>
      </c>
      <c r="K187" s="208" t="s">
        <v>144</v>
      </c>
      <c r="L187" s="46"/>
      <c r="M187" s="213" t="s">
        <v>32</v>
      </c>
      <c r="N187" s="214" t="s">
        <v>48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145</v>
      </c>
      <c r="AT187" s="217" t="s">
        <v>140</v>
      </c>
      <c r="AU187" s="217" t="s">
        <v>87</v>
      </c>
      <c r="AY187" s="18" t="s">
        <v>137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85</v>
      </c>
      <c r="BK187" s="218">
        <f>ROUND(I187*H187,2)</f>
        <v>0</v>
      </c>
      <c r="BL187" s="18" t="s">
        <v>145</v>
      </c>
      <c r="BM187" s="217" t="s">
        <v>313</v>
      </c>
    </row>
    <row r="188" spans="1:47" s="2" customFormat="1" ht="12">
      <c r="A188" s="40"/>
      <c r="B188" s="41"/>
      <c r="C188" s="42"/>
      <c r="D188" s="219" t="s">
        <v>147</v>
      </c>
      <c r="E188" s="42"/>
      <c r="F188" s="220" t="s">
        <v>314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8" t="s">
        <v>147</v>
      </c>
      <c r="AU188" s="18" t="s">
        <v>87</v>
      </c>
    </row>
    <row r="189" spans="1:51" s="13" customFormat="1" ht="12">
      <c r="A189" s="13"/>
      <c r="B189" s="236"/>
      <c r="C189" s="237"/>
      <c r="D189" s="234" t="s">
        <v>156</v>
      </c>
      <c r="E189" s="237"/>
      <c r="F189" s="238" t="s">
        <v>315</v>
      </c>
      <c r="G189" s="237"/>
      <c r="H189" s="239">
        <v>41718.24</v>
      </c>
      <c r="I189" s="240"/>
      <c r="J189" s="237"/>
      <c r="K189" s="237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156</v>
      </c>
      <c r="AU189" s="245" t="s">
        <v>87</v>
      </c>
      <c r="AV189" s="13" t="s">
        <v>87</v>
      </c>
      <c r="AW189" s="13" t="s">
        <v>4</v>
      </c>
      <c r="AX189" s="13" t="s">
        <v>85</v>
      </c>
      <c r="AY189" s="245" t="s">
        <v>137</v>
      </c>
    </row>
    <row r="190" spans="1:65" s="2" customFormat="1" ht="44.25" customHeight="1">
      <c r="A190" s="40"/>
      <c r="B190" s="41"/>
      <c r="C190" s="206" t="s">
        <v>316</v>
      </c>
      <c r="D190" s="206" t="s">
        <v>140</v>
      </c>
      <c r="E190" s="207" t="s">
        <v>317</v>
      </c>
      <c r="F190" s="208" t="s">
        <v>318</v>
      </c>
      <c r="G190" s="209" t="s">
        <v>143</v>
      </c>
      <c r="H190" s="210">
        <v>463.536</v>
      </c>
      <c r="I190" s="211"/>
      <c r="J190" s="212">
        <f>ROUND(I190*H190,2)</f>
        <v>0</v>
      </c>
      <c r="K190" s="208" t="s">
        <v>144</v>
      </c>
      <c r="L190" s="46"/>
      <c r="M190" s="213" t="s">
        <v>32</v>
      </c>
      <c r="N190" s="214" t="s">
        <v>48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145</v>
      </c>
      <c r="AT190" s="217" t="s">
        <v>140</v>
      </c>
      <c r="AU190" s="217" t="s">
        <v>87</v>
      </c>
      <c r="AY190" s="18" t="s">
        <v>137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85</v>
      </c>
      <c r="BK190" s="218">
        <f>ROUND(I190*H190,2)</f>
        <v>0</v>
      </c>
      <c r="BL190" s="18" t="s">
        <v>145</v>
      </c>
      <c r="BM190" s="217" t="s">
        <v>319</v>
      </c>
    </row>
    <row r="191" spans="1:47" s="2" customFormat="1" ht="12">
      <c r="A191" s="40"/>
      <c r="B191" s="41"/>
      <c r="C191" s="42"/>
      <c r="D191" s="219" t="s">
        <v>147</v>
      </c>
      <c r="E191" s="42"/>
      <c r="F191" s="220" t="s">
        <v>320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8" t="s">
        <v>147</v>
      </c>
      <c r="AU191" s="18" t="s">
        <v>87</v>
      </c>
    </row>
    <row r="192" spans="1:51" s="13" customFormat="1" ht="12">
      <c r="A192" s="13"/>
      <c r="B192" s="236"/>
      <c r="C192" s="237"/>
      <c r="D192" s="234" t="s">
        <v>156</v>
      </c>
      <c r="E192" s="246" t="s">
        <v>32</v>
      </c>
      <c r="F192" s="238" t="s">
        <v>309</v>
      </c>
      <c r="G192" s="237"/>
      <c r="H192" s="239">
        <v>463.536</v>
      </c>
      <c r="I192" s="240"/>
      <c r="J192" s="237"/>
      <c r="K192" s="237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156</v>
      </c>
      <c r="AU192" s="245" t="s">
        <v>87</v>
      </c>
      <c r="AV192" s="13" t="s">
        <v>87</v>
      </c>
      <c r="AW192" s="13" t="s">
        <v>38</v>
      </c>
      <c r="AX192" s="13" t="s">
        <v>85</v>
      </c>
      <c r="AY192" s="245" t="s">
        <v>137</v>
      </c>
    </row>
    <row r="193" spans="1:65" s="2" customFormat="1" ht="24.15" customHeight="1">
      <c r="A193" s="40"/>
      <c r="B193" s="41"/>
      <c r="C193" s="206" t="s">
        <v>321</v>
      </c>
      <c r="D193" s="206" t="s">
        <v>140</v>
      </c>
      <c r="E193" s="207" t="s">
        <v>322</v>
      </c>
      <c r="F193" s="208" t="s">
        <v>323</v>
      </c>
      <c r="G193" s="209" t="s">
        <v>143</v>
      </c>
      <c r="H193" s="210">
        <v>463.536</v>
      </c>
      <c r="I193" s="211"/>
      <c r="J193" s="212">
        <f>ROUND(I193*H193,2)</f>
        <v>0</v>
      </c>
      <c r="K193" s="208" t="s">
        <v>144</v>
      </c>
      <c r="L193" s="46"/>
      <c r="M193" s="213" t="s">
        <v>32</v>
      </c>
      <c r="N193" s="214" t="s">
        <v>48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145</v>
      </c>
      <c r="AT193" s="217" t="s">
        <v>140</v>
      </c>
      <c r="AU193" s="217" t="s">
        <v>87</v>
      </c>
      <c r="AY193" s="18" t="s">
        <v>137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85</v>
      </c>
      <c r="BK193" s="218">
        <f>ROUND(I193*H193,2)</f>
        <v>0</v>
      </c>
      <c r="BL193" s="18" t="s">
        <v>145</v>
      </c>
      <c r="BM193" s="217" t="s">
        <v>324</v>
      </c>
    </row>
    <row r="194" spans="1:47" s="2" customFormat="1" ht="12">
      <c r="A194" s="40"/>
      <c r="B194" s="41"/>
      <c r="C194" s="42"/>
      <c r="D194" s="219" t="s">
        <v>147</v>
      </c>
      <c r="E194" s="42"/>
      <c r="F194" s="220" t="s">
        <v>325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8" t="s">
        <v>147</v>
      </c>
      <c r="AU194" s="18" t="s">
        <v>87</v>
      </c>
    </row>
    <row r="195" spans="1:65" s="2" customFormat="1" ht="24.15" customHeight="1">
      <c r="A195" s="40"/>
      <c r="B195" s="41"/>
      <c r="C195" s="206" t="s">
        <v>326</v>
      </c>
      <c r="D195" s="206" t="s">
        <v>140</v>
      </c>
      <c r="E195" s="207" t="s">
        <v>327</v>
      </c>
      <c r="F195" s="208" t="s">
        <v>328</v>
      </c>
      <c r="G195" s="209" t="s">
        <v>143</v>
      </c>
      <c r="H195" s="210">
        <v>41718.24</v>
      </c>
      <c r="I195" s="211"/>
      <c r="J195" s="212">
        <f>ROUND(I195*H195,2)</f>
        <v>0</v>
      </c>
      <c r="K195" s="208" t="s">
        <v>144</v>
      </c>
      <c r="L195" s="46"/>
      <c r="M195" s="213" t="s">
        <v>32</v>
      </c>
      <c r="N195" s="214" t="s">
        <v>48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145</v>
      </c>
      <c r="AT195" s="217" t="s">
        <v>140</v>
      </c>
      <c r="AU195" s="217" t="s">
        <v>87</v>
      </c>
      <c r="AY195" s="18" t="s">
        <v>137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85</v>
      </c>
      <c r="BK195" s="218">
        <f>ROUND(I195*H195,2)</f>
        <v>0</v>
      </c>
      <c r="BL195" s="18" t="s">
        <v>145</v>
      </c>
      <c r="BM195" s="217" t="s">
        <v>329</v>
      </c>
    </row>
    <row r="196" spans="1:47" s="2" customFormat="1" ht="12">
      <c r="A196" s="40"/>
      <c r="B196" s="41"/>
      <c r="C196" s="42"/>
      <c r="D196" s="219" t="s">
        <v>147</v>
      </c>
      <c r="E196" s="42"/>
      <c r="F196" s="220" t="s">
        <v>330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8" t="s">
        <v>147</v>
      </c>
      <c r="AU196" s="18" t="s">
        <v>87</v>
      </c>
    </row>
    <row r="197" spans="1:51" s="13" customFormat="1" ht="12">
      <c r="A197" s="13"/>
      <c r="B197" s="236"/>
      <c r="C197" s="237"/>
      <c r="D197" s="234" t="s">
        <v>156</v>
      </c>
      <c r="E197" s="237"/>
      <c r="F197" s="238" t="s">
        <v>315</v>
      </c>
      <c r="G197" s="237"/>
      <c r="H197" s="239">
        <v>41718.24</v>
      </c>
      <c r="I197" s="240"/>
      <c r="J197" s="237"/>
      <c r="K197" s="237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156</v>
      </c>
      <c r="AU197" s="245" t="s">
        <v>87</v>
      </c>
      <c r="AV197" s="13" t="s">
        <v>87</v>
      </c>
      <c r="AW197" s="13" t="s">
        <v>4</v>
      </c>
      <c r="AX197" s="13" t="s">
        <v>85</v>
      </c>
      <c r="AY197" s="245" t="s">
        <v>137</v>
      </c>
    </row>
    <row r="198" spans="1:65" s="2" customFormat="1" ht="24.15" customHeight="1">
      <c r="A198" s="40"/>
      <c r="B198" s="41"/>
      <c r="C198" s="206" t="s">
        <v>331</v>
      </c>
      <c r="D198" s="206" t="s">
        <v>140</v>
      </c>
      <c r="E198" s="207" t="s">
        <v>332</v>
      </c>
      <c r="F198" s="208" t="s">
        <v>333</v>
      </c>
      <c r="G198" s="209" t="s">
        <v>143</v>
      </c>
      <c r="H198" s="210">
        <v>463.536</v>
      </c>
      <c r="I198" s="211"/>
      <c r="J198" s="212">
        <f>ROUND(I198*H198,2)</f>
        <v>0</v>
      </c>
      <c r="K198" s="208" t="s">
        <v>144</v>
      </c>
      <c r="L198" s="46"/>
      <c r="M198" s="213" t="s">
        <v>32</v>
      </c>
      <c r="N198" s="214" t="s">
        <v>48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145</v>
      </c>
      <c r="AT198" s="217" t="s">
        <v>140</v>
      </c>
      <c r="AU198" s="217" t="s">
        <v>87</v>
      </c>
      <c r="AY198" s="18" t="s">
        <v>137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85</v>
      </c>
      <c r="BK198" s="218">
        <f>ROUND(I198*H198,2)</f>
        <v>0</v>
      </c>
      <c r="BL198" s="18" t="s">
        <v>145</v>
      </c>
      <c r="BM198" s="217" t="s">
        <v>334</v>
      </c>
    </row>
    <row r="199" spans="1:47" s="2" customFormat="1" ht="12">
      <c r="A199" s="40"/>
      <c r="B199" s="41"/>
      <c r="C199" s="42"/>
      <c r="D199" s="219" t="s">
        <v>147</v>
      </c>
      <c r="E199" s="42"/>
      <c r="F199" s="220" t="s">
        <v>335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8" t="s">
        <v>147</v>
      </c>
      <c r="AU199" s="18" t="s">
        <v>87</v>
      </c>
    </row>
    <row r="200" spans="1:65" s="2" customFormat="1" ht="37.8" customHeight="1">
      <c r="A200" s="40"/>
      <c r="B200" s="41"/>
      <c r="C200" s="206" t="s">
        <v>336</v>
      </c>
      <c r="D200" s="206" t="s">
        <v>140</v>
      </c>
      <c r="E200" s="207" t="s">
        <v>337</v>
      </c>
      <c r="F200" s="208" t="s">
        <v>338</v>
      </c>
      <c r="G200" s="209" t="s">
        <v>143</v>
      </c>
      <c r="H200" s="210">
        <v>227.98</v>
      </c>
      <c r="I200" s="211"/>
      <c r="J200" s="212">
        <f>ROUND(I200*H200,2)</f>
        <v>0</v>
      </c>
      <c r="K200" s="208" t="s">
        <v>144</v>
      </c>
      <c r="L200" s="46"/>
      <c r="M200" s="213" t="s">
        <v>32</v>
      </c>
      <c r="N200" s="214" t="s">
        <v>48</v>
      </c>
      <c r="O200" s="86"/>
      <c r="P200" s="215">
        <f>O200*H200</f>
        <v>0</v>
      </c>
      <c r="Q200" s="215">
        <v>0.00013</v>
      </c>
      <c r="R200" s="215">
        <f>Q200*H200</f>
        <v>0.029637399999999998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145</v>
      </c>
      <c r="AT200" s="217" t="s">
        <v>140</v>
      </c>
      <c r="AU200" s="217" t="s">
        <v>87</v>
      </c>
      <c r="AY200" s="18" t="s">
        <v>137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85</v>
      </c>
      <c r="BK200" s="218">
        <f>ROUND(I200*H200,2)</f>
        <v>0</v>
      </c>
      <c r="BL200" s="18" t="s">
        <v>145</v>
      </c>
      <c r="BM200" s="217" t="s">
        <v>339</v>
      </c>
    </row>
    <row r="201" spans="1:47" s="2" customFormat="1" ht="12">
      <c r="A201" s="40"/>
      <c r="B201" s="41"/>
      <c r="C201" s="42"/>
      <c r="D201" s="219" t="s">
        <v>147</v>
      </c>
      <c r="E201" s="42"/>
      <c r="F201" s="220" t="s">
        <v>340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8" t="s">
        <v>147</v>
      </c>
      <c r="AU201" s="18" t="s">
        <v>87</v>
      </c>
    </row>
    <row r="202" spans="1:51" s="13" customFormat="1" ht="12">
      <c r="A202" s="13"/>
      <c r="B202" s="236"/>
      <c r="C202" s="237"/>
      <c r="D202" s="234" t="s">
        <v>156</v>
      </c>
      <c r="E202" s="246" t="s">
        <v>32</v>
      </c>
      <c r="F202" s="238" t="s">
        <v>341</v>
      </c>
      <c r="G202" s="237"/>
      <c r="H202" s="239">
        <v>113.99</v>
      </c>
      <c r="I202" s="240"/>
      <c r="J202" s="237"/>
      <c r="K202" s="237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156</v>
      </c>
      <c r="AU202" s="245" t="s">
        <v>87</v>
      </c>
      <c r="AV202" s="13" t="s">
        <v>87</v>
      </c>
      <c r="AW202" s="13" t="s">
        <v>38</v>
      </c>
      <c r="AX202" s="13" t="s">
        <v>85</v>
      </c>
      <c r="AY202" s="245" t="s">
        <v>137</v>
      </c>
    </row>
    <row r="203" spans="1:51" s="13" customFormat="1" ht="12">
      <c r="A203" s="13"/>
      <c r="B203" s="236"/>
      <c r="C203" s="237"/>
      <c r="D203" s="234" t="s">
        <v>156</v>
      </c>
      <c r="E203" s="237"/>
      <c r="F203" s="238" t="s">
        <v>342</v>
      </c>
      <c r="G203" s="237"/>
      <c r="H203" s="239">
        <v>227.98</v>
      </c>
      <c r="I203" s="240"/>
      <c r="J203" s="237"/>
      <c r="K203" s="237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156</v>
      </c>
      <c r="AU203" s="245" t="s">
        <v>87</v>
      </c>
      <c r="AV203" s="13" t="s">
        <v>87</v>
      </c>
      <c r="AW203" s="13" t="s">
        <v>4</v>
      </c>
      <c r="AX203" s="13" t="s">
        <v>85</v>
      </c>
      <c r="AY203" s="245" t="s">
        <v>137</v>
      </c>
    </row>
    <row r="204" spans="1:65" s="2" customFormat="1" ht="37.8" customHeight="1">
      <c r="A204" s="40"/>
      <c r="B204" s="41"/>
      <c r="C204" s="206" t="s">
        <v>343</v>
      </c>
      <c r="D204" s="206" t="s">
        <v>140</v>
      </c>
      <c r="E204" s="207" t="s">
        <v>344</v>
      </c>
      <c r="F204" s="208" t="s">
        <v>345</v>
      </c>
      <c r="G204" s="209" t="s">
        <v>143</v>
      </c>
      <c r="H204" s="210">
        <v>258.03</v>
      </c>
      <c r="I204" s="211"/>
      <c r="J204" s="212">
        <f>ROUND(I204*H204,2)</f>
        <v>0</v>
      </c>
      <c r="K204" s="208" t="s">
        <v>144</v>
      </c>
      <c r="L204" s="46"/>
      <c r="M204" s="213" t="s">
        <v>32</v>
      </c>
      <c r="N204" s="214" t="s">
        <v>48</v>
      </c>
      <c r="O204" s="86"/>
      <c r="P204" s="215">
        <f>O204*H204</f>
        <v>0</v>
      </c>
      <c r="Q204" s="215">
        <v>0.00021</v>
      </c>
      <c r="R204" s="215">
        <f>Q204*H204</f>
        <v>0.0541863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145</v>
      </c>
      <c r="AT204" s="217" t="s">
        <v>140</v>
      </c>
      <c r="AU204" s="217" t="s">
        <v>87</v>
      </c>
      <c r="AY204" s="18" t="s">
        <v>137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85</v>
      </c>
      <c r="BK204" s="218">
        <f>ROUND(I204*H204,2)</f>
        <v>0</v>
      </c>
      <c r="BL204" s="18" t="s">
        <v>145</v>
      </c>
      <c r="BM204" s="217" t="s">
        <v>346</v>
      </c>
    </row>
    <row r="205" spans="1:47" s="2" customFormat="1" ht="12">
      <c r="A205" s="40"/>
      <c r="B205" s="41"/>
      <c r="C205" s="42"/>
      <c r="D205" s="219" t="s">
        <v>147</v>
      </c>
      <c r="E205" s="42"/>
      <c r="F205" s="220" t="s">
        <v>347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8" t="s">
        <v>147</v>
      </c>
      <c r="AU205" s="18" t="s">
        <v>87</v>
      </c>
    </row>
    <row r="206" spans="1:51" s="13" customFormat="1" ht="12">
      <c r="A206" s="13"/>
      <c r="B206" s="236"/>
      <c r="C206" s="237"/>
      <c r="D206" s="234" t="s">
        <v>156</v>
      </c>
      <c r="E206" s="246" t="s">
        <v>32</v>
      </c>
      <c r="F206" s="238" t="s">
        <v>348</v>
      </c>
      <c r="G206" s="237"/>
      <c r="H206" s="239">
        <v>258.03</v>
      </c>
      <c r="I206" s="240"/>
      <c r="J206" s="237"/>
      <c r="K206" s="237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156</v>
      </c>
      <c r="AU206" s="245" t="s">
        <v>87</v>
      </c>
      <c r="AV206" s="13" t="s">
        <v>87</v>
      </c>
      <c r="AW206" s="13" t="s">
        <v>38</v>
      </c>
      <c r="AX206" s="13" t="s">
        <v>85</v>
      </c>
      <c r="AY206" s="245" t="s">
        <v>137</v>
      </c>
    </row>
    <row r="207" spans="1:65" s="2" customFormat="1" ht="24.15" customHeight="1">
      <c r="A207" s="40"/>
      <c r="B207" s="41"/>
      <c r="C207" s="206" t="s">
        <v>349</v>
      </c>
      <c r="D207" s="206" t="s">
        <v>140</v>
      </c>
      <c r="E207" s="207" t="s">
        <v>350</v>
      </c>
      <c r="F207" s="208" t="s">
        <v>351</v>
      </c>
      <c r="G207" s="209" t="s">
        <v>352</v>
      </c>
      <c r="H207" s="210">
        <v>2.304</v>
      </c>
      <c r="I207" s="211"/>
      <c r="J207" s="212">
        <f>ROUND(I207*H207,2)</f>
        <v>0</v>
      </c>
      <c r="K207" s="208" t="s">
        <v>144</v>
      </c>
      <c r="L207" s="46"/>
      <c r="M207" s="213" t="s">
        <v>32</v>
      </c>
      <c r="N207" s="214" t="s">
        <v>48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2.2</v>
      </c>
      <c r="T207" s="216">
        <f>S207*H207</f>
        <v>5.0688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145</v>
      </c>
      <c r="AT207" s="217" t="s">
        <v>140</v>
      </c>
      <c r="AU207" s="217" t="s">
        <v>87</v>
      </c>
      <c r="AY207" s="18" t="s">
        <v>137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85</v>
      </c>
      <c r="BK207" s="218">
        <f>ROUND(I207*H207,2)</f>
        <v>0</v>
      </c>
      <c r="BL207" s="18" t="s">
        <v>145</v>
      </c>
      <c r="BM207" s="217" t="s">
        <v>353</v>
      </c>
    </row>
    <row r="208" spans="1:47" s="2" customFormat="1" ht="12">
      <c r="A208" s="40"/>
      <c r="B208" s="41"/>
      <c r="C208" s="42"/>
      <c r="D208" s="219" t="s">
        <v>147</v>
      </c>
      <c r="E208" s="42"/>
      <c r="F208" s="220" t="s">
        <v>354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8" t="s">
        <v>147</v>
      </c>
      <c r="AU208" s="18" t="s">
        <v>87</v>
      </c>
    </row>
    <row r="209" spans="1:51" s="13" customFormat="1" ht="12">
      <c r="A209" s="13"/>
      <c r="B209" s="236"/>
      <c r="C209" s="237"/>
      <c r="D209" s="234" t="s">
        <v>156</v>
      </c>
      <c r="E209" s="246" t="s">
        <v>32</v>
      </c>
      <c r="F209" s="238" t="s">
        <v>355</v>
      </c>
      <c r="G209" s="237"/>
      <c r="H209" s="239">
        <v>2.304</v>
      </c>
      <c r="I209" s="240"/>
      <c r="J209" s="237"/>
      <c r="K209" s="237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156</v>
      </c>
      <c r="AU209" s="245" t="s">
        <v>87</v>
      </c>
      <c r="AV209" s="13" t="s">
        <v>87</v>
      </c>
      <c r="AW209" s="13" t="s">
        <v>38</v>
      </c>
      <c r="AX209" s="13" t="s">
        <v>85</v>
      </c>
      <c r="AY209" s="245" t="s">
        <v>137</v>
      </c>
    </row>
    <row r="210" spans="1:65" s="2" customFormat="1" ht="49.05" customHeight="1">
      <c r="A210" s="40"/>
      <c r="B210" s="41"/>
      <c r="C210" s="206" t="s">
        <v>356</v>
      </c>
      <c r="D210" s="206" t="s">
        <v>140</v>
      </c>
      <c r="E210" s="207" t="s">
        <v>357</v>
      </c>
      <c r="F210" s="208" t="s">
        <v>358</v>
      </c>
      <c r="G210" s="209" t="s">
        <v>143</v>
      </c>
      <c r="H210" s="210">
        <v>28.8</v>
      </c>
      <c r="I210" s="211"/>
      <c r="J210" s="212">
        <f>ROUND(I210*H210,2)</f>
        <v>0</v>
      </c>
      <c r="K210" s="208" t="s">
        <v>144</v>
      </c>
      <c r="L210" s="46"/>
      <c r="M210" s="213" t="s">
        <v>32</v>
      </c>
      <c r="N210" s="214" t="s">
        <v>48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0.19</v>
      </c>
      <c r="T210" s="216">
        <f>S210*H210</f>
        <v>5.472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145</v>
      </c>
      <c r="AT210" s="217" t="s">
        <v>140</v>
      </c>
      <c r="AU210" s="217" t="s">
        <v>87</v>
      </c>
      <c r="AY210" s="18" t="s">
        <v>137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85</v>
      </c>
      <c r="BK210" s="218">
        <f>ROUND(I210*H210,2)</f>
        <v>0</v>
      </c>
      <c r="BL210" s="18" t="s">
        <v>145</v>
      </c>
      <c r="BM210" s="217" t="s">
        <v>359</v>
      </c>
    </row>
    <row r="211" spans="1:47" s="2" customFormat="1" ht="12">
      <c r="A211" s="40"/>
      <c r="B211" s="41"/>
      <c r="C211" s="42"/>
      <c r="D211" s="219" t="s">
        <v>147</v>
      </c>
      <c r="E211" s="42"/>
      <c r="F211" s="220" t="s">
        <v>360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8" t="s">
        <v>147</v>
      </c>
      <c r="AU211" s="18" t="s">
        <v>87</v>
      </c>
    </row>
    <row r="212" spans="1:51" s="13" customFormat="1" ht="12">
      <c r="A212" s="13"/>
      <c r="B212" s="236"/>
      <c r="C212" s="237"/>
      <c r="D212" s="234" t="s">
        <v>156</v>
      </c>
      <c r="E212" s="246" t="s">
        <v>32</v>
      </c>
      <c r="F212" s="238" t="s">
        <v>361</v>
      </c>
      <c r="G212" s="237"/>
      <c r="H212" s="239">
        <v>28.8</v>
      </c>
      <c r="I212" s="240"/>
      <c r="J212" s="237"/>
      <c r="K212" s="237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156</v>
      </c>
      <c r="AU212" s="245" t="s">
        <v>87</v>
      </c>
      <c r="AV212" s="13" t="s">
        <v>87</v>
      </c>
      <c r="AW212" s="13" t="s">
        <v>38</v>
      </c>
      <c r="AX212" s="13" t="s">
        <v>85</v>
      </c>
      <c r="AY212" s="245" t="s">
        <v>137</v>
      </c>
    </row>
    <row r="213" spans="1:65" s="2" customFormat="1" ht="49.05" customHeight="1">
      <c r="A213" s="40"/>
      <c r="B213" s="41"/>
      <c r="C213" s="206" t="s">
        <v>362</v>
      </c>
      <c r="D213" s="206" t="s">
        <v>140</v>
      </c>
      <c r="E213" s="207" t="s">
        <v>363</v>
      </c>
      <c r="F213" s="208" t="s">
        <v>364</v>
      </c>
      <c r="G213" s="209" t="s">
        <v>143</v>
      </c>
      <c r="H213" s="210">
        <v>14.88</v>
      </c>
      <c r="I213" s="211"/>
      <c r="J213" s="212">
        <f>ROUND(I213*H213,2)</f>
        <v>0</v>
      </c>
      <c r="K213" s="208" t="s">
        <v>144</v>
      </c>
      <c r="L213" s="46"/>
      <c r="M213" s="213" t="s">
        <v>32</v>
      </c>
      <c r="N213" s="214" t="s">
        <v>48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0.055</v>
      </c>
      <c r="T213" s="216">
        <f>S213*H213</f>
        <v>0.8184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145</v>
      </c>
      <c r="AT213" s="217" t="s">
        <v>140</v>
      </c>
      <c r="AU213" s="217" t="s">
        <v>87</v>
      </c>
      <c r="AY213" s="18" t="s">
        <v>137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8" t="s">
        <v>85</v>
      </c>
      <c r="BK213" s="218">
        <f>ROUND(I213*H213,2)</f>
        <v>0</v>
      </c>
      <c r="BL213" s="18" t="s">
        <v>145</v>
      </c>
      <c r="BM213" s="217" t="s">
        <v>365</v>
      </c>
    </row>
    <row r="214" spans="1:47" s="2" customFormat="1" ht="12">
      <c r="A214" s="40"/>
      <c r="B214" s="41"/>
      <c r="C214" s="42"/>
      <c r="D214" s="219" t="s">
        <v>147</v>
      </c>
      <c r="E214" s="42"/>
      <c r="F214" s="220" t="s">
        <v>366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8" t="s">
        <v>147</v>
      </c>
      <c r="AU214" s="18" t="s">
        <v>87</v>
      </c>
    </row>
    <row r="215" spans="1:51" s="15" customFormat="1" ht="12">
      <c r="A215" s="15"/>
      <c r="B215" s="258"/>
      <c r="C215" s="259"/>
      <c r="D215" s="234" t="s">
        <v>156</v>
      </c>
      <c r="E215" s="260" t="s">
        <v>32</v>
      </c>
      <c r="F215" s="261" t="s">
        <v>367</v>
      </c>
      <c r="G215" s="259"/>
      <c r="H215" s="260" t="s">
        <v>32</v>
      </c>
      <c r="I215" s="262"/>
      <c r="J215" s="259"/>
      <c r="K215" s="259"/>
      <c r="L215" s="263"/>
      <c r="M215" s="264"/>
      <c r="N215" s="265"/>
      <c r="O215" s="265"/>
      <c r="P215" s="265"/>
      <c r="Q215" s="265"/>
      <c r="R215" s="265"/>
      <c r="S215" s="265"/>
      <c r="T215" s="26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7" t="s">
        <v>156</v>
      </c>
      <c r="AU215" s="267" t="s">
        <v>87</v>
      </c>
      <c r="AV215" s="15" t="s">
        <v>85</v>
      </c>
      <c r="AW215" s="15" t="s">
        <v>38</v>
      </c>
      <c r="AX215" s="15" t="s">
        <v>77</v>
      </c>
      <c r="AY215" s="267" t="s">
        <v>137</v>
      </c>
    </row>
    <row r="216" spans="1:51" s="13" customFormat="1" ht="12">
      <c r="A216" s="13"/>
      <c r="B216" s="236"/>
      <c r="C216" s="237"/>
      <c r="D216" s="234" t="s">
        <v>156</v>
      </c>
      <c r="E216" s="246" t="s">
        <v>32</v>
      </c>
      <c r="F216" s="238" t="s">
        <v>173</v>
      </c>
      <c r="G216" s="237"/>
      <c r="H216" s="239">
        <v>14.88</v>
      </c>
      <c r="I216" s="240"/>
      <c r="J216" s="237"/>
      <c r="K216" s="237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156</v>
      </c>
      <c r="AU216" s="245" t="s">
        <v>87</v>
      </c>
      <c r="AV216" s="13" t="s">
        <v>87</v>
      </c>
      <c r="AW216" s="13" t="s">
        <v>38</v>
      </c>
      <c r="AX216" s="13" t="s">
        <v>85</v>
      </c>
      <c r="AY216" s="245" t="s">
        <v>137</v>
      </c>
    </row>
    <row r="217" spans="1:65" s="2" customFormat="1" ht="37.8" customHeight="1">
      <c r="A217" s="40"/>
      <c r="B217" s="41"/>
      <c r="C217" s="206" t="s">
        <v>368</v>
      </c>
      <c r="D217" s="206" t="s">
        <v>140</v>
      </c>
      <c r="E217" s="207" t="s">
        <v>369</v>
      </c>
      <c r="F217" s="208" t="s">
        <v>370</v>
      </c>
      <c r="G217" s="209" t="s">
        <v>143</v>
      </c>
      <c r="H217" s="210">
        <v>289.93</v>
      </c>
      <c r="I217" s="211"/>
      <c r="J217" s="212">
        <f>ROUND(I217*H217,2)</f>
        <v>0</v>
      </c>
      <c r="K217" s="208" t="s">
        <v>144</v>
      </c>
      <c r="L217" s="46"/>
      <c r="M217" s="213" t="s">
        <v>32</v>
      </c>
      <c r="N217" s="214" t="s">
        <v>48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0.029</v>
      </c>
      <c r="T217" s="216">
        <f>S217*H217</f>
        <v>8.40797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145</v>
      </c>
      <c r="AT217" s="217" t="s">
        <v>140</v>
      </c>
      <c r="AU217" s="217" t="s">
        <v>87</v>
      </c>
      <c r="AY217" s="18" t="s">
        <v>137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8" t="s">
        <v>85</v>
      </c>
      <c r="BK217" s="218">
        <f>ROUND(I217*H217,2)</f>
        <v>0</v>
      </c>
      <c r="BL217" s="18" t="s">
        <v>145</v>
      </c>
      <c r="BM217" s="217" t="s">
        <v>371</v>
      </c>
    </row>
    <row r="218" spans="1:47" s="2" customFormat="1" ht="12">
      <c r="A218" s="40"/>
      <c r="B218" s="41"/>
      <c r="C218" s="42"/>
      <c r="D218" s="219" t="s">
        <v>147</v>
      </c>
      <c r="E218" s="42"/>
      <c r="F218" s="220" t="s">
        <v>372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8" t="s">
        <v>147</v>
      </c>
      <c r="AU218" s="18" t="s">
        <v>87</v>
      </c>
    </row>
    <row r="219" spans="1:51" s="13" customFormat="1" ht="12">
      <c r="A219" s="13"/>
      <c r="B219" s="236"/>
      <c r="C219" s="237"/>
      <c r="D219" s="234" t="s">
        <v>156</v>
      </c>
      <c r="E219" s="246" t="s">
        <v>32</v>
      </c>
      <c r="F219" s="238" t="s">
        <v>373</v>
      </c>
      <c r="G219" s="237"/>
      <c r="H219" s="239">
        <v>289.93</v>
      </c>
      <c r="I219" s="240"/>
      <c r="J219" s="237"/>
      <c r="K219" s="237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156</v>
      </c>
      <c r="AU219" s="245" t="s">
        <v>87</v>
      </c>
      <c r="AV219" s="13" t="s">
        <v>87</v>
      </c>
      <c r="AW219" s="13" t="s">
        <v>38</v>
      </c>
      <c r="AX219" s="13" t="s">
        <v>85</v>
      </c>
      <c r="AY219" s="245" t="s">
        <v>137</v>
      </c>
    </row>
    <row r="220" spans="1:65" s="2" customFormat="1" ht="37.8" customHeight="1">
      <c r="A220" s="40"/>
      <c r="B220" s="41"/>
      <c r="C220" s="206" t="s">
        <v>374</v>
      </c>
      <c r="D220" s="206" t="s">
        <v>140</v>
      </c>
      <c r="E220" s="207" t="s">
        <v>375</v>
      </c>
      <c r="F220" s="208" t="s">
        <v>376</v>
      </c>
      <c r="G220" s="209" t="s">
        <v>143</v>
      </c>
      <c r="H220" s="210">
        <v>4</v>
      </c>
      <c r="I220" s="211"/>
      <c r="J220" s="212">
        <f>ROUND(I220*H220,2)</f>
        <v>0</v>
      </c>
      <c r="K220" s="208" t="s">
        <v>144</v>
      </c>
      <c r="L220" s="46"/>
      <c r="M220" s="213" t="s">
        <v>32</v>
      </c>
      <c r="N220" s="214" t="s">
        <v>48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0.068</v>
      </c>
      <c r="T220" s="216">
        <f>S220*H220</f>
        <v>0.272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145</v>
      </c>
      <c r="AT220" s="217" t="s">
        <v>140</v>
      </c>
      <c r="AU220" s="217" t="s">
        <v>87</v>
      </c>
      <c r="AY220" s="18" t="s">
        <v>137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85</v>
      </c>
      <c r="BK220" s="218">
        <f>ROUND(I220*H220,2)</f>
        <v>0</v>
      </c>
      <c r="BL220" s="18" t="s">
        <v>145</v>
      </c>
      <c r="BM220" s="217" t="s">
        <v>377</v>
      </c>
    </row>
    <row r="221" spans="1:47" s="2" customFormat="1" ht="12">
      <c r="A221" s="40"/>
      <c r="B221" s="41"/>
      <c r="C221" s="42"/>
      <c r="D221" s="219" t="s">
        <v>147</v>
      </c>
      <c r="E221" s="42"/>
      <c r="F221" s="220" t="s">
        <v>378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8" t="s">
        <v>147</v>
      </c>
      <c r="AU221" s="18" t="s">
        <v>87</v>
      </c>
    </row>
    <row r="222" spans="1:51" s="13" customFormat="1" ht="12">
      <c r="A222" s="13"/>
      <c r="B222" s="236"/>
      <c r="C222" s="237"/>
      <c r="D222" s="234" t="s">
        <v>156</v>
      </c>
      <c r="E222" s="246" t="s">
        <v>32</v>
      </c>
      <c r="F222" s="238" t="s">
        <v>379</v>
      </c>
      <c r="G222" s="237"/>
      <c r="H222" s="239">
        <v>4</v>
      </c>
      <c r="I222" s="240"/>
      <c r="J222" s="237"/>
      <c r="K222" s="237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156</v>
      </c>
      <c r="AU222" s="245" t="s">
        <v>87</v>
      </c>
      <c r="AV222" s="13" t="s">
        <v>87</v>
      </c>
      <c r="AW222" s="13" t="s">
        <v>38</v>
      </c>
      <c r="AX222" s="13" t="s">
        <v>85</v>
      </c>
      <c r="AY222" s="245" t="s">
        <v>137</v>
      </c>
    </row>
    <row r="223" spans="1:63" s="12" customFormat="1" ht="22.8" customHeight="1">
      <c r="A223" s="12"/>
      <c r="B223" s="190"/>
      <c r="C223" s="191"/>
      <c r="D223" s="192" t="s">
        <v>76</v>
      </c>
      <c r="E223" s="204" t="s">
        <v>380</v>
      </c>
      <c r="F223" s="204" t="s">
        <v>381</v>
      </c>
      <c r="G223" s="191"/>
      <c r="H223" s="191"/>
      <c r="I223" s="194"/>
      <c r="J223" s="205">
        <f>BK223</f>
        <v>0</v>
      </c>
      <c r="K223" s="191"/>
      <c r="L223" s="196"/>
      <c r="M223" s="197"/>
      <c r="N223" s="198"/>
      <c r="O223" s="198"/>
      <c r="P223" s="199">
        <f>SUM(P224:P238)</f>
        <v>0</v>
      </c>
      <c r="Q223" s="198"/>
      <c r="R223" s="199">
        <f>SUM(R224:R238)</f>
        <v>0</v>
      </c>
      <c r="S223" s="198"/>
      <c r="T223" s="200">
        <f>SUM(T224:T238)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1" t="s">
        <v>85</v>
      </c>
      <c r="AT223" s="202" t="s">
        <v>76</v>
      </c>
      <c r="AU223" s="202" t="s">
        <v>85</v>
      </c>
      <c r="AY223" s="201" t="s">
        <v>137</v>
      </c>
      <c r="BK223" s="203">
        <f>SUM(BK224:BK238)</f>
        <v>0</v>
      </c>
    </row>
    <row r="224" spans="1:65" s="2" customFormat="1" ht="37.8" customHeight="1">
      <c r="A224" s="40"/>
      <c r="B224" s="41"/>
      <c r="C224" s="206" t="s">
        <v>382</v>
      </c>
      <c r="D224" s="206" t="s">
        <v>140</v>
      </c>
      <c r="E224" s="207" t="s">
        <v>383</v>
      </c>
      <c r="F224" s="208" t="s">
        <v>384</v>
      </c>
      <c r="G224" s="209" t="s">
        <v>385</v>
      </c>
      <c r="H224" s="210">
        <v>47.619</v>
      </c>
      <c r="I224" s="211"/>
      <c r="J224" s="212">
        <f>ROUND(I224*H224,2)</f>
        <v>0</v>
      </c>
      <c r="K224" s="208" t="s">
        <v>144</v>
      </c>
      <c r="L224" s="46"/>
      <c r="M224" s="213" t="s">
        <v>32</v>
      </c>
      <c r="N224" s="214" t="s">
        <v>48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145</v>
      </c>
      <c r="AT224" s="217" t="s">
        <v>140</v>
      </c>
      <c r="AU224" s="217" t="s">
        <v>87</v>
      </c>
      <c r="AY224" s="18" t="s">
        <v>137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85</v>
      </c>
      <c r="BK224" s="218">
        <f>ROUND(I224*H224,2)</f>
        <v>0</v>
      </c>
      <c r="BL224" s="18" t="s">
        <v>145</v>
      </c>
      <c r="BM224" s="217" t="s">
        <v>386</v>
      </c>
    </row>
    <row r="225" spans="1:47" s="2" customFormat="1" ht="12">
      <c r="A225" s="40"/>
      <c r="B225" s="41"/>
      <c r="C225" s="42"/>
      <c r="D225" s="219" t="s">
        <v>147</v>
      </c>
      <c r="E225" s="42"/>
      <c r="F225" s="220" t="s">
        <v>387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8" t="s">
        <v>147</v>
      </c>
      <c r="AU225" s="18" t="s">
        <v>87</v>
      </c>
    </row>
    <row r="226" spans="1:65" s="2" customFormat="1" ht="33" customHeight="1">
      <c r="A226" s="40"/>
      <c r="B226" s="41"/>
      <c r="C226" s="206" t="s">
        <v>388</v>
      </c>
      <c r="D226" s="206" t="s">
        <v>140</v>
      </c>
      <c r="E226" s="207" t="s">
        <v>389</v>
      </c>
      <c r="F226" s="208" t="s">
        <v>390</v>
      </c>
      <c r="G226" s="209" t="s">
        <v>385</v>
      </c>
      <c r="H226" s="210">
        <v>47.619</v>
      </c>
      <c r="I226" s="211"/>
      <c r="J226" s="212">
        <f>ROUND(I226*H226,2)</f>
        <v>0</v>
      </c>
      <c r="K226" s="208" t="s">
        <v>144</v>
      </c>
      <c r="L226" s="46"/>
      <c r="M226" s="213" t="s">
        <v>32</v>
      </c>
      <c r="N226" s="214" t="s">
        <v>48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145</v>
      </c>
      <c r="AT226" s="217" t="s">
        <v>140</v>
      </c>
      <c r="AU226" s="217" t="s">
        <v>87</v>
      </c>
      <c r="AY226" s="18" t="s">
        <v>137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85</v>
      </c>
      <c r="BK226" s="218">
        <f>ROUND(I226*H226,2)</f>
        <v>0</v>
      </c>
      <c r="BL226" s="18" t="s">
        <v>145</v>
      </c>
      <c r="BM226" s="217" t="s">
        <v>391</v>
      </c>
    </row>
    <row r="227" spans="1:47" s="2" customFormat="1" ht="12">
      <c r="A227" s="40"/>
      <c r="B227" s="41"/>
      <c r="C227" s="42"/>
      <c r="D227" s="219" t="s">
        <v>147</v>
      </c>
      <c r="E227" s="42"/>
      <c r="F227" s="220" t="s">
        <v>392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8" t="s">
        <v>147</v>
      </c>
      <c r="AU227" s="18" t="s">
        <v>87</v>
      </c>
    </row>
    <row r="228" spans="1:65" s="2" customFormat="1" ht="44.25" customHeight="1">
      <c r="A228" s="40"/>
      <c r="B228" s="41"/>
      <c r="C228" s="206" t="s">
        <v>393</v>
      </c>
      <c r="D228" s="206" t="s">
        <v>140</v>
      </c>
      <c r="E228" s="207" t="s">
        <v>394</v>
      </c>
      <c r="F228" s="208" t="s">
        <v>395</v>
      </c>
      <c r="G228" s="209" t="s">
        <v>385</v>
      </c>
      <c r="H228" s="210">
        <v>238.095</v>
      </c>
      <c r="I228" s="211"/>
      <c r="J228" s="212">
        <f>ROUND(I228*H228,2)</f>
        <v>0</v>
      </c>
      <c r="K228" s="208" t="s">
        <v>144</v>
      </c>
      <c r="L228" s="46"/>
      <c r="M228" s="213" t="s">
        <v>32</v>
      </c>
      <c r="N228" s="214" t="s">
        <v>48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145</v>
      </c>
      <c r="AT228" s="217" t="s">
        <v>140</v>
      </c>
      <c r="AU228" s="217" t="s">
        <v>87</v>
      </c>
      <c r="AY228" s="18" t="s">
        <v>137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8" t="s">
        <v>85</v>
      </c>
      <c r="BK228" s="218">
        <f>ROUND(I228*H228,2)</f>
        <v>0</v>
      </c>
      <c r="BL228" s="18" t="s">
        <v>145</v>
      </c>
      <c r="BM228" s="217" t="s">
        <v>396</v>
      </c>
    </row>
    <row r="229" spans="1:47" s="2" customFormat="1" ht="12">
      <c r="A229" s="40"/>
      <c r="B229" s="41"/>
      <c r="C229" s="42"/>
      <c r="D229" s="219" t="s">
        <v>147</v>
      </c>
      <c r="E229" s="42"/>
      <c r="F229" s="220" t="s">
        <v>397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8" t="s">
        <v>147</v>
      </c>
      <c r="AU229" s="18" t="s">
        <v>87</v>
      </c>
    </row>
    <row r="230" spans="1:51" s="13" customFormat="1" ht="12">
      <c r="A230" s="13"/>
      <c r="B230" s="236"/>
      <c r="C230" s="237"/>
      <c r="D230" s="234" t="s">
        <v>156</v>
      </c>
      <c r="E230" s="237"/>
      <c r="F230" s="238" t="s">
        <v>398</v>
      </c>
      <c r="G230" s="237"/>
      <c r="H230" s="239">
        <v>238.095</v>
      </c>
      <c r="I230" s="240"/>
      <c r="J230" s="237"/>
      <c r="K230" s="237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156</v>
      </c>
      <c r="AU230" s="245" t="s">
        <v>87</v>
      </c>
      <c r="AV230" s="13" t="s">
        <v>87</v>
      </c>
      <c r="AW230" s="13" t="s">
        <v>4</v>
      </c>
      <c r="AX230" s="13" t="s">
        <v>85</v>
      </c>
      <c r="AY230" s="245" t="s">
        <v>137</v>
      </c>
    </row>
    <row r="231" spans="1:65" s="2" customFormat="1" ht="44.25" customHeight="1">
      <c r="A231" s="40"/>
      <c r="B231" s="41"/>
      <c r="C231" s="206" t="s">
        <v>399</v>
      </c>
      <c r="D231" s="206" t="s">
        <v>140</v>
      </c>
      <c r="E231" s="207" t="s">
        <v>400</v>
      </c>
      <c r="F231" s="208" t="s">
        <v>401</v>
      </c>
      <c r="G231" s="209" t="s">
        <v>385</v>
      </c>
      <c r="H231" s="210">
        <v>0.836</v>
      </c>
      <c r="I231" s="211"/>
      <c r="J231" s="212">
        <f>ROUND(I231*H231,2)</f>
        <v>0</v>
      </c>
      <c r="K231" s="208" t="s">
        <v>144</v>
      </c>
      <c r="L231" s="46"/>
      <c r="M231" s="213" t="s">
        <v>32</v>
      </c>
      <c r="N231" s="214" t="s">
        <v>48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145</v>
      </c>
      <c r="AT231" s="217" t="s">
        <v>140</v>
      </c>
      <c r="AU231" s="217" t="s">
        <v>87</v>
      </c>
      <c r="AY231" s="18" t="s">
        <v>137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8" t="s">
        <v>85</v>
      </c>
      <c r="BK231" s="218">
        <f>ROUND(I231*H231,2)</f>
        <v>0</v>
      </c>
      <c r="BL231" s="18" t="s">
        <v>145</v>
      </c>
      <c r="BM231" s="217" t="s">
        <v>402</v>
      </c>
    </row>
    <row r="232" spans="1:47" s="2" customFormat="1" ht="12">
      <c r="A232" s="40"/>
      <c r="B232" s="41"/>
      <c r="C232" s="42"/>
      <c r="D232" s="219" t="s">
        <v>147</v>
      </c>
      <c r="E232" s="42"/>
      <c r="F232" s="220" t="s">
        <v>403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8" t="s">
        <v>147</v>
      </c>
      <c r="AU232" s="18" t="s">
        <v>87</v>
      </c>
    </row>
    <row r="233" spans="1:65" s="2" customFormat="1" ht="44.25" customHeight="1">
      <c r="A233" s="40"/>
      <c r="B233" s="41"/>
      <c r="C233" s="206" t="s">
        <v>404</v>
      </c>
      <c r="D233" s="206" t="s">
        <v>140</v>
      </c>
      <c r="E233" s="207" t="s">
        <v>405</v>
      </c>
      <c r="F233" s="208" t="s">
        <v>406</v>
      </c>
      <c r="G233" s="209" t="s">
        <v>385</v>
      </c>
      <c r="H233" s="210">
        <v>10.541</v>
      </c>
      <c r="I233" s="211"/>
      <c r="J233" s="212">
        <f>ROUND(I233*H233,2)</f>
        <v>0</v>
      </c>
      <c r="K233" s="208" t="s">
        <v>144</v>
      </c>
      <c r="L233" s="46"/>
      <c r="M233" s="213" t="s">
        <v>32</v>
      </c>
      <c r="N233" s="214" t="s">
        <v>48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145</v>
      </c>
      <c r="AT233" s="217" t="s">
        <v>140</v>
      </c>
      <c r="AU233" s="217" t="s">
        <v>87</v>
      </c>
      <c r="AY233" s="18" t="s">
        <v>137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85</v>
      </c>
      <c r="BK233" s="218">
        <f>ROUND(I233*H233,2)</f>
        <v>0</v>
      </c>
      <c r="BL233" s="18" t="s">
        <v>145</v>
      </c>
      <c r="BM233" s="217" t="s">
        <v>407</v>
      </c>
    </row>
    <row r="234" spans="1:47" s="2" customFormat="1" ht="12">
      <c r="A234" s="40"/>
      <c r="B234" s="41"/>
      <c r="C234" s="42"/>
      <c r="D234" s="219" t="s">
        <v>147</v>
      </c>
      <c r="E234" s="42"/>
      <c r="F234" s="220" t="s">
        <v>408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8" t="s">
        <v>147</v>
      </c>
      <c r="AU234" s="18" t="s">
        <v>87</v>
      </c>
    </row>
    <row r="235" spans="1:51" s="13" customFormat="1" ht="12">
      <c r="A235" s="13"/>
      <c r="B235" s="236"/>
      <c r="C235" s="237"/>
      <c r="D235" s="234" t="s">
        <v>156</v>
      </c>
      <c r="E235" s="246" t="s">
        <v>32</v>
      </c>
      <c r="F235" s="238" t="s">
        <v>409</v>
      </c>
      <c r="G235" s="237"/>
      <c r="H235" s="239">
        <v>10.541</v>
      </c>
      <c r="I235" s="240"/>
      <c r="J235" s="237"/>
      <c r="K235" s="237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156</v>
      </c>
      <c r="AU235" s="245" t="s">
        <v>87</v>
      </c>
      <c r="AV235" s="13" t="s">
        <v>87</v>
      </c>
      <c r="AW235" s="13" t="s">
        <v>38</v>
      </c>
      <c r="AX235" s="13" t="s">
        <v>85</v>
      </c>
      <c r="AY235" s="245" t="s">
        <v>137</v>
      </c>
    </row>
    <row r="236" spans="1:65" s="2" customFormat="1" ht="44.25" customHeight="1">
      <c r="A236" s="40"/>
      <c r="B236" s="41"/>
      <c r="C236" s="206" t="s">
        <v>410</v>
      </c>
      <c r="D236" s="206" t="s">
        <v>140</v>
      </c>
      <c r="E236" s="207" t="s">
        <v>411</v>
      </c>
      <c r="F236" s="208" t="s">
        <v>412</v>
      </c>
      <c r="G236" s="209" t="s">
        <v>385</v>
      </c>
      <c r="H236" s="210">
        <v>9.498</v>
      </c>
      <c r="I236" s="211"/>
      <c r="J236" s="212">
        <f>ROUND(I236*H236,2)</f>
        <v>0</v>
      </c>
      <c r="K236" s="208" t="s">
        <v>144</v>
      </c>
      <c r="L236" s="46"/>
      <c r="M236" s="213" t="s">
        <v>32</v>
      </c>
      <c r="N236" s="214" t="s">
        <v>48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145</v>
      </c>
      <c r="AT236" s="217" t="s">
        <v>140</v>
      </c>
      <c r="AU236" s="217" t="s">
        <v>87</v>
      </c>
      <c r="AY236" s="18" t="s">
        <v>137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8" t="s">
        <v>85</v>
      </c>
      <c r="BK236" s="218">
        <f>ROUND(I236*H236,2)</f>
        <v>0</v>
      </c>
      <c r="BL236" s="18" t="s">
        <v>145</v>
      </c>
      <c r="BM236" s="217" t="s">
        <v>413</v>
      </c>
    </row>
    <row r="237" spans="1:47" s="2" customFormat="1" ht="12">
      <c r="A237" s="40"/>
      <c r="B237" s="41"/>
      <c r="C237" s="42"/>
      <c r="D237" s="219" t="s">
        <v>147</v>
      </c>
      <c r="E237" s="42"/>
      <c r="F237" s="220" t="s">
        <v>414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8" t="s">
        <v>147</v>
      </c>
      <c r="AU237" s="18" t="s">
        <v>87</v>
      </c>
    </row>
    <row r="238" spans="1:51" s="13" customFormat="1" ht="12">
      <c r="A238" s="13"/>
      <c r="B238" s="236"/>
      <c r="C238" s="237"/>
      <c r="D238" s="234" t="s">
        <v>156</v>
      </c>
      <c r="E238" s="246" t="s">
        <v>32</v>
      </c>
      <c r="F238" s="238" t="s">
        <v>415</v>
      </c>
      <c r="G238" s="237"/>
      <c r="H238" s="239">
        <v>9.498</v>
      </c>
      <c r="I238" s="240"/>
      <c r="J238" s="237"/>
      <c r="K238" s="237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156</v>
      </c>
      <c r="AU238" s="245" t="s">
        <v>87</v>
      </c>
      <c r="AV238" s="13" t="s">
        <v>87</v>
      </c>
      <c r="AW238" s="13" t="s">
        <v>38</v>
      </c>
      <c r="AX238" s="13" t="s">
        <v>85</v>
      </c>
      <c r="AY238" s="245" t="s">
        <v>137</v>
      </c>
    </row>
    <row r="239" spans="1:63" s="12" customFormat="1" ht="22.8" customHeight="1">
      <c r="A239" s="12"/>
      <c r="B239" s="190"/>
      <c r="C239" s="191"/>
      <c r="D239" s="192" t="s">
        <v>76</v>
      </c>
      <c r="E239" s="204" t="s">
        <v>416</v>
      </c>
      <c r="F239" s="204" t="s">
        <v>417</v>
      </c>
      <c r="G239" s="191"/>
      <c r="H239" s="191"/>
      <c r="I239" s="194"/>
      <c r="J239" s="205">
        <f>BK239</f>
        <v>0</v>
      </c>
      <c r="K239" s="191"/>
      <c r="L239" s="196"/>
      <c r="M239" s="197"/>
      <c r="N239" s="198"/>
      <c r="O239" s="198"/>
      <c r="P239" s="199">
        <f>SUM(P240:P241)</f>
        <v>0</v>
      </c>
      <c r="Q239" s="198"/>
      <c r="R239" s="199">
        <f>SUM(R240:R241)</f>
        <v>0</v>
      </c>
      <c r="S239" s="198"/>
      <c r="T239" s="200">
        <f>SUM(T240:T241)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1" t="s">
        <v>85</v>
      </c>
      <c r="AT239" s="202" t="s">
        <v>76</v>
      </c>
      <c r="AU239" s="202" t="s">
        <v>85</v>
      </c>
      <c r="AY239" s="201" t="s">
        <v>137</v>
      </c>
      <c r="BK239" s="203">
        <f>SUM(BK240:BK241)</f>
        <v>0</v>
      </c>
    </row>
    <row r="240" spans="1:65" s="2" customFormat="1" ht="55.5" customHeight="1">
      <c r="A240" s="40"/>
      <c r="B240" s="41"/>
      <c r="C240" s="206" t="s">
        <v>418</v>
      </c>
      <c r="D240" s="206" t="s">
        <v>140</v>
      </c>
      <c r="E240" s="207" t="s">
        <v>419</v>
      </c>
      <c r="F240" s="208" t="s">
        <v>420</v>
      </c>
      <c r="G240" s="209" t="s">
        <v>385</v>
      </c>
      <c r="H240" s="210">
        <v>13.842</v>
      </c>
      <c r="I240" s="211"/>
      <c r="J240" s="212">
        <f>ROUND(I240*H240,2)</f>
        <v>0</v>
      </c>
      <c r="K240" s="208" t="s">
        <v>144</v>
      </c>
      <c r="L240" s="46"/>
      <c r="M240" s="213" t="s">
        <v>32</v>
      </c>
      <c r="N240" s="214" t="s">
        <v>48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145</v>
      </c>
      <c r="AT240" s="217" t="s">
        <v>140</v>
      </c>
      <c r="AU240" s="217" t="s">
        <v>87</v>
      </c>
      <c r="AY240" s="18" t="s">
        <v>137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8" t="s">
        <v>85</v>
      </c>
      <c r="BK240" s="218">
        <f>ROUND(I240*H240,2)</f>
        <v>0</v>
      </c>
      <c r="BL240" s="18" t="s">
        <v>145</v>
      </c>
      <c r="BM240" s="217" t="s">
        <v>421</v>
      </c>
    </row>
    <row r="241" spans="1:47" s="2" customFormat="1" ht="12">
      <c r="A241" s="40"/>
      <c r="B241" s="41"/>
      <c r="C241" s="42"/>
      <c r="D241" s="219" t="s">
        <v>147</v>
      </c>
      <c r="E241" s="42"/>
      <c r="F241" s="220" t="s">
        <v>422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8" t="s">
        <v>147</v>
      </c>
      <c r="AU241" s="18" t="s">
        <v>87</v>
      </c>
    </row>
    <row r="242" spans="1:63" s="12" customFormat="1" ht="25.9" customHeight="1">
      <c r="A242" s="12"/>
      <c r="B242" s="190"/>
      <c r="C242" s="191"/>
      <c r="D242" s="192" t="s">
        <v>76</v>
      </c>
      <c r="E242" s="193" t="s">
        <v>423</v>
      </c>
      <c r="F242" s="193" t="s">
        <v>424</v>
      </c>
      <c r="G242" s="191"/>
      <c r="H242" s="191"/>
      <c r="I242" s="194"/>
      <c r="J242" s="195">
        <f>BK242</f>
        <v>0</v>
      </c>
      <c r="K242" s="191"/>
      <c r="L242" s="196"/>
      <c r="M242" s="197"/>
      <c r="N242" s="198"/>
      <c r="O242" s="198"/>
      <c r="P242" s="199">
        <f>P243+P264+P295+P318+P326+P330+P387+P429+P482+P489+P492</f>
        <v>0</v>
      </c>
      <c r="Q242" s="198"/>
      <c r="R242" s="199">
        <f>R243+R264+R295+R318+R326+R330+R387+R429+R482+R489+R492</f>
        <v>18.1068826</v>
      </c>
      <c r="S242" s="198"/>
      <c r="T242" s="200">
        <f>T243+T264+T295+T318+T326+T330+T387+T429+T482+T489+T492</f>
        <v>27.579750999999998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1" t="s">
        <v>87</v>
      </c>
      <c r="AT242" s="202" t="s">
        <v>76</v>
      </c>
      <c r="AU242" s="202" t="s">
        <v>77</v>
      </c>
      <c r="AY242" s="201" t="s">
        <v>137</v>
      </c>
      <c r="BK242" s="203">
        <f>BK243+BK264+BK295+BK318+BK326+BK330+BK387+BK429+BK482+BK489+BK492</f>
        <v>0</v>
      </c>
    </row>
    <row r="243" spans="1:63" s="12" customFormat="1" ht="22.8" customHeight="1">
      <c r="A243" s="12"/>
      <c r="B243" s="190"/>
      <c r="C243" s="191"/>
      <c r="D243" s="192" t="s">
        <v>76</v>
      </c>
      <c r="E243" s="204" t="s">
        <v>425</v>
      </c>
      <c r="F243" s="204" t="s">
        <v>426</v>
      </c>
      <c r="G243" s="191"/>
      <c r="H243" s="191"/>
      <c r="I243" s="194"/>
      <c r="J243" s="205">
        <f>BK243</f>
        <v>0</v>
      </c>
      <c r="K243" s="191"/>
      <c r="L243" s="196"/>
      <c r="M243" s="197"/>
      <c r="N243" s="198"/>
      <c r="O243" s="198"/>
      <c r="P243" s="199">
        <f>SUM(P244:P263)</f>
        <v>0</v>
      </c>
      <c r="Q243" s="198"/>
      <c r="R243" s="199">
        <f>SUM(R244:R263)</f>
        <v>2.6220486000000003</v>
      </c>
      <c r="S243" s="198"/>
      <c r="T243" s="200">
        <f>SUM(T244:T263)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1" t="s">
        <v>87</v>
      </c>
      <c r="AT243" s="202" t="s">
        <v>76</v>
      </c>
      <c r="AU243" s="202" t="s">
        <v>85</v>
      </c>
      <c r="AY243" s="201" t="s">
        <v>137</v>
      </c>
      <c r="BK243" s="203">
        <f>SUM(BK244:BK263)</f>
        <v>0</v>
      </c>
    </row>
    <row r="244" spans="1:65" s="2" customFormat="1" ht="37.8" customHeight="1">
      <c r="A244" s="40"/>
      <c r="B244" s="41"/>
      <c r="C244" s="206" t="s">
        <v>427</v>
      </c>
      <c r="D244" s="206" t="s">
        <v>140</v>
      </c>
      <c r="E244" s="207" t="s">
        <v>428</v>
      </c>
      <c r="F244" s="208" t="s">
        <v>429</v>
      </c>
      <c r="G244" s="209" t="s">
        <v>143</v>
      </c>
      <c r="H244" s="210">
        <v>456.4</v>
      </c>
      <c r="I244" s="211"/>
      <c r="J244" s="212">
        <f>ROUND(I244*H244,2)</f>
        <v>0</v>
      </c>
      <c r="K244" s="208" t="s">
        <v>144</v>
      </c>
      <c r="L244" s="46"/>
      <c r="M244" s="213" t="s">
        <v>32</v>
      </c>
      <c r="N244" s="214" t="s">
        <v>48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233</v>
      </c>
      <c r="AT244" s="217" t="s">
        <v>140</v>
      </c>
      <c r="AU244" s="217" t="s">
        <v>87</v>
      </c>
      <c r="AY244" s="18" t="s">
        <v>137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8" t="s">
        <v>85</v>
      </c>
      <c r="BK244" s="218">
        <f>ROUND(I244*H244,2)</f>
        <v>0</v>
      </c>
      <c r="BL244" s="18" t="s">
        <v>233</v>
      </c>
      <c r="BM244" s="217" t="s">
        <v>430</v>
      </c>
    </row>
    <row r="245" spans="1:47" s="2" customFormat="1" ht="12">
      <c r="A245" s="40"/>
      <c r="B245" s="41"/>
      <c r="C245" s="42"/>
      <c r="D245" s="219" t="s">
        <v>147</v>
      </c>
      <c r="E245" s="42"/>
      <c r="F245" s="220" t="s">
        <v>431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8" t="s">
        <v>147</v>
      </c>
      <c r="AU245" s="18" t="s">
        <v>87</v>
      </c>
    </row>
    <row r="246" spans="1:51" s="13" customFormat="1" ht="12">
      <c r="A246" s="13"/>
      <c r="B246" s="236"/>
      <c r="C246" s="237"/>
      <c r="D246" s="234" t="s">
        <v>156</v>
      </c>
      <c r="E246" s="246" t="s">
        <v>32</v>
      </c>
      <c r="F246" s="238" t="s">
        <v>432</v>
      </c>
      <c r="G246" s="237"/>
      <c r="H246" s="239">
        <v>456.4</v>
      </c>
      <c r="I246" s="240"/>
      <c r="J246" s="237"/>
      <c r="K246" s="237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156</v>
      </c>
      <c r="AU246" s="245" t="s">
        <v>87</v>
      </c>
      <c r="AV246" s="13" t="s">
        <v>87</v>
      </c>
      <c r="AW246" s="13" t="s">
        <v>38</v>
      </c>
      <c r="AX246" s="13" t="s">
        <v>85</v>
      </c>
      <c r="AY246" s="245" t="s">
        <v>137</v>
      </c>
    </row>
    <row r="247" spans="1:65" s="2" customFormat="1" ht="16.5" customHeight="1">
      <c r="A247" s="40"/>
      <c r="B247" s="41"/>
      <c r="C247" s="224" t="s">
        <v>433</v>
      </c>
      <c r="D247" s="224" t="s">
        <v>149</v>
      </c>
      <c r="E247" s="225" t="s">
        <v>434</v>
      </c>
      <c r="F247" s="226" t="s">
        <v>435</v>
      </c>
      <c r="G247" s="227" t="s">
        <v>385</v>
      </c>
      <c r="H247" s="228">
        <v>0.479</v>
      </c>
      <c r="I247" s="229"/>
      <c r="J247" s="230">
        <f>ROUND(I247*H247,2)</f>
        <v>0</v>
      </c>
      <c r="K247" s="226" t="s">
        <v>144</v>
      </c>
      <c r="L247" s="231"/>
      <c r="M247" s="232" t="s">
        <v>32</v>
      </c>
      <c r="N247" s="233" t="s">
        <v>48</v>
      </c>
      <c r="O247" s="86"/>
      <c r="P247" s="215">
        <f>O247*H247</f>
        <v>0</v>
      </c>
      <c r="Q247" s="215">
        <v>1</v>
      </c>
      <c r="R247" s="215">
        <f>Q247*H247</f>
        <v>0.479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321</v>
      </c>
      <c r="AT247" s="217" t="s">
        <v>149</v>
      </c>
      <c r="AU247" s="217" t="s">
        <v>87</v>
      </c>
      <c r="AY247" s="18" t="s">
        <v>137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8" t="s">
        <v>85</v>
      </c>
      <c r="BK247" s="218">
        <f>ROUND(I247*H247,2)</f>
        <v>0</v>
      </c>
      <c r="BL247" s="18" t="s">
        <v>233</v>
      </c>
      <c r="BM247" s="217" t="s">
        <v>436</v>
      </c>
    </row>
    <row r="248" spans="1:51" s="13" customFormat="1" ht="12">
      <c r="A248" s="13"/>
      <c r="B248" s="236"/>
      <c r="C248" s="237"/>
      <c r="D248" s="234" t="s">
        <v>156</v>
      </c>
      <c r="E248" s="237"/>
      <c r="F248" s="238" t="s">
        <v>437</v>
      </c>
      <c r="G248" s="237"/>
      <c r="H248" s="239">
        <v>0.479</v>
      </c>
      <c r="I248" s="240"/>
      <c r="J248" s="237"/>
      <c r="K248" s="237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156</v>
      </c>
      <c r="AU248" s="245" t="s">
        <v>87</v>
      </c>
      <c r="AV248" s="13" t="s">
        <v>87</v>
      </c>
      <c r="AW248" s="13" t="s">
        <v>4</v>
      </c>
      <c r="AX248" s="13" t="s">
        <v>85</v>
      </c>
      <c r="AY248" s="245" t="s">
        <v>137</v>
      </c>
    </row>
    <row r="249" spans="1:65" s="2" customFormat="1" ht="33" customHeight="1">
      <c r="A249" s="40"/>
      <c r="B249" s="41"/>
      <c r="C249" s="206" t="s">
        <v>438</v>
      </c>
      <c r="D249" s="206" t="s">
        <v>140</v>
      </c>
      <c r="E249" s="207" t="s">
        <v>439</v>
      </c>
      <c r="F249" s="208" t="s">
        <v>440</v>
      </c>
      <c r="G249" s="209" t="s">
        <v>143</v>
      </c>
      <c r="H249" s="210">
        <v>456.4</v>
      </c>
      <c r="I249" s="211"/>
      <c r="J249" s="212">
        <f>ROUND(I249*H249,2)</f>
        <v>0</v>
      </c>
      <c r="K249" s="208" t="s">
        <v>144</v>
      </c>
      <c r="L249" s="46"/>
      <c r="M249" s="213" t="s">
        <v>32</v>
      </c>
      <c r="N249" s="214" t="s">
        <v>48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233</v>
      </c>
      <c r="AT249" s="217" t="s">
        <v>140</v>
      </c>
      <c r="AU249" s="217" t="s">
        <v>87</v>
      </c>
      <c r="AY249" s="18" t="s">
        <v>137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8" t="s">
        <v>85</v>
      </c>
      <c r="BK249" s="218">
        <f>ROUND(I249*H249,2)</f>
        <v>0</v>
      </c>
      <c r="BL249" s="18" t="s">
        <v>233</v>
      </c>
      <c r="BM249" s="217" t="s">
        <v>441</v>
      </c>
    </row>
    <row r="250" spans="1:47" s="2" customFormat="1" ht="12">
      <c r="A250" s="40"/>
      <c r="B250" s="41"/>
      <c r="C250" s="42"/>
      <c r="D250" s="219" t="s">
        <v>147</v>
      </c>
      <c r="E250" s="42"/>
      <c r="F250" s="220" t="s">
        <v>442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8" t="s">
        <v>147</v>
      </c>
      <c r="AU250" s="18" t="s">
        <v>87</v>
      </c>
    </row>
    <row r="251" spans="1:65" s="2" customFormat="1" ht="49.05" customHeight="1">
      <c r="A251" s="40"/>
      <c r="B251" s="41"/>
      <c r="C251" s="224" t="s">
        <v>443</v>
      </c>
      <c r="D251" s="224" t="s">
        <v>149</v>
      </c>
      <c r="E251" s="225" t="s">
        <v>444</v>
      </c>
      <c r="F251" s="226" t="s">
        <v>445</v>
      </c>
      <c r="G251" s="227" t="s">
        <v>143</v>
      </c>
      <c r="H251" s="228">
        <v>524.86</v>
      </c>
      <c r="I251" s="229"/>
      <c r="J251" s="230">
        <f>ROUND(I251*H251,2)</f>
        <v>0</v>
      </c>
      <c r="K251" s="226" t="s">
        <v>144</v>
      </c>
      <c r="L251" s="231"/>
      <c r="M251" s="232" t="s">
        <v>32</v>
      </c>
      <c r="N251" s="233" t="s">
        <v>48</v>
      </c>
      <c r="O251" s="86"/>
      <c r="P251" s="215">
        <f>O251*H251</f>
        <v>0</v>
      </c>
      <c r="Q251" s="215">
        <v>0.0019</v>
      </c>
      <c r="R251" s="215">
        <f>Q251*H251</f>
        <v>0.9972340000000001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321</v>
      </c>
      <c r="AT251" s="217" t="s">
        <v>149</v>
      </c>
      <c r="AU251" s="217" t="s">
        <v>87</v>
      </c>
      <c r="AY251" s="18" t="s">
        <v>137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8" t="s">
        <v>85</v>
      </c>
      <c r="BK251" s="218">
        <f>ROUND(I251*H251,2)</f>
        <v>0</v>
      </c>
      <c r="BL251" s="18" t="s">
        <v>233</v>
      </c>
      <c r="BM251" s="217" t="s">
        <v>446</v>
      </c>
    </row>
    <row r="252" spans="1:47" s="2" customFormat="1" ht="12">
      <c r="A252" s="40"/>
      <c r="B252" s="41"/>
      <c r="C252" s="42"/>
      <c r="D252" s="234" t="s">
        <v>154</v>
      </c>
      <c r="E252" s="42"/>
      <c r="F252" s="235" t="s">
        <v>447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8" t="s">
        <v>154</v>
      </c>
      <c r="AU252" s="18" t="s">
        <v>87</v>
      </c>
    </row>
    <row r="253" spans="1:51" s="13" customFormat="1" ht="12">
      <c r="A253" s="13"/>
      <c r="B253" s="236"/>
      <c r="C253" s="237"/>
      <c r="D253" s="234" t="s">
        <v>156</v>
      </c>
      <c r="E253" s="237"/>
      <c r="F253" s="238" t="s">
        <v>298</v>
      </c>
      <c r="G253" s="237"/>
      <c r="H253" s="239">
        <v>524.86</v>
      </c>
      <c r="I253" s="240"/>
      <c r="J253" s="237"/>
      <c r="K253" s="237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156</v>
      </c>
      <c r="AU253" s="245" t="s">
        <v>87</v>
      </c>
      <c r="AV253" s="13" t="s">
        <v>87</v>
      </c>
      <c r="AW253" s="13" t="s">
        <v>4</v>
      </c>
      <c r="AX253" s="13" t="s">
        <v>85</v>
      </c>
      <c r="AY253" s="245" t="s">
        <v>137</v>
      </c>
    </row>
    <row r="254" spans="1:65" s="2" customFormat="1" ht="37.8" customHeight="1">
      <c r="A254" s="40"/>
      <c r="B254" s="41"/>
      <c r="C254" s="206" t="s">
        <v>448</v>
      </c>
      <c r="D254" s="206" t="s">
        <v>140</v>
      </c>
      <c r="E254" s="207" t="s">
        <v>449</v>
      </c>
      <c r="F254" s="208" t="s">
        <v>450</v>
      </c>
      <c r="G254" s="209" t="s">
        <v>143</v>
      </c>
      <c r="H254" s="210">
        <v>456.4</v>
      </c>
      <c r="I254" s="211"/>
      <c r="J254" s="212">
        <f>ROUND(I254*H254,2)</f>
        <v>0</v>
      </c>
      <c r="K254" s="208" t="s">
        <v>144</v>
      </c>
      <c r="L254" s="46"/>
      <c r="M254" s="213" t="s">
        <v>32</v>
      </c>
      <c r="N254" s="214" t="s">
        <v>48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233</v>
      </c>
      <c r="AT254" s="217" t="s">
        <v>140</v>
      </c>
      <c r="AU254" s="217" t="s">
        <v>87</v>
      </c>
      <c r="AY254" s="18" t="s">
        <v>137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8" t="s">
        <v>85</v>
      </c>
      <c r="BK254" s="218">
        <f>ROUND(I254*H254,2)</f>
        <v>0</v>
      </c>
      <c r="BL254" s="18" t="s">
        <v>233</v>
      </c>
      <c r="BM254" s="217" t="s">
        <v>451</v>
      </c>
    </row>
    <row r="255" spans="1:47" s="2" customFormat="1" ht="12">
      <c r="A255" s="40"/>
      <c r="B255" s="41"/>
      <c r="C255" s="42"/>
      <c r="D255" s="219" t="s">
        <v>147</v>
      </c>
      <c r="E255" s="42"/>
      <c r="F255" s="220" t="s">
        <v>452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8" t="s">
        <v>147</v>
      </c>
      <c r="AU255" s="18" t="s">
        <v>87</v>
      </c>
    </row>
    <row r="256" spans="1:65" s="2" customFormat="1" ht="33" customHeight="1">
      <c r="A256" s="40"/>
      <c r="B256" s="41"/>
      <c r="C256" s="224" t="s">
        <v>453</v>
      </c>
      <c r="D256" s="224" t="s">
        <v>149</v>
      </c>
      <c r="E256" s="225" t="s">
        <v>454</v>
      </c>
      <c r="F256" s="226" t="s">
        <v>455</v>
      </c>
      <c r="G256" s="227" t="s">
        <v>143</v>
      </c>
      <c r="H256" s="228">
        <v>531.934</v>
      </c>
      <c r="I256" s="229"/>
      <c r="J256" s="230">
        <f>ROUND(I256*H256,2)</f>
        <v>0</v>
      </c>
      <c r="K256" s="226" t="s">
        <v>144</v>
      </c>
      <c r="L256" s="231"/>
      <c r="M256" s="232" t="s">
        <v>32</v>
      </c>
      <c r="N256" s="233" t="s">
        <v>48</v>
      </c>
      <c r="O256" s="86"/>
      <c r="P256" s="215">
        <f>O256*H256</f>
        <v>0</v>
      </c>
      <c r="Q256" s="215">
        <v>0.0021</v>
      </c>
      <c r="R256" s="215">
        <f>Q256*H256</f>
        <v>1.1170613999999999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321</v>
      </c>
      <c r="AT256" s="217" t="s">
        <v>149</v>
      </c>
      <c r="AU256" s="217" t="s">
        <v>87</v>
      </c>
      <c r="AY256" s="18" t="s">
        <v>137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8" t="s">
        <v>85</v>
      </c>
      <c r="BK256" s="218">
        <f>ROUND(I256*H256,2)</f>
        <v>0</v>
      </c>
      <c r="BL256" s="18" t="s">
        <v>233</v>
      </c>
      <c r="BM256" s="217" t="s">
        <v>456</v>
      </c>
    </row>
    <row r="257" spans="1:51" s="13" customFormat="1" ht="12">
      <c r="A257" s="13"/>
      <c r="B257" s="236"/>
      <c r="C257" s="237"/>
      <c r="D257" s="234" t="s">
        <v>156</v>
      </c>
      <c r="E257" s="237"/>
      <c r="F257" s="238" t="s">
        <v>457</v>
      </c>
      <c r="G257" s="237"/>
      <c r="H257" s="239">
        <v>531.934</v>
      </c>
      <c r="I257" s="240"/>
      <c r="J257" s="237"/>
      <c r="K257" s="237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156</v>
      </c>
      <c r="AU257" s="245" t="s">
        <v>87</v>
      </c>
      <c r="AV257" s="13" t="s">
        <v>87</v>
      </c>
      <c r="AW257" s="13" t="s">
        <v>4</v>
      </c>
      <c r="AX257" s="13" t="s">
        <v>85</v>
      </c>
      <c r="AY257" s="245" t="s">
        <v>137</v>
      </c>
    </row>
    <row r="258" spans="1:65" s="2" customFormat="1" ht="62.7" customHeight="1">
      <c r="A258" s="40"/>
      <c r="B258" s="41"/>
      <c r="C258" s="206" t="s">
        <v>458</v>
      </c>
      <c r="D258" s="206" t="s">
        <v>140</v>
      </c>
      <c r="E258" s="207" t="s">
        <v>459</v>
      </c>
      <c r="F258" s="208" t="s">
        <v>460</v>
      </c>
      <c r="G258" s="209" t="s">
        <v>262</v>
      </c>
      <c r="H258" s="210">
        <v>456.4</v>
      </c>
      <c r="I258" s="211"/>
      <c r="J258" s="212">
        <f>ROUND(I258*H258,2)</f>
        <v>0</v>
      </c>
      <c r="K258" s="208" t="s">
        <v>144</v>
      </c>
      <c r="L258" s="46"/>
      <c r="M258" s="213" t="s">
        <v>32</v>
      </c>
      <c r="N258" s="214" t="s">
        <v>48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233</v>
      </c>
      <c r="AT258" s="217" t="s">
        <v>140</v>
      </c>
      <c r="AU258" s="217" t="s">
        <v>87</v>
      </c>
      <c r="AY258" s="18" t="s">
        <v>137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8" t="s">
        <v>85</v>
      </c>
      <c r="BK258" s="218">
        <f>ROUND(I258*H258,2)</f>
        <v>0</v>
      </c>
      <c r="BL258" s="18" t="s">
        <v>233</v>
      </c>
      <c r="BM258" s="217" t="s">
        <v>461</v>
      </c>
    </row>
    <row r="259" spans="1:47" s="2" customFormat="1" ht="12">
      <c r="A259" s="40"/>
      <c r="B259" s="41"/>
      <c r="C259" s="42"/>
      <c r="D259" s="219" t="s">
        <v>147</v>
      </c>
      <c r="E259" s="42"/>
      <c r="F259" s="220" t="s">
        <v>462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8" t="s">
        <v>147</v>
      </c>
      <c r="AU259" s="18" t="s">
        <v>87</v>
      </c>
    </row>
    <row r="260" spans="1:65" s="2" customFormat="1" ht="37.8" customHeight="1">
      <c r="A260" s="40"/>
      <c r="B260" s="41"/>
      <c r="C260" s="224" t="s">
        <v>463</v>
      </c>
      <c r="D260" s="224" t="s">
        <v>149</v>
      </c>
      <c r="E260" s="225" t="s">
        <v>464</v>
      </c>
      <c r="F260" s="226" t="s">
        <v>465</v>
      </c>
      <c r="G260" s="227" t="s">
        <v>262</v>
      </c>
      <c r="H260" s="228">
        <v>479.22</v>
      </c>
      <c r="I260" s="229"/>
      <c r="J260" s="230">
        <f>ROUND(I260*H260,2)</f>
        <v>0</v>
      </c>
      <c r="K260" s="226" t="s">
        <v>32</v>
      </c>
      <c r="L260" s="231"/>
      <c r="M260" s="232" t="s">
        <v>32</v>
      </c>
      <c r="N260" s="233" t="s">
        <v>48</v>
      </c>
      <c r="O260" s="86"/>
      <c r="P260" s="215">
        <f>O260*H260</f>
        <v>0</v>
      </c>
      <c r="Q260" s="215">
        <v>6E-05</v>
      </c>
      <c r="R260" s="215">
        <f>Q260*H260</f>
        <v>0.028753200000000003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321</v>
      </c>
      <c r="AT260" s="217" t="s">
        <v>149</v>
      </c>
      <c r="AU260" s="217" t="s">
        <v>87</v>
      </c>
      <c r="AY260" s="18" t="s">
        <v>137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8" t="s">
        <v>85</v>
      </c>
      <c r="BK260" s="218">
        <f>ROUND(I260*H260,2)</f>
        <v>0</v>
      </c>
      <c r="BL260" s="18" t="s">
        <v>233</v>
      </c>
      <c r="BM260" s="217" t="s">
        <v>466</v>
      </c>
    </row>
    <row r="261" spans="1:51" s="13" customFormat="1" ht="12">
      <c r="A261" s="13"/>
      <c r="B261" s="236"/>
      <c r="C261" s="237"/>
      <c r="D261" s="234" t="s">
        <v>156</v>
      </c>
      <c r="E261" s="237"/>
      <c r="F261" s="238" t="s">
        <v>467</v>
      </c>
      <c r="G261" s="237"/>
      <c r="H261" s="239">
        <v>479.22</v>
      </c>
      <c r="I261" s="240"/>
      <c r="J261" s="237"/>
      <c r="K261" s="237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156</v>
      </c>
      <c r="AU261" s="245" t="s">
        <v>87</v>
      </c>
      <c r="AV261" s="13" t="s">
        <v>87</v>
      </c>
      <c r="AW261" s="13" t="s">
        <v>4</v>
      </c>
      <c r="AX261" s="13" t="s">
        <v>85</v>
      </c>
      <c r="AY261" s="245" t="s">
        <v>137</v>
      </c>
    </row>
    <row r="262" spans="1:65" s="2" customFormat="1" ht="44.25" customHeight="1">
      <c r="A262" s="40"/>
      <c r="B262" s="41"/>
      <c r="C262" s="206" t="s">
        <v>468</v>
      </c>
      <c r="D262" s="206" t="s">
        <v>140</v>
      </c>
      <c r="E262" s="207" t="s">
        <v>469</v>
      </c>
      <c r="F262" s="208" t="s">
        <v>470</v>
      </c>
      <c r="G262" s="209" t="s">
        <v>385</v>
      </c>
      <c r="H262" s="210">
        <v>2.622</v>
      </c>
      <c r="I262" s="211"/>
      <c r="J262" s="212">
        <f>ROUND(I262*H262,2)</f>
        <v>0</v>
      </c>
      <c r="K262" s="208" t="s">
        <v>144</v>
      </c>
      <c r="L262" s="46"/>
      <c r="M262" s="213" t="s">
        <v>32</v>
      </c>
      <c r="N262" s="214" t="s">
        <v>48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233</v>
      </c>
      <c r="AT262" s="217" t="s">
        <v>140</v>
      </c>
      <c r="AU262" s="217" t="s">
        <v>87</v>
      </c>
      <c r="AY262" s="18" t="s">
        <v>137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8" t="s">
        <v>85</v>
      </c>
      <c r="BK262" s="218">
        <f>ROUND(I262*H262,2)</f>
        <v>0</v>
      </c>
      <c r="BL262" s="18" t="s">
        <v>233</v>
      </c>
      <c r="BM262" s="217" t="s">
        <v>471</v>
      </c>
    </row>
    <row r="263" spans="1:47" s="2" customFormat="1" ht="12">
      <c r="A263" s="40"/>
      <c r="B263" s="41"/>
      <c r="C263" s="42"/>
      <c r="D263" s="219" t="s">
        <v>147</v>
      </c>
      <c r="E263" s="42"/>
      <c r="F263" s="220" t="s">
        <v>472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8" t="s">
        <v>147</v>
      </c>
      <c r="AU263" s="18" t="s">
        <v>87</v>
      </c>
    </row>
    <row r="264" spans="1:63" s="12" customFormat="1" ht="22.8" customHeight="1">
      <c r="A264" s="12"/>
      <c r="B264" s="190"/>
      <c r="C264" s="191"/>
      <c r="D264" s="192" t="s">
        <v>76</v>
      </c>
      <c r="E264" s="204" t="s">
        <v>473</v>
      </c>
      <c r="F264" s="204" t="s">
        <v>474</v>
      </c>
      <c r="G264" s="191"/>
      <c r="H264" s="191"/>
      <c r="I264" s="194"/>
      <c r="J264" s="205">
        <f>BK264</f>
        <v>0</v>
      </c>
      <c r="K264" s="191"/>
      <c r="L264" s="196"/>
      <c r="M264" s="197"/>
      <c r="N264" s="198"/>
      <c r="O264" s="198"/>
      <c r="P264" s="199">
        <f>SUM(P265:P294)</f>
        <v>0</v>
      </c>
      <c r="Q264" s="198"/>
      <c r="R264" s="199">
        <f>SUM(R265:R294)</f>
        <v>4.99128</v>
      </c>
      <c r="S264" s="198"/>
      <c r="T264" s="200">
        <f>SUM(T265:T294)</f>
        <v>0.836325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1" t="s">
        <v>87</v>
      </c>
      <c r="AT264" s="202" t="s">
        <v>76</v>
      </c>
      <c r="AU264" s="202" t="s">
        <v>85</v>
      </c>
      <c r="AY264" s="201" t="s">
        <v>137</v>
      </c>
      <c r="BK264" s="203">
        <f>SUM(BK265:BK294)</f>
        <v>0</v>
      </c>
    </row>
    <row r="265" spans="1:65" s="2" customFormat="1" ht="49.05" customHeight="1">
      <c r="A265" s="40"/>
      <c r="B265" s="41"/>
      <c r="C265" s="206" t="s">
        <v>475</v>
      </c>
      <c r="D265" s="206" t="s">
        <v>140</v>
      </c>
      <c r="E265" s="207" t="s">
        <v>476</v>
      </c>
      <c r="F265" s="208" t="s">
        <v>477</v>
      </c>
      <c r="G265" s="209" t="s">
        <v>143</v>
      </c>
      <c r="H265" s="210">
        <v>385.5</v>
      </c>
      <c r="I265" s="211"/>
      <c r="J265" s="212">
        <f>ROUND(I265*H265,2)</f>
        <v>0</v>
      </c>
      <c r="K265" s="208" t="s">
        <v>144</v>
      </c>
      <c r="L265" s="46"/>
      <c r="M265" s="213" t="s">
        <v>32</v>
      </c>
      <c r="N265" s="214" t="s">
        <v>48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0.00175</v>
      </c>
      <c r="T265" s="216">
        <f>S265*H265</f>
        <v>0.674625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233</v>
      </c>
      <c r="AT265" s="217" t="s">
        <v>140</v>
      </c>
      <c r="AU265" s="217" t="s">
        <v>87</v>
      </c>
      <c r="AY265" s="18" t="s">
        <v>137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8" t="s">
        <v>85</v>
      </c>
      <c r="BK265" s="218">
        <f>ROUND(I265*H265,2)</f>
        <v>0</v>
      </c>
      <c r="BL265" s="18" t="s">
        <v>233</v>
      </c>
      <c r="BM265" s="217" t="s">
        <v>478</v>
      </c>
    </row>
    <row r="266" spans="1:47" s="2" customFormat="1" ht="12">
      <c r="A266" s="40"/>
      <c r="B266" s="41"/>
      <c r="C266" s="42"/>
      <c r="D266" s="219" t="s">
        <v>147</v>
      </c>
      <c r="E266" s="42"/>
      <c r="F266" s="220" t="s">
        <v>479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8" t="s">
        <v>147</v>
      </c>
      <c r="AU266" s="18" t="s">
        <v>87</v>
      </c>
    </row>
    <row r="267" spans="1:65" s="2" customFormat="1" ht="44.25" customHeight="1">
      <c r="A267" s="40"/>
      <c r="B267" s="41"/>
      <c r="C267" s="206" t="s">
        <v>480</v>
      </c>
      <c r="D267" s="206" t="s">
        <v>140</v>
      </c>
      <c r="E267" s="207" t="s">
        <v>481</v>
      </c>
      <c r="F267" s="208" t="s">
        <v>482</v>
      </c>
      <c r="G267" s="209" t="s">
        <v>143</v>
      </c>
      <c r="H267" s="210">
        <v>92.4</v>
      </c>
      <c r="I267" s="211"/>
      <c r="J267" s="212">
        <f>ROUND(I267*H267,2)</f>
        <v>0</v>
      </c>
      <c r="K267" s="208" t="s">
        <v>144</v>
      </c>
      <c r="L267" s="46"/>
      <c r="M267" s="213" t="s">
        <v>32</v>
      </c>
      <c r="N267" s="214" t="s">
        <v>48</v>
      </c>
      <c r="O267" s="86"/>
      <c r="P267" s="215">
        <f>O267*H267</f>
        <v>0</v>
      </c>
      <c r="Q267" s="215">
        <v>0</v>
      </c>
      <c r="R267" s="215">
        <f>Q267*H267</f>
        <v>0</v>
      </c>
      <c r="S267" s="215">
        <v>0.00175</v>
      </c>
      <c r="T267" s="216">
        <f>S267*H267</f>
        <v>0.1617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233</v>
      </c>
      <c r="AT267" s="217" t="s">
        <v>140</v>
      </c>
      <c r="AU267" s="217" t="s">
        <v>87</v>
      </c>
      <c r="AY267" s="18" t="s">
        <v>137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8" t="s">
        <v>85</v>
      </c>
      <c r="BK267" s="218">
        <f>ROUND(I267*H267,2)</f>
        <v>0</v>
      </c>
      <c r="BL267" s="18" t="s">
        <v>233</v>
      </c>
      <c r="BM267" s="217" t="s">
        <v>483</v>
      </c>
    </row>
    <row r="268" spans="1:47" s="2" customFormat="1" ht="12">
      <c r="A268" s="40"/>
      <c r="B268" s="41"/>
      <c r="C268" s="42"/>
      <c r="D268" s="219" t="s">
        <v>147</v>
      </c>
      <c r="E268" s="42"/>
      <c r="F268" s="220" t="s">
        <v>484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8" t="s">
        <v>147</v>
      </c>
      <c r="AU268" s="18" t="s">
        <v>87</v>
      </c>
    </row>
    <row r="269" spans="1:51" s="13" customFormat="1" ht="12">
      <c r="A269" s="13"/>
      <c r="B269" s="236"/>
      <c r="C269" s="237"/>
      <c r="D269" s="234" t="s">
        <v>156</v>
      </c>
      <c r="E269" s="246" t="s">
        <v>32</v>
      </c>
      <c r="F269" s="238" t="s">
        <v>485</v>
      </c>
      <c r="G269" s="237"/>
      <c r="H269" s="239">
        <v>140.4</v>
      </c>
      <c r="I269" s="240"/>
      <c r="J269" s="237"/>
      <c r="K269" s="237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156</v>
      </c>
      <c r="AU269" s="245" t="s">
        <v>87</v>
      </c>
      <c r="AV269" s="13" t="s">
        <v>87</v>
      </c>
      <c r="AW269" s="13" t="s">
        <v>38</v>
      </c>
      <c r="AX269" s="13" t="s">
        <v>77</v>
      </c>
      <c r="AY269" s="245" t="s">
        <v>137</v>
      </c>
    </row>
    <row r="270" spans="1:51" s="13" customFormat="1" ht="12">
      <c r="A270" s="13"/>
      <c r="B270" s="236"/>
      <c r="C270" s="237"/>
      <c r="D270" s="234" t="s">
        <v>156</v>
      </c>
      <c r="E270" s="246" t="s">
        <v>32</v>
      </c>
      <c r="F270" s="238" t="s">
        <v>486</v>
      </c>
      <c r="G270" s="237"/>
      <c r="H270" s="239">
        <v>-48</v>
      </c>
      <c r="I270" s="240"/>
      <c r="J270" s="237"/>
      <c r="K270" s="237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156</v>
      </c>
      <c r="AU270" s="245" t="s">
        <v>87</v>
      </c>
      <c r="AV270" s="13" t="s">
        <v>87</v>
      </c>
      <c r="AW270" s="13" t="s">
        <v>38</v>
      </c>
      <c r="AX270" s="13" t="s">
        <v>77</v>
      </c>
      <c r="AY270" s="245" t="s">
        <v>137</v>
      </c>
    </row>
    <row r="271" spans="1:51" s="14" customFormat="1" ht="12">
      <c r="A271" s="14"/>
      <c r="B271" s="247"/>
      <c r="C271" s="248"/>
      <c r="D271" s="234" t="s">
        <v>156</v>
      </c>
      <c r="E271" s="249" t="s">
        <v>32</v>
      </c>
      <c r="F271" s="250" t="s">
        <v>210</v>
      </c>
      <c r="G271" s="248"/>
      <c r="H271" s="251">
        <v>92.4</v>
      </c>
      <c r="I271" s="252"/>
      <c r="J271" s="248"/>
      <c r="K271" s="248"/>
      <c r="L271" s="253"/>
      <c r="M271" s="254"/>
      <c r="N271" s="255"/>
      <c r="O271" s="255"/>
      <c r="P271" s="255"/>
      <c r="Q271" s="255"/>
      <c r="R271" s="255"/>
      <c r="S271" s="255"/>
      <c r="T271" s="25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7" t="s">
        <v>156</v>
      </c>
      <c r="AU271" s="257" t="s">
        <v>87</v>
      </c>
      <c r="AV271" s="14" t="s">
        <v>145</v>
      </c>
      <c r="AW271" s="14" t="s">
        <v>38</v>
      </c>
      <c r="AX271" s="14" t="s">
        <v>85</v>
      </c>
      <c r="AY271" s="257" t="s">
        <v>137</v>
      </c>
    </row>
    <row r="272" spans="1:65" s="2" customFormat="1" ht="37.8" customHeight="1">
      <c r="A272" s="40"/>
      <c r="B272" s="41"/>
      <c r="C272" s="206" t="s">
        <v>487</v>
      </c>
      <c r="D272" s="206" t="s">
        <v>140</v>
      </c>
      <c r="E272" s="207" t="s">
        <v>488</v>
      </c>
      <c r="F272" s="208" t="s">
        <v>489</v>
      </c>
      <c r="G272" s="209" t="s">
        <v>143</v>
      </c>
      <c r="H272" s="210">
        <v>104.58</v>
      </c>
      <c r="I272" s="211"/>
      <c r="J272" s="212">
        <f>ROUND(I272*H272,2)</f>
        <v>0</v>
      </c>
      <c r="K272" s="208" t="s">
        <v>144</v>
      </c>
      <c r="L272" s="46"/>
      <c r="M272" s="213" t="s">
        <v>32</v>
      </c>
      <c r="N272" s="214" t="s">
        <v>48</v>
      </c>
      <c r="O272" s="86"/>
      <c r="P272" s="215">
        <f>O272*H272</f>
        <v>0</v>
      </c>
      <c r="Q272" s="215">
        <v>0.006</v>
      </c>
      <c r="R272" s="215">
        <f>Q272*H272</f>
        <v>0.62748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233</v>
      </c>
      <c r="AT272" s="217" t="s">
        <v>140</v>
      </c>
      <c r="AU272" s="217" t="s">
        <v>87</v>
      </c>
      <c r="AY272" s="18" t="s">
        <v>137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8" t="s">
        <v>85</v>
      </c>
      <c r="BK272" s="218">
        <f>ROUND(I272*H272,2)</f>
        <v>0</v>
      </c>
      <c r="BL272" s="18" t="s">
        <v>233</v>
      </c>
      <c r="BM272" s="217" t="s">
        <v>490</v>
      </c>
    </row>
    <row r="273" spans="1:47" s="2" customFormat="1" ht="12">
      <c r="A273" s="40"/>
      <c r="B273" s="41"/>
      <c r="C273" s="42"/>
      <c r="D273" s="219" t="s">
        <v>147</v>
      </c>
      <c r="E273" s="42"/>
      <c r="F273" s="220" t="s">
        <v>491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8" t="s">
        <v>147</v>
      </c>
      <c r="AU273" s="18" t="s">
        <v>87</v>
      </c>
    </row>
    <row r="274" spans="1:51" s="13" customFormat="1" ht="12">
      <c r="A274" s="13"/>
      <c r="B274" s="236"/>
      <c r="C274" s="237"/>
      <c r="D274" s="234" t="s">
        <v>156</v>
      </c>
      <c r="E274" s="246" t="s">
        <v>32</v>
      </c>
      <c r="F274" s="238" t="s">
        <v>492</v>
      </c>
      <c r="G274" s="237"/>
      <c r="H274" s="239">
        <v>104.58</v>
      </c>
      <c r="I274" s="240"/>
      <c r="J274" s="237"/>
      <c r="K274" s="237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156</v>
      </c>
      <c r="AU274" s="245" t="s">
        <v>87</v>
      </c>
      <c r="AV274" s="13" t="s">
        <v>87</v>
      </c>
      <c r="AW274" s="13" t="s">
        <v>38</v>
      </c>
      <c r="AX274" s="13" t="s">
        <v>85</v>
      </c>
      <c r="AY274" s="245" t="s">
        <v>137</v>
      </c>
    </row>
    <row r="275" spans="1:65" s="2" customFormat="1" ht="24.15" customHeight="1">
      <c r="A275" s="40"/>
      <c r="B275" s="41"/>
      <c r="C275" s="224" t="s">
        <v>493</v>
      </c>
      <c r="D275" s="224" t="s">
        <v>149</v>
      </c>
      <c r="E275" s="225" t="s">
        <v>494</v>
      </c>
      <c r="F275" s="226" t="s">
        <v>495</v>
      </c>
      <c r="G275" s="227" t="s">
        <v>143</v>
      </c>
      <c r="H275" s="228">
        <v>96</v>
      </c>
      <c r="I275" s="229"/>
      <c r="J275" s="230">
        <f>ROUND(I275*H275,2)</f>
        <v>0</v>
      </c>
      <c r="K275" s="226" t="s">
        <v>144</v>
      </c>
      <c r="L275" s="231"/>
      <c r="M275" s="232" t="s">
        <v>32</v>
      </c>
      <c r="N275" s="233" t="s">
        <v>48</v>
      </c>
      <c r="O275" s="86"/>
      <c r="P275" s="215">
        <f>O275*H275</f>
        <v>0</v>
      </c>
      <c r="Q275" s="215">
        <v>0.0006</v>
      </c>
      <c r="R275" s="215">
        <f>Q275*H275</f>
        <v>0.0576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321</v>
      </c>
      <c r="AT275" s="217" t="s">
        <v>149</v>
      </c>
      <c r="AU275" s="217" t="s">
        <v>87</v>
      </c>
      <c r="AY275" s="18" t="s">
        <v>137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8" t="s">
        <v>85</v>
      </c>
      <c r="BK275" s="218">
        <f>ROUND(I275*H275,2)</f>
        <v>0</v>
      </c>
      <c r="BL275" s="18" t="s">
        <v>233</v>
      </c>
      <c r="BM275" s="217" t="s">
        <v>496</v>
      </c>
    </row>
    <row r="276" spans="1:51" s="13" customFormat="1" ht="12">
      <c r="A276" s="13"/>
      <c r="B276" s="236"/>
      <c r="C276" s="237"/>
      <c r="D276" s="234" t="s">
        <v>156</v>
      </c>
      <c r="E276" s="246" t="s">
        <v>32</v>
      </c>
      <c r="F276" s="238" t="s">
        <v>497</v>
      </c>
      <c r="G276" s="237"/>
      <c r="H276" s="239">
        <v>96</v>
      </c>
      <c r="I276" s="240"/>
      <c r="J276" s="237"/>
      <c r="K276" s="237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156</v>
      </c>
      <c r="AU276" s="245" t="s">
        <v>87</v>
      </c>
      <c r="AV276" s="13" t="s">
        <v>87</v>
      </c>
      <c r="AW276" s="13" t="s">
        <v>38</v>
      </c>
      <c r="AX276" s="13" t="s">
        <v>85</v>
      </c>
      <c r="AY276" s="245" t="s">
        <v>137</v>
      </c>
    </row>
    <row r="277" spans="1:65" s="2" customFormat="1" ht="24.15" customHeight="1">
      <c r="A277" s="40"/>
      <c r="B277" s="41"/>
      <c r="C277" s="224" t="s">
        <v>498</v>
      </c>
      <c r="D277" s="224" t="s">
        <v>149</v>
      </c>
      <c r="E277" s="225" t="s">
        <v>499</v>
      </c>
      <c r="F277" s="226" t="s">
        <v>500</v>
      </c>
      <c r="G277" s="227" t="s">
        <v>143</v>
      </c>
      <c r="H277" s="228">
        <v>12</v>
      </c>
      <c r="I277" s="229"/>
      <c r="J277" s="230">
        <f>ROUND(I277*H277,2)</f>
        <v>0</v>
      </c>
      <c r="K277" s="226" t="s">
        <v>144</v>
      </c>
      <c r="L277" s="231"/>
      <c r="M277" s="232" t="s">
        <v>32</v>
      </c>
      <c r="N277" s="233" t="s">
        <v>48</v>
      </c>
      <c r="O277" s="86"/>
      <c r="P277" s="215">
        <f>O277*H277</f>
        <v>0</v>
      </c>
      <c r="Q277" s="215">
        <v>0.0015</v>
      </c>
      <c r="R277" s="215">
        <f>Q277*H277</f>
        <v>0.018000000000000002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321</v>
      </c>
      <c r="AT277" s="217" t="s">
        <v>149</v>
      </c>
      <c r="AU277" s="217" t="s">
        <v>87</v>
      </c>
      <c r="AY277" s="18" t="s">
        <v>137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8" t="s">
        <v>85</v>
      </c>
      <c r="BK277" s="218">
        <f>ROUND(I277*H277,2)</f>
        <v>0</v>
      </c>
      <c r="BL277" s="18" t="s">
        <v>233</v>
      </c>
      <c r="BM277" s="217" t="s">
        <v>501</v>
      </c>
    </row>
    <row r="278" spans="1:51" s="13" customFormat="1" ht="12">
      <c r="A278" s="13"/>
      <c r="B278" s="236"/>
      <c r="C278" s="237"/>
      <c r="D278" s="234" t="s">
        <v>156</v>
      </c>
      <c r="E278" s="246" t="s">
        <v>32</v>
      </c>
      <c r="F278" s="238" t="s">
        <v>502</v>
      </c>
      <c r="G278" s="237"/>
      <c r="H278" s="239">
        <v>12</v>
      </c>
      <c r="I278" s="240"/>
      <c r="J278" s="237"/>
      <c r="K278" s="237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156</v>
      </c>
      <c r="AU278" s="245" t="s">
        <v>87</v>
      </c>
      <c r="AV278" s="13" t="s">
        <v>87</v>
      </c>
      <c r="AW278" s="13" t="s">
        <v>38</v>
      </c>
      <c r="AX278" s="13" t="s">
        <v>85</v>
      </c>
      <c r="AY278" s="245" t="s">
        <v>137</v>
      </c>
    </row>
    <row r="279" spans="1:65" s="2" customFormat="1" ht="24.15" customHeight="1">
      <c r="A279" s="40"/>
      <c r="B279" s="41"/>
      <c r="C279" s="224" t="s">
        <v>503</v>
      </c>
      <c r="D279" s="224" t="s">
        <v>149</v>
      </c>
      <c r="E279" s="225" t="s">
        <v>504</v>
      </c>
      <c r="F279" s="226" t="s">
        <v>505</v>
      </c>
      <c r="G279" s="227" t="s">
        <v>143</v>
      </c>
      <c r="H279" s="228">
        <v>12</v>
      </c>
      <c r="I279" s="229"/>
      <c r="J279" s="230">
        <f>ROUND(I279*H279,2)</f>
        <v>0</v>
      </c>
      <c r="K279" s="226" t="s">
        <v>144</v>
      </c>
      <c r="L279" s="231"/>
      <c r="M279" s="232" t="s">
        <v>32</v>
      </c>
      <c r="N279" s="233" t="s">
        <v>48</v>
      </c>
      <c r="O279" s="86"/>
      <c r="P279" s="215">
        <f>O279*H279</f>
        <v>0</v>
      </c>
      <c r="Q279" s="215">
        <v>0.0042</v>
      </c>
      <c r="R279" s="215">
        <f>Q279*H279</f>
        <v>0.0504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321</v>
      </c>
      <c r="AT279" s="217" t="s">
        <v>149</v>
      </c>
      <c r="AU279" s="217" t="s">
        <v>87</v>
      </c>
      <c r="AY279" s="18" t="s">
        <v>137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8" t="s">
        <v>85</v>
      </c>
      <c r="BK279" s="218">
        <f>ROUND(I279*H279,2)</f>
        <v>0</v>
      </c>
      <c r="BL279" s="18" t="s">
        <v>233</v>
      </c>
      <c r="BM279" s="217" t="s">
        <v>506</v>
      </c>
    </row>
    <row r="280" spans="1:51" s="13" customFormat="1" ht="12">
      <c r="A280" s="13"/>
      <c r="B280" s="236"/>
      <c r="C280" s="237"/>
      <c r="D280" s="234" t="s">
        <v>156</v>
      </c>
      <c r="E280" s="246" t="s">
        <v>32</v>
      </c>
      <c r="F280" s="238" t="s">
        <v>507</v>
      </c>
      <c r="G280" s="237"/>
      <c r="H280" s="239">
        <v>12</v>
      </c>
      <c r="I280" s="240"/>
      <c r="J280" s="237"/>
      <c r="K280" s="237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156</v>
      </c>
      <c r="AU280" s="245" t="s">
        <v>87</v>
      </c>
      <c r="AV280" s="13" t="s">
        <v>87</v>
      </c>
      <c r="AW280" s="13" t="s">
        <v>38</v>
      </c>
      <c r="AX280" s="13" t="s">
        <v>85</v>
      </c>
      <c r="AY280" s="245" t="s">
        <v>137</v>
      </c>
    </row>
    <row r="281" spans="1:65" s="2" customFormat="1" ht="24.15" customHeight="1">
      <c r="A281" s="40"/>
      <c r="B281" s="41"/>
      <c r="C281" s="224" t="s">
        <v>508</v>
      </c>
      <c r="D281" s="224" t="s">
        <v>149</v>
      </c>
      <c r="E281" s="225" t="s">
        <v>509</v>
      </c>
      <c r="F281" s="226" t="s">
        <v>510</v>
      </c>
      <c r="G281" s="227" t="s">
        <v>143</v>
      </c>
      <c r="H281" s="228">
        <v>20.58</v>
      </c>
      <c r="I281" s="229"/>
      <c r="J281" s="230">
        <f>ROUND(I281*H281,2)</f>
        <v>0</v>
      </c>
      <c r="K281" s="226" t="s">
        <v>144</v>
      </c>
      <c r="L281" s="231"/>
      <c r="M281" s="232" t="s">
        <v>32</v>
      </c>
      <c r="N281" s="233" t="s">
        <v>48</v>
      </c>
      <c r="O281" s="86"/>
      <c r="P281" s="215">
        <f>O281*H281</f>
        <v>0</v>
      </c>
      <c r="Q281" s="215">
        <v>0.003</v>
      </c>
      <c r="R281" s="215">
        <f>Q281*H281</f>
        <v>0.061739999999999996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321</v>
      </c>
      <c r="AT281" s="217" t="s">
        <v>149</v>
      </c>
      <c r="AU281" s="217" t="s">
        <v>87</v>
      </c>
      <c r="AY281" s="18" t="s">
        <v>137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8" t="s">
        <v>85</v>
      </c>
      <c r="BK281" s="218">
        <f>ROUND(I281*H281,2)</f>
        <v>0</v>
      </c>
      <c r="BL281" s="18" t="s">
        <v>233</v>
      </c>
      <c r="BM281" s="217" t="s">
        <v>511</v>
      </c>
    </row>
    <row r="282" spans="1:51" s="13" customFormat="1" ht="12">
      <c r="A282" s="13"/>
      <c r="B282" s="236"/>
      <c r="C282" s="237"/>
      <c r="D282" s="234" t="s">
        <v>156</v>
      </c>
      <c r="E282" s="246" t="s">
        <v>32</v>
      </c>
      <c r="F282" s="238" t="s">
        <v>512</v>
      </c>
      <c r="G282" s="237"/>
      <c r="H282" s="239">
        <v>20.58</v>
      </c>
      <c r="I282" s="240"/>
      <c r="J282" s="237"/>
      <c r="K282" s="237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156</v>
      </c>
      <c r="AU282" s="245" t="s">
        <v>87</v>
      </c>
      <c r="AV282" s="13" t="s">
        <v>87</v>
      </c>
      <c r="AW282" s="13" t="s">
        <v>38</v>
      </c>
      <c r="AX282" s="13" t="s">
        <v>85</v>
      </c>
      <c r="AY282" s="245" t="s">
        <v>137</v>
      </c>
    </row>
    <row r="283" spans="1:65" s="2" customFormat="1" ht="37.8" customHeight="1">
      <c r="A283" s="40"/>
      <c r="B283" s="41"/>
      <c r="C283" s="206" t="s">
        <v>513</v>
      </c>
      <c r="D283" s="206" t="s">
        <v>140</v>
      </c>
      <c r="E283" s="207" t="s">
        <v>514</v>
      </c>
      <c r="F283" s="208" t="s">
        <v>515</v>
      </c>
      <c r="G283" s="209" t="s">
        <v>143</v>
      </c>
      <c r="H283" s="210">
        <v>2738.4</v>
      </c>
      <c r="I283" s="211"/>
      <c r="J283" s="212">
        <f>ROUND(I283*H283,2)</f>
        <v>0</v>
      </c>
      <c r="K283" s="208" t="s">
        <v>144</v>
      </c>
      <c r="L283" s="46"/>
      <c r="M283" s="213" t="s">
        <v>32</v>
      </c>
      <c r="N283" s="214" t="s">
        <v>48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233</v>
      </c>
      <c r="AT283" s="217" t="s">
        <v>140</v>
      </c>
      <c r="AU283" s="217" t="s">
        <v>87</v>
      </c>
      <c r="AY283" s="18" t="s">
        <v>137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8" t="s">
        <v>85</v>
      </c>
      <c r="BK283" s="218">
        <f>ROUND(I283*H283,2)</f>
        <v>0</v>
      </c>
      <c r="BL283" s="18" t="s">
        <v>233</v>
      </c>
      <c r="BM283" s="217" t="s">
        <v>516</v>
      </c>
    </row>
    <row r="284" spans="1:47" s="2" customFormat="1" ht="12">
      <c r="A284" s="40"/>
      <c r="B284" s="41"/>
      <c r="C284" s="42"/>
      <c r="D284" s="219" t="s">
        <v>147</v>
      </c>
      <c r="E284" s="42"/>
      <c r="F284" s="220" t="s">
        <v>517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8" t="s">
        <v>147</v>
      </c>
      <c r="AU284" s="18" t="s">
        <v>87</v>
      </c>
    </row>
    <row r="285" spans="1:51" s="13" customFormat="1" ht="12">
      <c r="A285" s="13"/>
      <c r="B285" s="236"/>
      <c r="C285" s="237"/>
      <c r="D285" s="234" t="s">
        <v>156</v>
      </c>
      <c r="E285" s="246" t="s">
        <v>32</v>
      </c>
      <c r="F285" s="238" t="s">
        <v>518</v>
      </c>
      <c r="G285" s="237"/>
      <c r="H285" s="239">
        <v>912.8</v>
      </c>
      <c r="I285" s="240"/>
      <c r="J285" s="237"/>
      <c r="K285" s="237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156</v>
      </c>
      <c r="AU285" s="245" t="s">
        <v>87</v>
      </c>
      <c r="AV285" s="13" t="s">
        <v>87</v>
      </c>
      <c r="AW285" s="13" t="s">
        <v>38</v>
      </c>
      <c r="AX285" s="13" t="s">
        <v>77</v>
      </c>
      <c r="AY285" s="245" t="s">
        <v>137</v>
      </c>
    </row>
    <row r="286" spans="1:51" s="13" customFormat="1" ht="12">
      <c r="A286" s="13"/>
      <c r="B286" s="236"/>
      <c r="C286" s="237"/>
      <c r="D286" s="234" t="s">
        <v>156</v>
      </c>
      <c r="E286" s="246" t="s">
        <v>32</v>
      </c>
      <c r="F286" s="238" t="s">
        <v>519</v>
      </c>
      <c r="G286" s="237"/>
      <c r="H286" s="239">
        <v>456.4</v>
      </c>
      <c r="I286" s="240"/>
      <c r="J286" s="237"/>
      <c r="K286" s="237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156</v>
      </c>
      <c r="AU286" s="245" t="s">
        <v>87</v>
      </c>
      <c r="AV286" s="13" t="s">
        <v>87</v>
      </c>
      <c r="AW286" s="13" t="s">
        <v>38</v>
      </c>
      <c r="AX286" s="13" t="s">
        <v>77</v>
      </c>
      <c r="AY286" s="245" t="s">
        <v>137</v>
      </c>
    </row>
    <row r="287" spans="1:51" s="14" customFormat="1" ht="12">
      <c r="A287" s="14"/>
      <c r="B287" s="247"/>
      <c r="C287" s="248"/>
      <c r="D287" s="234" t="s">
        <v>156</v>
      </c>
      <c r="E287" s="249" t="s">
        <v>32</v>
      </c>
      <c r="F287" s="250" t="s">
        <v>210</v>
      </c>
      <c r="G287" s="248"/>
      <c r="H287" s="251">
        <v>1369.1999999999998</v>
      </c>
      <c r="I287" s="252"/>
      <c r="J287" s="248"/>
      <c r="K287" s="248"/>
      <c r="L287" s="253"/>
      <c r="M287" s="254"/>
      <c r="N287" s="255"/>
      <c r="O287" s="255"/>
      <c r="P287" s="255"/>
      <c r="Q287" s="255"/>
      <c r="R287" s="255"/>
      <c r="S287" s="255"/>
      <c r="T287" s="25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7" t="s">
        <v>156</v>
      </c>
      <c r="AU287" s="257" t="s">
        <v>87</v>
      </c>
      <c r="AV287" s="14" t="s">
        <v>145</v>
      </c>
      <c r="AW287" s="14" t="s">
        <v>38</v>
      </c>
      <c r="AX287" s="14" t="s">
        <v>85</v>
      </c>
      <c r="AY287" s="257" t="s">
        <v>137</v>
      </c>
    </row>
    <row r="288" spans="1:51" s="13" customFormat="1" ht="12">
      <c r="A288" s="13"/>
      <c r="B288" s="236"/>
      <c r="C288" s="237"/>
      <c r="D288" s="234" t="s">
        <v>156</v>
      </c>
      <c r="E288" s="237"/>
      <c r="F288" s="238" t="s">
        <v>520</v>
      </c>
      <c r="G288" s="237"/>
      <c r="H288" s="239">
        <v>2738.4</v>
      </c>
      <c r="I288" s="240"/>
      <c r="J288" s="237"/>
      <c r="K288" s="237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156</v>
      </c>
      <c r="AU288" s="245" t="s">
        <v>87</v>
      </c>
      <c r="AV288" s="13" t="s">
        <v>87</v>
      </c>
      <c r="AW288" s="13" t="s">
        <v>4</v>
      </c>
      <c r="AX288" s="13" t="s">
        <v>85</v>
      </c>
      <c r="AY288" s="245" t="s">
        <v>137</v>
      </c>
    </row>
    <row r="289" spans="1:65" s="2" customFormat="1" ht="24.15" customHeight="1">
      <c r="A289" s="40"/>
      <c r="B289" s="41"/>
      <c r="C289" s="224" t="s">
        <v>521</v>
      </c>
      <c r="D289" s="224" t="s">
        <v>149</v>
      </c>
      <c r="E289" s="225" t="s">
        <v>522</v>
      </c>
      <c r="F289" s="226" t="s">
        <v>523</v>
      </c>
      <c r="G289" s="227" t="s">
        <v>143</v>
      </c>
      <c r="H289" s="228">
        <v>479.22</v>
      </c>
      <c r="I289" s="229"/>
      <c r="J289" s="230">
        <f>ROUND(I289*H289,2)</f>
        <v>0</v>
      </c>
      <c r="K289" s="226" t="s">
        <v>32</v>
      </c>
      <c r="L289" s="231"/>
      <c r="M289" s="232" t="s">
        <v>32</v>
      </c>
      <c r="N289" s="233" t="s">
        <v>48</v>
      </c>
      <c r="O289" s="86"/>
      <c r="P289" s="215">
        <f>O289*H289</f>
        <v>0</v>
      </c>
      <c r="Q289" s="215">
        <v>0.003</v>
      </c>
      <c r="R289" s="215">
        <f>Q289*H289</f>
        <v>1.4376600000000002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321</v>
      </c>
      <c r="AT289" s="217" t="s">
        <v>149</v>
      </c>
      <c r="AU289" s="217" t="s">
        <v>87</v>
      </c>
      <c r="AY289" s="18" t="s">
        <v>137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8" t="s">
        <v>85</v>
      </c>
      <c r="BK289" s="218">
        <f>ROUND(I289*H289,2)</f>
        <v>0</v>
      </c>
      <c r="BL289" s="18" t="s">
        <v>233</v>
      </c>
      <c r="BM289" s="217" t="s">
        <v>524</v>
      </c>
    </row>
    <row r="290" spans="1:47" s="2" customFormat="1" ht="12">
      <c r="A290" s="40"/>
      <c r="B290" s="41"/>
      <c r="C290" s="42"/>
      <c r="D290" s="234" t="s">
        <v>154</v>
      </c>
      <c r="E290" s="42"/>
      <c r="F290" s="235" t="s">
        <v>525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8" t="s">
        <v>154</v>
      </c>
      <c r="AU290" s="18" t="s">
        <v>87</v>
      </c>
    </row>
    <row r="291" spans="1:51" s="13" customFormat="1" ht="12">
      <c r="A291" s="13"/>
      <c r="B291" s="236"/>
      <c r="C291" s="237"/>
      <c r="D291" s="234" t="s">
        <v>156</v>
      </c>
      <c r="E291" s="237"/>
      <c r="F291" s="238" t="s">
        <v>467</v>
      </c>
      <c r="G291" s="237"/>
      <c r="H291" s="239">
        <v>479.22</v>
      </c>
      <c r="I291" s="240"/>
      <c r="J291" s="237"/>
      <c r="K291" s="237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156</v>
      </c>
      <c r="AU291" s="245" t="s">
        <v>87</v>
      </c>
      <c r="AV291" s="13" t="s">
        <v>87</v>
      </c>
      <c r="AW291" s="13" t="s">
        <v>4</v>
      </c>
      <c r="AX291" s="13" t="s">
        <v>85</v>
      </c>
      <c r="AY291" s="245" t="s">
        <v>137</v>
      </c>
    </row>
    <row r="292" spans="1:65" s="2" customFormat="1" ht="24.15" customHeight="1">
      <c r="A292" s="40"/>
      <c r="B292" s="41"/>
      <c r="C292" s="224" t="s">
        <v>526</v>
      </c>
      <c r="D292" s="224" t="s">
        <v>149</v>
      </c>
      <c r="E292" s="225" t="s">
        <v>527</v>
      </c>
      <c r="F292" s="226" t="s">
        <v>528</v>
      </c>
      <c r="G292" s="227" t="s">
        <v>143</v>
      </c>
      <c r="H292" s="228">
        <v>456.4</v>
      </c>
      <c r="I292" s="229"/>
      <c r="J292" s="230">
        <f>ROUND(I292*H292,2)</f>
        <v>0</v>
      </c>
      <c r="K292" s="226" t="s">
        <v>144</v>
      </c>
      <c r="L292" s="231"/>
      <c r="M292" s="232" t="s">
        <v>32</v>
      </c>
      <c r="N292" s="233" t="s">
        <v>48</v>
      </c>
      <c r="O292" s="86"/>
      <c r="P292" s="215">
        <f>O292*H292</f>
        <v>0</v>
      </c>
      <c r="Q292" s="215">
        <v>0.006</v>
      </c>
      <c r="R292" s="215">
        <f>Q292*H292</f>
        <v>2.7384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321</v>
      </c>
      <c r="AT292" s="217" t="s">
        <v>149</v>
      </c>
      <c r="AU292" s="217" t="s">
        <v>87</v>
      </c>
      <c r="AY292" s="18" t="s">
        <v>137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8" t="s">
        <v>85</v>
      </c>
      <c r="BK292" s="218">
        <f>ROUND(I292*H292,2)</f>
        <v>0</v>
      </c>
      <c r="BL292" s="18" t="s">
        <v>233</v>
      </c>
      <c r="BM292" s="217" t="s">
        <v>529</v>
      </c>
    </row>
    <row r="293" spans="1:65" s="2" customFormat="1" ht="44.25" customHeight="1">
      <c r="A293" s="40"/>
      <c r="B293" s="41"/>
      <c r="C293" s="206" t="s">
        <v>530</v>
      </c>
      <c r="D293" s="206" t="s">
        <v>140</v>
      </c>
      <c r="E293" s="207" t="s">
        <v>531</v>
      </c>
      <c r="F293" s="208" t="s">
        <v>532</v>
      </c>
      <c r="G293" s="209" t="s">
        <v>385</v>
      </c>
      <c r="H293" s="210">
        <v>4.991</v>
      </c>
      <c r="I293" s="211"/>
      <c r="J293" s="212">
        <f>ROUND(I293*H293,2)</f>
        <v>0</v>
      </c>
      <c r="K293" s="208" t="s">
        <v>144</v>
      </c>
      <c r="L293" s="46"/>
      <c r="M293" s="213" t="s">
        <v>32</v>
      </c>
      <c r="N293" s="214" t="s">
        <v>48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233</v>
      </c>
      <c r="AT293" s="217" t="s">
        <v>140</v>
      </c>
      <c r="AU293" s="217" t="s">
        <v>87</v>
      </c>
      <c r="AY293" s="18" t="s">
        <v>137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8" t="s">
        <v>85</v>
      </c>
      <c r="BK293" s="218">
        <f>ROUND(I293*H293,2)</f>
        <v>0</v>
      </c>
      <c r="BL293" s="18" t="s">
        <v>233</v>
      </c>
      <c r="BM293" s="217" t="s">
        <v>533</v>
      </c>
    </row>
    <row r="294" spans="1:47" s="2" customFormat="1" ht="12">
      <c r="A294" s="40"/>
      <c r="B294" s="41"/>
      <c r="C294" s="42"/>
      <c r="D294" s="219" t="s">
        <v>147</v>
      </c>
      <c r="E294" s="42"/>
      <c r="F294" s="220" t="s">
        <v>534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8" t="s">
        <v>147</v>
      </c>
      <c r="AU294" s="18" t="s">
        <v>87</v>
      </c>
    </row>
    <row r="295" spans="1:63" s="12" customFormat="1" ht="22.8" customHeight="1">
      <c r="A295" s="12"/>
      <c r="B295" s="190"/>
      <c r="C295" s="191"/>
      <c r="D295" s="192" t="s">
        <v>76</v>
      </c>
      <c r="E295" s="204" t="s">
        <v>535</v>
      </c>
      <c r="F295" s="204" t="s">
        <v>536</v>
      </c>
      <c r="G295" s="191"/>
      <c r="H295" s="191"/>
      <c r="I295" s="194"/>
      <c r="J295" s="205">
        <f>BK295</f>
        <v>0</v>
      </c>
      <c r="K295" s="191"/>
      <c r="L295" s="196"/>
      <c r="M295" s="197"/>
      <c r="N295" s="198"/>
      <c r="O295" s="198"/>
      <c r="P295" s="199">
        <f>SUM(P296:P317)</f>
        <v>0</v>
      </c>
      <c r="Q295" s="198"/>
      <c r="R295" s="199">
        <f>SUM(R296:R317)</f>
        <v>0.00345</v>
      </c>
      <c r="S295" s="198"/>
      <c r="T295" s="200">
        <f>SUM(T296:T317)</f>
        <v>0.09992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1" t="s">
        <v>87</v>
      </c>
      <c r="AT295" s="202" t="s">
        <v>76</v>
      </c>
      <c r="AU295" s="202" t="s">
        <v>85</v>
      </c>
      <c r="AY295" s="201" t="s">
        <v>137</v>
      </c>
      <c r="BK295" s="203">
        <f>SUM(BK296:BK317)</f>
        <v>0</v>
      </c>
    </row>
    <row r="296" spans="1:65" s="2" customFormat="1" ht="24.15" customHeight="1">
      <c r="A296" s="40"/>
      <c r="B296" s="41"/>
      <c r="C296" s="206" t="s">
        <v>537</v>
      </c>
      <c r="D296" s="206" t="s">
        <v>140</v>
      </c>
      <c r="E296" s="207" t="s">
        <v>538</v>
      </c>
      <c r="F296" s="208" t="s">
        <v>539</v>
      </c>
      <c r="G296" s="209" t="s">
        <v>160</v>
      </c>
      <c r="H296" s="210">
        <v>150.4</v>
      </c>
      <c r="I296" s="211"/>
      <c r="J296" s="212">
        <f>ROUND(I296*H296,2)</f>
        <v>0</v>
      </c>
      <c r="K296" s="208" t="s">
        <v>144</v>
      </c>
      <c r="L296" s="46"/>
      <c r="M296" s="213" t="s">
        <v>32</v>
      </c>
      <c r="N296" s="214" t="s">
        <v>48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233</v>
      </c>
      <c r="AT296" s="217" t="s">
        <v>140</v>
      </c>
      <c r="AU296" s="217" t="s">
        <v>87</v>
      </c>
      <c r="AY296" s="18" t="s">
        <v>137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85</v>
      </c>
      <c r="BK296" s="218">
        <f>ROUND(I296*H296,2)</f>
        <v>0</v>
      </c>
      <c r="BL296" s="18" t="s">
        <v>233</v>
      </c>
      <c r="BM296" s="217" t="s">
        <v>540</v>
      </c>
    </row>
    <row r="297" spans="1:47" s="2" customFormat="1" ht="12">
      <c r="A297" s="40"/>
      <c r="B297" s="41"/>
      <c r="C297" s="42"/>
      <c r="D297" s="219" t="s">
        <v>147</v>
      </c>
      <c r="E297" s="42"/>
      <c r="F297" s="220" t="s">
        <v>541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8" t="s">
        <v>147</v>
      </c>
      <c r="AU297" s="18" t="s">
        <v>87</v>
      </c>
    </row>
    <row r="298" spans="1:51" s="13" customFormat="1" ht="12">
      <c r="A298" s="13"/>
      <c r="B298" s="236"/>
      <c r="C298" s="237"/>
      <c r="D298" s="234" t="s">
        <v>156</v>
      </c>
      <c r="E298" s="246" t="s">
        <v>32</v>
      </c>
      <c r="F298" s="238" t="s">
        <v>542</v>
      </c>
      <c r="G298" s="237"/>
      <c r="H298" s="239">
        <v>8</v>
      </c>
      <c r="I298" s="240"/>
      <c r="J298" s="237"/>
      <c r="K298" s="237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156</v>
      </c>
      <c r="AU298" s="245" t="s">
        <v>87</v>
      </c>
      <c r="AV298" s="13" t="s">
        <v>87</v>
      </c>
      <c r="AW298" s="13" t="s">
        <v>38</v>
      </c>
      <c r="AX298" s="13" t="s">
        <v>77</v>
      </c>
      <c r="AY298" s="245" t="s">
        <v>137</v>
      </c>
    </row>
    <row r="299" spans="1:51" s="13" customFormat="1" ht="12">
      <c r="A299" s="13"/>
      <c r="B299" s="236"/>
      <c r="C299" s="237"/>
      <c r="D299" s="234" t="s">
        <v>156</v>
      </c>
      <c r="E299" s="246" t="s">
        <v>32</v>
      </c>
      <c r="F299" s="238" t="s">
        <v>543</v>
      </c>
      <c r="G299" s="237"/>
      <c r="H299" s="239">
        <v>142.4</v>
      </c>
      <c r="I299" s="240"/>
      <c r="J299" s="237"/>
      <c r="K299" s="237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156</v>
      </c>
      <c r="AU299" s="245" t="s">
        <v>87</v>
      </c>
      <c r="AV299" s="13" t="s">
        <v>87</v>
      </c>
      <c r="AW299" s="13" t="s">
        <v>38</v>
      </c>
      <c r="AX299" s="13" t="s">
        <v>77</v>
      </c>
      <c r="AY299" s="245" t="s">
        <v>137</v>
      </c>
    </row>
    <row r="300" spans="1:51" s="14" customFormat="1" ht="12">
      <c r="A300" s="14"/>
      <c r="B300" s="247"/>
      <c r="C300" s="248"/>
      <c r="D300" s="234" t="s">
        <v>156</v>
      </c>
      <c r="E300" s="249" t="s">
        <v>32</v>
      </c>
      <c r="F300" s="250" t="s">
        <v>210</v>
      </c>
      <c r="G300" s="248"/>
      <c r="H300" s="251">
        <v>150.4</v>
      </c>
      <c r="I300" s="252"/>
      <c r="J300" s="248"/>
      <c r="K300" s="248"/>
      <c r="L300" s="253"/>
      <c r="M300" s="254"/>
      <c r="N300" s="255"/>
      <c r="O300" s="255"/>
      <c r="P300" s="255"/>
      <c r="Q300" s="255"/>
      <c r="R300" s="255"/>
      <c r="S300" s="255"/>
      <c r="T300" s="25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7" t="s">
        <v>156</v>
      </c>
      <c r="AU300" s="257" t="s">
        <v>87</v>
      </c>
      <c r="AV300" s="14" t="s">
        <v>145</v>
      </c>
      <c r="AW300" s="14" t="s">
        <v>38</v>
      </c>
      <c r="AX300" s="14" t="s">
        <v>85</v>
      </c>
      <c r="AY300" s="257" t="s">
        <v>137</v>
      </c>
    </row>
    <row r="301" spans="1:65" s="2" customFormat="1" ht="21.75" customHeight="1">
      <c r="A301" s="40"/>
      <c r="B301" s="41"/>
      <c r="C301" s="206" t="s">
        <v>544</v>
      </c>
      <c r="D301" s="206" t="s">
        <v>140</v>
      </c>
      <c r="E301" s="207" t="s">
        <v>545</v>
      </c>
      <c r="F301" s="208" t="s">
        <v>546</v>
      </c>
      <c r="G301" s="209" t="s">
        <v>262</v>
      </c>
      <c r="H301" s="210">
        <v>15</v>
      </c>
      <c r="I301" s="211"/>
      <c r="J301" s="212">
        <f>ROUND(I301*H301,2)</f>
        <v>0</v>
      </c>
      <c r="K301" s="208" t="s">
        <v>144</v>
      </c>
      <c r="L301" s="46"/>
      <c r="M301" s="213" t="s">
        <v>32</v>
      </c>
      <c r="N301" s="214" t="s">
        <v>48</v>
      </c>
      <c r="O301" s="86"/>
      <c r="P301" s="215">
        <f>O301*H301</f>
        <v>0</v>
      </c>
      <c r="Q301" s="215">
        <v>0</v>
      </c>
      <c r="R301" s="215">
        <f>Q301*H301</f>
        <v>0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233</v>
      </c>
      <c r="AT301" s="217" t="s">
        <v>140</v>
      </c>
      <c r="AU301" s="217" t="s">
        <v>87</v>
      </c>
      <c r="AY301" s="18" t="s">
        <v>137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8" t="s">
        <v>85</v>
      </c>
      <c r="BK301" s="218">
        <f>ROUND(I301*H301,2)</f>
        <v>0</v>
      </c>
      <c r="BL301" s="18" t="s">
        <v>233</v>
      </c>
      <c r="BM301" s="217" t="s">
        <v>547</v>
      </c>
    </row>
    <row r="302" spans="1:47" s="2" customFormat="1" ht="12">
      <c r="A302" s="40"/>
      <c r="B302" s="41"/>
      <c r="C302" s="42"/>
      <c r="D302" s="219" t="s">
        <v>147</v>
      </c>
      <c r="E302" s="42"/>
      <c r="F302" s="220" t="s">
        <v>548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8" t="s">
        <v>147</v>
      </c>
      <c r="AU302" s="18" t="s">
        <v>87</v>
      </c>
    </row>
    <row r="303" spans="1:65" s="2" customFormat="1" ht="16.5" customHeight="1">
      <c r="A303" s="40"/>
      <c r="B303" s="41"/>
      <c r="C303" s="224" t="s">
        <v>549</v>
      </c>
      <c r="D303" s="224" t="s">
        <v>149</v>
      </c>
      <c r="E303" s="225" t="s">
        <v>550</v>
      </c>
      <c r="F303" s="226" t="s">
        <v>551</v>
      </c>
      <c r="G303" s="227" t="s">
        <v>262</v>
      </c>
      <c r="H303" s="228">
        <v>15</v>
      </c>
      <c r="I303" s="229"/>
      <c r="J303" s="230">
        <f>ROUND(I303*H303,2)</f>
        <v>0</v>
      </c>
      <c r="K303" s="226" t="s">
        <v>144</v>
      </c>
      <c r="L303" s="231"/>
      <c r="M303" s="232" t="s">
        <v>32</v>
      </c>
      <c r="N303" s="233" t="s">
        <v>48</v>
      </c>
      <c r="O303" s="86"/>
      <c r="P303" s="215">
        <f>O303*H303</f>
        <v>0</v>
      </c>
      <c r="Q303" s="215">
        <v>0.00023</v>
      </c>
      <c r="R303" s="215">
        <f>Q303*H303</f>
        <v>0.00345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321</v>
      </c>
      <c r="AT303" s="217" t="s">
        <v>149</v>
      </c>
      <c r="AU303" s="217" t="s">
        <v>87</v>
      </c>
      <c r="AY303" s="18" t="s">
        <v>137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8" t="s">
        <v>85</v>
      </c>
      <c r="BK303" s="218">
        <f>ROUND(I303*H303,2)</f>
        <v>0</v>
      </c>
      <c r="BL303" s="18" t="s">
        <v>233</v>
      </c>
      <c r="BM303" s="217" t="s">
        <v>552</v>
      </c>
    </row>
    <row r="304" spans="1:65" s="2" customFormat="1" ht="37.8" customHeight="1">
      <c r="A304" s="40"/>
      <c r="B304" s="41"/>
      <c r="C304" s="206" t="s">
        <v>553</v>
      </c>
      <c r="D304" s="206" t="s">
        <v>140</v>
      </c>
      <c r="E304" s="207" t="s">
        <v>554</v>
      </c>
      <c r="F304" s="208" t="s">
        <v>555</v>
      </c>
      <c r="G304" s="209" t="s">
        <v>160</v>
      </c>
      <c r="H304" s="210">
        <v>8</v>
      </c>
      <c r="I304" s="211"/>
      <c r="J304" s="212">
        <f>ROUND(I304*H304,2)</f>
        <v>0</v>
      </c>
      <c r="K304" s="208" t="s">
        <v>144</v>
      </c>
      <c r="L304" s="46"/>
      <c r="M304" s="213" t="s">
        <v>32</v>
      </c>
      <c r="N304" s="214" t="s">
        <v>48</v>
      </c>
      <c r="O304" s="86"/>
      <c r="P304" s="215">
        <f>O304*H304</f>
        <v>0</v>
      </c>
      <c r="Q304" s="215">
        <v>0</v>
      </c>
      <c r="R304" s="215">
        <f>Q304*H304</f>
        <v>0</v>
      </c>
      <c r="S304" s="215">
        <v>0.0004</v>
      </c>
      <c r="T304" s="216">
        <f>S304*H304</f>
        <v>0.0032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233</v>
      </c>
      <c r="AT304" s="217" t="s">
        <v>140</v>
      </c>
      <c r="AU304" s="217" t="s">
        <v>87</v>
      </c>
      <c r="AY304" s="18" t="s">
        <v>137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8" t="s">
        <v>85</v>
      </c>
      <c r="BK304" s="218">
        <f>ROUND(I304*H304,2)</f>
        <v>0</v>
      </c>
      <c r="BL304" s="18" t="s">
        <v>233</v>
      </c>
      <c r="BM304" s="217" t="s">
        <v>556</v>
      </c>
    </row>
    <row r="305" spans="1:47" s="2" customFormat="1" ht="12">
      <c r="A305" s="40"/>
      <c r="B305" s="41"/>
      <c r="C305" s="42"/>
      <c r="D305" s="219" t="s">
        <v>147</v>
      </c>
      <c r="E305" s="42"/>
      <c r="F305" s="220" t="s">
        <v>557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8" t="s">
        <v>147</v>
      </c>
      <c r="AU305" s="18" t="s">
        <v>87</v>
      </c>
    </row>
    <row r="306" spans="1:51" s="13" customFormat="1" ht="12">
      <c r="A306" s="13"/>
      <c r="B306" s="236"/>
      <c r="C306" s="237"/>
      <c r="D306" s="234" t="s">
        <v>156</v>
      </c>
      <c r="E306" s="246" t="s">
        <v>32</v>
      </c>
      <c r="F306" s="238" t="s">
        <v>542</v>
      </c>
      <c r="G306" s="237"/>
      <c r="H306" s="239">
        <v>8</v>
      </c>
      <c r="I306" s="240"/>
      <c r="J306" s="237"/>
      <c r="K306" s="237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156</v>
      </c>
      <c r="AU306" s="245" t="s">
        <v>87</v>
      </c>
      <c r="AV306" s="13" t="s">
        <v>87</v>
      </c>
      <c r="AW306" s="13" t="s">
        <v>38</v>
      </c>
      <c r="AX306" s="13" t="s">
        <v>85</v>
      </c>
      <c r="AY306" s="245" t="s">
        <v>137</v>
      </c>
    </row>
    <row r="307" spans="1:65" s="2" customFormat="1" ht="37.8" customHeight="1">
      <c r="A307" s="40"/>
      <c r="B307" s="41"/>
      <c r="C307" s="206" t="s">
        <v>558</v>
      </c>
      <c r="D307" s="206" t="s">
        <v>140</v>
      </c>
      <c r="E307" s="207" t="s">
        <v>559</v>
      </c>
      <c r="F307" s="208" t="s">
        <v>560</v>
      </c>
      <c r="G307" s="209" t="s">
        <v>160</v>
      </c>
      <c r="H307" s="210">
        <v>142.4</v>
      </c>
      <c r="I307" s="211"/>
      <c r="J307" s="212">
        <f>ROUND(I307*H307,2)</f>
        <v>0</v>
      </c>
      <c r="K307" s="208" t="s">
        <v>144</v>
      </c>
      <c r="L307" s="46"/>
      <c r="M307" s="213" t="s">
        <v>32</v>
      </c>
      <c r="N307" s="214" t="s">
        <v>48</v>
      </c>
      <c r="O307" s="86"/>
      <c r="P307" s="215">
        <f>O307*H307</f>
        <v>0</v>
      </c>
      <c r="Q307" s="215">
        <v>0</v>
      </c>
      <c r="R307" s="215">
        <f>Q307*H307</f>
        <v>0</v>
      </c>
      <c r="S307" s="215">
        <v>0.0004</v>
      </c>
      <c r="T307" s="216">
        <f>S307*H307</f>
        <v>0.056960000000000004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233</v>
      </c>
      <c r="AT307" s="217" t="s">
        <v>140</v>
      </c>
      <c r="AU307" s="217" t="s">
        <v>87</v>
      </c>
      <c r="AY307" s="18" t="s">
        <v>137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8" t="s">
        <v>85</v>
      </c>
      <c r="BK307" s="218">
        <f>ROUND(I307*H307,2)</f>
        <v>0</v>
      </c>
      <c r="BL307" s="18" t="s">
        <v>233</v>
      </c>
      <c r="BM307" s="217" t="s">
        <v>561</v>
      </c>
    </row>
    <row r="308" spans="1:47" s="2" customFormat="1" ht="12">
      <c r="A308" s="40"/>
      <c r="B308" s="41"/>
      <c r="C308" s="42"/>
      <c r="D308" s="219" t="s">
        <v>147</v>
      </c>
      <c r="E308" s="42"/>
      <c r="F308" s="220" t="s">
        <v>562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8" t="s">
        <v>147</v>
      </c>
      <c r="AU308" s="18" t="s">
        <v>87</v>
      </c>
    </row>
    <row r="309" spans="1:51" s="13" customFormat="1" ht="12">
      <c r="A309" s="13"/>
      <c r="B309" s="236"/>
      <c r="C309" s="237"/>
      <c r="D309" s="234" t="s">
        <v>156</v>
      </c>
      <c r="E309" s="246" t="s">
        <v>32</v>
      </c>
      <c r="F309" s="238" t="s">
        <v>543</v>
      </c>
      <c r="G309" s="237"/>
      <c r="H309" s="239">
        <v>142.4</v>
      </c>
      <c r="I309" s="240"/>
      <c r="J309" s="237"/>
      <c r="K309" s="237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156</v>
      </c>
      <c r="AU309" s="245" t="s">
        <v>87</v>
      </c>
      <c r="AV309" s="13" t="s">
        <v>87</v>
      </c>
      <c r="AW309" s="13" t="s">
        <v>38</v>
      </c>
      <c r="AX309" s="13" t="s">
        <v>85</v>
      </c>
      <c r="AY309" s="245" t="s">
        <v>137</v>
      </c>
    </row>
    <row r="310" spans="1:65" s="2" customFormat="1" ht="24.15" customHeight="1">
      <c r="A310" s="40"/>
      <c r="B310" s="41"/>
      <c r="C310" s="206" t="s">
        <v>563</v>
      </c>
      <c r="D310" s="206" t="s">
        <v>140</v>
      </c>
      <c r="E310" s="207" t="s">
        <v>564</v>
      </c>
      <c r="F310" s="208" t="s">
        <v>565</v>
      </c>
      <c r="G310" s="209" t="s">
        <v>262</v>
      </c>
      <c r="H310" s="210">
        <v>142</v>
      </c>
      <c r="I310" s="211"/>
      <c r="J310" s="212">
        <f>ROUND(I310*H310,2)</f>
        <v>0</v>
      </c>
      <c r="K310" s="208" t="s">
        <v>144</v>
      </c>
      <c r="L310" s="46"/>
      <c r="M310" s="213" t="s">
        <v>32</v>
      </c>
      <c r="N310" s="214" t="s">
        <v>48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0.00028</v>
      </c>
      <c r="T310" s="216">
        <f>S310*H310</f>
        <v>0.03976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233</v>
      </c>
      <c r="AT310" s="217" t="s">
        <v>140</v>
      </c>
      <c r="AU310" s="217" t="s">
        <v>87</v>
      </c>
      <c r="AY310" s="18" t="s">
        <v>137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8" t="s">
        <v>85</v>
      </c>
      <c r="BK310" s="218">
        <f>ROUND(I310*H310,2)</f>
        <v>0</v>
      </c>
      <c r="BL310" s="18" t="s">
        <v>233</v>
      </c>
      <c r="BM310" s="217" t="s">
        <v>566</v>
      </c>
    </row>
    <row r="311" spans="1:47" s="2" customFormat="1" ht="12">
      <c r="A311" s="40"/>
      <c r="B311" s="41"/>
      <c r="C311" s="42"/>
      <c r="D311" s="219" t="s">
        <v>147</v>
      </c>
      <c r="E311" s="42"/>
      <c r="F311" s="220" t="s">
        <v>567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8" t="s">
        <v>147</v>
      </c>
      <c r="AU311" s="18" t="s">
        <v>87</v>
      </c>
    </row>
    <row r="312" spans="1:65" s="2" customFormat="1" ht="44.25" customHeight="1">
      <c r="A312" s="40"/>
      <c r="B312" s="41"/>
      <c r="C312" s="206" t="s">
        <v>568</v>
      </c>
      <c r="D312" s="206" t="s">
        <v>140</v>
      </c>
      <c r="E312" s="207" t="s">
        <v>569</v>
      </c>
      <c r="F312" s="208" t="s">
        <v>570</v>
      </c>
      <c r="G312" s="209" t="s">
        <v>262</v>
      </c>
      <c r="H312" s="210">
        <v>1</v>
      </c>
      <c r="I312" s="211"/>
      <c r="J312" s="212">
        <f>ROUND(I312*H312,2)</f>
        <v>0</v>
      </c>
      <c r="K312" s="208" t="s">
        <v>144</v>
      </c>
      <c r="L312" s="46"/>
      <c r="M312" s="213" t="s">
        <v>32</v>
      </c>
      <c r="N312" s="214" t="s">
        <v>48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233</v>
      </c>
      <c r="AT312" s="217" t="s">
        <v>140</v>
      </c>
      <c r="AU312" s="217" t="s">
        <v>87</v>
      </c>
      <c r="AY312" s="18" t="s">
        <v>137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8" t="s">
        <v>85</v>
      </c>
      <c r="BK312" s="218">
        <f>ROUND(I312*H312,2)</f>
        <v>0</v>
      </c>
      <c r="BL312" s="18" t="s">
        <v>233</v>
      </c>
      <c r="BM312" s="217" t="s">
        <v>571</v>
      </c>
    </row>
    <row r="313" spans="1:47" s="2" customFormat="1" ht="12">
      <c r="A313" s="40"/>
      <c r="B313" s="41"/>
      <c r="C313" s="42"/>
      <c r="D313" s="219" t="s">
        <v>147</v>
      </c>
      <c r="E313" s="42"/>
      <c r="F313" s="220" t="s">
        <v>572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8" t="s">
        <v>147</v>
      </c>
      <c r="AU313" s="18" t="s">
        <v>87</v>
      </c>
    </row>
    <row r="314" spans="1:65" s="2" customFormat="1" ht="16.5" customHeight="1">
      <c r="A314" s="40"/>
      <c r="B314" s="41"/>
      <c r="C314" s="206" t="s">
        <v>573</v>
      </c>
      <c r="D314" s="206" t="s">
        <v>140</v>
      </c>
      <c r="E314" s="207" t="s">
        <v>574</v>
      </c>
      <c r="F314" s="208" t="s">
        <v>575</v>
      </c>
      <c r="G314" s="209" t="s">
        <v>262</v>
      </c>
      <c r="H314" s="210">
        <v>1</v>
      </c>
      <c r="I314" s="211"/>
      <c r="J314" s="212">
        <f>ROUND(I314*H314,2)</f>
        <v>0</v>
      </c>
      <c r="K314" s="208" t="s">
        <v>144</v>
      </c>
      <c r="L314" s="46"/>
      <c r="M314" s="213" t="s">
        <v>32</v>
      </c>
      <c r="N314" s="214" t="s">
        <v>48</v>
      </c>
      <c r="O314" s="86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233</v>
      </c>
      <c r="AT314" s="217" t="s">
        <v>140</v>
      </c>
      <c r="AU314" s="217" t="s">
        <v>87</v>
      </c>
      <c r="AY314" s="18" t="s">
        <v>137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8" t="s">
        <v>85</v>
      </c>
      <c r="BK314" s="218">
        <f>ROUND(I314*H314,2)</f>
        <v>0</v>
      </c>
      <c r="BL314" s="18" t="s">
        <v>233</v>
      </c>
      <c r="BM314" s="217" t="s">
        <v>576</v>
      </c>
    </row>
    <row r="315" spans="1:47" s="2" customFormat="1" ht="12">
      <c r="A315" s="40"/>
      <c r="B315" s="41"/>
      <c r="C315" s="42"/>
      <c r="D315" s="219" t="s">
        <v>147</v>
      </c>
      <c r="E315" s="42"/>
      <c r="F315" s="220" t="s">
        <v>577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8" t="s">
        <v>147</v>
      </c>
      <c r="AU315" s="18" t="s">
        <v>87</v>
      </c>
    </row>
    <row r="316" spans="1:65" s="2" customFormat="1" ht="44.25" customHeight="1">
      <c r="A316" s="40"/>
      <c r="B316" s="41"/>
      <c r="C316" s="206" t="s">
        <v>578</v>
      </c>
      <c r="D316" s="206" t="s">
        <v>140</v>
      </c>
      <c r="E316" s="207" t="s">
        <v>579</v>
      </c>
      <c r="F316" s="208" t="s">
        <v>580</v>
      </c>
      <c r="G316" s="209" t="s">
        <v>385</v>
      </c>
      <c r="H316" s="210">
        <v>0.003</v>
      </c>
      <c r="I316" s="211"/>
      <c r="J316" s="212">
        <f>ROUND(I316*H316,2)</f>
        <v>0</v>
      </c>
      <c r="K316" s="208" t="s">
        <v>144</v>
      </c>
      <c r="L316" s="46"/>
      <c r="M316" s="213" t="s">
        <v>32</v>
      </c>
      <c r="N316" s="214" t="s">
        <v>48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233</v>
      </c>
      <c r="AT316" s="217" t="s">
        <v>140</v>
      </c>
      <c r="AU316" s="217" t="s">
        <v>87</v>
      </c>
      <c r="AY316" s="18" t="s">
        <v>137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8" t="s">
        <v>85</v>
      </c>
      <c r="BK316" s="218">
        <f>ROUND(I316*H316,2)</f>
        <v>0</v>
      </c>
      <c r="BL316" s="18" t="s">
        <v>233</v>
      </c>
      <c r="BM316" s="217" t="s">
        <v>581</v>
      </c>
    </row>
    <row r="317" spans="1:47" s="2" customFormat="1" ht="12">
      <c r="A317" s="40"/>
      <c r="B317" s="41"/>
      <c r="C317" s="42"/>
      <c r="D317" s="219" t="s">
        <v>147</v>
      </c>
      <c r="E317" s="42"/>
      <c r="F317" s="220" t="s">
        <v>582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8" t="s">
        <v>147</v>
      </c>
      <c r="AU317" s="18" t="s">
        <v>87</v>
      </c>
    </row>
    <row r="318" spans="1:63" s="12" customFormat="1" ht="22.8" customHeight="1">
      <c r="A318" s="12"/>
      <c r="B318" s="190"/>
      <c r="C318" s="191"/>
      <c r="D318" s="192" t="s">
        <v>76</v>
      </c>
      <c r="E318" s="204" t="s">
        <v>583</v>
      </c>
      <c r="F318" s="204" t="s">
        <v>584</v>
      </c>
      <c r="G318" s="191"/>
      <c r="H318" s="191"/>
      <c r="I318" s="194"/>
      <c r="J318" s="205">
        <f>BK318</f>
        <v>0</v>
      </c>
      <c r="K318" s="191"/>
      <c r="L318" s="196"/>
      <c r="M318" s="197"/>
      <c r="N318" s="198"/>
      <c r="O318" s="198"/>
      <c r="P318" s="199">
        <f>SUM(P319:P325)</f>
        <v>0</v>
      </c>
      <c r="Q318" s="198"/>
      <c r="R318" s="199">
        <f>SUM(R319:R325)</f>
        <v>1.6721288</v>
      </c>
      <c r="S318" s="198"/>
      <c r="T318" s="200">
        <f>SUM(T319:T325)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1" t="s">
        <v>87</v>
      </c>
      <c r="AT318" s="202" t="s">
        <v>76</v>
      </c>
      <c r="AU318" s="202" t="s">
        <v>85</v>
      </c>
      <c r="AY318" s="201" t="s">
        <v>137</v>
      </c>
      <c r="BK318" s="203">
        <f>SUM(BK319:BK325)</f>
        <v>0</v>
      </c>
    </row>
    <row r="319" spans="1:65" s="2" customFormat="1" ht="49.05" customHeight="1">
      <c r="A319" s="40"/>
      <c r="B319" s="41"/>
      <c r="C319" s="206" t="s">
        <v>585</v>
      </c>
      <c r="D319" s="206" t="s">
        <v>140</v>
      </c>
      <c r="E319" s="207" t="s">
        <v>586</v>
      </c>
      <c r="F319" s="208" t="s">
        <v>587</v>
      </c>
      <c r="G319" s="209" t="s">
        <v>143</v>
      </c>
      <c r="H319" s="210">
        <v>119.78</v>
      </c>
      <c r="I319" s="211"/>
      <c r="J319" s="212">
        <f>ROUND(I319*H319,2)</f>
        <v>0</v>
      </c>
      <c r="K319" s="208" t="s">
        <v>144</v>
      </c>
      <c r="L319" s="46"/>
      <c r="M319" s="213" t="s">
        <v>32</v>
      </c>
      <c r="N319" s="214" t="s">
        <v>48</v>
      </c>
      <c r="O319" s="86"/>
      <c r="P319" s="215">
        <f>O319*H319</f>
        <v>0</v>
      </c>
      <c r="Q319" s="215">
        <v>0.01396</v>
      </c>
      <c r="R319" s="215">
        <f>Q319*H319</f>
        <v>1.6721288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233</v>
      </c>
      <c r="AT319" s="217" t="s">
        <v>140</v>
      </c>
      <c r="AU319" s="217" t="s">
        <v>87</v>
      </c>
      <c r="AY319" s="18" t="s">
        <v>137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8" t="s">
        <v>85</v>
      </c>
      <c r="BK319" s="218">
        <f>ROUND(I319*H319,2)</f>
        <v>0</v>
      </c>
      <c r="BL319" s="18" t="s">
        <v>233</v>
      </c>
      <c r="BM319" s="217" t="s">
        <v>588</v>
      </c>
    </row>
    <row r="320" spans="1:47" s="2" customFormat="1" ht="12">
      <c r="A320" s="40"/>
      <c r="B320" s="41"/>
      <c r="C320" s="42"/>
      <c r="D320" s="219" t="s">
        <v>147</v>
      </c>
      <c r="E320" s="42"/>
      <c r="F320" s="220" t="s">
        <v>589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8" t="s">
        <v>147</v>
      </c>
      <c r="AU320" s="18" t="s">
        <v>87</v>
      </c>
    </row>
    <row r="321" spans="1:51" s="13" customFormat="1" ht="12">
      <c r="A321" s="13"/>
      <c r="B321" s="236"/>
      <c r="C321" s="237"/>
      <c r="D321" s="234" t="s">
        <v>156</v>
      </c>
      <c r="E321" s="246" t="s">
        <v>32</v>
      </c>
      <c r="F321" s="238" t="s">
        <v>590</v>
      </c>
      <c r="G321" s="237"/>
      <c r="H321" s="239">
        <v>15.2</v>
      </c>
      <c r="I321" s="240"/>
      <c r="J321" s="237"/>
      <c r="K321" s="237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156</v>
      </c>
      <c r="AU321" s="245" t="s">
        <v>87</v>
      </c>
      <c r="AV321" s="13" t="s">
        <v>87</v>
      </c>
      <c r="AW321" s="13" t="s">
        <v>38</v>
      </c>
      <c r="AX321" s="13" t="s">
        <v>77</v>
      </c>
      <c r="AY321" s="245" t="s">
        <v>137</v>
      </c>
    </row>
    <row r="322" spans="1:51" s="13" customFormat="1" ht="12">
      <c r="A322" s="13"/>
      <c r="B322" s="236"/>
      <c r="C322" s="237"/>
      <c r="D322" s="234" t="s">
        <v>156</v>
      </c>
      <c r="E322" s="246" t="s">
        <v>32</v>
      </c>
      <c r="F322" s="238" t="s">
        <v>492</v>
      </c>
      <c r="G322" s="237"/>
      <c r="H322" s="239">
        <v>104.58</v>
      </c>
      <c r="I322" s="240"/>
      <c r="J322" s="237"/>
      <c r="K322" s="237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156</v>
      </c>
      <c r="AU322" s="245" t="s">
        <v>87</v>
      </c>
      <c r="AV322" s="13" t="s">
        <v>87</v>
      </c>
      <c r="AW322" s="13" t="s">
        <v>38</v>
      </c>
      <c r="AX322" s="13" t="s">
        <v>77</v>
      </c>
      <c r="AY322" s="245" t="s">
        <v>137</v>
      </c>
    </row>
    <row r="323" spans="1:51" s="14" customFormat="1" ht="12">
      <c r="A323" s="14"/>
      <c r="B323" s="247"/>
      <c r="C323" s="248"/>
      <c r="D323" s="234" t="s">
        <v>156</v>
      </c>
      <c r="E323" s="249" t="s">
        <v>32</v>
      </c>
      <c r="F323" s="250" t="s">
        <v>210</v>
      </c>
      <c r="G323" s="248"/>
      <c r="H323" s="251">
        <v>119.78</v>
      </c>
      <c r="I323" s="252"/>
      <c r="J323" s="248"/>
      <c r="K323" s="248"/>
      <c r="L323" s="253"/>
      <c r="M323" s="254"/>
      <c r="N323" s="255"/>
      <c r="O323" s="255"/>
      <c r="P323" s="255"/>
      <c r="Q323" s="255"/>
      <c r="R323" s="255"/>
      <c r="S323" s="255"/>
      <c r="T323" s="25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7" t="s">
        <v>156</v>
      </c>
      <c r="AU323" s="257" t="s">
        <v>87</v>
      </c>
      <c r="AV323" s="14" t="s">
        <v>145</v>
      </c>
      <c r="AW323" s="14" t="s">
        <v>38</v>
      </c>
      <c r="AX323" s="14" t="s">
        <v>85</v>
      </c>
      <c r="AY323" s="257" t="s">
        <v>137</v>
      </c>
    </row>
    <row r="324" spans="1:65" s="2" customFormat="1" ht="44.25" customHeight="1">
      <c r="A324" s="40"/>
      <c r="B324" s="41"/>
      <c r="C324" s="206" t="s">
        <v>591</v>
      </c>
      <c r="D324" s="206" t="s">
        <v>140</v>
      </c>
      <c r="E324" s="207" t="s">
        <v>592</v>
      </c>
      <c r="F324" s="208" t="s">
        <v>593</v>
      </c>
      <c r="G324" s="209" t="s">
        <v>385</v>
      </c>
      <c r="H324" s="210">
        <v>1.672</v>
      </c>
      <c r="I324" s="211"/>
      <c r="J324" s="212">
        <f>ROUND(I324*H324,2)</f>
        <v>0</v>
      </c>
      <c r="K324" s="208" t="s">
        <v>144</v>
      </c>
      <c r="L324" s="46"/>
      <c r="M324" s="213" t="s">
        <v>32</v>
      </c>
      <c r="N324" s="214" t="s">
        <v>48</v>
      </c>
      <c r="O324" s="86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233</v>
      </c>
      <c r="AT324" s="217" t="s">
        <v>140</v>
      </c>
      <c r="AU324" s="217" t="s">
        <v>87</v>
      </c>
      <c r="AY324" s="18" t="s">
        <v>137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8" t="s">
        <v>85</v>
      </c>
      <c r="BK324" s="218">
        <f>ROUND(I324*H324,2)</f>
        <v>0</v>
      </c>
      <c r="BL324" s="18" t="s">
        <v>233</v>
      </c>
      <c r="BM324" s="217" t="s">
        <v>594</v>
      </c>
    </row>
    <row r="325" spans="1:47" s="2" customFormat="1" ht="12">
      <c r="A325" s="40"/>
      <c r="B325" s="41"/>
      <c r="C325" s="42"/>
      <c r="D325" s="219" t="s">
        <v>147</v>
      </c>
      <c r="E325" s="42"/>
      <c r="F325" s="220" t="s">
        <v>595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8" t="s">
        <v>147</v>
      </c>
      <c r="AU325" s="18" t="s">
        <v>87</v>
      </c>
    </row>
    <row r="326" spans="1:63" s="12" customFormat="1" ht="22.8" customHeight="1">
      <c r="A326" s="12"/>
      <c r="B326" s="190"/>
      <c r="C326" s="191"/>
      <c r="D326" s="192" t="s">
        <v>76</v>
      </c>
      <c r="E326" s="204" t="s">
        <v>596</v>
      </c>
      <c r="F326" s="204" t="s">
        <v>597</v>
      </c>
      <c r="G326" s="191"/>
      <c r="H326" s="191"/>
      <c r="I326" s="194"/>
      <c r="J326" s="205">
        <f>BK326</f>
        <v>0</v>
      </c>
      <c r="K326" s="191"/>
      <c r="L326" s="196"/>
      <c r="M326" s="197"/>
      <c r="N326" s="198"/>
      <c r="O326" s="198"/>
      <c r="P326" s="199">
        <f>SUM(P327:P329)</f>
        <v>0</v>
      </c>
      <c r="Q326" s="198"/>
      <c r="R326" s="199">
        <f>SUM(R327:R329)</f>
        <v>1.0519800000000001</v>
      </c>
      <c r="S326" s="198"/>
      <c r="T326" s="200">
        <f>SUM(T327:T329)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1" t="s">
        <v>87</v>
      </c>
      <c r="AT326" s="202" t="s">
        <v>76</v>
      </c>
      <c r="AU326" s="202" t="s">
        <v>85</v>
      </c>
      <c r="AY326" s="201" t="s">
        <v>137</v>
      </c>
      <c r="BK326" s="203">
        <f>SUM(BK327:BK329)</f>
        <v>0</v>
      </c>
    </row>
    <row r="327" spans="1:65" s="2" customFormat="1" ht="55.5" customHeight="1">
      <c r="A327" s="40"/>
      <c r="B327" s="41"/>
      <c r="C327" s="206" t="s">
        <v>598</v>
      </c>
      <c r="D327" s="206" t="s">
        <v>140</v>
      </c>
      <c r="E327" s="207" t="s">
        <v>599</v>
      </c>
      <c r="F327" s="208" t="s">
        <v>600</v>
      </c>
      <c r="G327" s="209" t="s">
        <v>143</v>
      </c>
      <c r="H327" s="210">
        <v>89</v>
      </c>
      <c r="I327" s="211"/>
      <c r="J327" s="212">
        <f>ROUND(I327*H327,2)</f>
        <v>0</v>
      </c>
      <c r="K327" s="208" t="s">
        <v>144</v>
      </c>
      <c r="L327" s="46"/>
      <c r="M327" s="213" t="s">
        <v>32</v>
      </c>
      <c r="N327" s="214" t="s">
        <v>48</v>
      </c>
      <c r="O327" s="86"/>
      <c r="P327" s="215">
        <f>O327*H327</f>
        <v>0</v>
      </c>
      <c r="Q327" s="215">
        <v>0.01182</v>
      </c>
      <c r="R327" s="215">
        <f>Q327*H327</f>
        <v>1.0519800000000001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233</v>
      </c>
      <c r="AT327" s="217" t="s">
        <v>140</v>
      </c>
      <c r="AU327" s="217" t="s">
        <v>87</v>
      </c>
      <c r="AY327" s="18" t="s">
        <v>137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8" t="s">
        <v>85</v>
      </c>
      <c r="BK327" s="218">
        <f>ROUND(I327*H327,2)</f>
        <v>0</v>
      </c>
      <c r="BL327" s="18" t="s">
        <v>233</v>
      </c>
      <c r="BM327" s="217" t="s">
        <v>601</v>
      </c>
    </row>
    <row r="328" spans="1:47" s="2" customFormat="1" ht="12">
      <c r="A328" s="40"/>
      <c r="B328" s="41"/>
      <c r="C328" s="42"/>
      <c r="D328" s="219" t="s">
        <v>147</v>
      </c>
      <c r="E328" s="42"/>
      <c r="F328" s="220" t="s">
        <v>602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8" t="s">
        <v>147</v>
      </c>
      <c r="AU328" s="18" t="s">
        <v>87</v>
      </c>
    </row>
    <row r="329" spans="1:51" s="13" customFormat="1" ht="12">
      <c r="A329" s="13"/>
      <c r="B329" s="236"/>
      <c r="C329" s="237"/>
      <c r="D329" s="234" t="s">
        <v>156</v>
      </c>
      <c r="E329" s="246" t="s">
        <v>32</v>
      </c>
      <c r="F329" s="238" t="s">
        <v>603</v>
      </c>
      <c r="G329" s="237"/>
      <c r="H329" s="239">
        <v>89</v>
      </c>
      <c r="I329" s="240"/>
      <c r="J329" s="237"/>
      <c r="K329" s="237"/>
      <c r="L329" s="241"/>
      <c r="M329" s="242"/>
      <c r="N329" s="243"/>
      <c r="O329" s="243"/>
      <c r="P329" s="243"/>
      <c r="Q329" s="243"/>
      <c r="R329" s="243"/>
      <c r="S329" s="243"/>
      <c r="T329" s="24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5" t="s">
        <v>156</v>
      </c>
      <c r="AU329" s="245" t="s">
        <v>87</v>
      </c>
      <c r="AV329" s="13" t="s">
        <v>87</v>
      </c>
      <c r="AW329" s="13" t="s">
        <v>38</v>
      </c>
      <c r="AX329" s="13" t="s">
        <v>85</v>
      </c>
      <c r="AY329" s="245" t="s">
        <v>137</v>
      </c>
    </row>
    <row r="330" spans="1:63" s="12" customFormat="1" ht="22.8" customHeight="1">
      <c r="A330" s="12"/>
      <c r="B330" s="190"/>
      <c r="C330" s="191"/>
      <c r="D330" s="192" t="s">
        <v>76</v>
      </c>
      <c r="E330" s="204" t="s">
        <v>604</v>
      </c>
      <c r="F330" s="204" t="s">
        <v>605</v>
      </c>
      <c r="G330" s="191"/>
      <c r="H330" s="191"/>
      <c r="I330" s="194"/>
      <c r="J330" s="205">
        <f>BK330</f>
        <v>0</v>
      </c>
      <c r="K330" s="191"/>
      <c r="L330" s="196"/>
      <c r="M330" s="197"/>
      <c r="N330" s="198"/>
      <c r="O330" s="198"/>
      <c r="P330" s="199">
        <f>SUM(P331:P386)</f>
        <v>0</v>
      </c>
      <c r="Q330" s="198"/>
      <c r="R330" s="199">
        <f>SUM(R331:R386)</f>
        <v>1.35503</v>
      </c>
      <c r="S330" s="198"/>
      <c r="T330" s="200">
        <f>SUM(T331:T386)</f>
        <v>0.928206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1" t="s">
        <v>87</v>
      </c>
      <c r="AT330" s="202" t="s">
        <v>76</v>
      </c>
      <c r="AU330" s="202" t="s">
        <v>85</v>
      </c>
      <c r="AY330" s="201" t="s">
        <v>137</v>
      </c>
      <c r="BK330" s="203">
        <f>SUM(BK331:BK386)</f>
        <v>0</v>
      </c>
    </row>
    <row r="331" spans="1:65" s="2" customFormat="1" ht="21.75" customHeight="1">
      <c r="A331" s="40"/>
      <c r="B331" s="41"/>
      <c r="C331" s="206" t="s">
        <v>606</v>
      </c>
      <c r="D331" s="206" t="s">
        <v>140</v>
      </c>
      <c r="E331" s="207" t="s">
        <v>607</v>
      </c>
      <c r="F331" s="208" t="s">
        <v>608</v>
      </c>
      <c r="G331" s="209" t="s">
        <v>160</v>
      </c>
      <c r="H331" s="210">
        <v>30.4</v>
      </c>
      <c r="I331" s="211"/>
      <c r="J331" s="212">
        <f>ROUND(I331*H331,2)</f>
        <v>0</v>
      </c>
      <c r="K331" s="208" t="s">
        <v>144</v>
      </c>
      <c r="L331" s="46"/>
      <c r="M331" s="213" t="s">
        <v>32</v>
      </c>
      <c r="N331" s="214" t="s">
        <v>48</v>
      </c>
      <c r="O331" s="86"/>
      <c r="P331" s="215">
        <f>O331*H331</f>
        <v>0</v>
      </c>
      <c r="Q331" s="215">
        <v>0</v>
      </c>
      <c r="R331" s="215">
        <f>Q331*H331</f>
        <v>0</v>
      </c>
      <c r="S331" s="215">
        <v>0.0017</v>
      </c>
      <c r="T331" s="216">
        <f>S331*H331</f>
        <v>0.05168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233</v>
      </c>
      <c r="AT331" s="217" t="s">
        <v>140</v>
      </c>
      <c r="AU331" s="217" t="s">
        <v>87</v>
      </c>
      <c r="AY331" s="18" t="s">
        <v>137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8" t="s">
        <v>85</v>
      </c>
      <c r="BK331" s="218">
        <f>ROUND(I331*H331,2)</f>
        <v>0</v>
      </c>
      <c r="BL331" s="18" t="s">
        <v>233</v>
      </c>
      <c r="BM331" s="217" t="s">
        <v>609</v>
      </c>
    </row>
    <row r="332" spans="1:47" s="2" customFormat="1" ht="12">
      <c r="A332" s="40"/>
      <c r="B332" s="41"/>
      <c r="C332" s="42"/>
      <c r="D332" s="219" t="s">
        <v>147</v>
      </c>
      <c r="E332" s="42"/>
      <c r="F332" s="220" t="s">
        <v>610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8" t="s">
        <v>147</v>
      </c>
      <c r="AU332" s="18" t="s">
        <v>87</v>
      </c>
    </row>
    <row r="333" spans="1:51" s="13" customFormat="1" ht="12">
      <c r="A333" s="13"/>
      <c r="B333" s="236"/>
      <c r="C333" s="237"/>
      <c r="D333" s="234" t="s">
        <v>156</v>
      </c>
      <c r="E333" s="246" t="s">
        <v>32</v>
      </c>
      <c r="F333" s="238" t="s">
        <v>611</v>
      </c>
      <c r="G333" s="237"/>
      <c r="H333" s="239">
        <v>30.4</v>
      </c>
      <c r="I333" s="240"/>
      <c r="J333" s="237"/>
      <c r="K333" s="237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156</v>
      </c>
      <c r="AU333" s="245" t="s">
        <v>87</v>
      </c>
      <c r="AV333" s="13" t="s">
        <v>87</v>
      </c>
      <c r="AW333" s="13" t="s">
        <v>38</v>
      </c>
      <c r="AX333" s="13" t="s">
        <v>85</v>
      </c>
      <c r="AY333" s="245" t="s">
        <v>137</v>
      </c>
    </row>
    <row r="334" spans="1:65" s="2" customFormat="1" ht="24.15" customHeight="1">
      <c r="A334" s="40"/>
      <c r="B334" s="41"/>
      <c r="C334" s="206" t="s">
        <v>612</v>
      </c>
      <c r="D334" s="206" t="s">
        <v>140</v>
      </c>
      <c r="E334" s="207" t="s">
        <v>613</v>
      </c>
      <c r="F334" s="208" t="s">
        <v>614</v>
      </c>
      <c r="G334" s="209" t="s">
        <v>160</v>
      </c>
      <c r="H334" s="210">
        <v>61.8</v>
      </c>
      <c r="I334" s="211"/>
      <c r="J334" s="212">
        <f>ROUND(I334*H334,2)</f>
        <v>0</v>
      </c>
      <c r="K334" s="208" t="s">
        <v>144</v>
      </c>
      <c r="L334" s="46"/>
      <c r="M334" s="213" t="s">
        <v>32</v>
      </c>
      <c r="N334" s="214" t="s">
        <v>48</v>
      </c>
      <c r="O334" s="86"/>
      <c r="P334" s="215">
        <f>O334*H334</f>
        <v>0</v>
      </c>
      <c r="Q334" s="215">
        <v>0</v>
      </c>
      <c r="R334" s="215">
        <f>Q334*H334</f>
        <v>0</v>
      </c>
      <c r="S334" s="215">
        <v>0.00167</v>
      </c>
      <c r="T334" s="216">
        <f>S334*H334</f>
        <v>0.10320599999999999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233</v>
      </c>
      <c r="AT334" s="217" t="s">
        <v>140</v>
      </c>
      <c r="AU334" s="217" t="s">
        <v>87</v>
      </c>
      <c r="AY334" s="18" t="s">
        <v>137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8" t="s">
        <v>85</v>
      </c>
      <c r="BK334" s="218">
        <f>ROUND(I334*H334,2)</f>
        <v>0</v>
      </c>
      <c r="BL334" s="18" t="s">
        <v>233</v>
      </c>
      <c r="BM334" s="217" t="s">
        <v>615</v>
      </c>
    </row>
    <row r="335" spans="1:47" s="2" customFormat="1" ht="12">
      <c r="A335" s="40"/>
      <c r="B335" s="41"/>
      <c r="C335" s="42"/>
      <c r="D335" s="219" t="s">
        <v>147</v>
      </c>
      <c r="E335" s="42"/>
      <c r="F335" s="220" t="s">
        <v>616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8" t="s">
        <v>147</v>
      </c>
      <c r="AU335" s="18" t="s">
        <v>87</v>
      </c>
    </row>
    <row r="336" spans="1:51" s="13" customFormat="1" ht="12">
      <c r="A336" s="13"/>
      <c r="B336" s="236"/>
      <c r="C336" s="237"/>
      <c r="D336" s="234" t="s">
        <v>156</v>
      </c>
      <c r="E336" s="246" t="s">
        <v>32</v>
      </c>
      <c r="F336" s="238" t="s">
        <v>617</v>
      </c>
      <c r="G336" s="237"/>
      <c r="H336" s="239">
        <v>24</v>
      </c>
      <c r="I336" s="240"/>
      <c r="J336" s="237"/>
      <c r="K336" s="237"/>
      <c r="L336" s="241"/>
      <c r="M336" s="242"/>
      <c r="N336" s="243"/>
      <c r="O336" s="243"/>
      <c r="P336" s="243"/>
      <c r="Q336" s="243"/>
      <c r="R336" s="243"/>
      <c r="S336" s="243"/>
      <c r="T336" s="24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5" t="s">
        <v>156</v>
      </c>
      <c r="AU336" s="245" t="s">
        <v>87</v>
      </c>
      <c r="AV336" s="13" t="s">
        <v>87</v>
      </c>
      <c r="AW336" s="13" t="s">
        <v>38</v>
      </c>
      <c r="AX336" s="13" t="s">
        <v>77</v>
      </c>
      <c r="AY336" s="245" t="s">
        <v>137</v>
      </c>
    </row>
    <row r="337" spans="1:51" s="13" customFormat="1" ht="12">
      <c r="A337" s="13"/>
      <c r="B337" s="236"/>
      <c r="C337" s="237"/>
      <c r="D337" s="234" t="s">
        <v>156</v>
      </c>
      <c r="E337" s="246" t="s">
        <v>32</v>
      </c>
      <c r="F337" s="238" t="s">
        <v>618</v>
      </c>
      <c r="G337" s="237"/>
      <c r="H337" s="239">
        <v>9.6</v>
      </c>
      <c r="I337" s="240"/>
      <c r="J337" s="237"/>
      <c r="K337" s="237"/>
      <c r="L337" s="241"/>
      <c r="M337" s="242"/>
      <c r="N337" s="243"/>
      <c r="O337" s="243"/>
      <c r="P337" s="243"/>
      <c r="Q337" s="243"/>
      <c r="R337" s="243"/>
      <c r="S337" s="243"/>
      <c r="T337" s="24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5" t="s">
        <v>156</v>
      </c>
      <c r="AU337" s="245" t="s">
        <v>87</v>
      </c>
      <c r="AV337" s="13" t="s">
        <v>87</v>
      </c>
      <c r="AW337" s="13" t="s">
        <v>38</v>
      </c>
      <c r="AX337" s="13" t="s">
        <v>77</v>
      </c>
      <c r="AY337" s="245" t="s">
        <v>137</v>
      </c>
    </row>
    <row r="338" spans="1:51" s="13" customFormat="1" ht="12">
      <c r="A338" s="13"/>
      <c r="B338" s="236"/>
      <c r="C338" s="237"/>
      <c r="D338" s="234" t="s">
        <v>156</v>
      </c>
      <c r="E338" s="246" t="s">
        <v>32</v>
      </c>
      <c r="F338" s="238" t="s">
        <v>619</v>
      </c>
      <c r="G338" s="237"/>
      <c r="H338" s="239">
        <v>2.4</v>
      </c>
      <c r="I338" s="240"/>
      <c r="J338" s="237"/>
      <c r="K338" s="237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156</v>
      </c>
      <c r="AU338" s="245" t="s">
        <v>87</v>
      </c>
      <c r="AV338" s="13" t="s">
        <v>87</v>
      </c>
      <c r="AW338" s="13" t="s">
        <v>38</v>
      </c>
      <c r="AX338" s="13" t="s">
        <v>77</v>
      </c>
      <c r="AY338" s="245" t="s">
        <v>137</v>
      </c>
    </row>
    <row r="339" spans="1:51" s="13" customFormat="1" ht="12">
      <c r="A339" s="13"/>
      <c r="B339" s="236"/>
      <c r="C339" s="237"/>
      <c r="D339" s="234" t="s">
        <v>156</v>
      </c>
      <c r="E339" s="246" t="s">
        <v>32</v>
      </c>
      <c r="F339" s="238" t="s">
        <v>620</v>
      </c>
      <c r="G339" s="237"/>
      <c r="H339" s="239">
        <v>1.8</v>
      </c>
      <c r="I339" s="240"/>
      <c r="J339" s="237"/>
      <c r="K339" s="237"/>
      <c r="L339" s="241"/>
      <c r="M339" s="242"/>
      <c r="N339" s="243"/>
      <c r="O339" s="243"/>
      <c r="P339" s="243"/>
      <c r="Q339" s="243"/>
      <c r="R339" s="243"/>
      <c r="S339" s="243"/>
      <c r="T339" s="24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5" t="s">
        <v>156</v>
      </c>
      <c r="AU339" s="245" t="s">
        <v>87</v>
      </c>
      <c r="AV339" s="13" t="s">
        <v>87</v>
      </c>
      <c r="AW339" s="13" t="s">
        <v>38</v>
      </c>
      <c r="AX339" s="13" t="s">
        <v>77</v>
      </c>
      <c r="AY339" s="245" t="s">
        <v>137</v>
      </c>
    </row>
    <row r="340" spans="1:51" s="13" customFormat="1" ht="12">
      <c r="A340" s="13"/>
      <c r="B340" s="236"/>
      <c r="C340" s="237"/>
      <c r="D340" s="234" t="s">
        <v>156</v>
      </c>
      <c r="E340" s="246" t="s">
        <v>32</v>
      </c>
      <c r="F340" s="238" t="s">
        <v>621</v>
      </c>
      <c r="G340" s="237"/>
      <c r="H340" s="239">
        <v>24</v>
      </c>
      <c r="I340" s="240"/>
      <c r="J340" s="237"/>
      <c r="K340" s="237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156</v>
      </c>
      <c r="AU340" s="245" t="s">
        <v>87</v>
      </c>
      <c r="AV340" s="13" t="s">
        <v>87</v>
      </c>
      <c r="AW340" s="13" t="s">
        <v>38</v>
      </c>
      <c r="AX340" s="13" t="s">
        <v>77</v>
      </c>
      <c r="AY340" s="245" t="s">
        <v>137</v>
      </c>
    </row>
    <row r="341" spans="1:51" s="14" customFormat="1" ht="12">
      <c r="A341" s="14"/>
      <c r="B341" s="247"/>
      <c r="C341" s="248"/>
      <c r="D341" s="234" t="s">
        <v>156</v>
      </c>
      <c r="E341" s="249" t="s">
        <v>32</v>
      </c>
      <c r="F341" s="250" t="s">
        <v>210</v>
      </c>
      <c r="G341" s="248"/>
      <c r="H341" s="251">
        <v>61.8</v>
      </c>
      <c r="I341" s="252"/>
      <c r="J341" s="248"/>
      <c r="K341" s="248"/>
      <c r="L341" s="253"/>
      <c r="M341" s="254"/>
      <c r="N341" s="255"/>
      <c r="O341" s="255"/>
      <c r="P341" s="255"/>
      <c r="Q341" s="255"/>
      <c r="R341" s="255"/>
      <c r="S341" s="255"/>
      <c r="T341" s="25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7" t="s">
        <v>156</v>
      </c>
      <c r="AU341" s="257" t="s">
        <v>87</v>
      </c>
      <c r="AV341" s="14" t="s">
        <v>145</v>
      </c>
      <c r="AW341" s="14" t="s">
        <v>38</v>
      </c>
      <c r="AX341" s="14" t="s">
        <v>85</v>
      </c>
      <c r="AY341" s="257" t="s">
        <v>137</v>
      </c>
    </row>
    <row r="342" spans="1:65" s="2" customFormat="1" ht="24.15" customHeight="1">
      <c r="A342" s="40"/>
      <c r="B342" s="41"/>
      <c r="C342" s="206" t="s">
        <v>622</v>
      </c>
      <c r="D342" s="206" t="s">
        <v>140</v>
      </c>
      <c r="E342" s="207" t="s">
        <v>623</v>
      </c>
      <c r="F342" s="208" t="s">
        <v>624</v>
      </c>
      <c r="G342" s="209" t="s">
        <v>160</v>
      </c>
      <c r="H342" s="210">
        <v>54.4</v>
      </c>
      <c r="I342" s="211"/>
      <c r="J342" s="212">
        <f>ROUND(I342*H342,2)</f>
        <v>0</v>
      </c>
      <c r="K342" s="208" t="s">
        <v>144</v>
      </c>
      <c r="L342" s="46"/>
      <c r="M342" s="213" t="s">
        <v>32</v>
      </c>
      <c r="N342" s="214" t="s">
        <v>48</v>
      </c>
      <c r="O342" s="86"/>
      <c r="P342" s="215">
        <f>O342*H342</f>
        <v>0</v>
      </c>
      <c r="Q342" s="215">
        <v>0</v>
      </c>
      <c r="R342" s="215">
        <f>Q342*H342</f>
        <v>0</v>
      </c>
      <c r="S342" s="215">
        <v>0.0026</v>
      </c>
      <c r="T342" s="216">
        <f>S342*H342</f>
        <v>0.14143999999999998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233</v>
      </c>
      <c r="AT342" s="217" t="s">
        <v>140</v>
      </c>
      <c r="AU342" s="217" t="s">
        <v>87</v>
      </c>
      <c r="AY342" s="18" t="s">
        <v>137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8" t="s">
        <v>85</v>
      </c>
      <c r="BK342" s="218">
        <f>ROUND(I342*H342,2)</f>
        <v>0</v>
      </c>
      <c r="BL342" s="18" t="s">
        <v>233</v>
      </c>
      <c r="BM342" s="217" t="s">
        <v>625</v>
      </c>
    </row>
    <row r="343" spans="1:47" s="2" customFormat="1" ht="12">
      <c r="A343" s="40"/>
      <c r="B343" s="41"/>
      <c r="C343" s="42"/>
      <c r="D343" s="219" t="s">
        <v>147</v>
      </c>
      <c r="E343" s="42"/>
      <c r="F343" s="220" t="s">
        <v>626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8" t="s">
        <v>147</v>
      </c>
      <c r="AU343" s="18" t="s">
        <v>87</v>
      </c>
    </row>
    <row r="344" spans="1:51" s="13" customFormat="1" ht="12">
      <c r="A344" s="13"/>
      <c r="B344" s="236"/>
      <c r="C344" s="237"/>
      <c r="D344" s="234" t="s">
        <v>156</v>
      </c>
      <c r="E344" s="246" t="s">
        <v>32</v>
      </c>
      <c r="F344" s="238" t="s">
        <v>627</v>
      </c>
      <c r="G344" s="237"/>
      <c r="H344" s="239">
        <v>54.4</v>
      </c>
      <c r="I344" s="240"/>
      <c r="J344" s="237"/>
      <c r="K344" s="237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156</v>
      </c>
      <c r="AU344" s="245" t="s">
        <v>87</v>
      </c>
      <c r="AV344" s="13" t="s">
        <v>87</v>
      </c>
      <c r="AW344" s="13" t="s">
        <v>38</v>
      </c>
      <c r="AX344" s="13" t="s">
        <v>85</v>
      </c>
      <c r="AY344" s="245" t="s">
        <v>137</v>
      </c>
    </row>
    <row r="345" spans="1:65" s="2" customFormat="1" ht="16.5" customHeight="1">
      <c r="A345" s="40"/>
      <c r="B345" s="41"/>
      <c r="C345" s="206" t="s">
        <v>628</v>
      </c>
      <c r="D345" s="206" t="s">
        <v>140</v>
      </c>
      <c r="E345" s="207" t="s">
        <v>629</v>
      </c>
      <c r="F345" s="208" t="s">
        <v>630</v>
      </c>
      <c r="G345" s="209" t="s">
        <v>262</v>
      </c>
      <c r="H345" s="210">
        <v>58</v>
      </c>
      <c r="I345" s="211"/>
      <c r="J345" s="212">
        <f>ROUND(I345*H345,2)</f>
        <v>0</v>
      </c>
      <c r="K345" s="208" t="s">
        <v>144</v>
      </c>
      <c r="L345" s="46"/>
      <c r="M345" s="213" t="s">
        <v>32</v>
      </c>
      <c r="N345" s="214" t="s">
        <v>48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0.0094</v>
      </c>
      <c r="T345" s="216">
        <f>S345*H345</f>
        <v>0.5452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233</v>
      </c>
      <c r="AT345" s="217" t="s">
        <v>140</v>
      </c>
      <c r="AU345" s="217" t="s">
        <v>87</v>
      </c>
      <c r="AY345" s="18" t="s">
        <v>137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8" t="s">
        <v>85</v>
      </c>
      <c r="BK345" s="218">
        <f>ROUND(I345*H345,2)</f>
        <v>0</v>
      </c>
      <c r="BL345" s="18" t="s">
        <v>233</v>
      </c>
      <c r="BM345" s="217" t="s">
        <v>631</v>
      </c>
    </row>
    <row r="346" spans="1:47" s="2" customFormat="1" ht="12">
      <c r="A346" s="40"/>
      <c r="B346" s="41"/>
      <c r="C346" s="42"/>
      <c r="D346" s="219" t="s">
        <v>147</v>
      </c>
      <c r="E346" s="42"/>
      <c r="F346" s="220" t="s">
        <v>632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8" t="s">
        <v>147</v>
      </c>
      <c r="AU346" s="18" t="s">
        <v>87</v>
      </c>
    </row>
    <row r="347" spans="1:51" s="13" customFormat="1" ht="12">
      <c r="A347" s="13"/>
      <c r="B347" s="236"/>
      <c r="C347" s="237"/>
      <c r="D347" s="234" t="s">
        <v>156</v>
      </c>
      <c r="E347" s="246" t="s">
        <v>32</v>
      </c>
      <c r="F347" s="238" t="s">
        <v>633</v>
      </c>
      <c r="G347" s="237"/>
      <c r="H347" s="239">
        <v>58</v>
      </c>
      <c r="I347" s="240"/>
      <c r="J347" s="237"/>
      <c r="K347" s="237"/>
      <c r="L347" s="241"/>
      <c r="M347" s="242"/>
      <c r="N347" s="243"/>
      <c r="O347" s="243"/>
      <c r="P347" s="243"/>
      <c r="Q347" s="243"/>
      <c r="R347" s="243"/>
      <c r="S347" s="243"/>
      <c r="T347" s="24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5" t="s">
        <v>156</v>
      </c>
      <c r="AU347" s="245" t="s">
        <v>87</v>
      </c>
      <c r="AV347" s="13" t="s">
        <v>87</v>
      </c>
      <c r="AW347" s="13" t="s">
        <v>38</v>
      </c>
      <c r="AX347" s="13" t="s">
        <v>85</v>
      </c>
      <c r="AY347" s="245" t="s">
        <v>137</v>
      </c>
    </row>
    <row r="348" spans="1:65" s="2" customFormat="1" ht="16.5" customHeight="1">
      <c r="A348" s="40"/>
      <c r="B348" s="41"/>
      <c r="C348" s="206" t="s">
        <v>634</v>
      </c>
      <c r="D348" s="206" t="s">
        <v>140</v>
      </c>
      <c r="E348" s="207" t="s">
        <v>635</v>
      </c>
      <c r="F348" s="208" t="s">
        <v>636</v>
      </c>
      <c r="G348" s="209" t="s">
        <v>160</v>
      </c>
      <c r="H348" s="210">
        <v>22</v>
      </c>
      <c r="I348" s="211"/>
      <c r="J348" s="212">
        <f>ROUND(I348*H348,2)</f>
        <v>0</v>
      </c>
      <c r="K348" s="208" t="s">
        <v>144</v>
      </c>
      <c r="L348" s="46"/>
      <c r="M348" s="213" t="s">
        <v>32</v>
      </c>
      <c r="N348" s="214" t="s">
        <v>48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0.00394</v>
      </c>
      <c r="T348" s="216">
        <f>S348*H348</f>
        <v>0.08668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233</v>
      </c>
      <c r="AT348" s="217" t="s">
        <v>140</v>
      </c>
      <c r="AU348" s="217" t="s">
        <v>87</v>
      </c>
      <c r="AY348" s="18" t="s">
        <v>137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8" t="s">
        <v>85</v>
      </c>
      <c r="BK348" s="218">
        <f>ROUND(I348*H348,2)</f>
        <v>0</v>
      </c>
      <c r="BL348" s="18" t="s">
        <v>233</v>
      </c>
      <c r="BM348" s="217" t="s">
        <v>637</v>
      </c>
    </row>
    <row r="349" spans="1:47" s="2" customFormat="1" ht="12">
      <c r="A349" s="40"/>
      <c r="B349" s="41"/>
      <c r="C349" s="42"/>
      <c r="D349" s="219" t="s">
        <v>147</v>
      </c>
      <c r="E349" s="42"/>
      <c r="F349" s="220" t="s">
        <v>638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8" t="s">
        <v>147</v>
      </c>
      <c r="AU349" s="18" t="s">
        <v>87</v>
      </c>
    </row>
    <row r="350" spans="1:51" s="13" customFormat="1" ht="12">
      <c r="A350" s="13"/>
      <c r="B350" s="236"/>
      <c r="C350" s="237"/>
      <c r="D350" s="234" t="s">
        <v>156</v>
      </c>
      <c r="E350" s="246" t="s">
        <v>32</v>
      </c>
      <c r="F350" s="238" t="s">
        <v>639</v>
      </c>
      <c r="G350" s="237"/>
      <c r="H350" s="239">
        <v>22</v>
      </c>
      <c r="I350" s="240"/>
      <c r="J350" s="237"/>
      <c r="K350" s="237"/>
      <c r="L350" s="241"/>
      <c r="M350" s="242"/>
      <c r="N350" s="243"/>
      <c r="O350" s="243"/>
      <c r="P350" s="243"/>
      <c r="Q350" s="243"/>
      <c r="R350" s="243"/>
      <c r="S350" s="243"/>
      <c r="T350" s="24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156</v>
      </c>
      <c r="AU350" s="245" t="s">
        <v>87</v>
      </c>
      <c r="AV350" s="13" t="s">
        <v>87</v>
      </c>
      <c r="AW350" s="13" t="s">
        <v>38</v>
      </c>
      <c r="AX350" s="13" t="s">
        <v>85</v>
      </c>
      <c r="AY350" s="245" t="s">
        <v>137</v>
      </c>
    </row>
    <row r="351" spans="1:65" s="2" customFormat="1" ht="33" customHeight="1">
      <c r="A351" s="40"/>
      <c r="B351" s="41"/>
      <c r="C351" s="206" t="s">
        <v>640</v>
      </c>
      <c r="D351" s="206" t="s">
        <v>140</v>
      </c>
      <c r="E351" s="207" t="s">
        <v>641</v>
      </c>
      <c r="F351" s="208" t="s">
        <v>642</v>
      </c>
      <c r="G351" s="209" t="s">
        <v>160</v>
      </c>
      <c r="H351" s="210">
        <v>32.6</v>
      </c>
      <c r="I351" s="211"/>
      <c r="J351" s="212">
        <f>ROUND(I351*H351,2)</f>
        <v>0</v>
      </c>
      <c r="K351" s="208" t="s">
        <v>144</v>
      </c>
      <c r="L351" s="46"/>
      <c r="M351" s="213" t="s">
        <v>32</v>
      </c>
      <c r="N351" s="214" t="s">
        <v>48</v>
      </c>
      <c r="O351" s="86"/>
      <c r="P351" s="215">
        <f>O351*H351</f>
        <v>0</v>
      </c>
      <c r="Q351" s="215">
        <v>0.00433</v>
      </c>
      <c r="R351" s="215">
        <f>Q351*H351</f>
        <v>0.141158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233</v>
      </c>
      <c r="AT351" s="217" t="s">
        <v>140</v>
      </c>
      <c r="AU351" s="217" t="s">
        <v>87</v>
      </c>
      <c r="AY351" s="18" t="s">
        <v>137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8" t="s">
        <v>85</v>
      </c>
      <c r="BK351" s="218">
        <f>ROUND(I351*H351,2)</f>
        <v>0</v>
      </c>
      <c r="BL351" s="18" t="s">
        <v>233</v>
      </c>
      <c r="BM351" s="217" t="s">
        <v>643</v>
      </c>
    </row>
    <row r="352" spans="1:47" s="2" customFormat="1" ht="12">
      <c r="A352" s="40"/>
      <c r="B352" s="41"/>
      <c r="C352" s="42"/>
      <c r="D352" s="219" t="s">
        <v>147</v>
      </c>
      <c r="E352" s="42"/>
      <c r="F352" s="220" t="s">
        <v>644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8" t="s">
        <v>147</v>
      </c>
      <c r="AU352" s="18" t="s">
        <v>87</v>
      </c>
    </row>
    <row r="353" spans="1:51" s="13" customFormat="1" ht="12">
      <c r="A353" s="13"/>
      <c r="B353" s="236"/>
      <c r="C353" s="237"/>
      <c r="D353" s="234" t="s">
        <v>156</v>
      </c>
      <c r="E353" s="246" t="s">
        <v>32</v>
      </c>
      <c r="F353" s="238" t="s">
        <v>645</v>
      </c>
      <c r="G353" s="237"/>
      <c r="H353" s="239">
        <v>32.6</v>
      </c>
      <c r="I353" s="240"/>
      <c r="J353" s="237"/>
      <c r="K353" s="237"/>
      <c r="L353" s="241"/>
      <c r="M353" s="242"/>
      <c r="N353" s="243"/>
      <c r="O353" s="243"/>
      <c r="P353" s="243"/>
      <c r="Q353" s="243"/>
      <c r="R353" s="243"/>
      <c r="S353" s="243"/>
      <c r="T353" s="24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5" t="s">
        <v>156</v>
      </c>
      <c r="AU353" s="245" t="s">
        <v>87</v>
      </c>
      <c r="AV353" s="13" t="s">
        <v>87</v>
      </c>
      <c r="AW353" s="13" t="s">
        <v>38</v>
      </c>
      <c r="AX353" s="13" t="s">
        <v>85</v>
      </c>
      <c r="AY353" s="245" t="s">
        <v>137</v>
      </c>
    </row>
    <row r="354" spans="1:65" s="2" customFormat="1" ht="37.8" customHeight="1">
      <c r="A354" s="40"/>
      <c r="B354" s="41"/>
      <c r="C354" s="206" t="s">
        <v>646</v>
      </c>
      <c r="D354" s="206" t="s">
        <v>140</v>
      </c>
      <c r="E354" s="207" t="s">
        <v>647</v>
      </c>
      <c r="F354" s="208" t="s">
        <v>648</v>
      </c>
      <c r="G354" s="209" t="s">
        <v>160</v>
      </c>
      <c r="H354" s="210">
        <v>32.6</v>
      </c>
      <c r="I354" s="211"/>
      <c r="J354" s="212">
        <f>ROUND(I354*H354,2)</f>
        <v>0</v>
      </c>
      <c r="K354" s="208" t="s">
        <v>144</v>
      </c>
      <c r="L354" s="46"/>
      <c r="M354" s="213" t="s">
        <v>32</v>
      </c>
      <c r="N354" s="214" t="s">
        <v>48</v>
      </c>
      <c r="O354" s="86"/>
      <c r="P354" s="215">
        <f>O354*H354</f>
        <v>0</v>
      </c>
      <c r="Q354" s="215">
        <v>0.00159</v>
      </c>
      <c r="R354" s="215">
        <f>Q354*H354</f>
        <v>0.051834000000000005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233</v>
      </c>
      <c r="AT354" s="217" t="s">
        <v>140</v>
      </c>
      <c r="AU354" s="217" t="s">
        <v>87</v>
      </c>
      <c r="AY354" s="18" t="s">
        <v>137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8" t="s">
        <v>85</v>
      </c>
      <c r="BK354" s="218">
        <f>ROUND(I354*H354,2)</f>
        <v>0</v>
      </c>
      <c r="BL354" s="18" t="s">
        <v>233</v>
      </c>
      <c r="BM354" s="217" t="s">
        <v>649</v>
      </c>
    </row>
    <row r="355" spans="1:47" s="2" customFormat="1" ht="12">
      <c r="A355" s="40"/>
      <c r="B355" s="41"/>
      <c r="C355" s="42"/>
      <c r="D355" s="219" t="s">
        <v>147</v>
      </c>
      <c r="E355" s="42"/>
      <c r="F355" s="220" t="s">
        <v>650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8" t="s">
        <v>147</v>
      </c>
      <c r="AU355" s="18" t="s">
        <v>87</v>
      </c>
    </row>
    <row r="356" spans="1:65" s="2" customFormat="1" ht="37.8" customHeight="1">
      <c r="A356" s="40"/>
      <c r="B356" s="41"/>
      <c r="C356" s="206" t="s">
        <v>651</v>
      </c>
      <c r="D356" s="206" t="s">
        <v>140</v>
      </c>
      <c r="E356" s="207" t="s">
        <v>652</v>
      </c>
      <c r="F356" s="208" t="s">
        <v>653</v>
      </c>
      <c r="G356" s="209" t="s">
        <v>160</v>
      </c>
      <c r="H356" s="210">
        <v>56</v>
      </c>
      <c r="I356" s="211"/>
      <c r="J356" s="212">
        <f>ROUND(I356*H356,2)</f>
        <v>0</v>
      </c>
      <c r="K356" s="208" t="s">
        <v>144</v>
      </c>
      <c r="L356" s="46"/>
      <c r="M356" s="213" t="s">
        <v>32</v>
      </c>
      <c r="N356" s="214" t="s">
        <v>48</v>
      </c>
      <c r="O356" s="86"/>
      <c r="P356" s="215">
        <f>O356*H356</f>
        <v>0</v>
      </c>
      <c r="Q356" s="215">
        <v>0.00228</v>
      </c>
      <c r="R356" s="215">
        <f>Q356*H356</f>
        <v>0.12768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233</v>
      </c>
      <c r="AT356" s="217" t="s">
        <v>140</v>
      </c>
      <c r="AU356" s="217" t="s">
        <v>87</v>
      </c>
      <c r="AY356" s="18" t="s">
        <v>137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8" t="s">
        <v>85</v>
      </c>
      <c r="BK356" s="218">
        <f>ROUND(I356*H356,2)</f>
        <v>0</v>
      </c>
      <c r="BL356" s="18" t="s">
        <v>233</v>
      </c>
      <c r="BM356" s="217" t="s">
        <v>654</v>
      </c>
    </row>
    <row r="357" spans="1:47" s="2" customFormat="1" ht="12">
      <c r="A357" s="40"/>
      <c r="B357" s="41"/>
      <c r="C357" s="42"/>
      <c r="D357" s="219" t="s">
        <v>147</v>
      </c>
      <c r="E357" s="42"/>
      <c r="F357" s="220" t="s">
        <v>655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8" t="s">
        <v>147</v>
      </c>
      <c r="AU357" s="18" t="s">
        <v>87</v>
      </c>
    </row>
    <row r="358" spans="1:51" s="13" customFormat="1" ht="12">
      <c r="A358" s="13"/>
      <c r="B358" s="236"/>
      <c r="C358" s="237"/>
      <c r="D358" s="234" t="s">
        <v>156</v>
      </c>
      <c r="E358" s="246" t="s">
        <v>32</v>
      </c>
      <c r="F358" s="238" t="s">
        <v>656</v>
      </c>
      <c r="G358" s="237"/>
      <c r="H358" s="239">
        <v>56</v>
      </c>
      <c r="I358" s="240"/>
      <c r="J358" s="237"/>
      <c r="K358" s="237"/>
      <c r="L358" s="241"/>
      <c r="M358" s="242"/>
      <c r="N358" s="243"/>
      <c r="O358" s="243"/>
      <c r="P358" s="243"/>
      <c r="Q358" s="243"/>
      <c r="R358" s="243"/>
      <c r="S358" s="243"/>
      <c r="T358" s="24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5" t="s">
        <v>156</v>
      </c>
      <c r="AU358" s="245" t="s">
        <v>87</v>
      </c>
      <c r="AV358" s="13" t="s">
        <v>87</v>
      </c>
      <c r="AW358" s="13" t="s">
        <v>38</v>
      </c>
      <c r="AX358" s="13" t="s">
        <v>85</v>
      </c>
      <c r="AY358" s="245" t="s">
        <v>137</v>
      </c>
    </row>
    <row r="359" spans="1:65" s="2" customFormat="1" ht="33" customHeight="1">
      <c r="A359" s="40"/>
      <c r="B359" s="41"/>
      <c r="C359" s="206" t="s">
        <v>657</v>
      </c>
      <c r="D359" s="206" t="s">
        <v>140</v>
      </c>
      <c r="E359" s="207" t="s">
        <v>658</v>
      </c>
      <c r="F359" s="208" t="s">
        <v>659</v>
      </c>
      <c r="G359" s="209" t="s">
        <v>160</v>
      </c>
      <c r="H359" s="210">
        <v>9</v>
      </c>
      <c r="I359" s="211"/>
      <c r="J359" s="212">
        <f>ROUND(I359*H359,2)</f>
        <v>0</v>
      </c>
      <c r="K359" s="208" t="s">
        <v>144</v>
      </c>
      <c r="L359" s="46"/>
      <c r="M359" s="213" t="s">
        <v>32</v>
      </c>
      <c r="N359" s="214" t="s">
        <v>48</v>
      </c>
      <c r="O359" s="86"/>
      <c r="P359" s="215">
        <f>O359*H359</f>
        <v>0</v>
      </c>
      <c r="Q359" s="215">
        <v>0.00117</v>
      </c>
      <c r="R359" s="215">
        <f>Q359*H359</f>
        <v>0.010530000000000001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233</v>
      </c>
      <c r="AT359" s="217" t="s">
        <v>140</v>
      </c>
      <c r="AU359" s="217" t="s">
        <v>87</v>
      </c>
      <c r="AY359" s="18" t="s">
        <v>137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8" t="s">
        <v>85</v>
      </c>
      <c r="BK359" s="218">
        <f>ROUND(I359*H359,2)</f>
        <v>0</v>
      </c>
      <c r="BL359" s="18" t="s">
        <v>233</v>
      </c>
      <c r="BM359" s="217" t="s">
        <v>660</v>
      </c>
    </row>
    <row r="360" spans="1:47" s="2" customFormat="1" ht="12">
      <c r="A360" s="40"/>
      <c r="B360" s="41"/>
      <c r="C360" s="42"/>
      <c r="D360" s="219" t="s">
        <v>147</v>
      </c>
      <c r="E360" s="42"/>
      <c r="F360" s="220" t="s">
        <v>661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8" t="s">
        <v>147</v>
      </c>
      <c r="AU360" s="18" t="s">
        <v>87</v>
      </c>
    </row>
    <row r="361" spans="1:65" s="2" customFormat="1" ht="37.8" customHeight="1">
      <c r="A361" s="40"/>
      <c r="B361" s="41"/>
      <c r="C361" s="206" t="s">
        <v>662</v>
      </c>
      <c r="D361" s="206" t="s">
        <v>140</v>
      </c>
      <c r="E361" s="207" t="s">
        <v>663</v>
      </c>
      <c r="F361" s="208" t="s">
        <v>664</v>
      </c>
      <c r="G361" s="209" t="s">
        <v>160</v>
      </c>
      <c r="H361" s="210">
        <v>61.2</v>
      </c>
      <c r="I361" s="211"/>
      <c r="J361" s="212">
        <f>ROUND(I361*H361,2)</f>
        <v>0</v>
      </c>
      <c r="K361" s="208" t="s">
        <v>144</v>
      </c>
      <c r="L361" s="46"/>
      <c r="M361" s="213" t="s">
        <v>32</v>
      </c>
      <c r="N361" s="214" t="s">
        <v>48</v>
      </c>
      <c r="O361" s="86"/>
      <c r="P361" s="215">
        <f>O361*H361</f>
        <v>0</v>
      </c>
      <c r="Q361" s="215">
        <v>0.00291</v>
      </c>
      <c r="R361" s="215">
        <f>Q361*H361</f>
        <v>0.178092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233</v>
      </c>
      <c r="AT361" s="217" t="s">
        <v>140</v>
      </c>
      <c r="AU361" s="217" t="s">
        <v>87</v>
      </c>
      <c r="AY361" s="18" t="s">
        <v>137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8" t="s">
        <v>85</v>
      </c>
      <c r="BK361" s="218">
        <f>ROUND(I361*H361,2)</f>
        <v>0</v>
      </c>
      <c r="BL361" s="18" t="s">
        <v>233</v>
      </c>
      <c r="BM361" s="217" t="s">
        <v>665</v>
      </c>
    </row>
    <row r="362" spans="1:47" s="2" customFormat="1" ht="12">
      <c r="A362" s="40"/>
      <c r="B362" s="41"/>
      <c r="C362" s="42"/>
      <c r="D362" s="219" t="s">
        <v>147</v>
      </c>
      <c r="E362" s="42"/>
      <c r="F362" s="220" t="s">
        <v>666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8" t="s">
        <v>147</v>
      </c>
      <c r="AU362" s="18" t="s">
        <v>87</v>
      </c>
    </row>
    <row r="363" spans="1:51" s="13" customFormat="1" ht="12">
      <c r="A363" s="13"/>
      <c r="B363" s="236"/>
      <c r="C363" s="237"/>
      <c r="D363" s="234" t="s">
        <v>156</v>
      </c>
      <c r="E363" s="246" t="s">
        <v>32</v>
      </c>
      <c r="F363" s="238" t="s">
        <v>205</v>
      </c>
      <c r="G363" s="237"/>
      <c r="H363" s="239">
        <v>4.2</v>
      </c>
      <c r="I363" s="240"/>
      <c r="J363" s="237"/>
      <c r="K363" s="237"/>
      <c r="L363" s="241"/>
      <c r="M363" s="242"/>
      <c r="N363" s="243"/>
      <c r="O363" s="243"/>
      <c r="P363" s="243"/>
      <c r="Q363" s="243"/>
      <c r="R363" s="243"/>
      <c r="S363" s="243"/>
      <c r="T363" s="24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156</v>
      </c>
      <c r="AU363" s="245" t="s">
        <v>87</v>
      </c>
      <c r="AV363" s="13" t="s">
        <v>87</v>
      </c>
      <c r="AW363" s="13" t="s">
        <v>38</v>
      </c>
      <c r="AX363" s="13" t="s">
        <v>77</v>
      </c>
      <c r="AY363" s="245" t="s">
        <v>137</v>
      </c>
    </row>
    <row r="364" spans="1:51" s="13" customFormat="1" ht="12">
      <c r="A364" s="13"/>
      <c r="B364" s="236"/>
      <c r="C364" s="237"/>
      <c r="D364" s="234" t="s">
        <v>156</v>
      </c>
      <c r="E364" s="246" t="s">
        <v>32</v>
      </c>
      <c r="F364" s="238" t="s">
        <v>206</v>
      </c>
      <c r="G364" s="237"/>
      <c r="H364" s="239">
        <v>3.6</v>
      </c>
      <c r="I364" s="240"/>
      <c r="J364" s="237"/>
      <c r="K364" s="237"/>
      <c r="L364" s="241"/>
      <c r="M364" s="242"/>
      <c r="N364" s="243"/>
      <c r="O364" s="243"/>
      <c r="P364" s="243"/>
      <c r="Q364" s="243"/>
      <c r="R364" s="243"/>
      <c r="S364" s="243"/>
      <c r="T364" s="24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5" t="s">
        <v>156</v>
      </c>
      <c r="AU364" s="245" t="s">
        <v>87</v>
      </c>
      <c r="AV364" s="13" t="s">
        <v>87</v>
      </c>
      <c r="AW364" s="13" t="s">
        <v>38</v>
      </c>
      <c r="AX364" s="13" t="s">
        <v>77</v>
      </c>
      <c r="AY364" s="245" t="s">
        <v>137</v>
      </c>
    </row>
    <row r="365" spans="1:51" s="13" customFormat="1" ht="12">
      <c r="A365" s="13"/>
      <c r="B365" s="236"/>
      <c r="C365" s="237"/>
      <c r="D365" s="234" t="s">
        <v>156</v>
      </c>
      <c r="E365" s="246" t="s">
        <v>32</v>
      </c>
      <c r="F365" s="238" t="s">
        <v>207</v>
      </c>
      <c r="G365" s="237"/>
      <c r="H365" s="239">
        <v>5.4</v>
      </c>
      <c r="I365" s="240"/>
      <c r="J365" s="237"/>
      <c r="K365" s="237"/>
      <c r="L365" s="241"/>
      <c r="M365" s="242"/>
      <c r="N365" s="243"/>
      <c r="O365" s="243"/>
      <c r="P365" s="243"/>
      <c r="Q365" s="243"/>
      <c r="R365" s="243"/>
      <c r="S365" s="243"/>
      <c r="T365" s="24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5" t="s">
        <v>156</v>
      </c>
      <c r="AU365" s="245" t="s">
        <v>87</v>
      </c>
      <c r="AV365" s="13" t="s">
        <v>87</v>
      </c>
      <c r="AW365" s="13" t="s">
        <v>38</v>
      </c>
      <c r="AX365" s="13" t="s">
        <v>77</v>
      </c>
      <c r="AY365" s="245" t="s">
        <v>137</v>
      </c>
    </row>
    <row r="366" spans="1:51" s="13" customFormat="1" ht="12">
      <c r="A366" s="13"/>
      <c r="B366" s="236"/>
      <c r="C366" s="237"/>
      <c r="D366" s="234" t="s">
        <v>156</v>
      </c>
      <c r="E366" s="246" t="s">
        <v>32</v>
      </c>
      <c r="F366" s="238" t="s">
        <v>208</v>
      </c>
      <c r="G366" s="237"/>
      <c r="H366" s="239">
        <v>24</v>
      </c>
      <c r="I366" s="240"/>
      <c r="J366" s="237"/>
      <c r="K366" s="237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156</v>
      </c>
      <c r="AU366" s="245" t="s">
        <v>87</v>
      </c>
      <c r="AV366" s="13" t="s">
        <v>87</v>
      </c>
      <c r="AW366" s="13" t="s">
        <v>38</v>
      </c>
      <c r="AX366" s="13" t="s">
        <v>77</v>
      </c>
      <c r="AY366" s="245" t="s">
        <v>137</v>
      </c>
    </row>
    <row r="367" spans="1:51" s="13" customFormat="1" ht="12">
      <c r="A367" s="13"/>
      <c r="B367" s="236"/>
      <c r="C367" s="237"/>
      <c r="D367" s="234" t="s">
        <v>156</v>
      </c>
      <c r="E367" s="246" t="s">
        <v>32</v>
      </c>
      <c r="F367" s="238" t="s">
        <v>667</v>
      </c>
      <c r="G367" s="237"/>
      <c r="H367" s="239">
        <v>24</v>
      </c>
      <c r="I367" s="240"/>
      <c r="J367" s="237"/>
      <c r="K367" s="237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156</v>
      </c>
      <c r="AU367" s="245" t="s">
        <v>87</v>
      </c>
      <c r="AV367" s="13" t="s">
        <v>87</v>
      </c>
      <c r="AW367" s="13" t="s">
        <v>38</v>
      </c>
      <c r="AX367" s="13" t="s">
        <v>77</v>
      </c>
      <c r="AY367" s="245" t="s">
        <v>137</v>
      </c>
    </row>
    <row r="368" spans="1:51" s="14" customFormat="1" ht="12">
      <c r="A368" s="14"/>
      <c r="B368" s="247"/>
      <c r="C368" s="248"/>
      <c r="D368" s="234" t="s">
        <v>156</v>
      </c>
      <c r="E368" s="249" t="s">
        <v>32</v>
      </c>
      <c r="F368" s="250" t="s">
        <v>210</v>
      </c>
      <c r="G368" s="248"/>
      <c r="H368" s="251">
        <v>61.2</v>
      </c>
      <c r="I368" s="252"/>
      <c r="J368" s="248"/>
      <c r="K368" s="248"/>
      <c r="L368" s="253"/>
      <c r="M368" s="254"/>
      <c r="N368" s="255"/>
      <c r="O368" s="255"/>
      <c r="P368" s="255"/>
      <c r="Q368" s="255"/>
      <c r="R368" s="255"/>
      <c r="S368" s="255"/>
      <c r="T368" s="25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7" t="s">
        <v>156</v>
      </c>
      <c r="AU368" s="257" t="s">
        <v>87</v>
      </c>
      <c r="AV368" s="14" t="s">
        <v>145</v>
      </c>
      <c r="AW368" s="14" t="s">
        <v>38</v>
      </c>
      <c r="AX368" s="14" t="s">
        <v>85</v>
      </c>
      <c r="AY368" s="257" t="s">
        <v>137</v>
      </c>
    </row>
    <row r="369" spans="1:65" s="2" customFormat="1" ht="44.25" customHeight="1">
      <c r="A369" s="40"/>
      <c r="B369" s="41"/>
      <c r="C369" s="206" t="s">
        <v>668</v>
      </c>
      <c r="D369" s="206" t="s">
        <v>140</v>
      </c>
      <c r="E369" s="207" t="s">
        <v>669</v>
      </c>
      <c r="F369" s="208" t="s">
        <v>670</v>
      </c>
      <c r="G369" s="209" t="s">
        <v>160</v>
      </c>
      <c r="H369" s="210">
        <v>9</v>
      </c>
      <c r="I369" s="211"/>
      <c r="J369" s="212">
        <f>ROUND(I369*H369,2)</f>
        <v>0</v>
      </c>
      <c r="K369" s="208" t="s">
        <v>144</v>
      </c>
      <c r="L369" s="46"/>
      <c r="M369" s="213" t="s">
        <v>32</v>
      </c>
      <c r="N369" s="214" t="s">
        <v>48</v>
      </c>
      <c r="O369" s="86"/>
      <c r="P369" s="215">
        <f>O369*H369</f>
        <v>0</v>
      </c>
      <c r="Q369" s="215">
        <v>0.0022</v>
      </c>
      <c r="R369" s="215">
        <f>Q369*H369</f>
        <v>0.0198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233</v>
      </c>
      <c r="AT369" s="217" t="s">
        <v>140</v>
      </c>
      <c r="AU369" s="217" t="s">
        <v>87</v>
      </c>
      <c r="AY369" s="18" t="s">
        <v>137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8" t="s">
        <v>85</v>
      </c>
      <c r="BK369" s="218">
        <f>ROUND(I369*H369,2)</f>
        <v>0</v>
      </c>
      <c r="BL369" s="18" t="s">
        <v>233</v>
      </c>
      <c r="BM369" s="217" t="s">
        <v>671</v>
      </c>
    </row>
    <row r="370" spans="1:47" s="2" customFormat="1" ht="12">
      <c r="A370" s="40"/>
      <c r="B370" s="41"/>
      <c r="C370" s="42"/>
      <c r="D370" s="219" t="s">
        <v>147</v>
      </c>
      <c r="E370" s="42"/>
      <c r="F370" s="220" t="s">
        <v>672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8" t="s">
        <v>147</v>
      </c>
      <c r="AU370" s="18" t="s">
        <v>87</v>
      </c>
    </row>
    <row r="371" spans="1:51" s="13" customFormat="1" ht="12">
      <c r="A371" s="13"/>
      <c r="B371" s="236"/>
      <c r="C371" s="237"/>
      <c r="D371" s="234" t="s">
        <v>156</v>
      </c>
      <c r="E371" s="246" t="s">
        <v>32</v>
      </c>
      <c r="F371" s="238" t="s">
        <v>673</v>
      </c>
      <c r="G371" s="237"/>
      <c r="H371" s="239">
        <v>9</v>
      </c>
      <c r="I371" s="240"/>
      <c r="J371" s="237"/>
      <c r="K371" s="237"/>
      <c r="L371" s="241"/>
      <c r="M371" s="242"/>
      <c r="N371" s="243"/>
      <c r="O371" s="243"/>
      <c r="P371" s="243"/>
      <c r="Q371" s="243"/>
      <c r="R371" s="243"/>
      <c r="S371" s="243"/>
      <c r="T371" s="24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5" t="s">
        <v>156</v>
      </c>
      <c r="AU371" s="245" t="s">
        <v>87</v>
      </c>
      <c r="AV371" s="13" t="s">
        <v>87</v>
      </c>
      <c r="AW371" s="13" t="s">
        <v>38</v>
      </c>
      <c r="AX371" s="13" t="s">
        <v>85</v>
      </c>
      <c r="AY371" s="245" t="s">
        <v>137</v>
      </c>
    </row>
    <row r="372" spans="1:65" s="2" customFormat="1" ht="44.25" customHeight="1">
      <c r="A372" s="40"/>
      <c r="B372" s="41"/>
      <c r="C372" s="206" t="s">
        <v>674</v>
      </c>
      <c r="D372" s="206" t="s">
        <v>140</v>
      </c>
      <c r="E372" s="207" t="s">
        <v>675</v>
      </c>
      <c r="F372" s="208" t="s">
        <v>676</v>
      </c>
      <c r="G372" s="209" t="s">
        <v>160</v>
      </c>
      <c r="H372" s="210">
        <v>65</v>
      </c>
      <c r="I372" s="211"/>
      <c r="J372" s="212">
        <f>ROUND(I372*H372,2)</f>
        <v>0</v>
      </c>
      <c r="K372" s="208" t="s">
        <v>144</v>
      </c>
      <c r="L372" s="46"/>
      <c r="M372" s="213" t="s">
        <v>32</v>
      </c>
      <c r="N372" s="214" t="s">
        <v>48</v>
      </c>
      <c r="O372" s="86"/>
      <c r="P372" s="215">
        <f>O372*H372</f>
        <v>0</v>
      </c>
      <c r="Q372" s="215">
        <v>0.00289</v>
      </c>
      <c r="R372" s="215">
        <f>Q372*H372</f>
        <v>0.18785000000000002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233</v>
      </c>
      <c r="AT372" s="217" t="s">
        <v>140</v>
      </c>
      <c r="AU372" s="217" t="s">
        <v>87</v>
      </c>
      <c r="AY372" s="18" t="s">
        <v>137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8" t="s">
        <v>85</v>
      </c>
      <c r="BK372" s="218">
        <f>ROUND(I372*H372,2)</f>
        <v>0</v>
      </c>
      <c r="BL372" s="18" t="s">
        <v>233</v>
      </c>
      <c r="BM372" s="217" t="s">
        <v>677</v>
      </c>
    </row>
    <row r="373" spans="1:47" s="2" customFormat="1" ht="12">
      <c r="A373" s="40"/>
      <c r="B373" s="41"/>
      <c r="C373" s="42"/>
      <c r="D373" s="219" t="s">
        <v>147</v>
      </c>
      <c r="E373" s="42"/>
      <c r="F373" s="220" t="s">
        <v>678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8" t="s">
        <v>147</v>
      </c>
      <c r="AU373" s="18" t="s">
        <v>87</v>
      </c>
    </row>
    <row r="374" spans="1:51" s="13" customFormat="1" ht="12">
      <c r="A374" s="13"/>
      <c r="B374" s="236"/>
      <c r="C374" s="237"/>
      <c r="D374" s="234" t="s">
        <v>156</v>
      </c>
      <c r="E374" s="246" t="s">
        <v>32</v>
      </c>
      <c r="F374" s="238" t="s">
        <v>679</v>
      </c>
      <c r="G374" s="237"/>
      <c r="H374" s="239">
        <v>56</v>
      </c>
      <c r="I374" s="240"/>
      <c r="J374" s="237"/>
      <c r="K374" s="237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156</v>
      </c>
      <c r="AU374" s="245" t="s">
        <v>87</v>
      </c>
      <c r="AV374" s="13" t="s">
        <v>87</v>
      </c>
      <c r="AW374" s="13" t="s">
        <v>38</v>
      </c>
      <c r="AX374" s="13" t="s">
        <v>77</v>
      </c>
      <c r="AY374" s="245" t="s">
        <v>137</v>
      </c>
    </row>
    <row r="375" spans="1:51" s="13" customFormat="1" ht="12">
      <c r="A375" s="13"/>
      <c r="B375" s="236"/>
      <c r="C375" s="237"/>
      <c r="D375" s="234" t="s">
        <v>156</v>
      </c>
      <c r="E375" s="246" t="s">
        <v>32</v>
      </c>
      <c r="F375" s="238" t="s">
        <v>680</v>
      </c>
      <c r="G375" s="237"/>
      <c r="H375" s="239">
        <v>9</v>
      </c>
      <c r="I375" s="240"/>
      <c r="J375" s="237"/>
      <c r="K375" s="237"/>
      <c r="L375" s="241"/>
      <c r="M375" s="242"/>
      <c r="N375" s="243"/>
      <c r="O375" s="243"/>
      <c r="P375" s="243"/>
      <c r="Q375" s="243"/>
      <c r="R375" s="243"/>
      <c r="S375" s="243"/>
      <c r="T375" s="24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5" t="s">
        <v>156</v>
      </c>
      <c r="AU375" s="245" t="s">
        <v>87</v>
      </c>
      <c r="AV375" s="13" t="s">
        <v>87</v>
      </c>
      <c r="AW375" s="13" t="s">
        <v>38</v>
      </c>
      <c r="AX375" s="13" t="s">
        <v>77</v>
      </c>
      <c r="AY375" s="245" t="s">
        <v>137</v>
      </c>
    </row>
    <row r="376" spans="1:51" s="14" customFormat="1" ht="12">
      <c r="A376" s="14"/>
      <c r="B376" s="247"/>
      <c r="C376" s="248"/>
      <c r="D376" s="234" t="s">
        <v>156</v>
      </c>
      <c r="E376" s="249" t="s">
        <v>32</v>
      </c>
      <c r="F376" s="250" t="s">
        <v>210</v>
      </c>
      <c r="G376" s="248"/>
      <c r="H376" s="251">
        <v>65</v>
      </c>
      <c r="I376" s="252"/>
      <c r="J376" s="248"/>
      <c r="K376" s="248"/>
      <c r="L376" s="253"/>
      <c r="M376" s="254"/>
      <c r="N376" s="255"/>
      <c r="O376" s="255"/>
      <c r="P376" s="255"/>
      <c r="Q376" s="255"/>
      <c r="R376" s="255"/>
      <c r="S376" s="255"/>
      <c r="T376" s="256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7" t="s">
        <v>156</v>
      </c>
      <c r="AU376" s="257" t="s">
        <v>87</v>
      </c>
      <c r="AV376" s="14" t="s">
        <v>145</v>
      </c>
      <c r="AW376" s="14" t="s">
        <v>38</v>
      </c>
      <c r="AX376" s="14" t="s">
        <v>85</v>
      </c>
      <c r="AY376" s="257" t="s">
        <v>137</v>
      </c>
    </row>
    <row r="377" spans="1:65" s="2" customFormat="1" ht="44.25" customHeight="1">
      <c r="A377" s="40"/>
      <c r="B377" s="41"/>
      <c r="C377" s="206" t="s">
        <v>681</v>
      </c>
      <c r="D377" s="206" t="s">
        <v>140</v>
      </c>
      <c r="E377" s="207" t="s">
        <v>682</v>
      </c>
      <c r="F377" s="208" t="s">
        <v>683</v>
      </c>
      <c r="G377" s="209" t="s">
        <v>160</v>
      </c>
      <c r="H377" s="210">
        <v>1.75</v>
      </c>
      <c r="I377" s="211"/>
      <c r="J377" s="212">
        <f>ROUND(I377*H377,2)</f>
        <v>0</v>
      </c>
      <c r="K377" s="208" t="s">
        <v>144</v>
      </c>
      <c r="L377" s="46"/>
      <c r="M377" s="213" t="s">
        <v>32</v>
      </c>
      <c r="N377" s="214" t="s">
        <v>48</v>
      </c>
      <c r="O377" s="86"/>
      <c r="P377" s="215">
        <f>O377*H377</f>
        <v>0</v>
      </c>
      <c r="Q377" s="215">
        <v>0.00436</v>
      </c>
      <c r="R377" s="215">
        <f>Q377*H377</f>
        <v>0.0076300000000000005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233</v>
      </c>
      <c r="AT377" s="217" t="s">
        <v>140</v>
      </c>
      <c r="AU377" s="217" t="s">
        <v>87</v>
      </c>
      <c r="AY377" s="18" t="s">
        <v>137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8" t="s">
        <v>85</v>
      </c>
      <c r="BK377" s="218">
        <f>ROUND(I377*H377,2)</f>
        <v>0</v>
      </c>
      <c r="BL377" s="18" t="s">
        <v>233</v>
      </c>
      <c r="BM377" s="217" t="s">
        <v>684</v>
      </c>
    </row>
    <row r="378" spans="1:47" s="2" customFormat="1" ht="12">
      <c r="A378" s="40"/>
      <c r="B378" s="41"/>
      <c r="C378" s="42"/>
      <c r="D378" s="219" t="s">
        <v>147</v>
      </c>
      <c r="E378" s="42"/>
      <c r="F378" s="220" t="s">
        <v>685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8" t="s">
        <v>147</v>
      </c>
      <c r="AU378" s="18" t="s">
        <v>87</v>
      </c>
    </row>
    <row r="379" spans="1:51" s="13" customFormat="1" ht="12">
      <c r="A379" s="13"/>
      <c r="B379" s="236"/>
      <c r="C379" s="237"/>
      <c r="D379" s="234" t="s">
        <v>156</v>
      </c>
      <c r="E379" s="246" t="s">
        <v>32</v>
      </c>
      <c r="F379" s="238" t="s">
        <v>686</v>
      </c>
      <c r="G379" s="237"/>
      <c r="H379" s="239">
        <v>1.75</v>
      </c>
      <c r="I379" s="240"/>
      <c r="J379" s="237"/>
      <c r="K379" s="237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156</v>
      </c>
      <c r="AU379" s="245" t="s">
        <v>87</v>
      </c>
      <c r="AV379" s="13" t="s">
        <v>87</v>
      </c>
      <c r="AW379" s="13" t="s">
        <v>38</v>
      </c>
      <c r="AX379" s="13" t="s">
        <v>85</v>
      </c>
      <c r="AY379" s="245" t="s">
        <v>137</v>
      </c>
    </row>
    <row r="380" spans="1:65" s="2" customFormat="1" ht="44.25" customHeight="1">
      <c r="A380" s="40"/>
      <c r="B380" s="41"/>
      <c r="C380" s="206" t="s">
        <v>687</v>
      </c>
      <c r="D380" s="206" t="s">
        <v>140</v>
      </c>
      <c r="E380" s="207" t="s">
        <v>682</v>
      </c>
      <c r="F380" s="208" t="s">
        <v>683</v>
      </c>
      <c r="G380" s="209" t="s">
        <v>160</v>
      </c>
      <c r="H380" s="210">
        <v>56</v>
      </c>
      <c r="I380" s="211"/>
      <c r="J380" s="212">
        <f>ROUND(I380*H380,2)</f>
        <v>0</v>
      </c>
      <c r="K380" s="208" t="s">
        <v>144</v>
      </c>
      <c r="L380" s="46"/>
      <c r="M380" s="213" t="s">
        <v>32</v>
      </c>
      <c r="N380" s="214" t="s">
        <v>48</v>
      </c>
      <c r="O380" s="86"/>
      <c r="P380" s="215">
        <f>O380*H380</f>
        <v>0</v>
      </c>
      <c r="Q380" s="215">
        <v>0.00436</v>
      </c>
      <c r="R380" s="215">
        <f>Q380*H380</f>
        <v>0.24416000000000002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233</v>
      </c>
      <c r="AT380" s="217" t="s">
        <v>140</v>
      </c>
      <c r="AU380" s="217" t="s">
        <v>87</v>
      </c>
      <c r="AY380" s="18" t="s">
        <v>137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8" t="s">
        <v>85</v>
      </c>
      <c r="BK380" s="218">
        <f>ROUND(I380*H380,2)</f>
        <v>0</v>
      </c>
      <c r="BL380" s="18" t="s">
        <v>233</v>
      </c>
      <c r="BM380" s="217" t="s">
        <v>688</v>
      </c>
    </row>
    <row r="381" spans="1:47" s="2" customFormat="1" ht="12">
      <c r="A381" s="40"/>
      <c r="B381" s="41"/>
      <c r="C381" s="42"/>
      <c r="D381" s="219" t="s">
        <v>147</v>
      </c>
      <c r="E381" s="42"/>
      <c r="F381" s="220" t="s">
        <v>685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8" t="s">
        <v>147</v>
      </c>
      <c r="AU381" s="18" t="s">
        <v>87</v>
      </c>
    </row>
    <row r="382" spans="1:51" s="13" customFormat="1" ht="12">
      <c r="A382" s="13"/>
      <c r="B382" s="236"/>
      <c r="C382" s="237"/>
      <c r="D382" s="234" t="s">
        <v>156</v>
      </c>
      <c r="E382" s="246" t="s">
        <v>32</v>
      </c>
      <c r="F382" s="238" t="s">
        <v>689</v>
      </c>
      <c r="G382" s="237"/>
      <c r="H382" s="239">
        <v>56</v>
      </c>
      <c r="I382" s="240"/>
      <c r="J382" s="237"/>
      <c r="K382" s="237"/>
      <c r="L382" s="241"/>
      <c r="M382" s="242"/>
      <c r="N382" s="243"/>
      <c r="O382" s="243"/>
      <c r="P382" s="243"/>
      <c r="Q382" s="243"/>
      <c r="R382" s="243"/>
      <c r="S382" s="243"/>
      <c r="T382" s="24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5" t="s">
        <v>156</v>
      </c>
      <c r="AU382" s="245" t="s">
        <v>87</v>
      </c>
      <c r="AV382" s="13" t="s">
        <v>87</v>
      </c>
      <c r="AW382" s="13" t="s">
        <v>38</v>
      </c>
      <c r="AX382" s="13" t="s">
        <v>85</v>
      </c>
      <c r="AY382" s="245" t="s">
        <v>137</v>
      </c>
    </row>
    <row r="383" spans="1:65" s="2" customFormat="1" ht="24.15" customHeight="1">
      <c r="A383" s="40"/>
      <c r="B383" s="41"/>
      <c r="C383" s="206" t="s">
        <v>690</v>
      </c>
      <c r="D383" s="206" t="s">
        <v>140</v>
      </c>
      <c r="E383" s="207" t="s">
        <v>691</v>
      </c>
      <c r="F383" s="208" t="s">
        <v>692</v>
      </c>
      <c r="G383" s="209" t="s">
        <v>160</v>
      </c>
      <c r="H383" s="210">
        <v>88.6</v>
      </c>
      <c r="I383" s="211"/>
      <c r="J383" s="212">
        <f>ROUND(I383*H383,2)</f>
        <v>0</v>
      </c>
      <c r="K383" s="208" t="s">
        <v>32</v>
      </c>
      <c r="L383" s="46"/>
      <c r="M383" s="213" t="s">
        <v>32</v>
      </c>
      <c r="N383" s="214" t="s">
        <v>48</v>
      </c>
      <c r="O383" s="86"/>
      <c r="P383" s="215">
        <f>O383*H383</f>
        <v>0</v>
      </c>
      <c r="Q383" s="215">
        <v>0.00436</v>
      </c>
      <c r="R383" s="215">
        <f>Q383*H383</f>
        <v>0.386296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233</v>
      </c>
      <c r="AT383" s="217" t="s">
        <v>140</v>
      </c>
      <c r="AU383" s="217" t="s">
        <v>87</v>
      </c>
      <c r="AY383" s="18" t="s">
        <v>137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8" t="s">
        <v>85</v>
      </c>
      <c r="BK383" s="218">
        <f>ROUND(I383*H383,2)</f>
        <v>0</v>
      </c>
      <c r="BL383" s="18" t="s">
        <v>233</v>
      </c>
      <c r="BM383" s="217" t="s">
        <v>693</v>
      </c>
    </row>
    <row r="384" spans="1:51" s="13" customFormat="1" ht="12">
      <c r="A384" s="13"/>
      <c r="B384" s="236"/>
      <c r="C384" s="237"/>
      <c r="D384" s="234" t="s">
        <v>156</v>
      </c>
      <c r="E384" s="246" t="s">
        <v>32</v>
      </c>
      <c r="F384" s="238" t="s">
        <v>694</v>
      </c>
      <c r="G384" s="237"/>
      <c r="H384" s="239">
        <v>88.6</v>
      </c>
      <c r="I384" s="240"/>
      <c r="J384" s="237"/>
      <c r="K384" s="237"/>
      <c r="L384" s="241"/>
      <c r="M384" s="242"/>
      <c r="N384" s="243"/>
      <c r="O384" s="243"/>
      <c r="P384" s="243"/>
      <c r="Q384" s="243"/>
      <c r="R384" s="243"/>
      <c r="S384" s="243"/>
      <c r="T384" s="24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5" t="s">
        <v>156</v>
      </c>
      <c r="AU384" s="245" t="s">
        <v>87</v>
      </c>
      <c r="AV384" s="13" t="s">
        <v>87</v>
      </c>
      <c r="AW384" s="13" t="s">
        <v>38</v>
      </c>
      <c r="AX384" s="13" t="s">
        <v>85</v>
      </c>
      <c r="AY384" s="245" t="s">
        <v>137</v>
      </c>
    </row>
    <row r="385" spans="1:65" s="2" customFormat="1" ht="44.25" customHeight="1">
      <c r="A385" s="40"/>
      <c r="B385" s="41"/>
      <c r="C385" s="206" t="s">
        <v>695</v>
      </c>
      <c r="D385" s="206" t="s">
        <v>140</v>
      </c>
      <c r="E385" s="207" t="s">
        <v>696</v>
      </c>
      <c r="F385" s="208" t="s">
        <v>697</v>
      </c>
      <c r="G385" s="209" t="s">
        <v>385</v>
      </c>
      <c r="H385" s="210">
        <v>1.355</v>
      </c>
      <c r="I385" s="211"/>
      <c r="J385" s="212">
        <f>ROUND(I385*H385,2)</f>
        <v>0</v>
      </c>
      <c r="K385" s="208" t="s">
        <v>144</v>
      </c>
      <c r="L385" s="46"/>
      <c r="M385" s="213" t="s">
        <v>32</v>
      </c>
      <c r="N385" s="214" t="s">
        <v>48</v>
      </c>
      <c r="O385" s="86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233</v>
      </c>
      <c r="AT385" s="217" t="s">
        <v>140</v>
      </c>
      <c r="AU385" s="217" t="s">
        <v>87</v>
      </c>
      <c r="AY385" s="18" t="s">
        <v>137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8" t="s">
        <v>85</v>
      </c>
      <c r="BK385" s="218">
        <f>ROUND(I385*H385,2)</f>
        <v>0</v>
      </c>
      <c r="BL385" s="18" t="s">
        <v>233</v>
      </c>
      <c r="BM385" s="217" t="s">
        <v>698</v>
      </c>
    </row>
    <row r="386" spans="1:47" s="2" customFormat="1" ht="12">
      <c r="A386" s="40"/>
      <c r="B386" s="41"/>
      <c r="C386" s="42"/>
      <c r="D386" s="219" t="s">
        <v>147</v>
      </c>
      <c r="E386" s="42"/>
      <c r="F386" s="220" t="s">
        <v>699</v>
      </c>
      <c r="G386" s="42"/>
      <c r="H386" s="42"/>
      <c r="I386" s="221"/>
      <c r="J386" s="42"/>
      <c r="K386" s="42"/>
      <c r="L386" s="46"/>
      <c r="M386" s="222"/>
      <c r="N386" s="22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8" t="s">
        <v>147</v>
      </c>
      <c r="AU386" s="18" t="s">
        <v>87</v>
      </c>
    </row>
    <row r="387" spans="1:63" s="12" customFormat="1" ht="22.8" customHeight="1">
      <c r="A387" s="12"/>
      <c r="B387" s="190"/>
      <c r="C387" s="191"/>
      <c r="D387" s="192" t="s">
        <v>76</v>
      </c>
      <c r="E387" s="204" t="s">
        <v>700</v>
      </c>
      <c r="F387" s="204" t="s">
        <v>701</v>
      </c>
      <c r="G387" s="191"/>
      <c r="H387" s="191"/>
      <c r="I387" s="194"/>
      <c r="J387" s="205">
        <f>BK387</f>
        <v>0</v>
      </c>
      <c r="K387" s="191"/>
      <c r="L387" s="196"/>
      <c r="M387" s="197"/>
      <c r="N387" s="198"/>
      <c r="O387" s="198"/>
      <c r="P387" s="199">
        <f>SUM(P388:P428)</f>
        <v>0</v>
      </c>
      <c r="Q387" s="198"/>
      <c r="R387" s="199">
        <f>SUM(R388:R428)</f>
        <v>2.5207956000000005</v>
      </c>
      <c r="S387" s="198"/>
      <c r="T387" s="200">
        <f>SUM(T388:T428)</f>
        <v>0.078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1" t="s">
        <v>87</v>
      </c>
      <c r="AT387" s="202" t="s">
        <v>76</v>
      </c>
      <c r="AU387" s="202" t="s">
        <v>85</v>
      </c>
      <c r="AY387" s="201" t="s">
        <v>137</v>
      </c>
      <c r="BK387" s="203">
        <f>SUM(BK388:BK428)</f>
        <v>0</v>
      </c>
    </row>
    <row r="388" spans="1:65" s="2" customFormat="1" ht="33" customHeight="1">
      <c r="A388" s="40"/>
      <c r="B388" s="41"/>
      <c r="C388" s="206" t="s">
        <v>702</v>
      </c>
      <c r="D388" s="206" t="s">
        <v>140</v>
      </c>
      <c r="E388" s="207" t="s">
        <v>703</v>
      </c>
      <c r="F388" s="208" t="s">
        <v>704</v>
      </c>
      <c r="G388" s="209" t="s">
        <v>262</v>
      </c>
      <c r="H388" s="210">
        <v>2</v>
      </c>
      <c r="I388" s="211"/>
      <c r="J388" s="212">
        <f>ROUND(I388*H388,2)</f>
        <v>0</v>
      </c>
      <c r="K388" s="208" t="s">
        <v>144</v>
      </c>
      <c r="L388" s="46"/>
      <c r="M388" s="213" t="s">
        <v>32</v>
      </c>
      <c r="N388" s="214" t="s">
        <v>48</v>
      </c>
      <c r="O388" s="86"/>
      <c r="P388" s="215">
        <f>O388*H388</f>
        <v>0</v>
      </c>
      <c r="Q388" s="215">
        <v>0</v>
      </c>
      <c r="R388" s="215">
        <f>Q388*H388</f>
        <v>0</v>
      </c>
      <c r="S388" s="215">
        <v>0.003</v>
      </c>
      <c r="T388" s="216">
        <f>S388*H388</f>
        <v>0.006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233</v>
      </c>
      <c r="AT388" s="217" t="s">
        <v>140</v>
      </c>
      <c r="AU388" s="217" t="s">
        <v>87</v>
      </c>
      <c r="AY388" s="18" t="s">
        <v>137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8" t="s">
        <v>85</v>
      </c>
      <c r="BK388" s="218">
        <f>ROUND(I388*H388,2)</f>
        <v>0</v>
      </c>
      <c r="BL388" s="18" t="s">
        <v>233</v>
      </c>
      <c r="BM388" s="217" t="s">
        <v>705</v>
      </c>
    </row>
    <row r="389" spans="1:47" s="2" customFormat="1" ht="12">
      <c r="A389" s="40"/>
      <c r="B389" s="41"/>
      <c r="C389" s="42"/>
      <c r="D389" s="219" t="s">
        <v>147</v>
      </c>
      <c r="E389" s="42"/>
      <c r="F389" s="220" t="s">
        <v>706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8" t="s">
        <v>147</v>
      </c>
      <c r="AU389" s="18" t="s">
        <v>87</v>
      </c>
    </row>
    <row r="390" spans="1:65" s="2" customFormat="1" ht="37.8" customHeight="1">
      <c r="A390" s="40"/>
      <c r="B390" s="41"/>
      <c r="C390" s="206" t="s">
        <v>707</v>
      </c>
      <c r="D390" s="206" t="s">
        <v>140</v>
      </c>
      <c r="E390" s="207" t="s">
        <v>708</v>
      </c>
      <c r="F390" s="208" t="s">
        <v>709</v>
      </c>
      <c r="G390" s="209" t="s">
        <v>262</v>
      </c>
      <c r="H390" s="210">
        <v>2</v>
      </c>
      <c r="I390" s="211"/>
      <c r="J390" s="212">
        <f>ROUND(I390*H390,2)</f>
        <v>0</v>
      </c>
      <c r="K390" s="208" t="s">
        <v>144</v>
      </c>
      <c r="L390" s="46"/>
      <c r="M390" s="213" t="s">
        <v>32</v>
      </c>
      <c r="N390" s="214" t="s">
        <v>48</v>
      </c>
      <c r="O390" s="86"/>
      <c r="P390" s="215">
        <f>O390*H390</f>
        <v>0</v>
      </c>
      <c r="Q390" s="215">
        <v>0</v>
      </c>
      <c r="R390" s="215">
        <f>Q390*H390</f>
        <v>0</v>
      </c>
      <c r="S390" s="215">
        <v>0.006</v>
      </c>
      <c r="T390" s="216">
        <f>S390*H390</f>
        <v>0.012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7" t="s">
        <v>233</v>
      </c>
      <c r="AT390" s="217" t="s">
        <v>140</v>
      </c>
      <c r="AU390" s="217" t="s">
        <v>87</v>
      </c>
      <c r="AY390" s="18" t="s">
        <v>137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8" t="s">
        <v>85</v>
      </c>
      <c r="BK390" s="218">
        <f>ROUND(I390*H390,2)</f>
        <v>0</v>
      </c>
      <c r="BL390" s="18" t="s">
        <v>233</v>
      </c>
      <c r="BM390" s="217" t="s">
        <v>710</v>
      </c>
    </row>
    <row r="391" spans="1:47" s="2" customFormat="1" ht="12">
      <c r="A391" s="40"/>
      <c r="B391" s="41"/>
      <c r="C391" s="42"/>
      <c r="D391" s="219" t="s">
        <v>147</v>
      </c>
      <c r="E391" s="42"/>
      <c r="F391" s="220" t="s">
        <v>711</v>
      </c>
      <c r="G391" s="42"/>
      <c r="H391" s="42"/>
      <c r="I391" s="221"/>
      <c r="J391" s="42"/>
      <c r="K391" s="42"/>
      <c r="L391" s="46"/>
      <c r="M391" s="222"/>
      <c r="N391" s="22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8" t="s">
        <v>147</v>
      </c>
      <c r="AU391" s="18" t="s">
        <v>87</v>
      </c>
    </row>
    <row r="392" spans="1:65" s="2" customFormat="1" ht="33" customHeight="1">
      <c r="A392" s="40"/>
      <c r="B392" s="41"/>
      <c r="C392" s="206" t="s">
        <v>712</v>
      </c>
      <c r="D392" s="206" t="s">
        <v>140</v>
      </c>
      <c r="E392" s="207" t="s">
        <v>713</v>
      </c>
      <c r="F392" s="208" t="s">
        <v>714</v>
      </c>
      <c r="G392" s="209" t="s">
        <v>262</v>
      </c>
      <c r="H392" s="210">
        <v>4</v>
      </c>
      <c r="I392" s="211"/>
      <c r="J392" s="212">
        <f>ROUND(I392*H392,2)</f>
        <v>0</v>
      </c>
      <c r="K392" s="208" t="s">
        <v>144</v>
      </c>
      <c r="L392" s="46"/>
      <c r="M392" s="213" t="s">
        <v>32</v>
      </c>
      <c r="N392" s="214" t="s">
        <v>48</v>
      </c>
      <c r="O392" s="86"/>
      <c r="P392" s="215">
        <f>O392*H392</f>
        <v>0</v>
      </c>
      <c r="Q392" s="215">
        <v>0</v>
      </c>
      <c r="R392" s="215">
        <f>Q392*H392</f>
        <v>0</v>
      </c>
      <c r="S392" s="215">
        <v>0.015</v>
      </c>
      <c r="T392" s="216">
        <f>S392*H392</f>
        <v>0.06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7" t="s">
        <v>233</v>
      </c>
      <c r="AT392" s="217" t="s">
        <v>140</v>
      </c>
      <c r="AU392" s="217" t="s">
        <v>87</v>
      </c>
      <c r="AY392" s="18" t="s">
        <v>137</v>
      </c>
      <c r="BE392" s="218">
        <f>IF(N392="základní",J392,0)</f>
        <v>0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8" t="s">
        <v>85</v>
      </c>
      <c r="BK392" s="218">
        <f>ROUND(I392*H392,2)</f>
        <v>0</v>
      </c>
      <c r="BL392" s="18" t="s">
        <v>233</v>
      </c>
      <c r="BM392" s="217" t="s">
        <v>715</v>
      </c>
    </row>
    <row r="393" spans="1:47" s="2" customFormat="1" ht="12">
      <c r="A393" s="40"/>
      <c r="B393" s="41"/>
      <c r="C393" s="42"/>
      <c r="D393" s="219" t="s">
        <v>147</v>
      </c>
      <c r="E393" s="42"/>
      <c r="F393" s="220" t="s">
        <v>716</v>
      </c>
      <c r="G393" s="42"/>
      <c r="H393" s="42"/>
      <c r="I393" s="221"/>
      <c r="J393" s="42"/>
      <c r="K393" s="42"/>
      <c r="L393" s="46"/>
      <c r="M393" s="222"/>
      <c r="N393" s="223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8" t="s">
        <v>147</v>
      </c>
      <c r="AU393" s="18" t="s">
        <v>87</v>
      </c>
    </row>
    <row r="394" spans="1:65" s="2" customFormat="1" ht="33" customHeight="1">
      <c r="A394" s="40"/>
      <c r="B394" s="41"/>
      <c r="C394" s="206" t="s">
        <v>717</v>
      </c>
      <c r="D394" s="206" t="s">
        <v>140</v>
      </c>
      <c r="E394" s="207" t="s">
        <v>718</v>
      </c>
      <c r="F394" s="208" t="s">
        <v>719</v>
      </c>
      <c r="G394" s="209" t="s">
        <v>143</v>
      </c>
      <c r="H394" s="210">
        <v>4.86</v>
      </c>
      <c r="I394" s="211"/>
      <c r="J394" s="212">
        <f>ROUND(I394*H394,2)</f>
        <v>0</v>
      </c>
      <c r="K394" s="208" t="s">
        <v>144</v>
      </c>
      <c r="L394" s="46"/>
      <c r="M394" s="213" t="s">
        <v>32</v>
      </c>
      <c r="N394" s="214" t="s">
        <v>48</v>
      </c>
      <c r="O394" s="86"/>
      <c r="P394" s="215">
        <f>O394*H394</f>
        <v>0</v>
      </c>
      <c r="Q394" s="215">
        <v>0.00026</v>
      </c>
      <c r="R394" s="215">
        <f>Q394*H394</f>
        <v>0.0012636</v>
      </c>
      <c r="S394" s="215">
        <v>0</v>
      </c>
      <c r="T394" s="21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7" t="s">
        <v>233</v>
      </c>
      <c r="AT394" s="217" t="s">
        <v>140</v>
      </c>
      <c r="AU394" s="217" t="s">
        <v>87</v>
      </c>
      <c r="AY394" s="18" t="s">
        <v>137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8" t="s">
        <v>85</v>
      </c>
      <c r="BK394" s="218">
        <f>ROUND(I394*H394,2)</f>
        <v>0</v>
      </c>
      <c r="BL394" s="18" t="s">
        <v>233</v>
      </c>
      <c r="BM394" s="217" t="s">
        <v>720</v>
      </c>
    </row>
    <row r="395" spans="1:47" s="2" customFormat="1" ht="12">
      <c r="A395" s="40"/>
      <c r="B395" s="41"/>
      <c r="C395" s="42"/>
      <c r="D395" s="219" t="s">
        <v>147</v>
      </c>
      <c r="E395" s="42"/>
      <c r="F395" s="220" t="s">
        <v>721</v>
      </c>
      <c r="G395" s="42"/>
      <c r="H395" s="42"/>
      <c r="I395" s="221"/>
      <c r="J395" s="42"/>
      <c r="K395" s="42"/>
      <c r="L395" s="46"/>
      <c r="M395" s="222"/>
      <c r="N395" s="223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8" t="s">
        <v>147</v>
      </c>
      <c r="AU395" s="18" t="s">
        <v>87</v>
      </c>
    </row>
    <row r="396" spans="1:51" s="13" customFormat="1" ht="12">
      <c r="A396" s="13"/>
      <c r="B396" s="236"/>
      <c r="C396" s="237"/>
      <c r="D396" s="234" t="s">
        <v>156</v>
      </c>
      <c r="E396" s="246" t="s">
        <v>32</v>
      </c>
      <c r="F396" s="238" t="s">
        <v>722</v>
      </c>
      <c r="G396" s="237"/>
      <c r="H396" s="239">
        <v>4.86</v>
      </c>
      <c r="I396" s="240"/>
      <c r="J396" s="237"/>
      <c r="K396" s="237"/>
      <c r="L396" s="241"/>
      <c r="M396" s="242"/>
      <c r="N396" s="243"/>
      <c r="O396" s="243"/>
      <c r="P396" s="243"/>
      <c r="Q396" s="243"/>
      <c r="R396" s="243"/>
      <c r="S396" s="243"/>
      <c r="T396" s="24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5" t="s">
        <v>156</v>
      </c>
      <c r="AU396" s="245" t="s">
        <v>87</v>
      </c>
      <c r="AV396" s="13" t="s">
        <v>87</v>
      </c>
      <c r="AW396" s="13" t="s">
        <v>38</v>
      </c>
      <c r="AX396" s="13" t="s">
        <v>85</v>
      </c>
      <c r="AY396" s="245" t="s">
        <v>137</v>
      </c>
    </row>
    <row r="397" spans="1:65" s="2" customFormat="1" ht="21.75" customHeight="1">
      <c r="A397" s="40"/>
      <c r="B397" s="41"/>
      <c r="C397" s="224" t="s">
        <v>723</v>
      </c>
      <c r="D397" s="224" t="s">
        <v>149</v>
      </c>
      <c r="E397" s="225" t="s">
        <v>724</v>
      </c>
      <c r="F397" s="226" t="s">
        <v>725</v>
      </c>
      <c r="G397" s="227" t="s">
        <v>143</v>
      </c>
      <c r="H397" s="228">
        <v>4.86</v>
      </c>
      <c r="I397" s="229"/>
      <c r="J397" s="230">
        <f>ROUND(I397*H397,2)</f>
        <v>0</v>
      </c>
      <c r="K397" s="226" t="s">
        <v>32</v>
      </c>
      <c r="L397" s="231"/>
      <c r="M397" s="232" t="s">
        <v>32</v>
      </c>
      <c r="N397" s="233" t="s">
        <v>48</v>
      </c>
      <c r="O397" s="86"/>
      <c r="P397" s="215">
        <f>O397*H397</f>
        <v>0</v>
      </c>
      <c r="Q397" s="215">
        <v>0.03472</v>
      </c>
      <c r="R397" s="215">
        <f>Q397*H397</f>
        <v>0.1687392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321</v>
      </c>
      <c r="AT397" s="217" t="s">
        <v>149</v>
      </c>
      <c r="AU397" s="217" t="s">
        <v>87</v>
      </c>
      <c r="AY397" s="18" t="s">
        <v>137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8" t="s">
        <v>85</v>
      </c>
      <c r="BK397" s="218">
        <f>ROUND(I397*H397,2)</f>
        <v>0</v>
      </c>
      <c r="BL397" s="18" t="s">
        <v>233</v>
      </c>
      <c r="BM397" s="217" t="s">
        <v>726</v>
      </c>
    </row>
    <row r="398" spans="1:47" s="2" customFormat="1" ht="12">
      <c r="A398" s="40"/>
      <c r="B398" s="41"/>
      <c r="C398" s="42"/>
      <c r="D398" s="234" t="s">
        <v>154</v>
      </c>
      <c r="E398" s="42"/>
      <c r="F398" s="235" t="s">
        <v>727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8" t="s">
        <v>154</v>
      </c>
      <c r="AU398" s="18" t="s">
        <v>87</v>
      </c>
    </row>
    <row r="399" spans="1:65" s="2" customFormat="1" ht="33" customHeight="1">
      <c r="A399" s="40"/>
      <c r="B399" s="41"/>
      <c r="C399" s="206" t="s">
        <v>728</v>
      </c>
      <c r="D399" s="206" t="s">
        <v>140</v>
      </c>
      <c r="E399" s="207" t="s">
        <v>729</v>
      </c>
      <c r="F399" s="208" t="s">
        <v>730</v>
      </c>
      <c r="G399" s="209" t="s">
        <v>143</v>
      </c>
      <c r="H399" s="210">
        <v>17.28</v>
      </c>
      <c r="I399" s="211"/>
      <c r="J399" s="212">
        <f>ROUND(I399*H399,2)</f>
        <v>0</v>
      </c>
      <c r="K399" s="208" t="s">
        <v>144</v>
      </c>
      <c r="L399" s="46"/>
      <c r="M399" s="213" t="s">
        <v>32</v>
      </c>
      <c r="N399" s="214" t="s">
        <v>48</v>
      </c>
      <c r="O399" s="86"/>
      <c r="P399" s="215">
        <f>O399*H399</f>
        <v>0</v>
      </c>
      <c r="Q399" s="215">
        <v>0.00026</v>
      </c>
      <c r="R399" s="215">
        <f>Q399*H399</f>
        <v>0.0044928</v>
      </c>
      <c r="S399" s="215">
        <v>0</v>
      </c>
      <c r="T399" s="21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233</v>
      </c>
      <c r="AT399" s="217" t="s">
        <v>140</v>
      </c>
      <c r="AU399" s="217" t="s">
        <v>87</v>
      </c>
      <c r="AY399" s="18" t="s">
        <v>137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8" t="s">
        <v>85</v>
      </c>
      <c r="BK399" s="218">
        <f>ROUND(I399*H399,2)</f>
        <v>0</v>
      </c>
      <c r="BL399" s="18" t="s">
        <v>233</v>
      </c>
      <c r="BM399" s="217" t="s">
        <v>731</v>
      </c>
    </row>
    <row r="400" spans="1:47" s="2" customFormat="1" ht="12">
      <c r="A400" s="40"/>
      <c r="B400" s="41"/>
      <c r="C400" s="42"/>
      <c r="D400" s="219" t="s">
        <v>147</v>
      </c>
      <c r="E400" s="42"/>
      <c r="F400" s="220" t="s">
        <v>732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8" t="s">
        <v>147</v>
      </c>
      <c r="AU400" s="18" t="s">
        <v>87</v>
      </c>
    </row>
    <row r="401" spans="1:51" s="13" customFormat="1" ht="12">
      <c r="A401" s="13"/>
      <c r="B401" s="236"/>
      <c r="C401" s="237"/>
      <c r="D401" s="234" t="s">
        <v>156</v>
      </c>
      <c r="E401" s="246" t="s">
        <v>32</v>
      </c>
      <c r="F401" s="238" t="s">
        <v>733</v>
      </c>
      <c r="G401" s="237"/>
      <c r="H401" s="239">
        <v>17.28</v>
      </c>
      <c r="I401" s="240"/>
      <c r="J401" s="237"/>
      <c r="K401" s="237"/>
      <c r="L401" s="241"/>
      <c r="M401" s="242"/>
      <c r="N401" s="243"/>
      <c r="O401" s="243"/>
      <c r="P401" s="243"/>
      <c r="Q401" s="243"/>
      <c r="R401" s="243"/>
      <c r="S401" s="243"/>
      <c r="T401" s="24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5" t="s">
        <v>156</v>
      </c>
      <c r="AU401" s="245" t="s">
        <v>87</v>
      </c>
      <c r="AV401" s="13" t="s">
        <v>87</v>
      </c>
      <c r="AW401" s="13" t="s">
        <v>38</v>
      </c>
      <c r="AX401" s="13" t="s">
        <v>85</v>
      </c>
      <c r="AY401" s="245" t="s">
        <v>137</v>
      </c>
    </row>
    <row r="402" spans="1:65" s="2" customFormat="1" ht="24.15" customHeight="1">
      <c r="A402" s="40"/>
      <c r="B402" s="41"/>
      <c r="C402" s="224" t="s">
        <v>734</v>
      </c>
      <c r="D402" s="224" t="s">
        <v>149</v>
      </c>
      <c r="E402" s="225" t="s">
        <v>735</v>
      </c>
      <c r="F402" s="226" t="s">
        <v>736</v>
      </c>
      <c r="G402" s="227" t="s">
        <v>143</v>
      </c>
      <c r="H402" s="228">
        <v>17.28</v>
      </c>
      <c r="I402" s="229"/>
      <c r="J402" s="230">
        <f>ROUND(I402*H402,2)</f>
        <v>0</v>
      </c>
      <c r="K402" s="226" t="s">
        <v>32</v>
      </c>
      <c r="L402" s="231"/>
      <c r="M402" s="232" t="s">
        <v>32</v>
      </c>
      <c r="N402" s="233" t="s">
        <v>48</v>
      </c>
      <c r="O402" s="86"/>
      <c r="P402" s="215">
        <f>O402*H402</f>
        <v>0</v>
      </c>
      <c r="Q402" s="215">
        <v>0.0338</v>
      </c>
      <c r="R402" s="215">
        <f>Q402*H402</f>
        <v>0.584064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321</v>
      </c>
      <c r="AT402" s="217" t="s">
        <v>149</v>
      </c>
      <c r="AU402" s="217" t="s">
        <v>87</v>
      </c>
      <c r="AY402" s="18" t="s">
        <v>137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8" t="s">
        <v>85</v>
      </c>
      <c r="BK402" s="218">
        <f>ROUND(I402*H402,2)</f>
        <v>0</v>
      </c>
      <c r="BL402" s="18" t="s">
        <v>233</v>
      </c>
      <c r="BM402" s="217" t="s">
        <v>737</v>
      </c>
    </row>
    <row r="403" spans="1:47" s="2" customFormat="1" ht="12">
      <c r="A403" s="40"/>
      <c r="B403" s="41"/>
      <c r="C403" s="42"/>
      <c r="D403" s="234" t="s">
        <v>154</v>
      </c>
      <c r="E403" s="42"/>
      <c r="F403" s="235" t="s">
        <v>727</v>
      </c>
      <c r="G403" s="42"/>
      <c r="H403" s="42"/>
      <c r="I403" s="221"/>
      <c r="J403" s="42"/>
      <c r="K403" s="42"/>
      <c r="L403" s="46"/>
      <c r="M403" s="222"/>
      <c r="N403" s="22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8" t="s">
        <v>154</v>
      </c>
      <c r="AU403" s="18" t="s">
        <v>87</v>
      </c>
    </row>
    <row r="404" spans="1:65" s="2" customFormat="1" ht="44.25" customHeight="1">
      <c r="A404" s="40"/>
      <c r="B404" s="41"/>
      <c r="C404" s="206" t="s">
        <v>738</v>
      </c>
      <c r="D404" s="206" t="s">
        <v>140</v>
      </c>
      <c r="E404" s="207" t="s">
        <v>739</v>
      </c>
      <c r="F404" s="208" t="s">
        <v>740</v>
      </c>
      <c r="G404" s="209" t="s">
        <v>143</v>
      </c>
      <c r="H404" s="210">
        <v>48</v>
      </c>
      <c r="I404" s="211"/>
      <c r="J404" s="212">
        <f>ROUND(I404*H404,2)</f>
        <v>0</v>
      </c>
      <c r="K404" s="208" t="s">
        <v>144</v>
      </c>
      <c r="L404" s="46"/>
      <c r="M404" s="213" t="s">
        <v>32</v>
      </c>
      <c r="N404" s="214" t="s">
        <v>48</v>
      </c>
      <c r="O404" s="86"/>
      <c r="P404" s="215">
        <f>O404*H404</f>
        <v>0</v>
      </c>
      <c r="Q404" s="215">
        <v>0.00027</v>
      </c>
      <c r="R404" s="215">
        <f>Q404*H404</f>
        <v>0.01296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233</v>
      </c>
      <c r="AT404" s="217" t="s">
        <v>140</v>
      </c>
      <c r="AU404" s="217" t="s">
        <v>87</v>
      </c>
      <c r="AY404" s="18" t="s">
        <v>137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8" t="s">
        <v>85</v>
      </c>
      <c r="BK404" s="218">
        <f>ROUND(I404*H404,2)</f>
        <v>0</v>
      </c>
      <c r="BL404" s="18" t="s">
        <v>233</v>
      </c>
      <c r="BM404" s="217" t="s">
        <v>741</v>
      </c>
    </row>
    <row r="405" spans="1:47" s="2" customFormat="1" ht="12">
      <c r="A405" s="40"/>
      <c r="B405" s="41"/>
      <c r="C405" s="42"/>
      <c r="D405" s="219" t="s">
        <v>147</v>
      </c>
      <c r="E405" s="42"/>
      <c r="F405" s="220" t="s">
        <v>742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8" t="s">
        <v>147</v>
      </c>
      <c r="AU405" s="18" t="s">
        <v>87</v>
      </c>
    </row>
    <row r="406" spans="1:51" s="13" customFormat="1" ht="12">
      <c r="A406" s="13"/>
      <c r="B406" s="236"/>
      <c r="C406" s="237"/>
      <c r="D406" s="234" t="s">
        <v>156</v>
      </c>
      <c r="E406" s="246" t="s">
        <v>32</v>
      </c>
      <c r="F406" s="238" t="s">
        <v>743</v>
      </c>
      <c r="G406" s="237"/>
      <c r="H406" s="239">
        <v>48</v>
      </c>
      <c r="I406" s="240"/>
      <c r="J406" s="237"/>
      <c r="K406" s="237"/>
      <c r="L406" s="241"/>
      <c r="M406" s="242"/>
      <c r="N406" s="243"/>
      <c r="O406" s="243"/>
      <c r="P406" s="243"/>
      <c r="Q406" s="243"/>
      <c r="R406" s="243"/>
      <c r="S406" s="243"/>
      <c r="T406" s="24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5" t="s">
        <v>156</v>
      </c>
      <c r="AU406" s="245" t="s">
        <v>87</v>
      </c>
      <c r="AV406" s="13" t="s">
        <v>87</v>
      </c>
      <c r="AW406" s="13" t="s">
        <v>38</v>
      </c>
      <c r="AX406" s="13" t="s">
        <v>85</v>
      </c>
      <c r="AY406" s="245" t="s">
        <v>137</v>
      </c>
    </row>
    <row r="407" spans="1:65" s="2" customFormat="1" ht="24.15" customHeight="1">
      <c r="A407" s="40"/>
      <c r="B407" s="41"/>
      <c r="C407" s="224" t="s">
        <v>744</v>
      </c>
      <c r="D407" s="224" t="s">
        <v>149</v>
      </c>
      <c r="E407" s="225" t="s">
        <v>745</v>
      </c>
      <c r="F407" s="226" t="s">
        <v>746</v>
      </c>
      <c r="G407" s="227" t="s">
        <v>143</v>
      </c>
      <c r="H407" s="228">
        <v>48</v>
      </c>
      <c r="I407" s="229"/>
      <c r="J407" s="230">
        <f>ROUND(I407*H407,2)</f>
        <v>0</v>
      </c>
      <c r="K407" s="226" t="s">
        <v>32</v>
      </c>
      <c r="L407" s="231"/>
      <c r="M407" s="232" t="s">
        <v>32</v>
      </c>
      <c r="N407" s="233" t="s">
        <v>48</v>
      </c>
      <c r="O407" s="86"/>
      <c r="P407" s="215">
        <f>O407*H407</f>
        <v>0</v>
      </c>
      <c r="Q407" s="215">
        <v>0.03611</v>
      </c>
      <c r="R407" s="215">
        <f>Q407*H407</f>
        <v>1.7332800000000002</v>
      </c>
      <c r="S407" s="215">
        <v>0</v>
      </c>
      <c r="T407" s="21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321</v>
      </c>
      <c r="AT407" s="217" t="s">
        <v>149</v>
      </c>
      <c r="AU407" s="217" t="s">
        <v>87</v>
      </c>
      <c r="AY407" s="18" t="s">
        <v>137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8" t="s">
        <v>85</v>
      </c>
      <c r="BK407" s="218">
        <f>ROUND(I407*H407,2)</f>
        <v>0</v>
      </c>
      <c r="BL407" s="18" t="s">
        <v>233</v>
      </c>
      <c r="BM407" s="217" t="s">
        <v>747</v>
      </c>
    </row>
    <row r="408" spans="1:47" s="2" customFormat="1" ht="12">
      <c r="A408" s="40"/>
      <c r="B408" s="41"/>
      <c r="C408" s="42"/>
      <c r="D408" s="234" t="s">
        <v>154</v>
      </c>
      <c r="E408" s="42"/>
      <c r="F408" s="235" t="s">
        <v>727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8" t="s">
        <v>154</v>
      </c>
      <c r="AU408" s="18" t="s">
        <v>87</v>
      </c>
    </row>
    <row r="409" spans="1:65" s="2" customFormat="1" ht="37.8" customHeight="1">
      <c r="A409" s="40"/>
      <c r="B409" s="41"/>
      <c r="C409" s="206" t="s">
        <v>748</v>
      </c>
      <c r="D409" s="206" t="s">
        <v>140</v>
      </c>
      <c r="E409" s="207" t="s">
        <v>749</v>
      </c>
      <c r="F409" s="208" t="s">
        <v>750</v>
      </c>
      <c r="G409" s="209" t="s">
        <v>143</v>
      </c>
      <c r="H409" s="210">
        <v>1.62</v>
      </c>
      <c r="I409" s="211"/>
      <c r="J409" s="212">
        <f>ROUND(I409*H409,2)</f>
        <v>0</v>
      </c>
      <c r="K409" s="208" t="s">
        <v>144</v>
      </c>
      <c r="L409" s="46"/>
      <c r="M409" s="213" t="s">
        <v>32</v>
      </c>
      <c r="N409" s="214" t="s">
        <v>48</v>
      </c>
      <c r="O409" s="86"/>
      <c r="P409" s="215">
        <f>O409*H409</f>
        <v>0</v>
      </c>
      <c r="Q409" s="215">
        <v>0</v>
      </c>
      <c r="R409" s="215">
        <f>Q409*H409</f>
        <v>0</v>
      </c>
      <c r="S409" s="215">
        <v>0</v>
      </c>
      <c r="T409" s="21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233</v>
      </c>
      <c r="AT409" s="217" t="s">
        <v>140</v>
      </c>
      <c r="AU409" s="217" t="s">
        <v>87</v>
      </c>
      <c r="AY409" s="18" t="s">
        <v>137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8" t="s">
        <v>85</v>
      </c>
      <c r="BK409" s="218">
        <f>ROUND(I409*H409,2)</f>
        <v>0</v>
      </c>
      <c r="BL409" s="18" t="s">
        <v>233</v>
      </c>
      <c r="BM409" s="217" t="s">
        <v>751</v>
      </c>
    </row>
    <row r="410" spans="1:47" s="2" customFormat="1" ht="12">
      <c r="A410" s="40"/>
      <c r="B410" s="41"/>
      <c r="C410" s="42"/>
      <c r="D410" s="219" t="s">
        <v>147</v>
      </c>
      <c r="E410" s="42"/>
      <c r="F410" s="220" t="s">
        <v>752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8" t="s">
        <v>147</v>
      </c>
      <c r="AU410" s="18" t="s">
        <v>87</v>
      </c>
    </row>
    <row r="411" spans="1:51" s="13" customFormat="1" ht="12">
      <c r="A411" s="13"/>
      <c r="B411" s="236"/>
      <c r="C411" s="237"/>
      <c r="D411" s="234" t="s">
        <v>156</v>
      </c>
      <c r="E411" s="246" t="s">
        <v>32</v>
      </c>
      <c r="F411" s="238" t="s">
        <v>753</v>
      </c>
      <c r="G411" s="237"/>
      <c r="H411" s="239">
        <v>1.62</v>
      </c>
      <c r="I411" s="240"/>
      <c r="J411" s="237"/>
      <c r="K411" s="237"/>
      <c r="L411" s="241"/>
      <c r="M411" s="242"/>
      <c r="N411" s="243"/>
      <c r="O411" s="243"/>
      <c r="P411" s="243"/>
      <c r="Q411" s="243"/>
      <c r="R411" s="243"/>
      <c r="S411" s="243"/>
      <c r="T411" s="24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5" t="s">
        <v>156</v>
      </c>
      <c r="AU411" s="245" t="s">
        <v>87</v>
      </c>
      <c r="AV411" s="13" t="s">
        <v>87</v>
      </c>
      <c r="AW411" s="13" t="s">
        <v>38</v>
      </c>
      <c r="AX411" s="13" t="s">
        <v>85</v>
      </c>
      <c r="AY411" s="245" t="s">
        <v>137</v>
      </c>
    </row>
    <row r="412" spans="1:65" s="2" customFormat="1" ht="37.8" customHeight="1">
      <c r="A412" s="40"/>
      <c r="B412" s="41"/>
      <c r="C412" s="206" t="s">
        <v>754</v>
      </c>
      <c r="D412" s="206" t="s">
        <v>140</v>
      </c>
      <c r="E412" s="207" t="s">
        <v>755</v>
      </c>
      <c r="F412" s="208" t="s">
        <v>756</v>
      </c>
      <c r="G412" s="209" t="s">
        <v>143</v>
      </c>
      <c r="H412" s="210">
        <v>3.24</v>
      </c>
      <c r="I412" s="211"/>
      <c r="J412" s="212">
        <f>ROUND(I412*H412,2)</f>
        <v>0</v>
      </c>
      <c r="K412" s="208" t="s">
        <v>144</v>
      </c>
      <c r="L412" s="46"/>
      <c r="M412" s="213" t="s">
        <v>32</v>
      </c>
      <c r="N412" s="214" t="s">
        <v>48</v>
      </c>
      <c r="O412" s="86"/>
      <c r="P412" s="215">
        <f>O412*H412</f>
        <v>0</v>
      </c>
      <c r="Q412" s="215">
        <v>0</v>
      </c>
      <c r="R412" s="215">
        <f>Q412*H412</f>
        <v>0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233</v>
      </c>
      <c r="AT412" s="217" t="s">
        <v>140</v>
      </c>
      <c r="AU412" s="217" t="s">
        <v>87</v>
      </c>
      <c r="AY412" s="18" t="s">
        <v>137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8" t="s">
        <v>85</v>
      </c>
      <c r="BK412" s="218">
        <f>ROUND(I412*H412,2)</f>
        <v>0</v>
      </c>
      <c r="BL412" s="18" t="s">
        <v>233</v>
      </c>
      <c r="BM412" s="217" t="s">
        <v>757</v>
      </c>
    </row>
    <row r="413" spans="1:47" s="2" customFormat="1" ht="12">
      <c r="A413" s="40"/>
      <c r="B413" s="41"/>
      <c r="C413" s="42"/>
      <c r="D413" s="219" t="s">
        <v>147</v>
      </c>
      <c r="E413" s="42"/>
      <c r="F413" s="220" t="s">
        <v>758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8" t="s">
        <v>147</v>
      </c>
      <c r="AU413" s="18" t="s">
        <v>87</v>
      </c>
    </row>
    <row r="414" spans="1:51" s="13" customFormat="1" ht="12">
      <c r="A414" s="13"/>
      <c r="B414" s="236"/>
      <c r="C414" s="237"/>
      <c r="D414" s="234" t="s">
        <v>156</v>
      </c>
      <c r="E414" s="246" t="s">
        <v>32</v>
      </c>
      <c r="F414" s="238" t="s">
        <v>759</v>
      </c>
      <c r="G414" s="237"/>
      <c r="H414" s="239">
        <v>3.24</v>
      </c>
      <c r="I414" s="240"/>
      <c r="J414" s="237"/>
      <c r="K414" s="237"/>
      <c r="L414" s="241"/>
      <c r="M414" s="242"/>
      <c r="N414" s="243"/>
      <c r="O414" s="243"/>
      <c r="P414" s="243"/>
      <c r="Q414" s="243"/>
      <c r="R414" s="243"/>
      <c r="S414" s="243"/>
      <c r="T414" s="24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5" t="s">
        <v>156</v>
      </c>
      <c r="AU414" s="245" t="s">
        <v>87</v>
      </c>
      <c r="AV414" s="13" t="s">
        <v>87</v>
      </c>
      <c r="AW414" s="13" t="s">
        <v>38</v>
      </c>
      <c r="AX414" s="13" t="s">
        <v>85</v>
      </c>
      <c r="AY414" s="245" t="s">
        <v>137</v>
      </c>
    </row>
    <row r="415" spans="1:65" s="2" customFormat="1" ht="37.8" customHeight="1">
      <c r="A415" s="40"/>
      <c r="B415" s="41"/>
      <c r="C415" s="206" t="s">
        <v>760</v>
      </c>
      <c r="D415" s="206" t="s">
        <v>140</v>
      </c>
      <c r="E415" s="207" t="s">
        <v>761</v>
      </c>
      <c r="F415" s="208" t="s">
        <v>762</v>
      </c>
      <c r="G415" s="209" t="s">
        <v>143</v>
      </c>
      <c r="H415" s="210">
        <v>65.28</v>
      </c>
      <c r="I415" s="211"/>
      <c r="J415" s="212">
        <f>ROUND(I415*H415,2)</f>
        <v>0</v>
      </c>
      <c r="K415" s="208" t="s">
        <v>144</v>
      </c>
      <c r="L415" s="46"/>
      <c r="M415" s="213" t="s">
        <v>32</v>
      </c>
      <c r="N415" s="214" t="s">
        <v>48</v>
      </c>
      <c r="O415" s="86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233</v>
      </c>
      <c r="AT415" s="217" t="s">
        <v>140</v>
      </c>
      <c r="AU415" s="217" t="s">
        <v>87</v>
      </c>
      <c r="AY415" s="18" t="s">
        <v>137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8" t="s">
        <v>85</v>
      </c>
      <c r="BK415" s="218">
        <f>ROUND(I415*H415,2)</f>
        <v>0</v>
      </c>
      <c r="BL415" s="18" t="s">
        <v>233</v>
      </c>
      <c r="BM415" s="217" t="s">
        <v>763</v>
      </c>
    </row>
    <row r="416" spans="1:47" s="2" customFormat="1" ht="12">
      <c r="A416" s="40"/>
      <c r="B416" s="41"/>
      <c r="C416" s="42"/>
      <c r="D416" s="219" t="s">
        <v>147</v>
      </c>
      <c r="E416" s="42"/>
      <c r="F416" s="220" t="s">
        <v>764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8" t="s">
        <v>147</v>
      </c>
      <c r="AU416" s="18" t="s">
        <v>87</v>
      </c>
    </row>
    <row r="417" spans="1:51" s="13" customFormat="1" ht="12">
      <c r="A417" s="13"/>
      <c r="B417" s="236"/>
      <c r="C417" s="237"/>
      <c r="D417" s="234" t="s">
        <v>156</v>
      </c>
      <c r="E417" s="246" t="s">
        <v>32</v>
      </c>
      <c r="F417" s="238" t="s">
        <v>765</v>
      </c>
      <c r="G417" s="237"/>
      <c r="H417" s="239">
        <v>65.28</v>
      </c>
      <c r="I417" s="240"/>
      <c r="J417" s="237"/>
      <c r="K417" s="237"/>
      <c r="L417" s="241"/>
      <c r="M417" s="242"/>
      <c r="N417" s="243"/>
      <c r="O417" s="243"/>
      <c r="P417" s="243"/>
      <c r="Q417" s="243"/>
      <c r="R417" s="243"/>
      <c r="S417" s="243"/>
      <c r="T417" s="24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5" t="s">
        <v>156</v>
      </c>
      <c r="AU417" s="245" t="s">
        <v>87</v>
      </c>
      <c r="AV417" s="13" t="s">
        <v>87</v>
      </c>
      <c r="AW417" s="13" t="s">
        <v>38</v>
      </c>
      <c r="AX417" s="13" t="s">
        <v>85</v>
      </c>
      <c r="AY417" s="245" t="s">
        <v>137</v>
      </c>
    </row>
    <row r="418" spans="1:65" s="2" customFormat="1" ht="37.8" customHeight="1">
      <c r="A418" s="40"/>
      <c r="B418" s="41"/>
      <c r="C418" s="206" t="s">
        <v>766</v>
      </c>
      <c r="D418" s="206" t="s">
        <v>140</v>
      </c>
      <c r="E418" s="207" t="s">
        <v>767</v>
      </c>
      <c r="F418" s="208" t="s">
        <v>768</v>
      </c>
      <c r="G418" s="209" t="s">
        <v>262</v>
      </c>
      <c r="H418" s="210">
        <v>4</v>
      </c>
      <c r="I418" s="211"/>
      <c r="J418" s="212">
        <f>ROUND(I418*H418,2)</f>
        <v>0</v>
      </c>
      <c r="K418" s="208" t="s">
        <v>144</v>
      </c>
      <c r="L418" s="46"/>
      <c r="M418" s="213" t="s">
        <v>32</v>
      </c>
      <c r="N418" s="214" t="s">
        <v>48</v>
      </c>
      <c r="O418" s="86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233</v>
      </c>
      <c r="AT418" s="217" t="s">
        <v>140</v>
      </c>
      <c r="AU418" s="217" t="s">
        <v>87</v>
      </c>
      <c r="AY418" s="18" t="s">
        <v>137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8" t="s">
        <v>85</v>
      </c>
      <c r="BK418" s="218">
        <f>ROUND(I418*H418,2)</f>
        <v>0</v>
      </c>
      <c r="BL418" s="18" t="s">
        <v>233</v>
      </c>
      <c r="BM418" s="217" t="s">
        <v>769</v>
      </c>
    </row>
    <row r="419" spans="1:47" s="2" customFormat="1" ht="12">
      <c r="A419" s="40"/>
      <c r="B419" s="41"/>
      <c r="C419" s="42"/>
      <c r="D419" s="219" t="s">
        <v>147</v>
      </c>
      <c r="E419" s="42"/>
      <c r="F419" s="220" t="s">
        <v>770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8" t="s">
        <v>147</v>
      </c>
      <c r="AU419" s="18" t="s">
        <v>87</v>
      </c>
    </row>
    <row r="420" spans="1:51" s="13" customFormat="1" ht="12">
      <c r="A420" s="13"/>
      <c r="B420" s="236"/>
      <c r="C420" s="237"/>
      <c r="D420" s="234" t="s">
        <v>156</v>
      </c>
      <c r="E420" s="246" t="s">
        <v>32</v>
      </c>
      <c r="F420" s="238" t="s">
        <v>771</v>
      </c>
      <c r="G420" s="237"/>
      <c r="H420" s="239">
        <v>4</v>
      </c>
      <c r="I420" s="240"/>
      <c r="J420" s="237"/>
      <c r="K420" s="237"/>
      <c r="L420" s="241"/>
      <c r="M420" s="242"/>
      <c r="N420" s="243"/>
      <c r="O420" s="243"/>
      <c r="P420" s="243"/>
      <c r="Q420" s="243"/>
      <c r="R420" s="243"/>
      <c r="S420" s="243"/>
      <c r="T420" s="24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5" t="s">
        <v>156</v>
      </c>
      <c r="AU420" s="245" t="s">
        <v>87</v>
      </c>
      <c r="AV420" s="13" t="s">
        <v>87</v>
      </c>
      <c r="AW420" s="13" t="s">
        <v>38</v>
      </c>
      <c r="AX420" s="13" t="s">
        <v>85</v>
      </c>
      <c r="AY420" s="245" t="s">
        <v>137</v>
      </c>
    </row>
    <row r="421" spans="1:65" s="2" customFormat="1" ht="37.8" customHeight="1">
      <c r="A421" s="40"/>
      <c r="B421" s="41"/>
      <c r="C421" s="206" t="s">
        <v>772</v>
      </c>
      <c r="D421" s="206" t="s">
        <v>140</v>
      </c>
      <c r="E421" s="207" t="s">
        <v>773</v>
      </c>
      <c r="F421" s="208" t="s">
        <v>774</v>
      </c>
      <c r="G421" s="209" t="s">
        <v>262</v>
      </c>
      <c r="H421" s="210">
        <v>16</v>
      </c>
      <c r="I421" s="211"/>
      <c r="J421" s="212">
        <f>ROUND(I421*H421,2)</f>
        <v>0</v>
      </c>
      <c r="K421" s="208" t="s">
        <v>144</v>
      </c>
      <c r="L421" s="46"/>
      <c r="M421" s="213" t="s">
        <v>32</v>
      </c>
      <c r="N421" s="214" t="s">
        <v>48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233</v>
      </c>
      <c r="AT421" s="217" t="s">
        <v>140</v>
      </c>
      <c r="AU421" s="217" t="s">
        <v>87</v>
      </c>
      <c r="AY421" s="18" t="s">
        <v>137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8" t="s">
        <v>85</v>
      </c>
      <c r="BK421" s="218">
        <f>ROUND(I421*H421,2)</f>
        <v>0</v>
      </c>
      <c r="BL421" s="18" t="s">
        <v>233</v>
      </c>
      <c r="BM421" s="217" t="s">
        <v>775</v>
      </c>
    </row>
    <row r="422" spans="1:47" s="2" customFormat="1" ht="12">
      <c r="A422" s="40"/>
      <c r="B422" s="41"/>
      <c r="C422" s="42"/>
      <c r="D422" s="219" t="s">
        <v>147</v>
      </c>
      <c r="E422" s="42"/>
      <c r="F422" s="220" t="s">
        <v>776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8" t="s">
        <v>147</v>
      </c>
      <c r="AU422" s="18" t="s">
        <v>87</v>
      </c>
    </row>
    <row r="423" spans="1:51" s="13" customFormat="1" ht="12">
      <c r="A423" s="13"/>
      <c r="B423" s="236"/>
      <c r="C423" s="237"/>
      <c r="D423" s="234" t="s">
        <v>156</v>
      </c>
      <c r="E423" s="246" t="s">
        <v>32</v>
      </c>
      <c r="F423" s="238" t="s">
        <v>777</v>
      </c>
      <c r="G423" s="237"/>
      <c r="H423" s="239">
        <v>16</v>
      </c>
      <c r="I423" s="240"/>
      <c r="J423" s="237"/>
      <c r="K423" s="237"/>
      <c r="L423" s="241"/>
      <c r="M423" s="242"/>
      <c r="N423" s="243"/>
      <c r="O423" s="243"/>
      <c r="P423" s="243"/>
      <c r="Q423" s="243"/>
      <c r="R423" s="243"/>
      <c r="S423" s="243"/>
      <c r="T423" s="24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5" t="s">
        <v>156</v>
      </c>
      <c r="AU423" s="245" t="s">
        <v>87</v>
      </c>
      <c r="AV423" s="13" t="s">
        <v>87</v>
      </c>
      <c r="AW423" s="13" t="s">
        <v>38</v>
      </c>
      <c r="AX423" s="13" t="s">
        <v>85</v>
      </c>
      <c r="AY423" s="245" t="s">
        <v>137</v>
      </c>
    </row>
    <row r="424" spans="1:65" s="2" customFormat="1" ht="37.8" customHeight="1">
      <c r="A424" s="40"/>
      <c r="B424" s="41"/>
      <c r="C424" s="206" t="s">
        <v>778</v>
      </c>
      <c r="D424" s="206" t="s">
        <v>140</v>
      </c>
      <c r="E424" s="207" t="s">
        <v>779</v>
      </c>
      <c r="F424" s="208" t="s">
        <v>780</v>
      </c>
      <c r="G424" s="209" t="s">
        <v>160</v>
      </c>
      <c r="H424" s="210">
        <v>37.2</v>
      </c>
      <c r="I424" s="211"/>
      <c r="J424" s="212">
        <f>ROUND(I424*H424,2)</f>
        <v>0</v>
      </c>
      <c r="K424" s="208" t="s">
        <v>144</v>
      </c>
      <c r="L424" s="46"/>
      <c r="M424" s="213" t="s">
        <v>32</v>
      </c>
      <c r="N424" s="214" t="s">
        <v>48</v>
      </c>
      <c r="O424" s="86"/>
      <c r="P424" s="215">
        <f>O424*H424</f>
        <v>0</v>
      </c>
      <c r="Q424" s="215">
        <v>0.00015</v>
      </c>
      <c r="R424" s="215">
        <f>Q424*H424</f>
        <v>0.00558</v>
      </c>
      <c r="S424" s="215">
        <v>0</v>
      </c>
      <c r="T424" s="216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7" t="s">
        <v>233</v>
      </c>
      <c r="AT424" s="217" t="s">
        <v>140</v>
      </c>
      <c r="AU424" s="217" t="s">
        <v>87</v>
      </c>
      <c r="AY424" s="18" t="s">
        <v>137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8" t="s">
        <v>85</v>
      </c>
      <c r="BK424" s="218">
        <f>ROUND(I424*H424,2)</f>
        <v>0</v>
      </c>
      <c r="BL424" s="18" t="s">
        <v>233</v>
      </c>
      <c r="BM424" s="217" t="s">
        <v>781</v>
      </c>
    </row>
    <row r="425" spans="1:47" s="2" customFormat="1" ht="12">
      <c r="A425" s="40"/>
      <c r="B425" s="41"/>
      <c r="C425" s="42"/>
      <c r="D425" s="219" t="s">
        <v>147</v>
      </c>
      <c r="E425" s="42"/>
      <c r="F425" s="220" t="s">
        <v>782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8" t="s">
        <v>147</v>
      </c>
      <c r="AU425" s="18" t="s">
        <v>87</v>
      </c>
    </row>
    <row r="426" spans="1:51" s="13" customFormat="1" ht="12">
      <c r="A426" s="13"/>
      <c r="B426" s="236"/>
      <c r="C426" s="237"/>
      <c r="D426" s="234" t="s">
        <v>156</v>
      </c>
      <c r="E426" s="246" t="s">
        <v>32</v>
      </c>
      <c r="F426" s="238" t="s">
        <v>783</v>
      </c>
      <c r="G426" s="237"/>
      <c r="H426" s="239">
        <v>37.2</v>
      </c>
      <c r="I426" s="240"/>
      <c r="J426" s="237"/>
      <c r="K426" s="237"/>
      <c r="L426" s="241"/>
      <c r="M426" s="242"/>
      <c r="N426" s="243"/>
      <c r="O426" s="243"/>
      <c r="P426" s="243"/>
      <c r="Q426" s="243"/>
      <c r="R426" s="243"/>
      <c r="S426" s="243"/>
      <c r="T426" s="24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5" t="s">
        <v>156</v>
      </c>
      <c r="AU426" s="245" t="s">
        <v>87</v>
      </c>
      <c r="AV426" s="13" t="s">
        <v>87</v>
      </c>
      <c r="AW426" s="13" t="s">
        <v>38</v>
      </c>
      <c r="AX426" s="13" t="s">
        <v>85</v>
      </c>
      <c r="AY426" s="245" t="s">
        <v>137</v>
      </c>
    </row>
    <row r="427" spans="1:65" s="2" customFormat="1" ht="37.8" customHeight="1">
      <c r="A427" s="40"/>
      <c r="B427" s="41"/>
      <c r="C427" s="206" t="s">
        <v>784</v>
      </c>
      <c r="D427" s="206" t="s">
        <v>140</v>
      </c>
      <c r="E427" s="207" t="s">
        <v>785</v>
      </c>
      <c r="F427" s="208" t="s">
        <v>786</v>
      </c>
      <c r="G427" s="209" t="s">
        <v>160</v>
      </c>
      <c r="H427" s="210">
        <v>37.2</v>
      </c>
      <c r="I427" s="211"/>
      <c r="J427" s="212">
        <f>ROUND(I427*H427,2)</f>
        <v>0</v>
      </c>
      <c r="K427" s="208" t="s">
        <v>144</v>
      </c>
      <c r="L427" s="46"/>
      <c r="M427" s="213" t="s">
        <v>32</v>
      </c>
      <c r="N427" s="214" t="s">
        <v>48</v>
      </c>
      <c r="O427" s="86"/>
      <c r="P427" s="215">
        <f>O427*H427</f>
        <v>0</v>
      </c>
      <c r="Q427" s="215">
        <v>0.00028</v>
      </c>
      <c r="R427" s="215">
        <f>Q427*H427</f>
        <v>0.010416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233</v>
      </c>
      <c r="AT427" s="217" t="s">
        <v>140</v>
      </c>
      <c r="AU427" s="217" t="s">
        <v>87</v>
      </c>
      <c r="AY427" s="18" t="s">
        <v>137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8" t="s">
        <v>85</v>
      </c>
      <c r="BK427" s="218">
        <f>ROUND(I427*H427,2)</f>
        <v>0</v>
      </c>
      <c r="BL427" s="18" t="s">
        <v>233</v>
      </c>
      <c r="BM427" s="217" t="s">
        <v>787</v>
      </c>
    </row>
    <row r="428" spans="1:47" s="2" customFormat="1" ht="12">
      <c r="A428" s="40"/>
      <c r="B428" s="41"/>
      <c r="C428" s="42"/>
      <c r="D428" s="219" t="s">
        <v>147</v>
      </c>
      <c r="E428" s="42"/>
      <c r="F428" s="220" t="s">
        <v>788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8" t="s">
        <v>147</v>
      </c>
      <c r="AU428" s="18" t="s">
        <v>87</v>
      </c>
    </row>
    <row r="429" spans="1:63" s="12" customFormat="1" ht="22.8" customHeight="1">
      <c r="A429" s="12"/>
      <c r="B429" s="190"/>
      <c r="C429" s="191"/>
      <c r="D429" s="192" t="s">
        <v>76</v>
      </c>
      <c r="E429" s="204" t="s">
        <v>789</v>
      </c>
      <c r="F429" s="204" t="s">
        <v>790</v>
      </c>
      <c r="G429" s="191"/>
      <c r="H429" s="191"/>
      <c r="I429" s="194"/>
      <c r="J429" s="205">
        <f>BK429</f>
        <v>0</v>
      </c>
      <c r="K429" s="191"/>
      <c r="L429" s="196"/>
      <c r="M429" s="197"/>
      <c r="N429" s="198"/>
      <c r="O429" s="198"/>
      <c r="P429" s="199">
        <f>SUM(P430:P481)</f>
        <v>0</v>
      </c>
      <c r="Q429" s="198"/>
      <c r="R429" s="199">
        <f>SUM(R430:R481)</f>
        <v>3.8669096</v>
      </c>
      <c r="S429" s="198"/>
      <c r="T429" s="200">
        <f>SUM(T430:T481)</f>
        <v>24.9653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01" t="s">
        <v>87</v>
      </c>
      <c r="AT429" s="202" t="s">
        <v>76</v>
      </c>
      <c r="AU429" s="202" t="s">
        <v>85</v>
      </c>
      <c r="AY429" s="201" t="s">
        <v>137</v>
      </c>
      <c r="BK429" s="203">
        <f>SUM(BK430:BK481)</f>
        <v>0</v>
      </c>
    </row>
    <row r="430" spans="1:65" s="2" customFormat="1" ht="21.75" customHeight="1">
      <c r="A430" s="40"/>
      <c r="B430" s="41"/>
      <c r="C430" s="206" t="s">
        <v>791</v>
      </c>
      <c r="D430" s="206" t="s">
        <v>140</v>
      </c>
      <c r="E430" s="207" t="s">
        <v>792</v>
      </c>
      <c r="F430" s="208" t="s">
        <v>793</v>
      </c>
      <c r="G430" s="209" t="s">
        <v>143</v>
      </c>
      <c r="H430" s="210">
        <v>152.4</v>
      </c>
      <c r="I430" s="211"/>
      <c r="J430" s="212">
        <f>ROUND(I430*H430,2)</f>
        <v>0</v>
      </c>
      <c r="K430" s="208" t="s">
        <v>144</v>
      </c>
      <c r="L430" s="46"/>
      <c r="M430" s="213" t="s">
        <v>32</v>
      </c>
      <c r="N430" s="214" t="s">
        <v>48</v>
      </c>
      <c r="O430" s="86"/>
      <c r="P430" s="215">
        <f>O430*H430</f>
        <v>0</v>
      </c>
      <c r="Q430" s="215">
        <v>0</v>
      </c>
      <c r="R430" s="215">
        <f>Q430*H430</f>
        <v>0</v>
      </c>
      <c r="S430" s="215">
        <v>0.018</v>
      </c>
      <c r="T430" s="216">
        <f>S430*H430</f>
        <v>2.7432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7" t="s">
        <v>233</v>
      </c>
      <c r="AT430" s="217" t="s">
        <v>140</v>
      </c>
      <c r="AU430" s="217" t="s">
        <v>87</v>
      </c>
      <c r="AY430" s="18" t="s">
        <v>137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8" t="s">
        <v>85</v>
      </c>
      <c r="BK430" s="218">
        <f>ROUND(I430*H430,2)</f>
        <v>0</v>
      </c>
      <c r="BL430" s="18" t="s">
        <v>233</v>
      </c>
      <c r="BM430" s="217" t="s">
        <v>794</v>
      </c>
    </row>
    <row r="431" spans="1:47" s="2" customFormat="1" ht="12">
      <c r="A431" s="40"/>
      <c r="B431" s="41"/>
      <c r="C431" s="42"/>
      <c r="D431" s="219" t="s">
        <v>147</v>
      </c>
      <c r="E431" s="42"/>
      <c r="F431" s="220" t="s">
        <v>795</v>
      </c>
      <c r="G431" s="42"/>
      <c r="H431" s="42"/>
      <c r="I431" s="221"/>
      <c r="J431" s="42"/>
      <c r="K431" s="42"/>
      <c r="L431" s="46"/>
      <c r="M431" s="222"/>
      <c r="N431" s="22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8" t="s">
        <v>147</v>
      </c>
      <c r="AU431" s="18" t="s">
        <v>87</v>
      </c>
    </row>
    <row r="432" spans="1:51" s="13" customFormat="1" ht="12">
      <c r="A432" s="13"/>
      <c r="B432" s="236"/>
      <c r="C432" s="237"/>
      <c r="D432" s="234" t="s">
        <v>156</v>
      </c>
      <c r="E432" s="246" t="s">
        <v>32</v>
      </c>
      <c r="F432" s="238" t="s">
        <v>485</v>
      </c>
      <c r="G432" s="237"/>
      <c r="H432" s="239">
        <v>140.4</v>
      </c>
      <c r="I432" s="240"/>
      <c r="J432" s="237"/>
      <c r="K432" s="237"/>
      <c r="L432" s="241"/>
      <c r="M432" s="242"/>
      <c r="N432" s="243"/>
      <c r="O432" s="243"/>
      <c r="P432" s="243"/>
      <c r="Q432" s="243"/>
      <c r="R432" s="243"/>
      <c r="S432" s="243"/>
      <c r="T432" s="24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5" t="s">
        <v>156</v>
      </c>
      <c r="AU432" s="245" t="s">
        <v>87</v>
      </c>
      <c r="AV432" s="13" t="s">
        <v>87</v>
      </c>
      <c r="AW432" s="13" t="s">
        <v>38</v>
      </c>
      <c r="AX432" s="13" t="s">
        <v>77</v>
      </c>
      <c r="AY432" s="245" t="s">
        <v>137</v>
      </c>
    </row>
    <row r="433" spans="1:51" s="13" customFormat="1" ht="12">
      <c r="A433" s="13"/>
      <c r="B433" s="236"/>
      <c r="C433" s="237"/>
      <c r="D433" s="234" t="s">
        <v>156</v>
      </c>
      <c r="E433" s="246" t="s">
        <v>32</v>
      </c>
      <c r="F433" s="238" t="s">
        <v>486</v>
      </c>
      <c r="G433" s="237"/>
      <c r="H433" s="239">
        <v>-48</v>
      </c>
      <c r="I433" s="240"/>
      <c r="J433" s="237"/>
      <c r="K433" s="237"/>
      <c r="L433" s="241"/>
      <c r="M433" s="242"/>
      <c r="N433" s="243"/>
      <c r="O433" s="243"/>
      <c r="P433" s="243"/>
      <c r="Q433" s="243"/>
      <c r="R433" s="243"/>
      <c r="S433" s="243"/>
      <c r="T433" s="24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5" t="s">
        <v>156</v>
      </c>
      <c r="AU433" s="245" t="s">
        <v>87</v>
      </c>
      <c r="AV433" s="13" t="s">
        <v>87</v>
      </c>
      <c r="AW433" s="13" t="s">
        <v>38</v>
      </c>
      <c r="AX433" s="13" t="s">
        <v>77</v>
      </c>
      <c r="AY433" s="245" t="s">
        <v>137</v>
      </c>
    </row>
    <row r="434" spans="1:51" s="13" customFormat="1" ht="12">
      <c r="A434" s="13"/>
      <c r="B434" s="236"/>
      <c r="C434" s="237"/>
      <c r="D434" s="234" t="s">
        <v>156</v>
      </c>
      <c r="E434" s="246" t="s">
        <v>32</v>
      </c>
      <c r="F434" s="238" t="s">
        <v>796</v>
      </c>
      <c r="G434" s="237"/>
      <c r="H434" s="239">
        <v>108</v>
      </c>
      <c r="I434" s="240"/>
      <c r="J434" s="237"/>
      <c r="K434" s="237"/>
      <c r="L434" s="241"/>
      <c r="M434" s="242"/>
      <c r="N434" s="243"/>
      <c r="O434" s="243"/>
      <c r="P434" s="243"/>
      <c r="Q434" s="243"/>
      <c r="R434" s="243"/>
      <c r="S434" s="243"/>
      <c r="T434" s="24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5" t="s">
        <v>156</v>
      </c>
      <c r="AU434" s="245" t="s">
        <v>87</v>
      </c>
      <c r="AV434" s="13" t="s">
        <v>87</v>
      </c>
      <c r="AW434" s="13" t="s">
        <v>38</v>
      </c>
      <c r="AX434" s="13" t="s">
        <v>77</v>
      </c>
      <c r="AY434" s="245" t="s">
        <v>137</v>
      </c>
    </row>
    <row r="435" spans="1:51" s="13" customFormat="1" ht="12">
      <c r="A435" s="13"/>
      <c r="B435" s="236"/>
      <c r="C435" s="237"/>
      <c r="D435" s="234" t="s">
        <v>156</v>
      </c>
      <c r="E435" s="246" t="s">
        <v>32</v>
      </c>
      <c r="F435" s="238" t="s">
        <v>486</v>
      </c>
      <c r="G435" s="237"/>
      <c r="H435" s="239">
        <v>-48</v>
      </c>
      <c r="I435" s="240"/>
      <c r="J435" s="237"/>
      <c r="K435" s="237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156</v>
      </c>
      <c r="AU435" s="245" t="s">
        <v>87</v>
      </c>
      <c r="AV435" s="13" t="s">
        <v>87</v>
      </c>
      <c r="AW435" s="13" t="s">
        <v>38</v>
      </c>
      <c r="AX435" s="13" t="s">
        <v>77</v>
      </c>
      <c r="AY435" s="245" t="s">
        <v>137</v>
      </c>
    </row>
    <row r="436" spans="1:51" s="14" customFormat="1" ht="12">
      <c r="A436" s="14"/>
      <c r="B436" s="247"/>
      <c r="C436" s="248"/>
      <c r="D436" s="234" t="s">
        <v>156</v>
      </c>
      <c r="E436" s="249" t="s">
        <v>32</v>
      </c>
      <c r="F436" s="250" t="s">
        <v>210</v>
      </c>
      <c r="G436" s="248"/>
      <c r="H436" s="251">
        <v>152.4</v>
      </c>
      <c r="I436" s="252"/>
      <c r="J436" s="248"/>
      <c r="K436" s="248"/>
      <c r="L436" s="253"/>
      <c r="M436" s="254"/>
      <c r="N436" s="255"/>
      <c r="O436" s="255"/>
      <c r="P436" s="255"/>
      <c r="Q436" s="255"/>
      <c r="R436" s="255"/>
      <c r="S436" s="255"/>
      <c r="T436" s="256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7" t="s">
        <v>156</v>
      </c>
      <c r="AU436" s="257" t="s">
        <v>87</v>
      </c>
      <c r="AV436" s="14" t="s">
        <v>145</v>
      </c>
      <c r="AW436" s="14" t="s">
        <v>38</v>
      </c>
      <c r="AX436" s="14" t="s">
        <v>85</v>
      </c>
      <c r="AY436" s="257" t="s">
        <v>137</v>
      </c>
    </row>
    <row r="437" spans="1:65" s="2" customFormat="1" ht="37.8" customHeight="1">
      <c r="A437" s="40"/>
      <c r="B437" s="41"/>
      <c r="C437" s="206" t="s">
        <v>797</v>
      </c>
      <c r="D437" s="206" t="s">
        <v>140</v>
      </c>
      <c r="E437" s="207" t="s">
        <v>798</v>
      </c>
      <c r="F437" s="208" t="s">
        <v>799</v>
      </c>
      <c r="G437" s="209" t="s">
        <v>160</v>
      </c>
      <c r="H437" s="210">
        <v>68.6</v>
      </c>
      <c r="I437" s="211"/>
      <c r="J437" s="212">
        <f>ROUND(I437*H437,2)</f>
        <v>0</v>
      </c>
      <c r="K437" s="208" t="s">
        <v>144</v>
      </c>
      <c r="L437" s="46"/>
      <c r="M437" s="213" t="s">
        <v>32</v>
      </c>
      <c r="N437" s="214" t="s">
        <v>48</v>
      </c>
      <c r="O437" s="86"/>
      <c r="P437" s="215">
        <f>O437*H437</f>
        <v>0</v>
      </c>
      <c r="Q437" s="215">
        <v>0</v>
      </c>
      <c r="R437" s="215">
        <f>Q437*H437</f>
        <v>0</v>
      </c>
      <c r="S437" s="215">
        <v>0</v>
      </c>
      <c r="T437" s="21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7" t="s">
        <v>233</v>
      </c>
      <c r="AT437" s="217" t="s">
        <v>140</v>
      </c>
      <c r="AU437" s="217" t="s">
        <v>87</v>
      </c>
      <c r="AY437" s="18" t="s">
        <v>137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8" t="s">
        <v>85</v>
      </c>
      <c r="BK437" s="218">
        <f>ROUND(I437*H437,2)</f>
        <v>0</v>
      </c>
      <c r="BL437" s="18" t="s">
        <v>233</v>
      </c>
      <c r="BM437" s="217" t="s">
        <v>800</v>
      </c>
    </row>
    <row r="438" spans="1:47" s="2" customFormat="1" ht="12">
      <c r="A438" s="40"/>
      <c r="B438" s="41"/>
      <c r="C438" s="42"/>
      <c r="D438" s="219" t="s">
        <v>147</v>
      </c>
      <c r="E438" s="42"/>
      <c r="F438" s="220" t="s">
        <v>801</v>
      </c>
      <c r="G438" s="42"/>
      <c r="H438" s="42"/>
      <c r="I438" s="221"/>
      <c r="J438" s="42"/>
      <c r="K438" s="42"/>
      <c r="L438" s="46"/>
      <c r="M438" s="222"/>
      <c r="N438" s="223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8" t="s">
        <v>147</v>
      </c>
      <c r="AU438" s="18" t="s">
        <v>87</v>
      </c>
    </row>
    <row r="439" spans="1:51" s="13" customFormat="1" ht="12">
      <c r="A439" s="13"/>
      <c r="B439" s="236"/>
      <c r="C439" s="237"/>
      <c r="D439" s="234" t="s">
        <v>156</v>
      </c>
      <c r="E439" s="246" t="s">
        <v>32</v>
      </c>
      <c r="F439" s="238" t="s">
        <v>802</v>
      </c>
      <c r="G439" s="237"/>
      <c r="H439" s="239">
        <v>68.6</v>
      </c>
      <c r="I439" s="240"/>
      <c r="J439" s="237"/>
      <c r="K439" s="237"/>
      <c r="L439" s="241"/>
      <c r="M439" s="242"/>
      <c r="N439" s="243"/>
      <c r="O439" s="243"/>
      <c r="P439" s="243"/>
      <c r="Q439" s="243"/>
      <c r="R439" s="243"/>
      <c r="S439" s="243"/>
      <c r="T439" s="24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5" t="s">
        <v>156</v>
      </c>
      <c r="AU439" s="245" t="s">
        <v>87</v>
      </c>
      <c r="AV439" s="13" t="s">
        <v>87</v>
      </c>
      <c r="AW439" s="13" t="s">
        <v>38</v>
      </c>
      <c r="AX439" s="13" t="s">
        <v>85</v>
      </c>
      <c r="AY439" s="245" t="s">
        <v>137</v>
      </c>
    </row>
    <row r="440" spans="1:65" s="2" customFormat="1" ht="24.15" customHeight="1">
      <c r="A440" s="40"/>
      <c r="B440" s="41"/>
      <c r="C440" s="224" t="s">
        <v>803</v>
      </c>
      <c r="D440" s="224" t="s">
        <v>149</v>
      </c>
      <c r="E440" s="225" t="s">
        <v>804</v>
      </c>
      <c r="F440" s="226" t="s">
        <v>805</v>
      </c>
      <c r="G440" s="227" t="s">
        <v>385</v>
      </c>
      <c r="H440" s="228">
        <v>0.429</v>
      </c>
      <c r="I440" s="229"/>
      <c r="J440" s="230">
        <f>ROUND(I440*H440,2)</f>
        <v>0</v>
      </c>
      <c r="K440" s="226" t="s">
        <v>144</v>
      </c>
      <c r="L440" s="231"/>
      <c r="M440" s="232" t="s">
        <v>32</v>
      </c>
      <c r="N440" s="233" t="s">
        <v>48</v>
      </c>
      <c r="O440" s="86"/>
      <c r="P440" s="215">
        <f>O440*H440</f>
        <v>0</v>
      </c>
      <c r="Q440" s="215">
        <v>1</v>
      </c>
      <c r="R440" s="215">
        <f>Q440*H440</f>
        <v>0.429</v>
      </c>
      <c r="S440" s="215">
        <v>0</v>
      </c>
      <c r="T440" s="216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7" t="s">
        <v>321</v>
      </c>
      <c r="AT440" s="217" t="s">
        <v>149</v>
      </c>
      <c r="AU440" s="217" t="s">
        <v>87</v>
      </c>
      <c r="AY440" s="18" t="s">
        <v>137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8" t="s">
        <v>85</v>
      </c>
      <c r="BK440" s="218">
        <f>ROUND(I440*H440,2)</f>
        <v>0</v>
      </c>
      <c r="BL440" s="18" t="s">
        <v>233</v>
      </c>
      <c r="BM440" s="217" t="s">
        <v>806</v>
      </c>
    </row>
    <row r="441" spans="1:51" s="13" customFormat="1" ht="12">
      <c r="A441" s="13"/>
      <c r="B441" s="236"/>
      <c r="C441" s="237"/>
      <c r="D441" s="234" t="s">
        <v>156</v>
      </c>
      <c r="E441" s="246" t="s">
        <v>32</v>
      </c>
      <c r="F441" s="238" t="s">
        <v>807</v>
      </c>
      <c r="G441" s="237"/>
      <c r="H441" s="239">
        <v>0.429</v>
      </c>
      <c r="I441" s="240"/>
      <c r="J441" s="237"/>
      <c r="K441" s="237"/>
      <c r="L441" s="241"/>
      <c r="M441" s="242"/>
      <c r="N441" s="243"/>
      <c r="O441" s="243"/>
      <c r="P441" s="243"/>
      <c r="Q441" s="243"/>
      <c r="R441" s="243"/>
      <c r="S441" s="243"/>
      <c r="T441" s="24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5" t="s">
        <v>156</v>
      </c>
      <c r="AU441" s="245" t="s">
        <v>87</v>
      </c>
      <c r="AV441" s="13" t="s">
        <v>87</v>
      </c>
      <c r="AW441" s="13" t="s">
        <v>38</v>
      </c>
      <c r="AX441" s="13" t="s">
        <v>85</v>
      </c>
      <c r="AY441" s="245" t="s">
        <v>137</v>
      </c>
    </row>
    <row r="442" spans="1:65" s="2" customFormat="1" ht="24.15" customHeight="1">
      <c r="A442" s="40"/>
      <c r="B442" s="41"/>
      <c r="C442" s="206" t="s">
        <v>808</v>
      </c>
      <c r="D442" s="206" t="s">
        <v>140</v>
      </c>
      <c r="E442" s="207" t="s">
        <v>809</v>
      </c>
      <c r="F442" s="208" t="s">
        <v>810</v>
      </c>
      <c r="G442" s="209" t="s">
        <v>160</v>
      </c>
      <c r="H442" s="210">
        <v>48</v>
      </c>
      <c r="I442" s="211"/>
      <c r="J442" s="212">
        <f>ROUND(I442*H442,2)</f>
        <v>0</v>
      </c>
      <c r="K442" s="208" t="s">
        <v>144</v>
      </c>
      <c r="L442" s="46"/>
      <c r="M442" s="213" t="s">
        <v>32</v>
      </c>
      <c r="N442" s="214" t="s">
        <v>48</v>
      </c>
      <c r="O442" s="86"/>
      <c r="P442" s="215">
        <f>O442*H442</f>
        <v>0</v>
      </c>
      <c r="Q442" s="215">
        <v>0</v>
      </c>
      <c r="R442" s="215">
        <f>Q442*H442</f>
        <v>0</v>
      </c>
      <c r="S442" s="215">
        <v>0</v>
      </c>
      <c r="T442" s="216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7" t="s">
        <v>233</v>
      </c>
      <c r="AT442" s="217" t="s">
        <v>140</v>
      </c>
      <c r="AU442" s="217" t="s">
        <v>87</v>
      </c>
      <c r="AY442" s="18" t="s">
        <v>137</v>
      </c>
      <c r="BE442" s="218">
        <f>IF(N442="základní",J442,0)</f>
        <v>0</v>
      </c>
      <c r="BF442" s="218">
        <f>IF(N442="snížená",J442,0)</f>
        <v>0</v>
      </c>
      <c r="BG442" s="218">
        <f>IF(N442="zákl. přenesená",J442,0)</f>
        <v>0</v>
      </c>
      <c r="BH442" s="218">
        <f>IF(N442="sníž. přenesená",J442,0)</f>
        <v>0</v>
      </c>
      <c r="BI442" s="218">
        <f>IF(N442="nulová",J442,0)</f>
        <v>0</v>
      </c>
      <c r="BJ442" s="18" t="s">
        <v>85</v>
      </c>
      <c r="BK442" s="218">
        <f>ROUND(I442*H442,2)</f>
        <v>0</v>
      </c>
      <c r="BL442" s="18" t="s">
        <v>233</v>
      </c>
      <c r="BM442" s="217" t="s">
        <v>811</v>
      </c>
    </row>
    <row r="443" spans="1:47" s="2" customFormat="1" ht="12">
      <c r="A443" s="40"/>
      <c r="B443" s="41"/>
      <c r="C443" s="42"/>
      <c r="D443" s="219" t="s">
        <v>147</v>
      </c>
      <c r="E443" s="42"/>
      <c r="F443" s="220" t="s">
        <v>812</v>
      </c>
      <c r="G443" s="42"/>
      <c r="H443" s="42"/>
      <c r="I443" s="221"/>
      <c r="J443" s="42"/>
      <c r="K443" s="42"/>
      <c r="L443" s="46"/>
      <c r="M443" s="222"/>
      <c r="N443" s="223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8" t="s">
        <v>147</v>
      </c>
      <c r="AU443" s="18" t="s">
        <v>87</v>
      </c>
    </row>
    <row r="444" spans="1:51" s="13" customFormat="1" ht="12">
      <c r="A444" s="13"/>
      <c r="B444" s="236"/>
      <c r="C444" s="237"/>
      <c r="D444" s="234" t="s">
        <v>156</v>
      </c>
      <c r="E444" s="246" t="s">
        <v>32</v>
      </c>
      <c r="F444" s="238" t="s">
        <v>813</v>
      </c>
      <c r="G444" s="237"/>
      <c r="H444" s="239">
        <v>48</v>
      </c>
      <c r="I444" s="240"/>
      <c r="J444" s="237"/>
      <c r="K444" s="237"/>
      <c r="L444" s="241"/>
      <c r="M444" s="242"/>
      <c r="N444" s="243"/>
      <c r="O444" s="243"/>
      <c r="P444" s="243"/>
      <c r="Q444" s="243"/>
      <c r="R444" s="243"/>
      <c r="S444" s="243"/>
      <c r="T444" s="24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5" t="s">
        <v>156</v>
      </c>
      <c r="AU444" s="245" t="s">
        <v>87</v>
      </c>
      <c r="AV444" s="13" t="s">
        <v>87</v>
      </c>
      <c r="AW444" s="13" t="s">
        <v>38</v>
      </c>
      <c r="AX444" s="13" t="s">
        <v>85</v>
      </c>
      <c r="AY444" s="245" t="s">
        <v>137</v>
      </c>
    </row>
    <row r="445" spans="1:65" s="2" customFormat="1" ht="24.15" customHeight="1">
      <c r="A445" s="40"/>
      <c r="B445" s="41"/>
      <c r="C445" s="224" t="s">
        <v>814</v>
      </c>
      <c r="D445" s="224" t="s">
        <v>149</v>
      </c>
      <c r="E445" s="225" t="s">
        <v>815</v>
      </c>
      <c r="F445" s="226" t="s">
        <v>816</v>
      </c>
      <c r="G445" s="227" t="s">
        <v>160</v>
      </c>
      <c r="H445" s="228">
        <v>51.84</v>
      </c>
      <c r="I445" s="229"/>
      <c r="J445" s="230">
        <f>ROUND(I445*H445,2)</f>
        <v>0</v>
      </c>
      <c r="K445" s="226" t="s">
        <v>144</v>
      </c>
      <c r="L445" s="231"/>
      <c r="M445" s="232" t="s">
        <v>32</v>
      </c>
      <c r="N445" s="233" t="s">
        <v>48</v>
      </c>
      <c r="O445" s="86"/>
      <c r="P445" s="215">
        <f>O445*H445</f>
        <v>0</v>
      </c>
      <c r="Q445" s="215">
        <v>0.003</v>
      </c>
      <c r="R445" s="215">
        <f>Q445*H445</f>
        <v>0.15552000000000002</v>
      </c>
      <c r="S445" s="215">
        <v>0</v>
      </c>
      <c r="T445" s="21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7" t="s">
        <v>321</v>
      </c>
      <c r="AT445" s="217" t="s">
        <v>149</v>
      </c>
      <c r="AU445" s="217" t="s">
        <v>87</v>
      </c>
      <c r="AY445" s="18" t="s">
        <v>137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8" t="s">
        <v>85</v>
      </c>
      <c r="BK445" s="218">
        <f>ROUND(I445*H445,2)</f>
        <v>0</v>
      </c>
      <c r="BL445" s="18" t="s">
        <v>233</v>
      </c>
      <c r="BM445" s="217" t="s">
        <v>817</v>
      </c>
    </row>
    <row r="446" spans="1:51" s="13" customFormat="1" ht="12">
      <c r="A446" s="13"/>
      <c r="B446" s="236"/>
      <c r="C446" s="237"/>
      <c r="D446" s="234" t="s">
        <v>156</v>
      </c>
      <c r="E446" s="237"/>
      <c r="F446" s="238" t="s">
        <v>818</v>
      </c>
      <c r="G446" s="237"/>
      <c r="H446" s="239">
        <v>51.84</v>
      </c>
      <c r="I446" s="240"/>
      <c r="J446" s="237"/>
      <c r="K446" s="237"/>
      <c r="L446" s="241"/>
      <c r="M446" s="242"/>
      <c r="N446" s="243"/>
      <c r="O446" s="243"/>
      <c r="P446" s="243"/>
      <c r="Q446" s="243"/>
      <c r="R446" s="243"/>
      <c r="S446" s="243"/>
      <c r="T446" s="24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5" t="s">
        <v>156</v>
      </c>
      <c r="AU446" s="245" t="s">
        <v>87</v>
      </c>
      <c r="AV446" s="13" t="s">
        <v>87</v>
      </c>
      <c r="AW446" s="13" t="s">
        <v>4</v>
      </c>
      <c r="AX446" s="13" t="s">
        <v>85</v>
      </c>
      <c r="AY446" s="245" t="s">
        <v>137</v>
      </c>
    </row>
    <row r="447" spans="1:65" s="2" customFormat="1" ht="24.15" customHeight="1">
      <c r="A447" s="40"/>
      <c r="B447" s="41"/>
      <c r="C447" s="206" t="s">
        <v>819</v>
      </c>
      <c r="D447" s="206" t="s">
        <v>140</v>
      </c>
      <c r="E447" s="207" t="s">
        <v>820</v>
      </c>
      <c r="F447" s="208" t="s">
        <v>821</v>
      </c>
      <c r="G447" s="209" t="s">
        <v>160</v>
      </c>
      <c r="H447" s="210">
        <v>27</v>
      </c>
      <c r="I447" s="211"/>
      <c r="J447" s="212">
        <f>ROUND(I447*H447,2)</f>
        <v>0</v>
      </c>
      <c r="K447" s="208" t="s">
        <v>144</v>
      </c>
      <c r="L447" s="46"/>
      <c r="M447" s="213" t="s">
        <v>32</v>
      </c>
      <c r="N447" s="214" t="s">
        <v>48</v>
      </c>
      <c r="O447" s="86"/>
      <c r="P447" s="215">
        <f>O447*H447</f>
        <v>0</v>
      </c>
      <c r="Q447" s="215">
        <v>1E-05</v>
      </c>
      <c r="R447" s="215">
        <f>Q447*H447</f>
        <v>0.00027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233</v>
      </c>
      <c r="AT447" s="217" t="s">
        <v>140</v>
      </c>
      <c r="AU447" s="217" t="s">
        <v>87</v>
      </c>
      <c r="AY447" s="18" t="s">
        <v>137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8" t="s">
        <v>85</v>
      </c>
      <c r="BK447" s="218">
        <f>ROUND(I447*H447,2)</f>
        <v>0</v>
      </c>
      <c r="BL447" s="18" t="s">
        <v>233</v>
      </c>
      <c r="BM447" s="217" t="s">
        <v>822</v>
      </c>
    </row>
    <row r="448" spans="1:47" s="2" customFormat="1" ht="12">
      <c r="A448" s="40"/>
      <c r="B448" s="41"/>
      <c r="C448" s="42"/>
      <c r="D448" s="219" t="s">
        <v>147</v>
      </c>
      <c r="E448" s="42"/>
      <c r="F448" s="220" t="s">
        <v>823</v>
      </c>
      <c r="G448" s="42"/>
      <c r="H448" s="42"/>
      <c r="I448" s="221"/>
      <c r="J448" s="42"/>
      <c r="K448" s="42"/>
      <c r="L448" s="46"/>
      <c r="M448" s="222"/>
      <c r="N448" s="223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8" t="s">
        <v>147</v>
      </c>
      <c r="AU448" s="18" t="s">
        <v>87</v>
      </c>
    </row>
    <row r="449" spans="1:51" s="13" customFormat="1" ht="12">
      <c r="A449" s="13"/>
      <c r="B449" s="236"/>
      <c r="C449" s="237"/>
      <c r="D449" s="234" t="s">
        <v>156</v>
      </c>
      <c r="E449" s="246" t="s">
        <v>32</v>
      </c>
      <c r="F449" s="238" t="s">
        <v>824</v>
      </c>
      <c r="G449" s="237"/>
      <c r="H449" s="239">
        <v>27</v>
      </c>
      <c r="I449" s="240"/>
      <c r="J449" s="237"/>
      <c r="K449" s="237"/>
      <c r="L449" s="241"/>
      <c r="M449" s="242"/>
      <c r="N449" s="243"/>
      <c r="O449" s="243"/>
      <c r="P449" s="243"/>
      <c r="Q449" s="243"/>
      <c r="R449" s="243"/>
      <c r="S449" s="243"/>
      <c r="T449" s="24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5" t="s">
        <v>156</v>
      </c>
      <c r="AU449" s="245" t="s">
        <v>87</v>
      </c>
      <c r="AV449" s="13" t="s">
        <v>87</v>
      </c>
      <c r="AW449" s="13" t="s">
        <v>38</v>
      </c>
      <c r="AX449" s="13" t="s">
        <v>85</v>
      </c>
      <c r="AY449" s="245" t="s">
        <v>137</v>
      </c>
    </row>
    <row r="450" spans="1:65" s="2" customFormat="1" ht="37.8" customHeight="1">
      <c r="A450" s="40"/>
      <c r="B450" s="41"/>
      <c r="C450" s="224" t="s">
        <v>825</v>
      </c>
      <c r="D450" s="224" t="s">
        <v>149</v>
      </c>
      <c r="E450" s="225" t="s">
        <v>826</v>
      </c>
      <c r="F450" s="226" t="s">
        <v>827</v>
      </c>
      <c r="G450" s="227" t="s">
        <v>160</v>
      </c>
      <c r="H450" s="228">
        <v>29.16</v>
      </c>
      <c r="I450" s="229"/>
      <c r="J450" s="230">
        <f>ROUND(I450*H450,2)</f>
        <v>0</v>
      </c>
      <c r="K450" s="226" t="s">
        <v>144</v>
      </c>
      <c r="L450" s="231"/>
      <c r="M450" s="232" t="s">
        <v>32</v>
      </c>
      <c r="N450" s="233" t="s">
        <v>48</v>
      </c>
      <c r="O450" s="86"/>
      <c r="P450" s="215">
        <f>O450*H450</f>
        <v>0</v>
      </c>
      <c r="Q450" s="215">
        <v>0.003</v>
      </c>
      <c r="R450" s="215">
        <f>Q450*H450</f>
        <v>0.08748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321</v>
      </c>
      <c r="AT450" s="217" t="s">
        <v>149</v>
      </c>
      <c r="AU450" s="217" t="s">
        <v>87</v>
      </c>
      <c r="AY450" s="18" t="s">
        <v>137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8" t="s">
        <v>85</v>
      </c>
      <c r="BK450" s="218">
        <f>ROUND(I450*H450,2)</f>
        <v>0</v>
      </c>
      <c r="BL450" s="18" t="s">
        <v>233</v>
      </c>
      <c r="BM450" s="217" t="s">
        <v>828</v>
      </c>
    </row>
    <row r="451" spans="1:51" s="13" customFormat="1" ht="12">
      <c r="A451" s="13"/>
      <c r="B451" s="236"/>
      <c r="C451" s="237"/>
      <c r="D451" s="234" t="s">
        <v>156</v>
      </c>
      <c r="E451" s="237"/>
      <c r="F451" s="238" t="s">
        <v>829</v>
      </c>
      <c r="G451" s="237"/>
      <c r="H451" s="239">
        <v>29.16</v>
      </c>
      <c r="I451" s="240"/>
      <c r="J451" s="237"/>
      <c r="K451" s="237"/>
      <c r="L451" s="241"/>
      <c r="M451" s="242"/>
      <c r="N451" s="243"/>
      <c r="O451" s="243"/>
      <c r="P451" s="243"/>
      <c r="Q451" s="243"/>
      <c r="R451" s="243"/>
      <c r="S451" s="243"/>
      <c r="T451" s="24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5" t="s">
        <v>156</v>
      </c>
      <c r="AU451" s="245" t="s">
        <v>87</v>
      </c>
      <c r="AV451" s="13" t="s">
        <v>87</v>
      </c>
      <c r="AW451" s="13" t="s">
        <v>4</v>
      </c>
      <c r="AX451" s="13" t="s">
        <v>85</v>
      </c>
      <c r="AY451" s="245" t="s">
        <v>137</v>
      </c>
    </row>
    <row r="452" spans="1:65" s="2" customFormat="1" ht="33" customHeight="1">
      <c r="A452" s="40"/>
      <c r="B452" s="41"/>
      <c r="C452" s="206" t="s">
        <v>830</v>
      </c>
      <c r="D452" s="206" t="s">
        <v>140</v>
      </c>
      <c r="E452" s="207" t="s">
        <v>831</v>
      </c>
      <c r="F452" s="208" t="s">
        <v>832</v>
      </c>
      <c r="G452" s="209" t="s">
        <v>160</v>
      </c>
      <c r="H452" s="210">
        <v>32</v>
      </c>
      <c r="I452" s="211"/>
      <c r="J452" s="212">
        <f>ROUND(I452*H452,2)</f>
        <v>0</v>
      </c>
      <c r="K452" s="208" t="s">
        <v>144</v>
      </c>
      <c r="L452" s="46"/>
      <c r="M452" s="213" t="s">
        <v>32</v>
      </c>
      <c r="N452" s="214" t="s">
        <v>48</v>
      </c>
      <c r="O452" s="86"/>
      <c r="P452" s="215">
        <f>O452*H452</f>
        <v>0</v>
      </c>
      <c r="Q452" s="215">
        <v>5E-05</v>
      </c>
      <c r="R452" s="215">
        <f>Q452*H452</f>
        <v>0.0016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233</v>
      </c>
      <c r="AT452" s="217" t="s">
        <v>140</v>
      </c>
      <c r="AU452" s="217" t="s">
        <v>87</v>
      </c>
      <c r="AY452" s="18" t="s">
        <v>137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8" t="s">
        <v>85</v>
      </c>
      <c r="BK452" s="218">
        <f>ROUND(I452*H452,2)</f>
        <v>0</v>
      </c>
      <c r="BL452" s="18" t="s">
        <v>233</v>
      </c>
      <c r="BM452" s="217" t="s">
        <v>833</v>
      </c>
    </row>
    <row r="453" spans="1:47" s="2" customFormat="1" ht="12">
      <c r="A453" s="40"/>
      <c r="B453" s="41"/>
      <c r="C453" s="42"/>
      <c r="D453" s="219" t="s">
        <v>147</v>
      </c>
      <c r="E453" s="42"/>
      <c r="F453" s="220" t="s">
        <v>834</v>
      </c>
      <c r="G453" s="42"/>
      <c r="H453" s="42"/>
      <c r="I453" s="221"/>
      <c r="J453" s="42"/>
      <c r="K453" s="42"/>
      <c r="L453" s="46"/>
      <c r="M453" s="222"/>
      <c r="N453" s="223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8" t="s">
        <v>147</v>
      </c>
      <c r="AU453" s="18" t="s">
        <v>87</v>
      </c>
    </row>
    <row r="454" spans="1:51" s="13" customFormat="1" ht="12">
      <c r="A454" s="13"/>
      <c r="B454" s="236"/>
      <c r="C454" s="237"/>
      <c r="D454" s="234" t="s">
        <v>156</v>
      </c>
      <c r="E454" s="246" t="s">
        <v>32</v>
      </c>
      <c r="F454" s="238" t="s">
        <v>835</v>
      </c>
      <c r="G454" s="237"/>
      <c r="H454" s="239">
        <v>32</v>
      </c>
      <c r="I454" s="240"/>
      <c r="J454" s="237"/>
      <c r="K454" s="237"/>
      <c r="L454" s="241"/>
      <c r="M454" s="242"/>
      <c r="N454" s="243"/>
      <c r="O454" s="243"/>
      <c r="P454" s="243"/>
      <c r="Q454" s="243"/>
      <c r="R454" s="243"/>
      <c r="S454" s="243"/>
      <c r="T454" s="24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5" t="s">
        <v>156</v>
      </c>
      <c r="AU454" s="245" t="s">
        <v>87</v>
      </c>
      <c r="AV454" s="13" t="s">
        <v>87</v>
      </c>
      <c r="AW454" s="13" t="s">
        <v>38</v>
      </c>
      <c r="AX454" s="13" t="s">
        <v>85</v>
      </c>
      <c r="AY454" s="245" t="s">
        <v>137</v>
      </c>
    </row>
    <row r="455" spans="1:65" s="2" customFormat="1" ht="24.15" customHeight="1">
      <c r="A455" s="40"/>
      <c r="B455" s="41"/>
      <c r="C455" s="224" t="s">
        <v>836</v>
      </c>
      <c r="D455" s="224" t="s">
        <v>149</v>
      </c>
      <c r="E455" s="225" t="s">
        <v>837</v>
      </c>
      <c r="F455" s="226" t="s">
        <v>838</v>
      </c>
      <c r="G455" s="227" t="s">
        <v>385</v>
      </c>
      <c r="H455" s="228">
        <v>0.365</v>
      </c>
      <c r="I455" s="229"/>
      <c r="J455" s="230">
        <f>ROUND(I455*H455,2)</f>
        <v>0</v>
      </c>
      <c r="K455" s="226" t="s">
        <v>144</v>
      </c>
      <c r="L455" s="231"/>
      <c r="M455" s="232" t="s">
        <v>32</v>
      </c>
      <c r="N455" s="233" t="s">
        <v>48</v>
      </c>
      <c r="O455" s="86"/>
      <c r="P455" s="215">
        <f>O455*H455</f>
        <v>0</v>
      </c>
      <c r="Q455" s="215">
        <v>1</v>
      </c>
      <c r="R455" s="215">
        <f>Q455*H455</f>
        <v>0.365</v>
      </c>
      <c r="S455" s="215">
        <v>0</v>
      </c>
      <c r="T455" s="216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17" t="s">
        <v>321</v>
      </c>
      <c r="AT455" s="217" t="s">
        <v>149</v>
      </c>
      <c r="AU455" s="217" t="s">
        <v>87</v>
      </c>
      <c r="AY455" s="18" t="s">
        <v>137</v>
      </c>
      <c r="BE455" s="218">
        <f>IF(N455="základní",J455,0)</f>
        <v>0</v>
      </c>
      <c r="BF455" s="218">
        <f>IF(N455="snížená",J455,0)</f>
        <v>0</v>
      </c>
      <c r="BG455" s="218">
        <f>IF(N455="zákl. přenesená",J455,0)</f>
        <v>0</v>
      </c>
      <c r="BH455" s="218">
        <f>IF(N455="sníž. přenesená",J455,0)</f>
        <v>0</v>
      </c>
      <c r="BI455" s="218">
        <f>IF(N455="nulová",J455,0)</f>
        <v>0</v>
      </c>
      <c r="BJ455" s="18" t="s">
        <v>85</v>
      </c>
      <c r="BK455" s="218">
        <f>ROUND(I455*H455,2)</f>
        <v>0</v>
      </c>
      <c r="BL455" s="18" t="s">
        <v>233</v>
      </c>
      <c r="BM455" s="217" t="s">
        <v>839</v>
      </c>
    </row>
    <row r="456" spans="1:51" s="13" customFormat="1" ht="12">
      <c r="A456" s="13"/>
      <c r="B456" s="236"/>
      <c r="C456" s="237"/>
      <c r="D456" s="234" t="s">
        <v>156</v>
      </c>
      <c r="E456" s="246" t="s">
        <v>32</v>
      </c>
      <c r="F456" s="238" t="s">
        <v>840</v>
      </c>
      <c r="G456" s="237"/>
      <c r="H456" s="239">
        <v>0.365</v>
      </c>
      <c r="I456" s="240"/>
      <c r="J456" s="237"/>
      <c r="K456" s="237"/>
      <c r="L456" s="241"/>
      <c r="M456" s="242"/>
      <c r="N456" s="243"/>
      <c r="O456" s="243"/>
      <c r="P456" s="243"/>
      <c r="Q456" s="243"/>
      <c r="R456" s="243"/>
      <c r="S456" s="243"/>
      <c r="T456" s="24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5" t="s">
        <v>156</v>
      </c>
      <c r="AU456" s="245" t="s">
        <v>87</v>
      </c>
      <c r="AV456" s="13" t="s">
        <v>87</v>
      </c>
      <c r="AW456" s="13" t="s">
        <v>38</v>
      </c>
      <c r="AX456" s="13" t="s">
        <v>85</v>
      </c>
      <c r="AY456" s="245" t="s">
        <v>137</v>
      </c>
    </row>
    <row r="457" spans="1:65" s="2" customFormat="1" ht="16.5" customHeight="1">
      <c r="A457" s="40"/>
      <c r="B457" s="41"/>
      <c r="C457" s="224" t="s">
        <v>841</v>
      </c>
      <c r="D457" s="224" t="s">
        <v>149</v>
      </c>
      <c r="E457" s="225" t="s">
        <v>842</v>
      </c>
      <c r="F457" s="226" t="s">
        <v>843</v>
      </c>
      <c r="G457" s="227" t="s">
        <v>844</v>
      </c>
      <c r="H457" s="228">
        <v>2</v>
      </c>
      <c r="I457" s="229"/>
      <c r="J457" s="230">
        <f>ROUND(I457*H457,2)</f>
        <v>0</v>
      </c>
      <c r="K457" s="226" t="s">
        <v>32</v>
      </c>
      <c r="L457" s="231"/>
      <c r="M457" s="232" t="s">
        <v>32</v>
      </c>
      <c r="N457" s="233" t="s">
        <v>48</v>
      </c>
      <c r="O457" s="86"/>
      <c r="P457" s="215">
        <f>O457*H457</f>
        <v>0</v>
      </c>
      <c r="Q457" s="215">
        <v>1</v>
      </c>
      <c r="R457" s="215">
        <f>Q457*H457</f>
        <v>2</v>
      </c>
      <c r="S457" s="215">
        <v>0</v>
      </c>
      <c r="T457" s="216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7" t="s">
        <v>321</v>
      </c>
      <c r="AT457" s="217" t="s">
        <v>149</v>
      </c>
      <c r="AU457" s="217" t="s">
        <v>87</v>
      </c>
      <c r="AY457" s="18" t="s">
        <v>137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8" t="s">
        <v>85</v>
      </c>
      <c r="BK457" s="218">
        <f>ROUND(I457*H457,2)</f>
        <v>0</v>
      </c>
      <c r="BL457" s="18" t="s">
        <v>233</v>
      </c>
      <c r="BM457" s="217" t="s">
        <v>845</v>
      </c>
    </row>
    <row r="458" spans="1:65" s="2" customFormat="1" ht="16.5" customHeight="1">
      <c r="A458" s="40"/>
      <c r="B458" s="41"/>
      <c r="C458" s="224" t="s">
        <v>846</v>
      </c>
      <c r="D458" s="224" t="s">
        <v>149</v>
      </c>
      <c r="E458" s="225" t="s">
        <v>847</v>
      </c>
      <c r="F458" s="226" t="s">
        <v>848</v>
      </c>
      <c r="G458" s="227" t="s">
        <v>849</v>
      </c>
      <c r="H458" s="228">
        <v>365</v>
      </c>
      <c r="I458" s="229"/>
      <c r="J458" s="230">
        <f>ROUND(I458*H458,2)</f>
        <v>0</v>
      </c>
      <c r="K458" s="226" t="s">
        <v>32</v>
      </c>
      <c r="L458" s="231"/>
      <c r="M458" s="232" t="s">
        <v>32</v>
      </c>
      <c r="N458" s="233" t="s">
        <v>48</v>
      </c>
      <c r="O458" s="86"/>
      <c r="P458" s="215">
        <f>O458*H458</f>
        <v>0</v>
      </c>
      <c r="Q458" s="215">
        <v>0.001</v>
      </c>
      <c r="R458" s="215">
        <f>Q458*H458</f>
        <v>0.365</v>
      </c>
      <c r="S458" s="215">
        <v>0</v>
      </c>
      <c r="T458" s="216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7" t="s">
        <v>321</v>
      </c>
      <c r="AT458" s="217" t="s">
        <v>149</v>
      </c>
      <c r="AU458" s="217" t="s">
        <v>87</v>
      </c>
      <c r="AY458" s="18" t="s">
        <v>137</v>
      </c>
      <c r="BE458" s="218">
        <f>IF(N458="základní",J458,0)</f>
        <v>0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8" t="s">
        <v>85</v>
      </c>
      <c r="BK458" s="218">
        <f>ROUND(I458*H458,2)</f>
        <v>0</v>
      </c>
      <c r="BL458" s="18" t="s">
        <v>233</v>
      </c>
      <c r="BM458" s="217" t="s">
        <v>850</v>
      </c>
    </row>
    <row r="459" spans="1:65" s="2" customFormat="1" ht="24.15" customHeight="1">
      <c r="A459" s="40"/>
      <c r="B459" s="41"/>
      <c r="C459" s="206" t="s">
        <v>851</v>
      </c>
      <c r="D459" s="206" t="s">
        <v>140</v>
      </c>
      <c r="E459" s="207" t="s">
        <v>852</v>
      </c>
      <c r="F459" s="208" t="s">
        <v>853</v>
      </c>
      <c r="G459" s="209" t="s">
        <v>143</v>
      </c>
      <c r="H459" s="210">
        <v>92.4</v>
      </c>
      <c r="I459" s="211"/>
      <c r="J459" s="212">
        <f>ROUND(I459*H459,2)</f>
        <v>0</v>
      </c>
      <c r="K459" s="208" t="s">
        <v>144</v>
      </c>
      <c r="L459" s="46"/>
      <c r="M459" s="213" t="s">
        <v>32</v>
      </c>
      <c r="N459" s="214" t="s">
        <v>48</v>
      </c>
      <c r="O459" s="86"/>
      <c r="P459" s="215">
        <f>O459*H459</f>
        <v>0</v>
      </c>
      <c r="Q459" s="215">
        <v>0</v>
      </c>
      <c r="R459" s="215">
        <f>Q459*H459</f>
        <v>0</v>
      </c>
      <c r="S459" s="215">
        <v>0.004</v>
      </c>
      <c r="T459" s="216">
        <f>S459*H459</f>
        <v>0.36960000000000004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7" t="s">
        <v>233</v>
      </c>
      <c r="AT459" s="217" t="s">
        <v>140</v>
      </c>
      <c r="AU459" s="217" t="s">
        <v>87</v>
      </c>
      <c r="AY459" s="18" t="s">
        <v>137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8" t="s">
        <v>85</v>
      </c>
      <c r="BK459" s="218">
        <f>ROUND(I459*H459,2)</f>
        <v>0</v>
      </c>
      <c r="BL459" s="18" t="s">
        <v>233</v>
      </c>
      <c r="BM459" s="217" t="s">
        <v>854</v>
      </c>
    </row>
    <row r="460" spans="1:47" s="2" customFormat="1" ht="12">
      <c r="A460" s="40"/>
      <c r="B460" s="41"/>
      <c r="C460" s="42"/>
      <c r="D460" s="219" t="s">
        <v>147</v>
      </c>
      <c r="E460" s="42"/>
      <c r="F460" s="220" t="s">
        <v>855</v>
      </c>
      <c r="G460" s="42"/>
      <c r="H460" s="42"/>
      <c r="I460" s="221"/>
      <c r="J460" s="42"/>
      <c r="K460" s="42"/>
      <c r="L460" s="46"/>
      <c r="M460" s="222"/>
      <c r="N460" s="22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8" t="s">
        <v>147</v>
      </c>
      <c r="AU460" s="18" t="s">
        <v>87</v>
      </c>
    </row>
    <row r="461" spans="1:51" s="13" customFormat="1" ht="12">
      <c r="A461" s="13"/>
      <c r="B461" s="236"/>
      <c r="C461" s="237"/>
      <c r="D461" s="234" t="s">
        <v>156</v>
      </c>
      <c r="E461" s="246" t="s">
        <v>32</v>
      </c>
      <c r="F461" s="238" t="s">
        <v>485</v>
      </c>
      <c r="G461" s="237"/>
      <c r="H461" s="239">
        <v>140.4</v>
      </c>
      <c r="I461" s="240"/>
      <c r="J461" s="237"/>
      <c r="K461" s="237"/>
      <c r="L461" s="241"/>
      <c r="M461" s="242"/>
      <c r="N461" s="243"/>
      <c r="O461" s="243"/>
      <c r="P461" s="243"/>
      <c r="Q461" s="243"/>
      <c r="R461" s="243"/>
      <c r="S461" s="243"/>
      <c r="T461" s="24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5" t="s">
        <v>156</v>
      </c>
      <c r="AU461" s="245" t="s">
        <v>87</v>
      </c>
      <c r="AV461" s="13" t="s">
        <v>87</v>
      </c>
      <c r="AW461" s="13" t="s">
        <v>38</v>
      </c>
      <c r="AX461" s="13" t="s">
        <v>77</v>
      </c>
      <c r="AY461" s="245" t="s">
        <v>137</v>
      </c>
    </row>
    <row r="462" spans="1:51" s="13" customFormat="1" ht="12">
      <c r="A462" s="13"/>
      <c r="B462" s="236"/>
      <c r="C462" s="237"/>
      <c r="D462" s="234" t="s">
        <v>156</v>
      </c>
      <c r="E462" s="246" t="s">
        <v>32</v>
      </c>
      <c r="F462" s="238" t="s">
        <v>486</v>
      </c>
      <c r="G462" s="237"/>
      <c r="H462" s="239">
        <v>-48</v>
      </c>
      <c r="I462" s="240"/>
      <c r="J462" s="237"/>
      <c r="K462" s="237"/>
      <c r="L462" s="241"/>
      <c r="M462" s="242"/>
      <c r="N462" s="243"/>
      <c r="O462" s="243"/>
      <c r="P462" s="243"/>
      <c r="Q462" s="243"/>
      <c r="R462" s="243"/>
      <c r="S462" s="243"/>
      <c r="T462" s="24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5" t="s">
        <v>156</v>
      </c>
      <c r="AU462" s="245" t="s">
        <v>87</v>
      </c>
      <c r="AV462" s="13" t="s">
        <v>87</v>
      </c>
      <c r="AW462" s="13" t="s">
        <v>38</v>
      </c>
      <c r="AX462" s="13" t="s">
        <v>77</v>
      </c>
      <c r="AY462" s="245" t="s">
        <v>137</v>
      </c>
    </row>
    <row r="463" spans="1:51" s="14" customFormat="1" ht="12">
      <c r="A463" s="14"/>
      <c r="B463" s="247"/>
      <c r="C463" s="248"/>
      <c r="D463" s="234" t="s">
        <v>156</v>
      </c>
      <c r="E463" s="249" t="s">
        <v>32</v>
      </c>
      <c r="F463" s="250" t="s">
        <v>210</v>
      </c>
      <c r="G463" s="248"/>
      <c r="H463" s="251">
        <v>92.4</v>
      </c>
      <c r="I463" s="252"/>
      <c r="J463" s="248"/>
      <c r="K463" s="248"/>
      <c r="L463" s="253"/>
      <c r="M463" s="254"/>
      <c r="N463" s="255"/>
      <c r="O463" s="255"/>
      <c r="P463" s="255"/>
      <c r="Q463" s="255"/>
      <c r="R463" s="255"/>
      <c r="S463" s="255"/>
      <c r="T463" s="256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7" t="s">
        <v>156</v>
      </c>
      <c r="AU463" s="257" t="s">
        <v>87</v>
      </c>
      <c r="AV463" s="14" t="s">
        <v>145</v>
      </c>
      <c r="AW463" s="14" t="s">
        <v>38</v>
      </c>
      <c r="AX463" s="14" t="s">
        <v>85</v>
      </c>
      <c r="AY463" s="257" t="s">
        <v>137</v>
      </c>
    </row>
    <row r="464" spans="1:65" s="2" customFormat="1" ht="16.5" customHeight="1">
      <c r="A464" s="40"/>
      <c r="B464" s="41"/>
      <c r="C464" s="206" t="s">
        <v>856</v>
      </c>
      <c r="D464" s="206" t="s">
        <v>140</v>
      </c>
      <c r="E464" s="207" t="s">
        <v>857</v>
      </c>
      <c r="F464" s="208" t="s">
        <v>858</v>
      </c>
      <c r="G464" s="209" t="s">
        <v>143</v>
      </c>
      <c r="H464" s="210">
        <v>385.5</v>
      </c>
      <c r="I464" s="211"/>
      <c r="J464" s="212">
        <f>ROUND(I464*H464,2)</f>
        <v>0</v>
      </c>
      <c r="K464" s="208" t="s">
        <v>144</v>
      </c>
      <c r="L464" s="46"/>
      <c r="M464" s="213" t="s">
        <v>32</v>
      </c>
      <c r="N464" s="214" t="s">
        <v>48</v>
      </c>
      <c r="O464" s="86"/>
      <c r="P464" s="215">
        <f>O464*H464</f>
        <v>0</v>
      </c>
      <c r="Q464" s="215">
        <v>0</v>
      </c>
      <c r="R464" s="215">
        <f>Q464*H464</f>
        <v>0</v>
      </c>
      <c r="S464" s="215">
        <v>0.055</v>
      </c>
      <c r="T464" s="216">
        <f>S464*H464</f>
        <v>21.2025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233</v>
      </c>
      <c r="AT464" s="217" t="s">
        <v>140</v>
      </c>
      <c r="AU464" s="217" t="s">
        <v>87</v>
      </c>
      <c r="AY464" s="18" t="s">
        <v>137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8" t="s">
        <v>85</v>
      </c>
      <c r="BK464" s="218">
        <f>ROUND(I464*H464,2)</f>
        <v>0</v>
      </c>
      <c r="BL464" s="18" t="s">
        <v>233</v>
      </c>
      <c r="BM464" s="217" t="s">
        <v>859</v>
      </c>
    </row>
    <row r="465" spans="1:47" s="2" customFormat="1" ht="12">
      <c r="A465" s="40"/>
      <c r="B465" s="41"/>
      <c r="C465" s="42"/>
      <c r="D465" s="219" t="s">
        <v>147</v>
      </c>
      <c r="E465" s="42"/>
      <c r="F465" s="220" t="s">
        <v>860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8" t="s">
        <v>147</v>
      </c>
      <c r="AU465" s="18" t="s">
        <v>87</v>
      </c>
    </row>
    <row r="466" spans="1:65" s="2" customFormat="1" ht="24.15" customHeight="1">
      <c r="A466" s="40"/>
      <c r="B466" s="41"/>
      <c r="C466" s="206" t="s">
        <v>861</v>
      </c>
      <c r="D466" s="206" t="s">
        <v>140</v>
      </c>
      <c r="E466" s="207" t="s">
        <v>862</v>
      </c>
      <c r="F466" s="208" t="s">
        <v>863</v>
      </c>
      <c r="G466" s="209" t="s">
        <v>262</v>
      </c>
      <c r="H466" s="210">
        <v>2</v>
      </c>
      <c r="I466" s="211"/>
      <c r="J466" s="212">
        <f>ROUND(I466*H466,2)</f>
        <v>0</v>
      </c>
      <c r="K466" s="208" t="s">
        <v>144</v>
      </c>
      <c r="L466" s="46"/>
      <c r="M466" s="213" t="s">
        <v>32</v>
      </c>
      <c r="N466" s="214" t="s">
        <v>48</v>
      </c>
      <c r="O466" s="86"/>
      <c r="P466" s="215">
        <f>O466*H466</f>
        <v>0</v>
      </c>
      <c r="Q466" s="215">
        <v>0</v>
      </c>
      <c r="R466" s="215">
        <f>Q466*H466</f>
        <v>0</v>
      </c>
      <c r="S466" s="215">
        <v>0.035</v>
      </c>
      <c r="T466" s="216">
        <f>S466*H466</f>
        <v>0.07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7" t="s">
        <v>233</v>
      </c>
      <c r="AT466" s="217" t="s">
        <v>140</v>
      </c>
      <c r="AU466" s="217" t="s">
        <v>87</v>
      </c>
      <c r="AY466" s="18" t="s">
        <v>137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8" t="s">
        <v>85</v>
      </c>
      <c r="BK466" s="218">
        <f>ROUND(I466*H466,2)</f>
        <v>0</v>
      </c>
      <c r="BL466" s="18" t="s">
        <v>233</v>
      </c>
      <c r="BM466" s="217" t="s">
        <v>864</v>
      </c>
    </row>
    <row r="467" spans="1:47" s="2" customFormat="1" ht="12">
      <c r="A467" s="40"/>
      <c r="B467" s="41"/>
      <c r="C467" s="42"/>
      <c r="D467" s="219" t="s">
        <v>147</v>
      </c>
      <c r="E467" s="42"/>
      <c r="F467" s="220" t="s">
        <v>865</v>
      </c>
      <c r="G467" s="42"/>
      <c r="H467" s="42"/>
      <c r="I467" s="221"/>
      <c r="J467" s="42"/>
      <c r="K467" s="42"/>
      <c r="L467" s="46"/>
      <c r="M467" s="222"/>
      <c r="N467" s="223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8" t="s">
        <v>147</v>
      </c>
      <c r="AU467" s="18" t="s">
        <v>87</v>
      </c>
    </row>
    <row r="468" spans="1:65" s="2" customFormat="1" ht="24.15" customHeight="1">
      <c r="A468" s="40"/>
      <c r="B468" s="41"/>
      <c r="C468" s="206" t="s">
        <v>866</v>
      </c>
      <c r="D468" s="206" t="s">
        <v>140</v>
      </c>
      <c r="E468" s="207" t="s">
        <v>867</v>
      </c>
      <c r="F468" s="208" t="s">
        <v>868</v>
      </c>
      <c r="G468" s="209" t="s">
        <v>262</v>
      </c>
      <c r="H468" s="210">
        <v>2</v>
      </c>
      <c r="I468" s="211"/>
      <c r="J468" s="212">
        <f>ROUND(I468*H468,2)</f>
        <v>0</v>
      </c>
      <c r="K468" s="208" t="s">
        <v>144</v>
      </c>
      <c r="L468" s="46"/>
      <c r="M468" s="213" t="s">
        <v>32</v>
      </c>
      <c r="N468" s="214" t="s">
        <v>48</v>
      </c>
      <c r="O468" s="86"/>
      <c r="P468" s="215">
        <f>O468*H468</f>
        <v>0</v>
      </c>
      <c r="Q468" s="215">
        <v>0</v>
      </c>
      <c r="R468" s="215">
        <f>Q468*H468</f>
        <v>0</v>
      </c>
      <c r="S468" s="215">
        <v>0.27</v>
      </c>
      <c r="T468" s="216">
        <f>S468*H468</f>
        <v>0.54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7" t="s">
        <v>233</v>
      </c>
      <c r="AT468" s="217" t="s">
        <v>140</v>
      </c>
      <c r="AU468" s="217" t="s">
        <v>87</v>
      </c>
      <c r="AY468" s="18" t="s">
        <v>137</v>
      </c>
      <c r="BE468" s="218">
        <f>IF(N468="základní",J468,0)</f>
        <v>0</v>
      </c>
      <c r="BF468" s="218">
        <f>IF(N468="snížená",J468,0)</f>
        <v>0</v>
      </c>
      <c r="BG468" s="218">
        <f>IF(N468="zákl. přenesená",J468,0)</f>
        <v>0</v>
      </c>
      <c r="BH468" s="218">
        <f>IF(N468="sníž. přenesená",J468,0)</f>
        <v>0</v>
      </c>
      <c r="BI468" s="218">
        <f>IF(N468="nulová",J468,0)</f>
        <v>0</v>
      </c>
      <c r="BJ468" s="18" t="s">
        <v>85</v>
      </c>
      <c r="BK468" s="218">
        <f>ROUND(I468*H468,2)</f>
        <v>0</v>
      </c>
      <c r="BL468" s="18" t="s">
        <v>233</v>
      </c>
      <c r="BM468" s="217" t="s">
        <v>869</v>
      </c>
    </row>
    <row r="469" spans="1:47" s="2" customFormat="1" ht="12">
      <c r="A469" s="40"/>
      <c r="B469" s="41"/>
      <c r="C469" s="42"/>
      <c r="D469" s="219" t="s">
        <v>147</v>
      </c>
      <c r="E469" s="42"/>
      <c r="F469" s="220" t="s">
        <v>870</v>
      </c>
      <c r="G469" s="42"/>
      <c r="H469" s="42"/>
      <c r="I469" s="221"/>
      <c r="J469" s="42"/>
      <c r="K469" s="42"/>
      <c r="L469" s="46"/>
      <c r="M469" s="222"/>
      <c r="N469" s="223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8" t="s">
        <v>147</v>
      </c>
      <c r="AU469" s="18" t="s">
        <v>87</v>
      </c>
    </row>
    <row r="470" spans="1:65" s="2" customFormat="1" ht="37.8" customHeight="1">
      <c r="A470" s="40"/>
      <c r="B470" s="41"/>
      <c r="C470" s="206" t="s">
        <v>871</v>
      </c>
      <c r="D470" s="206" t="s">
        <v>140</v>
      </c>
      <c r="E470" s="207" t="s">
        <v>872</v>
      </c>
      <c r="F470" s="208" t="s">
        <v>873</v>
      </c>
      <c r="G470" s="209" t="s">
        <v>262</v>
      </c>
      <c r="H470" s="210">
        <v>2</v>
      </c>
      <c r="I470" s="211"/>
      <c r="J470" s="212">
        <f>ROUND(I470*H470,2)</f>
        <v>0</v>
      </c>
      <c r="K470" s="208" t="s">
        <v>144</v>
      </c>
      <c r="L470" s="46"/>
      <c r="M470" s="213" t="s">
        <v>32</v>
      </c>
      <c r="N470" s="214" t="s">
        <v>48</v>
      </c>
      <c r="O470" s="86"/>
      <c r="P470" s="215">
        <f>O470*H470</f>
        <v>0</v>
      </c>
      <c r="Q470" s="215">
        <v>0.00212</v>
      </c>
      <c r="R470" s="215">
        <f>Q470*H470</f>
        <v>0.00424</v>
      </c>
      <c r="S470" s="215">
        <v>0</v>
      </c>
      <c r="T470" s="216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7" t="s">
        <v>233</v>
      </c>
      <c r="AT470" s="217" t="s">
        <v>140</v>
      </c>
      <c r="AU470" s="217" t="s">
        <v>87</v>
      </c>
      <c r="AY470" s="18" t="s">
        <v>137</v>
      </c>
      <c r="BE470" s="218">
        <f>IF(N470="základní",J470,0)</f>
        <v>0</v>
      </c>
      <c r="BF470" s="218">
        <f>IF(N470="snížená",J470,0)</f>
        <v>0</v>
      </c>
      <c r="BG470" s="218">
        <f>IF(N470="zákl. přenesená",J470,0)</f>
        <v>0</v>
      </c>
      <c r="BH470" s="218">
        <f>IF(N470="sníž. přenesená",J470,0)</f>
        <v>0</v>
      </c>
      <c r="BI470" s="218">
        <f>IF(N470="nulová",J470,0)</f>
        <v>0</v>
      </c>
      <c r="BJ470" s="18" t="s">
        <v>85</v>
      </c>
      <c r="BK470" s="218">
        <f>ROUND(I470*H470,2)</f>
        <v>0</v>
      </c>
      <c r="BL470" s="18" t="s">
        <v>233</v>
      </c>
      <c r="BM470" s="217" t="s">
        <v>874</v>
      </c>
    </row>
    <row r="471" spans="1:47" s="2" customFormat="1" ht="12">
      <c r="A471" s="40"/>
      <c r="B471" s="41"/>
      <c r="C471" s="42"/>
      <c r="D471" s="219" t="s">
        <v>147</v>
      </c>
      <c r="E471" s="42"/>
      <c r="F471" s="220" t="s">
        <v>875</v>
      </c>
      <c r="G471" s="42"/>
      <c r="H471" s="42"/>
      <c r="I471" s="221"/>
      <c r="J471" s="42"/>
      <c r="K471" s="42"/>
      <c r="L471" s="46"/>
      <c r="M471" s="222"/>
      <c r="N471" s="223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8" t="s">
        <v>147</v>
      </c>
      <c r="AU471" s="18" t="s">
        <v>87</v>
      </c>
    </row>
    <row r="472" spans="1:47" s="2" customFormat="1" ht="12">
      <c r="A472" s="40"/>
      <c r="B472" s="41"/>
      <c r="C472" s="42"/>
      <c r="D472" s="234" t="s">
        <v>154</v>
      </c>
      <c r="E472" s="42"/>
      <c r="F472" s="235" t="s">
        <v>876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8" t="s">
        <v>154</v>
      </c>
      <c r="AU472" s="18" t="s">
        <v>87</v>
      </c>
    </row>
    <row r="473" spans="1:65" s="2" customFormat="1" ht="16.5" customHeight="1">
      <c r="A473" s="40"/>
      <c r="B473" s="41"/>
      <c r="C473" s="224" t="s">
        <v>877</v>
      </c>
      <c r="D473" s="224" t="s">
        <v>149</v>
      </c>
      <c r="E473" s="225" t="s">
        <v>878</v>
      </c>
      <c r="F473" s="226" t="s">
        <v>879</v>
      </c>
      <c r="G473" s="227" t="s">
        <v>143</v>
      </c>
      <c r="H473" s="228">
        <v>16.98</v>
      </c>
      <c r="I473" s="229"/>
      <c r="J473" s="230">
        <f>ROUND(I473*H473,2)</f>
        <v>0</v>
      </c>
      <c r="K473" s="226" t="s">
        <v>32</v>
      </c>
      <c r="L473" s="231"/>
      <c r="M473" s="232" t="s">
        <v>32</v>
      </c>
      <c r="N473" s="233" t="s">
        <v>48</v>
      </c>
      <c r="O473" s="86"/>
      <c r="P473" s="215">
        <f>O473*H473</f>
        <v>0</v>
      </c>
      <c r="Q473" s="215">
        <v>0.01351</v>
      </c>
      <c r="R473" s="215">
        <f>Q473*H473</f>
        <v>0.2293998</v>
      </c>
      <c r="S473" s="215">
        <v>0</v>
      </c>
      <c r="T473" s="216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7" t="s">
        <v>321</v>
      </c>
      <c r="AT473" s="217" t="s">
        <v>149</v>
      </c>
      <c r="AU473" s="217" t="s">
        <v>87</v>
      </c>
      <c r="AY473" s="18" t="s">
        <v>137</v>
      </c>
      <c r="BE473" s="218">
        <f>IF(N473="základní",J473,0)</f>
        <v>0</v>
      </c>
      <c r="BF473" s="218">
        <f>IF(N473="snížená",J473,0)</f>
        <v>0</v>
      </c>
      <c r="BG473" s="218">
        <f>IF(N473="zákl. přenesená",J473,0)</f>
        <v>0</v>
      </c>
      <c r="BH473" s="218">
        <f>IF(N473="sníž. přenesená",J473,0)</f>
        <v>0</v>
      </c>
      <c r="BI473" s="218">
        <f>IF(N473="nulová",J473,0)</f>
        <v>0</v>
      </c>
      <c r="BJ473" s="18" t="s">
        <v>85</v>
      </c>
      <c r="BK473" s="218">
        <f>ROUND(I473*H473,2)</f>
        <v>0</v>
      </c>
      <c r="BL473" s="18" t="s">
        <v>233</v>
      </c>
      <c r="BM473" s="217" t="s">
        <v>880</v>
      </c>
    </row>
    <row r="474" spans="1:47" s="2" customFormat="1" ht="12">
      <c r="A474" s="40"/>
      <c r="B474" s="41"/>
      <c r="C474" s="42"/>
      <c r="D474" s="234" t="s">
        <v>154</v>
      </c>
      <c r="E474" s="42"/>
      <c r="F474" s="235" t="s">
        <v>881</v>
      </c>
      <c r="G474" s="42"/>
      <c r="H474" s="42"/>
      <c r="I474" s="221"/>
      <c r="J474" s="42"/>
      <c r="K474" s="42"/>
      <c r="L474" s="46"/>
      <c r="M474" s="222"/>
      <c r="N474" s="223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8" t="s">
        <v>154</v>
      </c>
      <c r="AU474" s="18" t="s">
        <v>87</v>
      </c>
    </row>
    <row r="475" spans="1:65" s="2" customFormat="1" ht="24.15" customHeight="1">
      <c r="A475" s="40"/>
      <c r="B475" s="41"/>
      <c r="C475" s="224" t="s">
        <v>882</v>
      </c>
      <c r="D475" s="224" t="s">
        <v>149</v>
      </c>
      <c r="E475" s="225" t="s">
        <v>883</v>
      </c>
      <c r="F475" s="226" t="s">
        <v>884</v>
      </c>
      <c r="G475" s="227" t="s">
        <v>143</v>
      </c>
      <c r="H475" s="228">
        <v>16.98</v>
      </c>
      <c r="I475" s="229"/>
      <c r="J475" s="230">
        <f>ROUND(I475*H475,2)</f>
        <v>0</v>
      </c>
      <c r="K475" s="226" t="s">
        <v>32</v>
      </c>
      <c r="L475" s="231"/>
      <c r="M475" s="232" t="s">
        <v>32</v>
      </c>
      <c r="N475" s="233" t="s">
        <v>48</v>
      </c>
      <c r="O475" s="86"/>
      <c r="P475" s="215">
        <f>O475*H475</f>
        <v>0</v>
      </c>
      <c r="Q475" s="215">
        <v>0.01351</v>
      </c>
      <c r="R475" s="215">
        <f>Q475*H475</f>
        <v>0.2293998</v>
      </c>
      <c r="S475" s="215">
        <v>0</v>
      </c>
      <c r="T475" s="216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7" t="s">
        <v>321</v>
      </c>
      <c r="AT475" s="217" t="s">
        <v>149</v>
      </c>
      <c r="AU475" s="217" t="s">
        <v>87</v>
      </c>
      <c r="AY475" s="18" t="s">
        <v>137</v>
      </c>
      <c r="BE475" s="218">
        <f>IF(N475="základní",J475,0)</f>
        <v>0</v>
      </c>
      <c r="BF475" s="218">
        <f>IF(N475="snížená",J475,0)</f>
        <v>0</v>
      </c>
      <c r="BG475" s="218">
        <f>IF(N475="zákl. přenesená",J475,0)</f>
        <v>0</v>
      </c>
      <c r="BH475" s="218">
        <f>IF(N475="sníž. přenesená",J475,0)</f>
        <v>0</v>
      </c>
      <c r="BI475" s="218">
        <f>IF(N475="nulová",J475,0)</f>
        <v>0</v>
      </c>
      <c r="BJ475" s="18" t="s">
        <v>85</v>
      </c>
      <c r="BK475" s="218">
        <f>ROUND(I475*H475,2)</f>
        <v>0</v>
      </c>
      <c r="BL475" s="18" t="s">
        <v>233</v>
      </c>
      <c r="BM475" s="217" t="s">
        <v>885</v>
      </c>
    </row>
    <row r="476" spans="1:47" s="2" customFormat="1" ht="12">
      <c r="A476" s="40"/>
      <c r="B476" s="41"/>
      <c r="C476" s="42"/>
      <c r="D476" s="234" t="s">
        <v>154</v>
      </c>
      <c r="E476" s="42"/>
      <c r="F476" s="235" t="s">
        <v>881</v>
      </c>
      <c r="G476" s="42"/>
      <c r="H476" s="42"/>
      <c r="I476" s="221"/>
      <c r="J476" s="42"/>
      <c r="K476" s="42"/>
      <c r="L476" s="46"/>
      <c r="M476" s="222"/>
      <c r="N476" s="223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8" t="s">
        <v>154</v>
      </c>
      <c r="AU476" s="18" t="s">
        <v>87</v>
      </c>
    </row>
    <row r="477" spans="1:65" s="2" customFormat="1" ht="24.15" customHeight="1">
      <c r="A477" s="40"/>
      <c r="B477" s="41"/>
      <c r="C477" s="206" t="s">
        <v>886</v>
      </c>
      <c r="D477" s="206" t="s">
        <v>140</v>
      </c>
      <c r="E477" s="207" t="s">
        <v>887</v>
      </c>
      <c r="F477" s="208" t="s">
        <v>888</v>
      </c>
      <c r="G477" s="209" t="s">
        <v>849</v>
      </c>
      <c r="H477" s="210">
        <v>40</v>
      </c>
      <c r="I477" s="211"/>
      <c r="J477" s="212">
        <f>ROUND(I477*H477,2)</f>
        <v>0</v>
      </c>
      <c r="K477" s="208" t="s">
        <v>144</v>
      </c>
      <c r="L477" s="46"/>
      <c r="M477" s="213" t="s">
        <v>32</v>
      </c>
      <c r="N477" s="214" t="s">
        <v>48</v>
      </c>
      <c r="O477" s="86"/>
      <c r="P477" s="215">
        <f>O477*H477</f>
        <v>0</v>
      </c>
      <c r="Q477" s="215">
        <v>0</v>
      </c>
      <c r="R477" s="215">
        <f>Q477*H477</f>
        <v>0</v>
      </c>
      <c r="S477" s="215">
        <v>0.001</v>
      </c>
      <c r="T477" s="216">
        <f>S477*H477</f>
        <v>0.04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7" t="s">
        <v>233</v>
      </c>
      <c r="AT477" s="217" t="s">
        <v>140</v>
      </c>
      <c r="AU477" s="217" t="s">
        <v>87</v>
      </c>
      <c r="AY477" s="18" t="s">
        <v>137</v>
      </c>
      <c r="BE477" s="218">
        <f>IF(N477="základní",J477,0)</f>
        <v>0</v>
      </c>
      <c r="BF477" s="218">
        <f>IF(N477="snížená",J477,0)</f>
        <v>0</v>
      </c>
      <c r="BG477" s="218">
        <f>IF(N477="zákl. přenesená",J477,0)</f>
        <v>0</v>
      </c>
      <c r="BH477" s="218">
        <f>IF(N477="sníž. přenesená",J477,0)</f>
        <v>0</v>
      </c>
      <c r="BI477" s="218">
        <f>IF(N477="nulová",J477,0)</f>
        <v>0</v>
      </c>
      <c r="BJ477" s="18" t="s">
        <v>85</v>
      </c>
      <c r="BK477" s="218">
        <f>ROUND(I477*H477,2)</f>
        <v>0</v>
      </c>
      <c r="BL477" s="18" t="s">
        <v>233</v>
      </c>
      <c r="BM477" s="217" t="s">
        <v>889</v>
      </c>
    </row>
    <row r="478" spans="1:47" s="2" customFormat="1" ht="12">
      <c r="A478" s="40"/>
      <c r="B478" s="41"/>
      <c r="C478" s="42"/>
      <c r="D478" s="219" t="s">
        <v>147</v>
      </c>
      <c r="E478" s="42"/>
      <c r="F478" s="220" t="s">
        <v>890</v>
      </c>
      <c r="G478" s="42"/>
      <c r="H478" s="42"/>
      <c r="I478" s="221"/>
      <c r="J478" s="42"/>
      <c r="K478" s="42"/>
      <c r="L478" s="46"/>
      <c r="M478" s="222"/>
      <c r="N478" s="223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8" t="s">
        <v>147</v>
      </c>
      <c r="AU478" s="18" t="s">
        <v>87</v>
      </c>
    </row>
    <row r="479" spans="1:51" s="13" customFormat="1" ht="12">
      <c r="A479" s="13"/>
      <c r="B479" s="236"/>
      <c r="C479" s="237"/>
      <c r="D479" s="234" t="s">
        <v>156</v>
      </c>
      <c r="E479" s="246" t="s">
        <v>32</v>
      </c>
      <c r="F479" s="238" t="s">
        <v>891</v>
      </c>
      <c r="G479" s="237"/>
      <c r="H479" s="239">
        <v>40</v>
      </c>
      <c r="I479" s="240"/>
      <c r="J479" s="237"/>
      <c r="K479" s="237"/>
      <c r="L479" s="241"/>
      <c r="M479" s="242"/>
      <c r="N479" s="243"/>
      <c r="O479" s="243"/>
      <c r="P479" s="243"/>
      <c r="Q479" s="243"/>
      <c r="R479" s="243"/>
      <c r="S479" s="243"/>
      <c r="T479" s="24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5" t="s">
        <v>156</v>
      </c>
      <c r="AU479" s="245" t="s">
        <v>87</v>
      </c>
      <c r="AV479" s="13" t="s">
        <v>87</v>
      </c>
      <c r="AW479" s="13" t="s">
        <v>38</v>
      </c>
      <c r="AX479" s="13" t="s">
        <v>85</v>
      </c>
      <c r="AY479" s="245" t="s">
        <v>137</v>
      </c>
    </row>
    <row r="480" spans="1:65" s="2" customFormat="1" ht="44.25" customHeight="1">
      <c r="A480" s="40"/>
      <c r="B480" s="41"/>
      <c r="C480" s="206" t="s">
        <v>892</v>
      </c>
      <c r="D480" s="206" t="s">
        <v>140</v>
      </c>
      <c r="E480" s="207" t="s">
        <v>893</v>
      </c>
      <c r="F480" s="208" t="s">
        <v>894</v>
      </c>
      <c r="G480" s="209" t="s">
        <v>385</v>
      </c>
      <c r="H480" s="210">
        <v>3.867</v>
      </c>
      <c r="I480" s="211"/>
      <c r="J480" s="212">
        <f>ROUND(I480*H480,2)</f>
        <v>0</v>
      </c>
      <c r="K480" s="208" t="s">
        <v>144</v>
      </c>
      <c r="L480" s="46"/>
      <c r="M480" s="213" t="s">
        <v>32</v>
      </c>
      <c r="N480" s="214" t="s">
        <v>48</v>
      </c>
      <c r="O480" s="86"/>
      <c r="P480" s="215">
        <f>O480*H480</f>
        <v>0</v>
      </c>
      <c r="Q480" s="215">
        <v>0</v>
      </c>
      <c r="R480" s="215">
        <f>Q480*H480</f>
        <v>0</v>
      </c>
      <c r="S480" s="215">
        <v>0</v>
      </c>
      <c r="T480" s="216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7" t="s">
        <v>233</v>
      </c>
      <c r="AT480" s="217" t="s">
        <v>140</v>
      </c>
      <c r="AU480" s="217" t="s">
        <v>87</v>
      </c>
      <c r="AY480" s="18" t="s">
        <v>137</v>
      </c>
      <c r="BE480" s="218">
        <f>IF(N480="základní",J480,0)</f>
        <v>0</v>
      </c>
      <c r="BF480" s="218">
        <f>IF(N480="snížená",J480,0)</f>
        <v>0</v>
      </c>
      <c r="BG480" s="218">
        <f>IF(N480="zákl. přenesená",J480,0)</f>
        <v>0</v>
      </c>
      <c r="BH480" s="218">
        <f>IF(N480="sníž. přenesená",J480,0)</f>
        <v>0</v>
      </c>
      <c r="BI480" s="218">
        <f>IF(N480="nulová",J480,0)</f>
        <v>0</v>
      </c>
      <c r="BJ480" s="18" t="s">
        <v>85</v>
      </c>
      <c r="BK480" s="218">
        <f>ROUND(I480*H480,2)</f>
        <v>0</v>
      </c>
      <c r="BL480" s="18" t="s">
        <v>233</v>
      </c>
      <c r="BM480" s="217" t="s">
        <v>895</v>
      </c>
    </row>
    <row r="481" spans="1:47" s="2" customFormat="1" ht="12">
      <c r="A481" s="40"/>
      <c r="B481" s="41"/>
      <c r="C481" s="42"/>
      <c r="D481" s="219" t="s">
        <v>147</v>
      </c>
      <c r="E481" s="42"/>
      <c r="F481" s="220" t="s">
        <v>896</v>
      </c>
      <c r="G481" s="42"/>
      <c r="H481" s="42"/>
      <c r="I481" s="221"/>
      <c r="J481" s="42"/>
      <c r="K481" s="42"/>
      <c r="L481" s="46"/>
      <c r="M481" s="222"/>
      <c r="N481" s="223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8" t="s">
        <v>147</v>
      </c>
      <c r="AU481" s="18" t="s">
        <v>87</v>
      </c>
    </row>
    <row r="482" spans="1:63" s="12" customFormat="1" ht="22.8" customHeight="1">
      <c r="A482" s="12"/>
      <c r="B482" s="190"/>
      <c r="C482" s="191"/>
      <c r="D482" s="192" t="s">
        <v>76</v>
      </c>
      <c r="E482" s="204" t="s">
        <v>897</v>
      </c>
      <c r="F482" s="204" t="s">
        <v>898</v>
      </c>
      <c r="G482" s="191"/>
      <c r="H482" s="191"/>
      <c r="I482" s="194"/>
      <c r="J482" s="205">
        <f>BK482</f>
        <v>0</v>
      </c>
      <c r="K482" s="191"/>
      <c r="L482" s="196"/>
      <c r="M482" s="197"/>
      <c r="N482" s="198"/>
      <c r="O482" s="198"/>
      <c r="P482" s="199">
        <f>SUM(P483:P488)</f>
        <v>0</v>
      </c>
      <c r="Q482" s="198"/>
      <c r="R482" s="199">
        <f>SUM(R483:R488)</f>
        <v>0.00012</v>
      </c>
      <c r="S482" s="198"/>
      <c r="T482" s="200">
        <f>SUM(T483:T488)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01" t="s">
        <v>87</v>
      </c>
      <c r="AT482" s="202" t="s">
        <v>76</v>
      </c>
      <c r="AU482" s="202" t="s">
        <v>85</v>
      </c>
      <c r="AY482" s="201" t="s">
        <v>137</v>
      </c>
      <c r="BK482" s="203">
        <f>SUM(BK483:BK488)</f>
        <v>0</v>
      </c>
    </row>
    <row r="483" spans="1:65" s="2" customFormat="1" ht="24.15" customHeight="1">
      <c r="A483" s="40"/>
      <c r="B483" s="41"/>
      <c r="C483" s="206" t="s">
        <v>899</v>
      </c>
      <c r="D483" s="206" t="s">
        <v>140</v>
      </c>
      <c r="E483" s="207" t="s">
        <v>900</v>
      </c>
      <c r="F483" s="208" t="s">
        <v>901</v>
      </c>
      <c r="G483" s="209" t="s">
        <v>143</v>
      </c>
      <c r="H483" s="210">
        <v>436.536</v>
      </c>
      <c r="I483" s="211"/>
      <c r="J483" s="212">
        <f>ROUND(I483*H483,2)</f>
        <v>0</v>
      </c>
      <c r="K483" s="208" t="s">
        <v>144</v>
      </c>
      <c r="L483" s="46"/>
      <c r="M483" s="213" t="s">
        <v>32</v>
      </c>
      <c r="N483" s="214" t="s">
        <v>48</v>
      </c>
      <c r="O483" s="86"/>
      <c r="P483" s="215">
        <f>O483*H483</f>
        <v>0</v>
      </c>
      <c r="Q483" s="215">
        <v>0</v>
      </c>
      <c r="R483" s="215">
        <f>Q483*H483</f>
        <v>0</v>
      </c>
      <c r="S483" s="215">
        <v>0</v>
      </c>
      <c r="T483" s="216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7" t="s">
        <v>145</v>
      </c>
      <c r="AT483" s="217" t="s">
        <v>140</v>
      </c>
      <c r="AU483" s="217" t="s">
        <v>87</v>
      </c>
      <c r="AY483" s="18" t="s">
        <v>137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8" t="s">
        <v>85</v>
      </c>
      <c r="BK483" s="218">
        <f>ROUND(I483*H483,2)</f>
        <v>0</v>
      </c>
      <c r="BL483" s="18" t="s">
        <v>145</v>
      </c>
      <c r="BM483" s="217" t="s">
        <v>902</v>
      </c>
    </row>
    <row r="484" spans="1:47" s="2" customFormat="1" ht="12">
      <c r="A484" s="40"/>
      <c r="B484" s="41"/>
      <c r="C484" s="42"/>
      <c r="D484" s="219" t="s">
        <v>147</v>
      </c>
      <c r="E484" s="42"/>
      <c r="F484" s="220" t="s">
        <v>903</v>
      </c>
      <c r="G484" s="42"/>
      <c r="H484" s="42"/>
      <c r="I484" s="221"/>
      <c r="J484" s="42"/>
      <c r="K484" s="42"/>
      <c r="L484" s="46"/>
      <c r="M484" s="222"/>
      <c r="N484" s="223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8" t="s">
        <v>147</v>
      </c>
      <c r="AU484" s="18" t="s">
        <v>87</v>
      </c>
    </row>
    <row r="485" spans="1:65" s="2" customFormat="1" ht="16.5" customHeight="1">
      <c r="A485" s="40"/>
      <c r="B485" s="41"/>
      <c r="C485" s="224" t="s">
        <v>904</v>
      </c>
      <c r="D485" s="224" t="s">
        <v>149</v>
      </c>
      <c r="E485" s="225" t="s">
        <v>905</v>
      </c>
      <c r="F485" s="226" t="s">
        <v>906</v>
      </c>
      <c r="G485" s="227" t="s">
        <v>143</v>
      </c>
      <c r="H485" s="228">
        <v>458.363</v>
      </c>
      <c r="I485" s="229"/>
      <c r="J485" s="230">
        <f>ROUND(I485*H485,2)</f>
        <v>0</v>
      </c>
      <c r="K485" s="226" t="s">
        <v>144</v>
      </c>
      <c r="L485" s="231"/>
      <c r="M485" s="232" t="s">
        <v>32</v>
      </c>
      <c r="N485" s="233" t="s">
        <v>48</v>
      </c>
      <c r="O485" s="86"/>
      <c r="P485" s="215">
        <f>O485*H485</f>
        <v>0</v>
      </c>
      <c r="Q485" s="215">
        <v>0</v>
      </c>
      <c r="R485" s="215">
        <f>Q485*H485</f>
        <v>0</v>
      </c>
      <c r="S485" s="215">
        <v>0</v>
      </c>
      <c r="T485" s="216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7" t="s">
        <v>152</v>
      </c>
      <c r="AT485" s="217" t="s">
        <v>149</v>
      </c>
      <c r="AU485" s="217" t="s">
        <v>87</v>
      </c>
      <c r="AY485" s="18" t="s">
        <v>137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8" t="s">
        <v>85</v>
      </c>
      <c r="BK485" s="218">
        <f>ROUND(I485*H485,2)</f>
        <v>0</v>
      </c>
      <c r="BL485" s="18" t="s">
        <v>145</v>
      </c>
      <c r="BM485" s="217" t="s">
        <v>907</v>
      </c>
    </row>
    <row r="486" spans="1:51" s="13" customFormat="1" ht="12">
      <c r="A486" s="13"/>
      <c r="B486" s="236"/>
      <c r="C486" s="237"/>
      <c r="D486" s="234" t="s">
        <v>156</v>
      </c>
      <c r="E486" s="237"/>
      <c r="F486" s="238" t="s">
        <v>908</v>
      </c>
      <c r="G486" s="237"/>
      <c r="H486" s="239">
        <v>458.363</v>
      </c>
      <c r="I486" s="240"/>
      <c r="J486" s="237"/>
      <c r="K486" s="237"/>
      <c r="L486" s="241"/>
      <c r="M486" s="242"/>
      <c r="N486" s="243"/>
      <c r="O486" s="243"/>
      <c r="P486" s="243"/>
      <c r="Q486" s="243"/>
      <c r="R486" s="243"/>
      <c r="S486" s="243"/>
      <c r="T486" s="24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5" t="s">
        <v>156</v>
      </c>
      <c r="AU486" s="245" t="s">
        <v>87</v>
      </c>
      <c r="AV486" s="13" t="s">
        <v>87</v>
      </c>
      <c r="AW486" s="13" t="s">
        <v>4</v>
      </c>
      <c r="AX486" s="13" t="s">
        <v>85</v>
      </c>
      <c r="AY486" s="245" t="s">
        <v>137</v>
      </c>
    </row>
    <row r="487" spans="1:65" s="2" customFormat="1" ht="24.15" customHeight="1">
      <c r="A487" s="40"/>
      <c r="B487" s="41"/>
      <c r="C487" s="206" t="s">
        <v>909</v>
      </c>
      <c r="D487" s="206" t="s">
        <v>140</v>
      </c>
      <c r="E487" s="207" t="s">
        <v>910</v>
      </c>
      <c r="F487" s="208" t="s">
        <v>911</v>
      </c>
      <c r="G487" s="209" t="s">
        <v>912</v>
      </c>
      <c r="H487" s="210">
        <v>1</v>
      </c>
      <c r="I487" s="211"/>
      <c r="J487" s="212">
        <f>ROUND(I487*H487,2)</f>
        <v>0</v>
      </c>
      <c r="K487" s="208" t="s">
        <v>32</v>
      </c>
      <c r="L487" s="46"/>
      <c r="M487" s="213" t="s">
        <v>32</v>
      </c>
      <c r="N487" s="214" t="s">
        <v>48</v>
      </c>
      <c r="O487" s="86"/>
      <c r="P487" s="215">
        <f>O487*H487</f>
        <v>0</v>
      </c>
      <c r="Q487" s="215">
        <v>0.00012</v>
      </c>
      <c r="R487" s="215">
        <f>Q487*H487</f>
        <v>0.00012</v>
      </c>
      <c r="S487" s="215">
        <v>0</v>
      </c>
      <c r="T487" s="216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233</v>
      </c>
      <c r="AT487" s="217" t="s">
        <v>140</v>
      </c>
      <c r="AU487" s="217" t="s">
        <v>87</v>
      </c>
      <c r="AY487" s="18" t="s">
        <v>137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8" t="s">
        <v>85</v>
      </c>
      <c r="BK487" s="218">
        <f>ROUND(I487*H487,2)</f>
        <v>0</v>
      </c>
      <c r="BL487" s="18" t="s">
        <v>233</v>
      </c>
      <c r="BM487" s="217" t="s">
        <v>913</v>
      </c>
    </row>
    <row r="488" spans="1:47" s="2" customFormat="1" ht="12">
      <c r="A488" s="40"/>
      <c r="B488" s="41"/>
      <c r="C488" s="42"/>
      <c r="D488" s="234" t="s">
        <v>154</v>
      </c>
      <c r="E488" s="42"/>
      <c r="F488" s="235" t="s">
        <v>914</v>
      </c>
      <c r="G488" s="42"/>
      <c r="H488" s="42"/>
      <c r="I488" s="221"/>
      <c r="J488" s="42"/>
      <c r="K488" s="42"/>
      <c r="L488" s="46"/>
      <c r="M488" s="222"/>
      <c r="N488" s="223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8" t="s">
        <v>154</v>
      </c>
      <c r="AU488" s="18" t="s">
        <v>87</v>
      </c>
    </row>
    <row r="489" spans="1:63" s="12" customFormat="1" ht="22.8" customHeight="1">
      <c r="A489" s="12"/>
      <c r="B489" s="190"/>
      <c r="C489" s="191"/>
      <c r="D489" s="192" t="s">
        <v>76</v>
      </c>
      <c r="E489" s="204" t="s">
        <v>915</v>
      </c>
      <c r="F489" s="204" t="s">
        <v>916</v>
      </c>
      <c r="G489" s="191"/>
      <c r="H489" s="191"/>
      <c r="I489" s="194"/>
      <c r="J489" s="205">
        <f>BK489</f>
        <v>0</v>
      </c>
      <c r="K489" s="191"/>
      <c r="L489" s="196"/>
      <c r="M489" s="197"/>
      <c r="N489" s="198"/>
      <c r="O489" s="198"/>
      <c r="P489" s="199">
        <f>SUM(P490:P491)</f>
        <v>0</v>
      </c>
      <c r="Q489" s="198"/>
      <c r="R489" s="199">
        <f>SUM(R490:R491)</f>
        <v>0.023139999999999997</v>
      </c>
      <c r="S489" s="198"/>
      <c r="T489" s="200">
        <f>SUM(T490:T491)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01" t="s">
        <v>87</v>
      </c>
      <c r="AT489" s="202" t="s">
        <v>76</v>
      </c>
      <c r="AU489" s="202" t="s">
        <v>85</v>
      </c>
      <c r="AY489" s="201" t="s">
        <v>137</v>
      </c>
      <c r="BK489" s="203">
        <f>SUM(BK490:BK491)</f>
        <v>0</v>
      </c>
    </row>
    <row r="490" spans="1:65" s="2" customFormat="1" ht="44.25" customHeight="1">
      <c r="A490" s="40"/>
      <c r="B490" s="41"/>
      <c r="C490" s="206" t="s">
        <v>917</v>
      </c>
      <c r="D490" s="206" t="s">
        <v>140</v>
      </c>
      <c r="E490" s="207" t="s">
        <v>918</v>
      </c>
      <c r="F490" s="208" t="s">
        <v>919</v>
      </c>
      <c r="G490" s="209" t="s">
        <v>143</v>
      </c>
      <c r="H490" s="210">
        <v>89</v>
      </c>
      <c r="I490" s="211"/>
      <c r="J490" s="212">
        <f>ROUND(I490*H490,2)</f>
        <v>0</v>
      </c>
      <c r="K490" s="208" t="s">
        <v>144</v>
      </c>
      <c r="L490" s="46"/>
      <c r="M490" s="213" t="s">
        <v>32</v>
      </c>
      <c r="N490" s="214" t="s">
        <v>48</v>
      </c>
      <c r="O490" s="86"/>
      <c r="P490" s="215">
        <f>O490*H490</f>
        <v>0</v>
      </c>
      <c r="Q490" s="215">
        <v>0.00026</v>
      </c>
      <c r="R490" s="215">
        <f>Q490*H490</f>
        <v>0.023139999999999997</v>
      </c>
      <c r="S490" s="215">
        <v>0</v>
      </c>
      <c r="T490" s="216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7" t="s">
        <v>233</v>
      </c>
      <c r="AT490" s="217" t="s">
        <v>140</v>
      </c>
      <c r="AU490" s="217" t="s">
        <v>87</v>
      </c>
      <c r="AY490" s="18" t="s">
        <v>137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8" t="s">
        <v>85</v>
      </c>
      <c r="BK490" s="218">
        <f>ROUND(I490*H490,2)</f>
        <v>0</v>
      </c>
      <c r="BL490" s="18" t="s">
        <v>233</v>
      </c>
      <c r="BM490" s="217" t="s">
        <v>920</v>
      </c>
    </row>
    <row r="491" spans="1:47" s="2" customFormat="1" ht="12">
      <c r="A491" s="40"/>
      <c r="B491" s="41"/>
      <c r="C491" s="42"/>
      <c r="D491" s="219" t="s">
        <v>147</v>
      </c>
      <c r="E491" s="42"/>
      <c r="F491" s="220" t="s">
        <v>921</v>
      </c>
      <c r="G491" s="42"/>
      <c r="H491" s="42"/>
      <c r="I491" s="221"/>
      <c r="J491" s="42"/>
      <c r="K491" s="42"/>
      <c r="L491" s="46"/>
      <c r="M491" s="222"/>
      <c r="N491" s="223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8" t="s">
        <v>147</v>
      </c>
      <c r="AU491" s="18" t="s">
        <v>87</v>
      </c>
    </row>
    <row r="492" spans="1:63" s="12" customFormat="1" ht="22.8" customHeight="1">
      <c r="A492" s="12"/>
      <c r="B492" s="190"/>
      <c r="C492" s="191"/>
      <c r="D492" s="192" t="s">
        <v>76</v>
      </c>
      <c r="E492" s="204" t="s">
        <v>922</v>
      </c>
      <c r="F492" s="204" t="s">
        <v>923</v>
      </c>
      <c r="G492" s="191"/>
      <c r="H492" s="191"/>
      <c r="I492" s="194"/>
      <c r="J492" s="205">
        <f>BK492</f>
        <v>0</v>
      </c>
      <c r="K492" s="191"/>
      <c r="L492" s="196"/>
      <c r="M492" s="197"/>
      <c r="N492" s="198"/>
      <c r="O492" s="198"/>
      <c r="P492" s="199">
        <f>SUM(P493:P495)</f>
        <v>0</v>
      </c>
      <c r="Q492" s="198"/>
      <c r="R492" s="199">
        <f>SUM(R493:R495)</f>
        <v>0</v>
      </c>
      <c r="S492" s="198"/>
      <c r="T492" s="200">
        <f>SUM(T493:T495)</f>
        <v>0.672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01" t="s">
        <v>87</v>
      </c>
      <c r="AT492" s="202" t="s">
        <v>76</v>
      </c>
      <c r="AU492" s="202" t="s">
        <v>85</v>
      </c>
      <c r="AY492" s="201" t="s">
        <v>137</v>
      </c>
      <c r="BK492" s="203">
        <f>SUM(BK493:BK495)</f>
        <v>0</v>
      </c>
    </row>
    <row r="493" spans="1:65" s="2" customFormat="1" ht="24.15" customHeight="1">
      <c r="A493" s="40"/>
      <c r="B493" s="41"/>
      <c r="C493" s="206" t="s">
        <v>924</v>
      </c>
      <c r="D493" s="206" t="s">
        <v>140</v>
      </c>
      <c r="E493" s="207" t="s">
        <v>925</v>
      </c>
      <c r="F493" s="208" t="s">
        <v>926</v>
      </c>
      <c r="G493" s="209" t="s">
        <v>143</v>
      </c>
      <c r="H493" s="210">
        <v>48</v>
      </c>
      <c r="I493" s="211"/>
      <c r="J493" s="212">
        <f>ROUND(I493*H493,2)</f>
        <v>0</v>
      </c>
      <c r="K493" s="208" t="s">
        <v>144</v>
      </c>
      <c r="L493" s="46"/>
      <c r="M493" s="213" t="s">
        <v>32</v>
      </c>
      <c r="N493" s="214" t="s">
        <v>48</v>
      </c>
      <c r="O493" s="86"/>
      <c r="P493" s="215">
        <f>O493*H493</f>
        <v>0</v>
      </c>
      <c r="Q493" s="215">
        <v>0</v>
      </c>
      <c r="R493" s="215">
        <f>Q493*H493</f>
        <v>0</v>
      </c>
      <c r="S493" s="215">
        <v>0.014</v>
      </c>
      <c r="T493" s="216">
        <f>S493*H493</f>
        <v>0.672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7" t="s">
        <v>233</v>
      </c>
      <c r="AT493" s="217" t="s">
        <v>140</v>
      </c>
      <c r="AU493" s="217" t="s">
        <v>87</v>
      </c>
      <c r="AY493" s="18" t="s">
        <v>137</v>
      </c>
      <c r="BE493" s="218">
        <f>IF(N493="základní",J493,0)</f>
        <v>0</v>
      </c>
      <c r="BF493" s="218">
        <f>IF(N493="snížená",J493,0)</f>
        <v>0</v>
      </c>
      <c r="BG493" s="218">
        <f>IF(N493="zákl. přenesená",J493,0)</f>
        <v>0</v>
      </c>
      <c r="BH493" s="218">
        <f>IF(N493="sníž. přenesená",J493,0)</f>
        <v>0</v>
      </c>
      <c r="BI493" s="218">
        <f>IF(N493="nulová",J493,0)</f>
        <v>0</v>
      </c>
      <c r="BJ493" s="18" t="s">
        <v>85</v>
      </c>
      <c r="BK493" s="218">
        <f>ROUND(I493*H493,2)</f>
        <v>0</v>
      </c>
      <c r="BL493" s="18" t="s">
        <v>233</v>
      </c>
      <c r="BM493" s="217" t="s">
        <v>927</v>
      </c>
    </row>
    <row r="494" spans="1:47" s="2" customFormat="1" ht="12">
      <c r="A494" s="40"/>
      <c r="B494" s="41"/>
      <c r="C494" s="42"/>
      <c r="D494" s="219" t="s">
        <v>147</v>
      </c>
      <c r="E494" s="42"/>
      <c r="F494" s="220" t="s">
        <v>928</v>
      </c>
      <c r="G494" s="42"/>
      <c r="H494" s="42"/>
      <c r="I494" s="221"/>
      <c r="J494" s="42"/>
      <c r="K494" s="42"/>
      <c r="L494" s="46"/>
      <c r="M494" s="222"/>
      <c r="N494" s="223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8" t="s">
        <v>147</v>
      </c>
      <c r="AU494" s="18" t="s">
        <v>87</v>
      </c>
    </row>
    <row r="495" spans="1:51" s="13" customFormat="1" ht="12">
      <c r="A495" s="13"/>
      <c r="B495" s="236"/>
      <c r="C495" s="237"/>
      <c r="D495" s="234" t="s">
        <v>156</v>
      </c>
      <c r="E495" s="246" t="s">
        <v>32</v>
      </c>
      <c r="F495" s="238" t="s">
        <v>929</v>
      </c>
      <c r="G495" s="237"/>
      <c r="H495" s="239">
        <v>48</v>
      </c>
      <c r="I495" s="240"/>
      <c r="J495" s="237"/>
      <c r="K495" s="237"/>
      <c r="L495" s="241"/>
      <c r="M495" s="242"/>
      <c r="N495" s="243"/>
      <c r="O495" s="243"/>
      <c r="P495" s="243"/>
      <c r="Q495" s="243"/>
      <c r="R495" s="243"/>
      <c r="S495" s="243"/>
      <c r="T495" s="24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5" t="s">
        <v>156</v>
      </c>
      <c r="AU495" s="245" t="s">
        <v>87</v>
      </c>
      <c r="AV495" s="13" t="s">
        <v>87</v>
      </c>
      <c r="AW495" s="13" t="s">
        <v>38</v>
      </c>
      <c r="AX495" s="13" t="s">
        <v>85</v>
      </c>
      <c r="AY495" s="245" t="s">
        <v>137</v>
      </c>
    </row>
    <row r="496" spans="1:63" s="12" customFormat="1" ht="25.9" customHeight="1">
      <c r="A496" s="12"/>
      <c r="B496" s="190"/>
      <c r="C496" s="191"/>
      <c r="D496" s="192" t="s">
        <v>76</v>
      </c>
      <c r="E496" s="193" t="s">
        <v>930</v>
      </c>
      <c r="F496" s="193" t="s">
        <v>931</v>
      </c>
      <c r="G496" s="191"/>
      <c r="H496" s="191"/>
      <c r="I496" s="194"/>
      <c r="J496" s="195">
        <f>BK496</f>
        <v>0</v>
      </c>
      <c r="K496" s="191"/>
      <c r="L496" s="196"/>
      <c r="M496" s="197"/>
      <c r="N496" s="198"/>
      <c r="O496" s="198"/>
      <c r="P496" s="199">
        <f>P497</f>
        <v>0</v>
      </c>
      <c r="Q496" s="198"/>
      <c r="R496" s="199">
        <f>R497</f>
        <v>0</v>
      </c>
      <c r="S496" s="198"/>
      <c r="T496" s="200">
        <f>T497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01" t="s">
        <v>168</v>
      </c>
      <c r="AT496" s="202" t="s">
        <v>76</v>
      </c>
      <c r="AU496" s="202" t="s">
        <v>77</v>
      </c>
      <c r="AY496" s="201" t="s">
        <v>137</v>
      </c>
      <c r="BK496" s="203">
        <f>BK497</f>
        <v>0</v>
      </c>
    </row>
    <row r="497" spans="1:63" s="12" customFormat="1" ht="22.8" customHeight="1">
      <c r="A497" s="12"/>
      <c r="B497" s="190"/>
      <c r="C497" s="191"/>
      <c r="D497" s="192" t="s">
        <v>76</v>
      </c>
      <c r="E497" s="204" t="s">
        <v>932</v>
      </c>
      <c r="F497" s="204" t="s">
        <v>933</v>
      </c>
      <c r="G497" s="191"/>
      <c r="H497" s="191"/>
      <c r="I497" s="194"/>
      <c r="J497" s="205">
        <f>BK497</f>
        <v>0</v>
      </c>
      <c r="K497" s="191"/>
      <c r="L497" s="196"/>
      <c r="M497" s="197"/>
      <c r="N497" s="198"/>
      <c r="O497" s="198"/>
      <c r="P497" s="199">
        <f>SUM(P498:P500)</f>
        <v>0</v>
      </c>
      <c r="Q497" s="198"/>
      <c r="R497" s="199">
        <f>SUM(R498:R500)</f>
        <v>0</v>
      </c>
      <c r="S497" s="198"/>
      <c r="T497" s="200">
        <f>SUM(T498:T500)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01" t="s">
        <v>168</v>
      </c>
      <c r="AT497" s="202" t="s">
        <v>76</v>
      </c>
      <c r="AU497" s="202" t="s">
        <v>85</v>
      </c>
      <c r="AY497" s="201" t="s">
        <v>137</v>
      </c>
      <c r="BK497" s="203">
        <f>SUM(BK498:BK500)</f>
        <v>0</v>
      </c>
    </row>
    <row r="498" spans="1:65" s="2" customFormat="1" ht="24.15" customHeight="1">
      <c r="A498" s="40"/>
      <c r="B498" s="41"/>
      <c r="C498" s="206" t="s">
        <v>934</v>
      </c>
      <c r="D498" s="206" t="s">
        <v>140</v>
      </c>
      <c r="E498" s="207" t="s">
        <v>935</v>
      </c>
      <c r="F498" s="208" t="s">
        <v>936</v>
      </c>
      <c r="G498" s="209" t="s">
        <v>937</v>
      </c>
      <c r="H498" s="210">
        <v>1</v>
      </c>
      <c r="I498" s="211"/>
      <c r="J498" s="212">
        <f>ROUND(I498*H498,2)</f>
        <v>0</v>
      </c>
      <c r="K498" s="208" t="s">
        <v>32</v>
      </c>
      <c r="L498" s="46"/>
      <c r="M498" s="213" t="s">
        <v>32</v>
      </c>
      <c r="N498" s="214" t="s">
        <v>48</v>
      </c>
      <c r="O498" s="86"/>
      <c r="P498" s="215">
        <f>O498*H498</f>
        <v>0</v>
      </c>
      <c r="Q498" s="215">
        <v>0</v>
      </c>
      <c r="R498" s="215">
        <f>Q498*H498</f>
        <v>0</v>
      </c>
      <c r="S498" s="215">
        <v>0</v>
      </c>
      <c r="T498" s="216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7" t="s">
        <v>938</v>
      </c>
      <c r="AT498" s="217" t="s">
        <v>140</v>
      </c>
      <c r="AU498" s="217" t="s">
        <v>87</v>
      </c>
      <c r="AY498" s="18" t="s">
        <v>137</v>
      </c>
      <c r="BE498" s="218">
        <f>IF(N498="základní",J498,0)</f>
        <v>0</v>
      </c>
      <c r="BF498" s="218">
        <f>IF(N498="snížená",J498,0)</f>
        <v>0</v>
      </c>
      <c r="BG498" s="218">
        <f>IF(N498="zákl. přenesená",J498,0)</f>
        <v>0</v>
      </c>
      <c r="BH498" s="218">
        <f>IF(N498="sníž. přenesená",J498,0)</f>
        <v>0</v>
      </c>
      <c r="BI498" s="218">
        <f>IF(N498="nulová",J498,0)</f>
        <v>0</v>
      </c>
      <c r="BJ498" s="18" t="s">
        <v>85</v>
      </c>
      <c r="BK498" s="218">
        <f>ROUND(I498*H498,2)</f>
        <v>0</v>
      </c>
      <c r="BL498" s="18" t="s">
        <v>938</v>
      </c>
      <c r="BM498" s="217" t="s">
        <v>939</v>
      </c>
    </row>
    <row r="499" spans="1:65" s="2" customFormat="1" ht="21.75" customHeight="1">
      <c r="A499" s="40"/>
      <c r="B499" s="41"/>
      <c r="C499" s="206" t="s">
        <v>940</v>
      </c>
      <c r="D499" s="206" t="s">
        <v>140</v>
      </c>
      <c r="E499" s="207" t="s">
        <v>941</v>
      </c>
      <c r="F499" s="208" t="s">
        <v>942</v>
      </c>
      <c r="G499" s="209" t="s">
        <v>937</v>
      </c>
      <c r="H499" s="210">
        <v>4</v>
      </c>
      <c r="I499" s="211"/>
      <c r="J499" s="212">
        <f>ROUND(I499*H499,2)</f>
        <v>0</v>
      </c>
      <c r="K499" s="208" t="s">
        <v>32</v>
      </c>
      <c r="L499" s="46"/>
      <c r="M499" s="213" t="s">
        <v>32</v>
      </c>
      <c r="N499" s="214" t="s">
        <v>48</v>
      </c>
      <c r="O499" s="86"/>
      <c r="P499" s="215">
        <f>O499*H499</f>
        <v>0</v>
      </c>
      <c r="Q499" s="215">
        <v>0</v>
      </c>
      <c r="R499" s="215">
        <f>Q499*H499</f>
        <v>0</v>
      </c>
      <c r="S499" s="215">
        <v>0</v>
      </c>
      <c r="T499" s="216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7" t="s">
        <v>938</v>
      </c>
      <c r="AT499" s="217" t="s">
        <v>140</v>
      </c>
      <c r="AU499" s="217" t="s">
        <v>87</v>
      </c>
      <c r="AY499" s="18" t="s">
        <v>137</v>
      </c>
      <c r="BE499" s="218">
        <f>IF(N499="základní",J499,0)</f>
        <v>0</v>
      </c>
      <c r="BF499" s="218">
        <f>IF(N499="snížená",J499,0)</f>
        <v>0</v>
      </c>
      <c r="BG499" s="218">
        <f>IF(N499="zákl. přenesená",J499,0)</f>
        <v>0</v>
      </c>
      <c r="BH499" s="218">
        <f>IF(N499="sníž. přenesená",J499,0)</f>
        <v>0</v>
      </c>
      <c r="BI499" s="218">
        <f>IF(N499="nulová",J499,0)</f>
        <v>0</v>
      </c>
      <c r="BJ499" s="18" t="s">
        <v>85</v>
      </c>
      <c r="BK499" s="218">
        <f>ROUND(I499*H499,2)</f>
        <v>0</v>
      </c>
      <c r="BL499" s="18" t="s">
        <v>938</v>
      </c>
      <c r="BM499" s="217" t="s">
        <v>943</v>
      </c>
    </row>
    <row r="500" spans="1:65" s="2" customFormat="1" ht="37.8" customHeight="1">
      <c r="A500" s="40"/>
      <c r="B500" s="41"/>
      <c r="C500" s="206" t="s">
        <v>944</v>
      </c>
      <c r="D500" s="206" t="s">
        <v>140</v>
      </c>
      <c r="E500" s="207" t="s">
        <v>945</v>
      </c>
      <c r="F500" s="208" t="s">
        <v>946</v>
      </c>
      <c r="G500" s="209" t="s">
        <v>937</v>
      </c>
      <c r="H500" s="210">
        <v>4</v>
      </c>
      <c r="I500" s="211"/>
      <c r="J500" s="212">
        <f>ROUND(I500*H500,2)</f>
        <v>0</v>
      </c>
      <c r="K500" s="208" t="s">
        <v>32</v>
      </c>
      <c r="L500" s="46"/>
      <c r="M500" s="268" t="s">
        <v>32</v>
      </c>
      <c r="N500" s="269" t="s">
        <v>48</v>
      </c>
      <c r="O500" s="270"/>
      <c r="P500" s="271">
        <f>O500*H500</f>
        <v>0</v>
      </c>
      <c r="Q500" s="271">
        <v>0</v>
      </c>
      <c r="R500" s="271">
        <f>Q500*H500</f>
        <v>0</v>
      </c>
      <c r="S500" s="271">
        <v>0</v>
      </c>
      <c r="T500" s="272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17" t="s">
        <v>938</v>
      </c>
      <c r="AT500" s="217" t="s">
        <v>140</v>
      </c>
      <c r="AU500" s="217" t="s">
        <v>87</v>
      </c>
      <c r="AY500" s="18" t="s">
        <v>137</v>
      </c>
      <c r="BE500" s="218">
        <f>IF(N500="základní",J500,0)</f>
        <v>0</v>
      </c>
      <c r="BF500" s="218">
        <f>IF(N500="snížená",J500,0)</f>
        <v>0</v>
      </c>
      <c r="BG500" s="218">
        <f>IF(N500="zákl. přenesená",J500,0)</f>
        <v>0</v>
      </c>
      <c r="BH500" s="218">
        <f>IF(N500="sníž. přenesená",J500,0)</f>
        <v>0</v>
      </c>
      <c r="BI500" s="218">
        <f>IF(N500="nulová",J500,0)</f>
        <v>0</v>
      </c>
      <c r="BJ500" s="18" t="s">
        <v>85</v>
      </c>
      <c r="BK500" s="218">
        <f>ROUND(I500*H500,2)</f>
        <v>0</v>
      </c>
      <c r="BL500" s="18" t="s">
        <v>938</v>
      </c>
      <c r="BM500" s="217" t="s">
        <v>947</v>
      </c>
    </row>
    <row r="501" spans="1:31" s="2" customFormat="1" ht="6.95" customHeight="1">
      <c r="A501" s="40"/>
      <c r="B501" s="61"/>
      <c r="C501" s="62"/>
      <c r="D501" s="62"/>
      <c r="E501" s="62"/>
      <c r="F501" s="62"/>
      <c r="G501" s="62"/>
      <c r="H501" s="62"/>
      <c r="I501" s="62"/>
      <c r="J501" s="62"/>
      <c r="K501" s="62"/>
      <c r="L501" s="46"/>
      <c r="M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</row>
  </sheetData>
  <sheetProtection password="CC35" sheet="1" objects="1" scenarios="1" formatColumns="0" formatRows="0" autoFilter="0"/>
  <autoFilter ref="C98:K500"/>
  <mergeCells count="9">
    <mergeCell ref="E7:H7"/>
    <mergeCell ref="E9:H9"/>
    <mergeCell ref="E18:H18"/>
    <mergeCell ref="E27:H27"/>
    <mergeCell ref="E48:H48"/>
    <mergeCell ref="E50:H50"/>
    <mergeCell ref="E89:H89"/>
    <mergeCell ref="E91:H91"/>
    <mergeCell ref="L2:V2"/>
  </mergeCells>
  <hyperlinks>
    <hyperlink ref="F103" r:id="rId1" display="https://podminky.urs.cz/item/CS_URS_2023_01/342151111"/>
    <hyperlink ref="F112" r:id="rId2" display="https://podminky.urs.cz/item/CS_URS_2023_01/612325302"/>
    <hyperlink ref="F115" r:id="rId3" display="https://podminky.urs.cz/item/CS_URS_2023_01/622151031"/>
    <hyperlink ref="F118" r:id="rId4" display="https://podminky.urs.cz/item/CS_URS_2023_01/622211021"/>
    <hyperlink ref="F123" r:id="rId5" display="https://podminky.urs.cz/item/CS_URS_2023_01/622211031"/>
    <hyperlink ref="F128" r:id="rId6" display="https://podminky.urs.cz/item/CS_URS_2023_01/622212001"/>
    <hyperlink ref="F142" r:id="rId7" display="https://podminky.urs.cz/item/CS_URS_2023_01/622251101"/>
    <hyperlink ref="F144" r:id="rId8" display="https://podminky.urs.cz/item/CS_URS_2023_01/622252001"/>
    <hyperlink ref="F149" r:id="rId9" display="https://podminky.urs.cz/item/CS_URS_2023_01/622252002"/>
    <hyperlink ref="F166" r:id="rId10" display="https://podminky.urs.cz/item/CS_URS_2023_01/622325103"/>
    <hyperlink ref="F168" r:id="rId11" display="https://podminky.urs.cz/item/CS_URS_2023_01/622511102"/>
    <hyperlink ref="F170" r:id="rId12" display="https://podminky.urs.cz/item/CS_URS_2023_01/622531022"/>
    <hyperlink ref="F175" r:id="rId13" display="https://podminky.urs.cz/item/CS_URS_2023_01/629991012"/>
    <hyperlink ref="F179" r:id="rId14" display="https://podminky.urs.cz/item/CS_URS_2023_01/919726121"/>
    <hyperlink ref="F183" r:id="rId15" display="https://podminky.urs.cz/item/CS_URS_2023_01/941211312"/>
    <hyperlink ref="F185" r:id="rId16" display="https://podminky.urs.cz/item/CS_URS_2023_01/941221111"/>
    <hyperlink ref="F188" r:id="rId17" display="https://podminky.urs.cz/item/CS_URS_2023_01/941221211"/>
    <hyperlink ref="F191" r:id="rId18" display="https://podminky.urs.cz/item/CS_URS_2023_01/941221811"/>
    <hyperlink ref="F194" r:id="rId19" display="https://podminky.urs.cz/item/CS_URS_2023_01/944511111"/>
    <hyperlink ref="F196" r:id="rId20" display="https://podminky.urs.cz/item/CS_URS_2023_01/944511211"/>
    <hyperlink ref="F199" r:id="rId21" display="https://podminky.urs.cz/item/CS_URS_2023_01/944511811"/>
    <hyperlink ref="F201" r:id="rId22" display="https://podminky.urs.cz/item/CS_URS_2023_01/949101111"/>
    <hyperlink ref="F205" r:id="rId23" display="https://podminky.urs.cz/item/CS_URS_2023_01/949101112"/>
    <hyperlink ref="F208" r:id="rId24" display="https://podminky.urs.cz/item/CS_URS_2023_01/965042141"/>
    <hyperlink ref="F211" r:id="rId25" display="https://podminky.urs.cz/item/CS_URS_2023_01/965081353"/>
    <hyperlink ref="F214" r:id="rId26" display="https://podminky.urs.cz/item/CS_URS_2023_01/967031132"/>
    <hyperlink ref="F218" r:id="rId27" display="https://podminky.urs.cz/item/CS_URS_2023_01/978036161"/>
    <hyperlink ref="F221" r:id="rId28" display="https://podminky.urs.cz/item/CS_URS_2023_01/978059511"/>
    <hyperlink ref="F225" r:id="rId29" display="https://podminky.urs.cz/item/CS_URS_2023_01/997013111"/>
    <hyperlink ref="F227" r:id="rId30" display="https://podminky.urs.cz/item/CS_URS_2023_01/997013501"/>
    <hyperlink ref="F229" r:id="rId31" display="https://podminky.urs.cz/item/CS_URS_2023_01/997013509"/>
    <hyperlink ref="F232" r:id="rId32" display="https://podminky.urs.cz/item/CS_URS_2023_01/997013814"/>
    <hyperlink ref="F234" r:id="rId33" display="https://podminky.urs.cz/item/CS_URS_2023_01/997013861"/>
    <hyperlink ref="F237" r:id="rId34" display="https://podminky.urs.cz/item/CS_URS_2023_01/997013863"/>
    <hyperlink ref="F241" r:id="rId35" display="https://podminky.urs.cz/item/CS_URS_2023_01/998011001"/>
    <hyperlink ref="F245" r:id="rId36" display="https://podminky.urs.cz/item/CS_URS_2023_01/712311111"/>
    <hyperlink ref="F250" r:id="rId37" display="https://podminky.urs.cz/item/CS_URS_2023_01/712331111"/>
    <hyperlink ref="F255" r:id="rId38" display="https://podminky.urs.cz/item/CS_URS_2023_01/712363001"/>
    <hyperlink ref="F259" r:id="rId39" display="https://podminky.urs.cz/item/CS_URS_2023_01/712363101"/>
    <hyperlink ref="F263" r:id="rId40" display="https://podminky.urs.cz/item/CS_URS_2023_01/998712101"/>
    <hyperlink ref="F266" r:id="rId41" display="https://podminky.urs.cz/item/CS_URS_2023_01/713110813"/>
    <hyperlink ref="F268" r:id="rId42" display="https://podminky.urs.cz/item/CS_URS_2023_01/713130813"/>
    <hyperlink ref="F273" r:id="rId43" display="https://podminky.urs.cz/item/CS_URS_2023_01/713131141"/>
    <hyperlink ref="F284" r:id="rId44" display="https://podminky.urs.cz/item/CS_URS_2023_01/713151121"/>
    <hyperlink ref="F294" r:id="rId45" display="https://podminky.urs.cz/item/CS_URS_2023_01/998713101"/>
    <hyperlink ref="F297" r:id="rId46" display="https://podminky.urs.cz/item/CS_URS_2023_01/741420001"/>
    <hyperlink ref="F302" r:id="rId47" display="https://podminky.urs.cz/item/CS_URS_2023_01/741420021"/>
    <hyperlink ref="F305" r:id="rId48" display="https://podminky.urs.cz/item/CS_URS_2023_01/741421811"/>
    <hyperlink ref="F308" r:id="rId49" display="https://podminky.urs.cz/item/CS_URS_2023_01/741421831"/>
    <hyperlink ref="F311" r:id="rId50" display="https://podminky.urs.cz/item/CS_URS_2023_01/741421855"/>
    <hyperlink ref="F313" r:id="rId51" display="https://podminky.urs.cz/item/CS_URS_2023_01/741810001"/>
    <hyperlink ref="F315" r:id="rId52" display="https://podminky.urs.cz/item/CS_URS_2023_01/741820001"/>
    <hyperlink ref="F317" r:id="rId53" display="https://podminky.urs.cz/item/CS_URS_2023_01/998741101"/>
    <hyperlink ref="F320" r:id="rId54" display="https://podminky.urs.cz/item/CS_URS_2023_01/762361312"/>
    <hyperlink ref="F325" r:id="rId55" display="https://podminky.urs.cz/item/CS_URS_2023_01/998762101"/>
    <hyperlink ref="F328" r:id="rId56" display="https://podminky.urs.cz/item/CS_URS_2023_01/763121411"/>
    <hyperlink ref="F332" r:id="rId57" display="https://podminky.urs.cz/item/CS_URS_2023_01/764002801"/>
    <hyperlink ref="F335" r:id="rId58" display="https://podminky.urs.cz/item/CS_URS_2023_01/764002851"/>
    <hyperlink ref="F343" r:id="rId59" display="https://podminky.urs.cz/item/CS_URS_2023_01/764004801"/>
    <hyperlink ref="F346" r:id="rId60" display="https://podminky.urs.cz/item/CS_URS_2023_01/764004841"/>
    <hyperlink ref="F349" r:id="rId61" display="https://podminky.urs.cz/item/CS_URS_2023_01/764004861"/>
    <hyperlink ref="F352" r:id="rId62" display="https://podminky.urs.cz/item/CS_URS_2023_01/764212636"/>
    <hyperlink ref="F355" r:id="rId63" display="https://podminky.urs.cz/item/CS_URS_2023_01/764212661"/>
    <hyperlink ref="F357" r:id="rId64" display="https://podminky.urs.cz/item/CS_URS_2023_01/764212663"/>
    <hyperlink ref="F360" r:id="rId65" display="https://podminky.urs.cz/item/CS_URS_2023_01/764214402"/>
    <hyperlink ref="F362" r:id="rId66" display="https://podminky.urs.cz/item/CS_URS_2023_01/764216604"/>
    <hyperlink ref="F370" r:id="rId67" display="https://podminky.urs.cz/item/CS_URS_2023_01/764311603"/>
    <hyperlink ref="F373" r:id="rId68" display="https://podminky.urs.cz/item/CS_URS_2023_01/764311604"/>
    <hyperlink ref="F378" r:id="rId69" display="https://podminky.urs.cz/item/CS_URS_2023_01/764311606"/>
    <hyperlink ref="F381" r:id="rId70" display="https://podminky.urs.cz/item/CS_URS_2023_01/764311606"/>
    <hyperlink ref="F386" r:id="rId71" display="https://podminky.urs.cz/item/CS_URS_2023_01/998764101"/>
    <hyperlink ref="F389" r:id="rId72" display="https://podminky.urs.cz/item/CS_URS_2023_01/766441811"/>
    <hyperlink ref="F391" r:id="rId73" display="https://podminky.urs.cz/item/CS_URS_2023_01/766441822"/>
    <hyperlink ref="F393" r:id="rId74" display="https://podminky.urs.cz/item/CS_URS_2023_01/766490815"/>
    <hyperlink ref="F395" r:id="rId75" display="https://podminky.urs.cz/item/CS_URS_2023_01/766622115"/>
    <hyperlink ref="F400" r:id="rId76" display="https://podminky.urs.cz/item/CS_URS_2023_01/766622116"/>
    <hyperlink ref="F405" r:id="rId77" display="https://podminky.urs.cz/item/CS_URS_2023_01/766622136"/>
    <hyperlink ref="F410" r:id="rId78" display="https://podminky.urs.cz/item/CS_URS_2023_01/766622831"/>
    <hyperlink ref="F413" r:id="rId79" display="https://podminky.urs.cz/item/CS_URS_2023_01/766622832"/>
    <hyperlink ref="F416" r:id="rId80" display="https://podminky.urs.cz/item/CS_URS_2023_01/766622834"/>
    <hyperlink ref="F419" r:id="rId81" display="https://podminky.urs.cz/item/CS_URS_2023_01/766622861"/>
    <hyperlink ref="F422" r:id="rId82" display="https://podminky.urs.cz/item/CS_URS_2023_01/766622862"/>
    <hyperlink ref="F425" r:id="rId83" display="https://podminky.urs.cz/item/CS_URS_2023_01/766629213"/>
    <hyperlink ref="F428" r:id="rId84" display="https://podminky.urs.cz/item/CS_URS_2023_01/766629214"/>
    <hyperlink ref="F431" r:id="rId85" display="https://podminky.urs.cz/item/CS_URS_2023_01/767132811"/>
    <hyperlink ref="F438" r:id="rId86" display="https://podminky.urs.cz/item/CS_URS_2023_01/767190120"/>
    <hyperlink ref="F443" r:id="rId87" display="https://podminky.urs.cz/item/CS_URS_2023_01/767428101"/>
    <hyperlink ref="F448" r:id="rId88" display="https://podminky.urs.cz/item/CS_URS_2023_01/767428102"/>
    <hyperlink ref="F453" r:id="rId89" display="https://podminky.urs.cz/item/CS_URS_2023_01/767492002"/>
    <hyperlink ref="F460" r:id="rId90" display="https://podminky.urs.cz/item/CS_URS_2023_01/767492801"/>
    <hyperlink ref="F465" r:id="rId91" display="https://podminky.urs.cz/item/CS_URS_2023_01/767581803"/>
    <hyperlink ref="F467" r:id="rId92" display="https://podminky.urs.cz/item/CS_URS_2023_01/767651805"/>
    <hyperlink ref="F469" r:id="rId93" display="https://podminky.urs.cz/item/CS_URS_2023_01/767651824"/>
    <hyperlink ref="F471" r:id="rId94" display="https://podminky.urs.cz/item/CS_URS_2023_01/767657340"/>
    <hyperlink ref="F478" r:id="rId95" display="https://podminky.urs.cz/item/CS_URS_2023_01/767996701"/>
    <hyperlink ref="F481" r:id="rId96" display="https://podminky.urs.cz/item/CS_URS_2023_01/998767101"/>
    <hyperlink ref="F484" r:id="rId97" display="https://podminky.urs.cz/item/CS_URS_2023_01/783000103"/>
    <hyperlink ref="F491" r:id="rId98" display="https://podminky.urs.cz/item/CS_URS_2023_01/784211103"/>
    <hyperlink ref="F494" r:id="rId99" display="https://podminky.urs.cz/item/CS_URS_2023_01/7876008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87</v>
      </c>
    </row>
    <row r="4" spans="2:46" s="1" customFormat="1" ht="24.95" customHeight="1">
      <c r="B4" s="21"/>
      <c r="D4" s="132" t="s">
        <v>95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Dílny OV Mládežníků 626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948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32</v>
      </c>
      <c r="G11" s="40"/>
      <c r="H11" s="40"/>
      <c r="I11" s="134" t="s">
        <v>20</v>
      </c>
      <c r="J11" s="138" t="s">
        <v>32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33</v>
      </c>
      <c r="G12" s="40"/>
      <c r="H12" s="40"/>
      <c r="I12" s="134" t="s">
        <v>24</v>
      </c>
      <c r="J12" s="139" t="str">
        <f>'Rekapitulace stavby'!AN8</f>
        <v>4. 5. 2023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34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35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37</v>
      </c>
      <c r="E20" s="40"/>
      <c r="F20" s="40"/>
      <c r="G20" s="40"/>
      <c r="H20" s="40"/>
      <c r="I20" s="134" t="s">
        <v>31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34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39</v>
      </c>
      <c r="E23" s="40"/>
      <c r="F23" s="40"/>
      <c r="G23" s="40"/>
      <c r="H23" s="40"/>
      <c r="I23" s="134" t="s">
        <v>31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>Area Projekt s.r.o.</v>
      </c>
      <c r="F24" s="40"/>
      <c r="G24" s="40"/>
      <c r="H24" s="40"/>
      <c r="I24" s="134" t="s">
        <v>34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41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32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43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45</v>
      </c>
      <c r="G32" s="40"/>
      <c r="H32" s="40"/>
      <c r="I32" s="147" t="s">
        <v>44</v>
      </c>
      <c r="J32" s="147" t="s">
        <v>46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47</v>
      </c>
      <c r="E33" s="134" t="s">
        <v>48</v>
      </c>
      <c r="F33" s="149">
        <f>ROUND((SUM(BE86:BE207)),2)</f>
        <v>0</v>
      </c>
      <c r="G33" s="40"/>
      <c r="H33" s="40"/>
      <c r="I33" s="150">
        <v>0.21</v>
      </c>
      <c r="J33" s="149">
        <f>ROUND(((SUM(BE86:BE207))*I33),2)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49</v>
      </c>
      <c r="F34" s="149">
        <f>ROUND((SUM(BF86:BF207)),2)</f>
        <v>0</v>
      </c>
      <c r="G34" s="40"/>
      <c r="H34" s="40"/>
      <c r="I34" s="150">
        <v>0.15</v>
      </c>
      <c r="J34" s="149">
        <f>ROUND(((SUM(BF86:BF207))*I34),2)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50</v>
      </c>
      <c r="F35" s="149">
        <f>ROUND((SUM(BG86:BG207)),2)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51</v>
      </c>
      <c r="F36" s="149">
        <f>ROUND((SUM(BH86:BH207)),2)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52</v>
      </c>
      <c r="F37" s="149">
        <f>ROUND((SUM(BI86:BI207)),2)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53</v>
      </c>
      <c r="E39" s="153"/>
      <c r="F39" s="153"/>
      <c r="G39" s="154" t="s">
        <v>54</v>
      </c>
      <c r="H39" s="155" t="s">
        <v>55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Dílny OV Mládežníků 626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Elektroinstalace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 </v>
      </c>
      <c r="G52" s="42"/>
      <c r="H52" s="42"/>
      <c r="I52" s="33" t="s">
        <v>24</v>
      </c>
      <c r="J52" s="74" t="str">
        <f>IF(J12="","",J12)</f>
        <v>4. 5. 2023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33" t="s">
        <v>37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33" t="s">
        <v>39</v>
      </c>
      <c r="J55" s="38" t="str">
        <f>E24</f>
        <v>Area Projekt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75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101</v>
      </c>
    </row>
    <row r="60" spans="1:31" s="9" customFormat="1" ht="24.95" customHeight="1">
      <c r="A60" s="9"/>
      <c r="B60" s="167"/>
      <c r="C60" s="168"/>
      <c r="D60" s="169" t="s">
        <v>949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950</v>
      </c>
      <c r="E61" s="170"/>
      <c r="F61" s="170"/>
      <c r="G61" s="170"/>
      <c r="H61" s="170"/>
      <c r="I61" s="170"/>
      <c r="J61" s="171">
        <f>J104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951</v>
      </c>
      <c r="E62" s="170"/>
      <c r="F62" s="170"/>
      <c r="G62" s="170"/>
      <c r="H62" s="170"/>
      <c r="I62" s="170"/>
      <c r="J62" s="171">
        <f>J115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952</v>
      </c>
      <c r="E63" s="170"/>
      <c r="F63" s="170"/>
      <c r="G63" s="170"/>
      <c r="H63" s="170"/>
      <c r="I63" s="170"/>
      <c r="J63" s="171">
        <f>J126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953</v>
      </c>
      <c r="E64" s="170"/>
      <c r="F64" s="170"/>
      <c r="G64" s="170"/>
      <c r="H64" s="170"/>
      <c r="I64" s="170"/>
      <c r="J64" s="171">
        <f>J135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954</v>
      </c>
      <c r="E65" s="170"/>
      <c r="F65" s="170"/>
      <c r="G65" s="170"/>
      <c r="H65" s="170"/>
      <c r="I65" s="170"/>
      <c r="J65" s="171">
        <f>J162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955</v>
      </c>
      <c r="E66" s="170"/>
      <c r="F66" s="170"/>
      <c r="G66" s="170"/>
      <c r="H66" s="170"/>
      <c r="I66" s="170"/>
      <c r="J66" s="171">
        <f>J173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4" t="s">
        <v>122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Dílny OV Mládežníků 626</v>
      </c>
      <c r="F76" s="33"/>
      <c r="G76" s="33"/>
      <c r="H76" s="33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96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02 - Elektroinstalace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22</v>
      </c>
      <c r="D80" s="42"/>
      <c r="E80" s="42"/>
      <c r="F80" s="28" t="str">
        <f>F12</f>
        <v xml:space="preserve"> </v>
      </c>
      <c r="G80" s="42"/>
      <c r="H80" s="42"/>
      <c r="I80" s="33" t="s">
        <v>24</v>
      </c>
      <c r="J80" s="74" t="str">
        <f>IF(J12="","",J12)</f>
        <v>4. 5. 2023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3" t="s">
        <v>30</v>
      </c>
      <c r="D82" s="42"/>
      <c r="E82" s="42"/>
      <c r="F82" s="28" t="str">
        <f>E15</f>
        <v xml:space="preserve"> </v>
      </c>
      <c r="G82" s="42"/>
      <c r="H82" s="42"/>
      <c r="I82" s="33" t="s">
        <v>37</v>
      </c>
      <c r="J82" s="38" t="str">
        <f>E21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3" t="s">
        <v>35</v>
      </c>
      <c r="D83" s="42"/>
      <c r="E83" s="42"/>
      <c r="F83" s="28" t="str">
        <f>IF(E18="","",E18)</f>
        <v>Vyplň údaj</v>
      </c>
      <c r="G83" s="42"/>
      <c r="H83" s="42"/>
      <c r="I83" s="33" t="s">
        <v>39</v>
      </c>
      <c r="J83" s="38" t="str">
        <f>E24</f>
        <v>Area Projekt s.r.o.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123</v>
      </c>
      <c r="D85" s="182" t="s">
        <v>62</v>
      </c>
      <c r="E85" s="182" t="s">
        <v>58</v>
      </c>
      <c r="F85" s="182" t="s">
        <v>59</v>
      </c>
      <c r="G85" s="182" t="s">
        <v>124</v>
      </c>
      <c r="H85" s="182" t="s">
        <v>125</v>
      </c>
      <c r="I85" s="182" t="s">
        <v>126</v>
      </c>
      <c r="J85" s="182" t="s">
        <v>100</v>
      </c>
      <c r="K85" s="183" t="s">
        <v>127</v>
      </c>
      <c r="L85" s="184"/>
      <c r="M85" s="94" t="s">
        <v>32</v>
      </c>
      <c r="N85" s="95" t="s">
        <v>47</v>
      </c>
      <c r="O85" s="95" t="s">
        <v>128</v>
      </c>
      <c r="P85" s="95" t="s">
        <v>129</v>
      </c>
      <c r="Q85" s="95" t="s">
        <v>130</v>
      </c>
      <c r="R85" s="95" t="s">
        <v>131</v>
      </c>
      <c r="S85" s="95" t="s">
        <v>132</v>
      </c>
      <c r="T85" s="96" t="s">
        <v>133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134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P87+P104+P115+P126+P135+P162+P173</f>
        <v>0</v>
      </c>
      <c r="Q86" s="98"/>
      <c r="R86" s="187">
        <f>R87+R104+R115+R126+R135+R162+R173</f>
        <v>0</v>
      </c>
      <c r="S86" s="98"/>
      <c r="T86" s="188">
        <f>T87+T104+T115+T126+T135+T162+T173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8" t="s">
        <v>76</v>
      </c>
      <c r="AU86" s="18" t="s">
        <v>101</v>
      </c>
      <c r="BK86" s="189">
        <f>BK87+BK104+BK115+BK126+BK135+BK162+BK173</f>
        <v>0</v>
      </c>
    </row>
    <row r="87" spans="1:63" s="12" customFormat="1" ht="25.9" customHeight="1">
      <c r="A87" s="12"/>
      <c r="B87" s="190"/>
      <c r="C87" s="191"/>
      <c r="D87" s="192" t="s">
        <v>76</v>
      </c>
      <c r="E87" s="193" t="s">
        <v>85</v>
      </c>
      <c r="F87" s="193" t="s">
        <v>956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SUM(P88:P103)</f>
        <v>0</v>
      </c>
      <c r="Q87" s="198"/>
      <c r="R87" s="199">
        <f>SUM(R88:R103)</f>
        <v>0</v>
      </c>
      <c r="S87" s="198"/>
      <c r="T87" s="200">
        <f>SUM(T88:T103)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85</v>
      </c>
      <c r="AT87" s="202" t="s">
        <v>76</v>
      </c>
      <c r="AU87" s="202" t="s">
        <v>77</v>
      </c>
      <c r="AY87" s="201" t="s">
        <v>137</v>
      </c>
      <c r="BK87" s="203">
        <f>SUM(BK88:BK103)</f>
        <v>0</v>
      </c>
    </row>
    <row r="88" spans="1:65" s="2" customFormat="1" ht="37.8" customHeight="1">
      <c r="A88" s="40"/>
      <c r="B88" s="41"/>
      <c r="C88" s="206" t="s">
        <v>85</v>
      </c>
      <c r="D88" s="206" t="s">
        <v>140</v>
      </c>
      <c r="E88" s="207" t="s">
        <v>957</v>
      </c>
      <c r="F88" s="208" t="s">
        <v>958</v>
      </c>
      <c r="G88" s="209" t="s">
        <v>959</v>
      </c>
      <c r="H88" s="210">
        <v>12</v>
      </c>
      <c r="I88" s="211"/>
      <c r="J88" s="212">
        <f>ROUND(I88*H88,2)</f>
        <v>0</v>
      </c>
      <c r="K88" s="208" t="s">
        <v>32</v>
      </c>
      <c r="L88" s="46"/>
      <c r="M88" s="213" t="s">
        <v>32</v>
      </c>
      <c r="N88" s="214" t="s">
        <v>48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145</v>
      </c>
      <c r="AT88" s="217" t="s">
        <v>140</v>
      </c>
      <c r="AU88" s="217" t="s">
        <v>85</v>
      </c>
      <c r="AY88" s="18" t="s">
        <v>137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8" t="s">
        <v>85</v>
      </c>
      <c r="BK88" s="218">
        <f>ROUND(I88*H88,2)</f>
        <v>0</v>
      </c>
      <c r="BL88" s="18" t="s">
        <v>145</v>
      </c>
      <c r="BM88" s="217" t="s">
        <v>87</v>
      </c>
    </row>
    <row r="89" spans="1:47" s="2" customFormat="1" ht="12">
      <c r="A89" s="40"/>
      <c r="B89" s="41"/>
      <c r="C89" s="42"/>
      <c r="D89" s="234" t="s">
        <v>154</v>
      </c>
      <c r="E89" s="42"/>
      <c r="F89" s="235" t="s">
        <v>960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8" t="s">
        <v>154</v>
      </c>
      <c r="AU89" s="18" t="s">
        <v>85</v>
      </c>
    </row>
    <row r="90" spans="1:65" s="2" customFormat="1" ht="24.15" customHeight="1">
      <c r="A90" s="40"/>
      <c r="B90" s="41"/>
      <c r="C90" s="206" t="s">
        <v>87</v>
      </c>
      <c r="D90" s="206" t="s">
        <v>140</v>
      </c>
      <c r="E90" s="207" t="s">
        <v>961</v>
      </c>
      <c r="F90" s="208" t="s">
        <v>962</v>
      </c>
      <c r="G90" s="209" t="s">
        <v>937</v>
      </c>
      <c r="H90" s="210">
        <v>1</v>
      </c>
      <c r="I90" s="211"/>
      <c r="J90" s="212">
        <f>ROUND(I90*H90,2)</f>
        <v>0</v>
      </c>
      <c r="K90" s="208" t="s">
        <v>32</v>
      </c>
      <c r="L90" s="46"/>
      <c r="M90" s="213" t="s">
        <v>32</v>
      </c>
      <c r="N90" s="214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145</v>
      </c>
      <c r="AT90" s="217" t="s">
        <v>140</v>
      </c>
      <c r="AU90" s="217" t="s">
        <v>85</v>
      </c>
      <c r="AY90" s="18" t="s">
        <v>137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8" t="s">
        <v>85</v>
      </c>
      <c r="BK90" s="218">
        <f>ROUND(I90*H90,2)</f>
        <v>0</v>
      </c>
      <c r="BL90" s="18" t="s">
        <v>145</v>
      </c>
      <c r="BM90" s="217" t="s">
        <v>145</v>
      </c>
    </row>
    <row r="91" spans="1:47" s="2" customFormat="1" ht="12">
      <c r="A91" s="40"/>
      <c r="B91" s="41"/>
      <c r="C91" s="42"/>
      <c r="D91" s="234" t="s">
        <v>154</v>
      </c>
      <c r="E91" s="42"/>
      <c r="F91" s="235" t="s">
        <v>960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8" t="s">
        <v>154</v>
      </c>
      <c r="AU91" s="18" t="s">
        <v>85</v>
      </c>
    </row>
    <row r="92" spans="1:65" s="2" customFormat="1" ht="24.15" customHeight="1">
      <c r="A92" s="40"/>
      <c r="B92" s="41"/>
      <c r="C92" s="206" t="s">
        <v>138</v>
      </c>
      <c r="D92" s="206" t="s">
        <v>140</v>
      </c>
      <c r="E92" s="207" t="s">
        <v>963</v>
      </c>
      <c r="F92" s="208" t="s">
        <v>964</v>
      </c>
      <c r="G92" s="209" t="s">
        <v>937</v>
      </c>
      <c r="H92" s="210">
        <v>1</v>
      </c>
      <c r="I92" s="211"/>
      <c r="J92" s="212">
        <f>ROUND(I92*H92,2)</f>
        <v>0</v>
      </c>
      <c r="K92" s="208" t="s">
        <v>32</v>
      </c>
      <c r="L92" s="46"/>
      <c r="M92" s="213" t="s">
        <v>32</v>
      </c>
      <c r="N92" s="214" t="s">
        <v>48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145</v>
      </c>
      <c r="AT92" s="217" t="s">
        <v>140</v>
      </c>
      <c r="AU92" s="217" t="s">
        <v>85</v>
      </c>
      <c r="AY92" s="18" t="s">
        <v>137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85</v>
      </c>
      <c r="BK92" s="218">
        <f>ROUND(I92*H92,2)</f>
        <v>0</v>
      </c>
      <c r="BL92" s="18" t="s">
        <v>145</v>
      </c>
      <c r="BM92" s="217" t="s">
        <v>166</v>
      </c>
    </row>
    <row r="93" spans="1:47" s="2" customFormat="1" ht="12">
      <c r="A93" s="40"/>
      <c r="B93" s="41"/>
      <c r="C93" s="42"/>
      <c r="D93" s="234" t="s">
        <v>154</v>
      </c>
      <c r="E93" s="42"/>
      <c r="F93" s="235" t="s">
        <v>960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154</v>
      </c>
      <c r="AU93" s="18" t="s">
        <v>85</v>
      </c>
    </row>
    <row r="94" spans="1:65" s="2" customFormat="1" ht="24.15" customHeight="1">
      <c r="A94" s="40"/>
      <c r="B94" s="41"/>
      <c r="C94" s="206" t="s">
        <v>145</v>
      </c>
      <c r="D94" s="206" t="s">
        <v>140</v>
      </c>
      <c r="E94" s="207" t="s">
        <v>965</v>
      </c>
      <c r="F94" s="208" t="s">
        <v>966</v>
      </c>
      <c r="G94" s="209" t="s">
        <v>937</v>
      </c>
      <c r="H94" s="210">
        <v>1</v>
      </c>
      <c r="I94" s="211"/>
      <c r="J94" s="212">
        <f>ROUND(I94*H94,2)</f>
        <v>0</v>
      </c>
      <c r="K94" s="208" t="s">
        <v>32</v>
      </c>
      <c r="L94" s="46"/>
      <c r="M94" s="213" t="s">
        <v>32</v>
      </c>
      <c r="N94" s="214" t="s">
        <v>48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145</v>
      </c>
      <c r="AT94" s="217" t="s">
        <v>140</v>
      </c>
      <c r="AU94" s="217" t="s">
        <v>85</v>
      </c>
      <c r="AY94" s="18" t="s">
        <v>137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85</v>
      </c>
      <c r="BK94" s="218">
        <f>ROUND(I94*H94,2)</f>
        <v>0</v>
      </c>
      <c r="BL94" s="18" t="s">
        <v>145</v>
      </c>
      <c r="BM94" s="217" t="s">
        <v>152</v>
      </c>
    </row>
    <row r="95" spans="1:47" s="2" customFormat="1" ht="12">
      <c r="A95" s="40"/>
      <c r="B95" s="41"/>
      <c r="C95" s="42"/>
      <c r="D95" s="234" t="s">
        <v>154</v>
      </c>
      <c r="E95" s="42"/>
      <c r="F95" s="235" t="s">
        <v>960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8" t="s">
        <v>154</v>
      </c>
      <c r="AU95" s="18" t="s">
        <v>85</v>
      </c>
    </row>
    <row r="96" spans="1:65" s="2" customFormat="1" ht="24.15" customHeight="1">
      <c r="A96" s="40"/>
      <c r="B96" s="41"/>
      <c r="C96" s="206" t="s">
        <v>168</v>
      </c>
      <c r="D96" s="206" t="s">
        <v>140</v>
      </c>
      <c r="E96" s="207" t="s">
        <v>967</v>
      </c>
      <c r="F96" s="208" t="s">
        <v>968</v>
      </c>
      <c r="G96" s="209" t="s">
        <v>937</v>
      </c>
      <c r="H96" s="210">
        <v>1</v>
      </c>
      <c r="I96" s="211"/>
      <c r="J96" s="212">
        <f>ROUND(I96*H96,2)</f>
        <v>0</v>
      </c>
      <c r="K96" s="208" t="s">
        <v>32</v>
      </c>
      <c r="L96" s="46"/>
      <c r="M96" s="213" t="s">
        <v>32</v>
      </c>
      <c r="N96" s="214" t="s">
        <v>48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145</v>
      </c>
      <c r="AT96" s="217" t="s">
        <v>140</v>
      </c>
      <c r="AU96" s="217" t="s">
        <v>85</v>
      </c>
      <c r="AY96" s="18" t="s">
        <v>137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85</v>
      </c>
      <c r="BK96" s="218">
        <f>ROUND(I96*H96,2)</f>
        <v>0</v>
      </c>
      <c r="BL96" s="18" t="s">
        <v>145</v>
      </c>
      <c r="BM96" s="217" t="s">
        <v>195</v>
      </c>
    </row>
    <row r="97" spans="1:47" s="2" customFormat="1" ht="12">
      <c r="A97" s="40"/>
      <c r="B97" s="41"/>
      <c r="C97" s="42"/>
      <c r="D97" s="234" t="s">
        <v>154</v>
      </c>
      <c r="E97" s="42"/>
      <c r="F97" s="235" t="s">
        <v>960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154</v>
      </c>
      <c r="AU97" s="18" t="s">
        <v>85</v>
      </c>
    </row>
    <row r="98" spans="1:65" s="2" customFormat="1" ht="24.15" customHeight="1">
      <c r="A98" s="40"/>
      <c r="B98" s="41"/>
      <c r="C98" s="206" t="s">
        <v>166</v>
      </c>
      <c r="D98" s="206" t="s">
        <v>140</v>
      </c>
      <c r="E98" s="207" t="s">
        <v>969</v>
      </c>
      <c r="F98" s="208" t="s">
        <v>970</v>
      </c>
      <c r="G98" s="209" t="s">
        <v>937</v>
      </c>
      <c r="H98" s="210">
        <v>1</v>
      </c>
      <c r="I98" s="211"/>
      <c r="J98" s="212">
        <f>ROUND(I98*H98,2)</f>
        <v>0</v>
      </c>
      <c r="K98" s="208" t="s">
        <v>32</v>
      </c>
      <c r="L98" s="46"/>
      <c r="M98" s="213" t="s">
        <v>32</v>
      </c>
      <c r="N98" s="214" t="s">
        <v>48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145</v>
      </c>
      <c r="AT98" s="217" t="s">
        <v>140</v>
      </c>
      <c r="AU98" s="217" t="s">
        <v>85</v>
      </c>
      <c r="AY98" s="18" t="s">
        <v>137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85</v>
      </c>
      <c r="BK98" s="218">
        <f>ROUND(I98*H98,2)</f>
        <v>0</v>
      </c>
      <c r="BL98" s="18" t="s">
        <v>145</v>
      </c>
      <c r="BM98" s="217" t="s">
        <v>211</v>
      </c>
    </row>
    <row r="99" spans="1:47" s="2" customFormat="1" ht="12">
      <c r="A99" s="40"/>
      <c r="B99" s="41"/>
      <c r="C99" s="42"/>
      <c r="D99" s="234" t="s">
        <v>154</v>
      </c>
      <c r="E99" s="42"/>
      <c r="F99" s="235" t="s">
        <v>960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154</v>
      </c>
      <c r="AU99" s="18" t="s">
        <v>85</v>
      </c>
    </row>
    <row r="100" spans="1:65" s="2" customFormat="1" ht="44.25" customHeight="1">
      <c r="A100" s="40"/>
      <c r="B100" s="41"/>
      <c r="C100" s="206" t="s">
        <v>179</v>
      </c>
      <c r="D100" s="206" t="s">
        <v>140</v>
      </c>
      <c r="E100" s="207" t="s">
        <v>971</v>
      </c>
      <c r="F100" s="208" t="s">
        <v>972</v>
      </c>
      <c r="G100" s="209" t="s">
        <v>937</v>
      </c>
      <c r="H100" s="210">
        <v>5</v>
      </c>
      <c r="I100" s="211"/>
      <c r="J100" s="212">
        <f>ROUND(I100*H100,2)</f>
        <v>0</v>
      </c>
      <c r="K100" s="208" t="s">
        <v>32</v>
      </c>
      <c r="L100" s="46"/>
      <c r="M100" s="213" t="s">
        <v>32</v>
      </c>
      <c r="N100" s="214" t="s">
        <v>48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145</v>
      </c>
      <c r="AT100" s="217" t="s">
        <v>140</v>
      </c>
      <c r="AU100" s="217" t="s">
        <v>85</v>
      </c>
      <c r="AY100" s="18" t="s">
        <v>137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85</v>
      </c>
      <c r="BK100" s="218">
        <f>ROUND(I100*H100,2)</f>
        <v>0</v>
      </c>
      <c r="BL100" s="18" t="s">
        <v>145</v>
      </c>
      <c r="BM100" s="217" t="s">
        <v>223</v>
      </c>
    </row>
    <row r="101" spans="1:47" s="2" customFormat="1" ht="12">
      <c r="A101" s="40"/>
      <c r="B101" s="41"/>
      <c r="C101" s="42"/>
      <c r="D101" s="234" t="s">
        <v>154</v>
      </c>
      <c r="E101" s="42"/>
      <c r="F101" s="235" t="s">
        <v>973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154</v>
      </c>
      <c r="AU101" s="18" t="s">
        <v>85</v>
      </c>
    </row>
    <row r="102" spans="1:65" s="2" customFormat="1" ht="44.25" customHeight="1">
      <c r="A102" s="40"/>
      <c r="B102" s="41"/>
      <c r="C102" s="206" t="s">
        <v>152</v>
      </c>
      <c r="D102" s="206" t="s">
        <v>140</v>
      </c>
      <c r="E102" s="207" t="s">
        <v>974</v>
      </c>
      <c r="F102" s="208" t="s">
        <v>975</v>
      </c>
      <c r="G102" s="209" t="s">
        <v>937</v>
      </c>
      <c r="H102" s="210">
        <v>1</v>
      </c>
      <c r="I102" s="211"/>
      <c r="J102" s="212">
        <f>ROUND(I102*H102,2)</f>
        <v>0</v>
      </c>
      <c r="K102" s="208" t="s">
        <v>32</v>
      </c>
      <c r="L102" s="46"/>
      <c r="M102" s="213" t="s">
        <v>32</v>
      </c>
      <c r="N102" s="214" t="s">
        <v>48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145</v>
      </c>
      <c r="AT102" s="217" t="s">
        <v>140</v>
      </c>
      <c r="AU102" s="217" t="s">
        <v>85</v>
      </c>
      <c r="AY102" s="18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85</v>
      </c>
      <c r="BK102" s="218">
        <f>ROUND(I102*H102,2)</f>
        <v>0</v>
      </c>
      <c r="BL102" s="18" t="s">
        <v>145</v>
      </c>
      <c r="BM102" s="217" t="s">
        <v>233</v>
      </c>
    </row>
    <row r="103" spans="1:47" s="2" customFormat="1" ht="12">
      <c r="A103" s="40"/>
      <c r="B103" s="41"/>
      <c r="C103" s="42"/>
      <c r="D103" s="234" t="s">
        <v>154</v>
      </c>
      <c r="E103" s="42"/>
      <c r="F103" s="235" t="s">
        <v>960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154</v>
      </c>
      <c r="AU103" s="18" t="s">
        <v>85</v>
      </c>
    </row>
    <row r="104" spans="1:63" s="12" customFormat="1" ht="25.9" customHeight="1">
      <c r="A104" s="12"/>
      <c r="B104" s="190"/>
      <c r="C104" s="191"/>
      <c r="D104" s="192" t="s">
        <v>76</v>
      </c>
      <c r="E104" s="193" t="s">
        <v>87</v>
      </c>
      <c r="F104" s="193" t="s">
        <v>976</v>
      </c>
      <c r="G104" s="191"/>
      <c r="H104" s="191"/>
      <c r="I104" s="194"/>
      <c r="J104" s="195">
        <f>BK104</f>
        <v>0</v>
      </c>
      <c r="K104" s="191"/>
      <c r="L104" s="196"/>
      <c r="M104" s="197"/>
      <c r="N104" s="198"/>
      <c r="O104" s="198"/>
      <c r="P104" s="199">
        <f>SUM(P105:P114)</f>
        <v>0</v>
      </c>
      <c r="Q104" s="198"/>
      <c r="R104" s="199">
        <f>SUM(R105:R114)</f>
        <v>0</v>
      </c>
      <c r="S104" s="198"/>
      <c r="T104" s="200">
        <f>SUM(T105:T114)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85</v>
      </c>
      <c r="AT104" s="202" t="s">
        <v>76</v>
      </c>
      <c r="AU104" s="202" t="s">
        <v>77</v>
      </c>
      <c r="AY104" s="201" t="s">
        <v>137</v>
      </c>
      <c r="BK104" s="203">
        <f>SUM(BK105:BK114)</f>
        <v>0</v>
      </c>
    </row>
    <row r="105" spans="1:65" s="2" customFormat="1" ht="24.15" customHeight="1">
      <c r="A105" s="40"/>
      <c r="B105" s="41"/>
      <c r="C105" s="206" t="s">
        <v>189</v>
      </c>
      <c r="D105" s="206" t="s">
        <v>140</v>
      </c>
      <c r="E105" s="207" t="s">
        <v>977</v>
      </c>
      <c r="F105" s="208" t="s">
        <v>978</v>
      </c>
      <c r="G105" s="209" t="s">
        <v>937</v>
      </c>
      <c r="H105" s="210">
        <v>1</v>
      </c>
      <c r="I105" s="211"/>
      <c r="J105" s="212">
        <f>ROUND(I105*H105,2)</f>
        <v>0</v>
      </c>
      <c r="K105" s="208" t="s">
        <v>32</v>
      </c>
      <c r="L105" s="46"/>
      <c r="M105" s="213" t="s">
        <v>32</v>
      </c>
      <c r="N105" s="214" t="s">
        <v>48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145</v>
      </c>
      <c r="AT105" s="217" t="s">
        <v>140</v>
      </c>
      <c r="AU105" s="217" t="s">
        <v>85</v>
      </c>
      <c r="AY105" s="18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85</v>
      </c>
      <c r="BK105" s="218">
        <f>ROUND(I105*H105,2)</f>
        <v>0</v>
      </c>
      <c r="BL105" s="18" t="s">
        <v>145</v>
      </c>
      <c r="BM105" s="217" t="s">
        <v>245</v>
      </c>
    </row>
    <row r="106" spans="1:47" s="2" customFormat="1" ht="12">
      <c r="A106" s="40"/>
      <c r="B106" s="41"/>
      <c r="C106" s="42"/>
      <c r="D106" s="234" t="s">
        <v>154</v>
      </c>
      <c r="E106" s="42"/>
      <c r="F106" s="235" t="s">
        <v>960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154</v>
      </c>
      <c r="AU106" s="18" t="s">
        <v>85</v>
      </c>
    </row>
    <row r="107" spans="1:65" s="2" customFormat="1" ht="37.8" customHeight="1">
      <c r="A107" s="40"/>
      <c r="B107" s="41"/>
      <c r="C107" s="206" t="s">
        <v>195</v>
      </c>
      <c r="D107" s="206" t="s">
        <v>140</v>
      </c>
      <c r="E107" s="207" t="s">
        <v>979</v>
      </c>
      <c r="F107" s="208" t="s">
        <v>980</v>
      </c>
      <c r="G107" s="209" t="s">
        <v>937</v>
      </c>
      <c r="H107" s="210">
        <v>1</v>
      </c>
      <c r="I107" s="211"/>
      <c r="J107" s="212">
        <f>ROUND(I107*H107,2)</f>
        <v>0</v>
      </c>
      <c r="K107" s="208" t="s">
        <v>32</v>
      </c>
      <c r="L107" s="46"/>
      <c r="M107" s="213" t="s">
        <v>32</v>
      </c>
      <c r="N107" s="214" t="s">
        <v>48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145</v>
      </c>
      <c r="AT107" s="217" t="s">
        <v>140</v>
      </c>
      <c r="AU107" s="217" t="s">
        <v>85</v>
      </c>
      <c r="AY107" s="18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85</v>
      </c>
      <c r="BK107" s="218">
        <f>ROUND(I107*H107,2)</f>
        <v>0</v>
      </c>
      <c r="BL107" s="18" t="s">
        <v>145</v>
      </c>
      <c r="BM107" s="217" t="s">
        <v>255</v>
      </c>
    </row>
    <row r="108" spans="1:47" s="2" customFormat="1" ht="12">
      <c r="A108" s="40"/>
      <c r="B108" s="41"/>
      <c r="C108" s="42"/>
      <c r="D108" s="234" t="s">
        <v>154</v>
      </c>
      <c r="E108" s="42"/>
      <c r="F108" s="235" t="s">
        <v>960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154</v>
      </c>
      <c r="AU108" s="18" t="s">
        <v>85</v>
      </c>
    </row>
    <row r="109" spans="1:65" s="2" customFormat="1" ht="37.8" customHeight="1">
      <c r="A109" s="40"/>
      <c r="B109" s="41"/>
      <c r="C109" s="206" t="s">
        <v>200</v>
      </c>
      <c r="D109" s="206" t="s">
        <v>140</v>
      </c>
      <c r="E109" s="207" t="s">
        <v>981</v>
      </c>
      <c r="F109" s="208" t="s">
        <v>982</v>
      </c>
      <c r="G109" s="209" t="s">
        <v>937</v>
      </c>
      <c r="H109" s="210">
        <v>1</v>
      </c>
      <c r="I109" s="211"/>
      <c r="J109" s="212">
        <f>ROUND(I109*H109,2)</f>
        <v>0</v>
      </c>
      <c r="K109" s="208" t="s">
        <v>32</v>
      </c>
      <c r="L109" s="46"/>
      <c r="M109" s="213" t="s">
        <v>32</v>
      </c>
      <c r="N109" s="214" t="s">
        <v>48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145</v>
      </c>
      <c r="AT109" s="217" t="s">
        <v>140</v>
      </c>
      <c r="AU109" s="217" t="s">
        <v>85</v>
      </c>
      <c r="AY109" s="18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85</v>
      </c>
      <c r="BK109" s="218">
        <f>ROUND(I109*H109,2)</f>
        <v>0</v>
      </c>
      <c r="BL109" s="18" t="s">
        <v>145</v>
      </c>
      <c r="BM109" s="217" t="s">
        <v>265</v>
      </c>
    </row>
    <row r="110" spans="1:47" s="2" customFormat="1" ht="12">
      <c r="A110" s="40"/>
      <c r="B110" s="41"/>
      <c r="C110" s="42"/>
      <c r="D110" s="234" t="s">
        <v>154</v>
      </c>
      <c r="E110" s="42"/>
      <c r="F110" s="235" t="s">
        <v>960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154</v>
      </c>
      <c r="AU110" s="18" t="s">
        <v>85</v>
      </c>
    </row>
    <row r="111" spans="1:65" s="2" customFormat="1" ht="24.15" customHeight="1">
      <c r="A111" s="40"/>
      <c r="B111" s="41"/>
      <c r="C111" s="206" t="s">
        <v>211</v>
      </c>
      <c r="D111" s="206" t="s">
        <v>140</v>
      </c>
      <c r="E111" s="207" t="s">
        <v>983</v>
      </c>
      <c r="F111" s="208" t="s">
        <v>984</v>
      </c>
      <c r="G111" s="209" t="s">
        <v>937</v>
      </c>
      <c r="H111" s="210">
        <v>1</v>
      </c>
      <c r="I111" s="211"/>
      <c r="J111" s="212">
        <f>ROUND(I111*H111,2)</f>
        <v>0</v>
      </c>
      <c r="K111" s="208" t="s">
        <v>32</v>
      </c>
      <c r="L111" s="46"/>
      <c r="M111" s="213" t="s">
        <v>32</v>
      </c>
      <c r="N111" s="214" t="s">
        <v>48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145</v>
      </c>
      <c r="AT111" s="217" t="s">
        <v>140</v>
      </c>
      <c r="AU111" s="217" t="s">
        <v>85</v>
      </c>
      <c r="AY111" s="18" t="s">
        <v>137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8" t="s">
        <v>85</v>
      </c>
      <c r="BK111" s="218">
        <f>ROUND(I111*H111,2)</f>
        <v>0</v>
      </c>
      <c r="BL111" s="18" t="s">
        <v>145</v>
      </c>
      <c r="BM111" s="217" t="s">
        <v>275</v>
      </c>
    </row>
    <row r="112" spans="1:47" s="2" customFormat="1" ht="12">
      <c r="A112" s="40"/>
      <c r="B112" s="41"/>
      <c r="C112" s="42"/>
      <c r="D112" s="234" t="s">
        <v>154</v>
      </c>
      <c r="E112" s="42"/>
      <c r="F112" s="235" t="s">
        <v>960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154</v>
      </c>
      <c r="AU112" s="18" t="s">
        <v>85</v>
      </c>
    </row>
    <row r="113" spans="1:65" s="2" customFormat="1" ht="37.8" customHeight="1">
      <c r="A113" s="40"/>
      <c r="B113" s="41"/>
      <c r="C113" s="206" t="s">
        <v>217</v>
      </c>
      <c r="D113" s="206" t="s">
        <v>140</v>
      </c>
      <c r="E113" s="207" t="s">
        <v>985</v>
      </c>
      <c r="F113" s="208" t="s">
        <v>986</v>
      </c>
      <c r="G113" s="209" t="s">
        <v>937</v>
      </c>
      <c r="H113" s="210">
        <v>1</v>
      </c>
      <c r="I113" s="211"/>
      <c r="J113" s="212">
        <f>ROUND(I113*H113,2)</f>
        <v>0</v>
      </c>
      <c r="K113" s="208" t="s">
        <v>32</v>
      </c>
      <c r="L113" s="46"/>
      <c r="M113" s="213" t="s">
        <v>32</v>
      </c>
      <c r="N113" s="214" t="s">
        <v>48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145</v>
      </c>
      <c r="AT113" s="217" t="s">
        <v>140</v>
      </c>
      <c r="AU113" s="217" t="s">
        <v>85</v>
      </c>
      <c r="AY113" s="18" t="s">
        <v>137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85</v>
      </c>
      <c r="BK113" s="218">
        <f>ROUND(I113*H113,2)</f>
        <v>0</v>
      </c>
      <c r="BL113" s="18" t="s">
        <v>145</v>
      </c>
      <c r="BM113" s="217" t="s">
        <v>289</v>
      </c>
    </row>
    <row r="114" spans="1:47" s="2" customFormat="1" ht="12">
      <c r="A114" s="40"/>
      <c r="B114" s="41"/>
      <c r="C114" s="42"/>
      <c r="D114" s="234" t="s">
        <v>154</v>
      </c>
      <c r="E114" s="42"/>
      <c r="F114" s="235" t="s">
        <v>960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154</v>
      </c>
      <c r="AU114" s="18" t="s">
        <v>85</v>
      </c>
    </row>
    <row r="115" spans="1:63" s="12" customFormat="1" ht="25.9" customHeight="1">
      <c r="A115" s="12"/>
      <c r="B115" s="190"/>
      <c r="C115" s="191"/>
      <c r="D115" s="192" t="s">
        <v>76</v>
      </c>
      <c r="E115" s="193" t="s">
        <v>138</v>
      </c>
      <c r="F115" s="193" t="s">
        <v>987</v>
      </c>
      <c r="G115" s="191"/>
      <c r="H115" s="191"/>
      <c r="I115" s="194"/>
      <c r="J115" s="195">
        <f>BK115</f>
        <v>0</v>
      </c>
      <c r="K115" s="191"/>
      <c r="L115" s="196"/>
      <c r="M115" s="197"/>
      <c r="N115" s="198"/>
      <c r="O115" s="198"/>
      <c r="P115" s="199">
        <f>SUM(P116:P125)</f>
        <v>0</v>
      </c>
      <c r="Q115" s="198"/>
      <c r="R115" s="199">
        <f>SUM(R116:R125)</f>
        <v>0</v>
      </c>
      <c r="S115" s="198"/>
      <c r="T115" s="200">
        <f>SUM(T116:T125)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1" t="s">
        <v>85</v>
      </c>
      <c r="AT115" s="202" t="s">
        <v>76</v>
      </c>
      <c r="AU115" s="202" t="s">
        <v>77</v>
      </c>
      <c r="AY115" s="201" t="s">
        <v>137</v>
      </c>
      <c r="BK115" s="203">
        <f>SUM(BK116:BK125)</f>
        <v>0</v>
      </c>
    </row>
    <row r="116" spans="1:65" s="2" customFormat="1" ht="37.8" customHeight="1">
      <c r="A116" s="40"/>
      <c r="B116" s="41"/>
      <c r="C116" s="206" t="s">
        <v>223</v>
      </c>
      <c r="D116" s="206" t="s">
        <v>140</v>
      </c>
      <c r="E116" s="207" t="s">
        <v>988</v>
      </c>
      <c r="F116" s="208" t="s">
        <v>989</v>
      </c>
      <c r="G116" s="209" t="s">
        <v>937</v>
      </c>
      <c r="H116" s="210">
        <v>36</v>
      </c>
      <c r="I116" s="211"/>
      <c r="J116" s="212">
        <f>ROUND(I116*H116,2)</f>
        <v>0</v>
      </c>
      <c r="K116" s="208" t="s">
        <v>32</v>
      </c>
      <c r="L116" s="46"/>
      <c r="M116" s="213" t="s">
        <v>32</v>
      </c>
      <c r="N116" s="214" t="s">
        <v>48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145</v>
      </c>
      <c r="AT116" s="217" t="s">
        <v>140</v>
      </c>
      <c r="AU116" s="217" t="s">
        <v>85</v>
      </c>
      <c r="AY116" s="18" t="s">
        <v>137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85</v>
      </c>
      <c r="BK116" s="218">
        <f>ROUND(I116*H116,2)</f>
        <v>0</v>
      </c>
      <c r="BL116" s="18" t="s">
        <v>145</v>
      </c>
      <c r="BM116" s="217" t="s">
        <v>299</v>
      </c>
    </row>
    <row r="117" spans="1:47" s="2" customFormat="1" ht="12">
      <c r="A117" s="40"/>
      <c r="B117" s="41"/>
      <c r="C117" s="42"/>
      <c r="D117" s="234" t="s">
        <v>154</v>
      </c>
      <c r="E117" s="42"/>
      <c r="F117" s="235" t="s">
        <v>960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154</v>
      </c>
      <c r="AU117" s="18" t="s">
        <v>85</v>
      </c>
    </row>
    <row r="118" spans="1:65" s="2" customFormat="1" ht="37.8" customHeight="1">
      <c r="A118" s="40"/>
      <c r="B118" s="41"/>
      <c r="C118" s="206" t="s">
        <v>8</v>
      </c>
      <c r="D118" s="206" t="s">
        <v>140</v>
      </c>
      <c r="E118" s="207" t="s">
        <v>990</v>
      </c>
      <c r="F118" s="208" t="s">
        <v>991</v>
      </c>
      <c r="G118" s="209" t="s">
        <v>937</v>
      </c>
      <c r="H118" s="210">
        <v>6</v>
      </c>
      <c r="I118" s="211"/>
      <c r="J118" s="212">
        <f>ROUND(I118*H118,2)</f>
        <v>0</v>
      </c>
      <c r="K118" s="208" t="s">
        <v>32</v>
      </c>
      <c r="L118" s="46"/>
      <c r="M118" s="213" t="s">
        <v>32</v>
      </c>
      <c r="N118" s="214" t="s">
        <v>48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145</v>
      </c>
      <c r="AT118" s="217" t="s">
        <v>140</v>
      </c>
      <c r="AU118" s="217" t="s">
        <v>85</v>
      </c>
      <c r="AY118" s="18" t="s">
        <v>137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8" t="s">
        <v>85</v>
      </c>
      <c r="BK118" s="218">
        <f>ROUND(I118*H118,2)</f>
        <v>0</v>
      </c>
      <c r="BL118" s="18" t="s">
        <v>145</v>
      </c>
      <c r="BM118" s="217" t="s">
        <v>310</v>
      </c>
    </row>
    <row r="119" spans="1:47" s="2" customFormat="1" ht="12">
      <c r="A119" s="40"/>
      <c r="B119" s="41"/>
      <c r="C119" s="42"/>
      <c r="D119" s="234" t="s">
        <v>154</v>
      </c>
      <c r="E119" s="42"/>
      <c r="F119" s="235" t="s">
        <v>960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154</v>
      </c>
      <c r="AU119" s="18" t="s">
        <v>85</v>
      </c>
    </row>
    <row r="120" spans="1:65" s="2" customFormat="1" ht="37.8" customHeight="1">
      <c r="A120" s="40"/>
      <c r="B120" s="41"/>
      <c r="C120" s="206" t="s">
        <v>233</v>
      </c>
      <c r="D120" s="206" t="s">
        <v>140</v>
      </c>
      <c r="E120" s="207" t="s">
        <v>992</v>
      </c>
      <c r="F120" s="208" t="s">
        <v>993</v>
      </c>
      <c r="G120" s="209" t="s">
        <v>937</v>
      </c>
      <c r="H120" s="210">
        <v>6</v>
      </c>
      <c r="I120" s="211"/>
      <c r="J120" s="212">
        <f>ROUND(I120*H120,2)</f>
        <v>0</v>
      </c>
      <c r="K120" s="208" t="s">
        <v>32</v>
      </c>
      <c r="L120" s="46"/>
      <c r="M120" s="213" t="s">
        <v>32</v>
      </c>
      <c r="N120" s="214" t="s">
        <v>48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145</v>
      </c>
      <c r="AT120" s="217" t="s">
        <v>140</v>
      </c>
      <c r="AU120" s="217" t="s">
        <v>85</v>
      </c>
      <c r="AY120" s="18" t="s">
        <v>137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85</v>
      </c>
      <c r="BK120" s="218">
        <f>ROUND(I120*H120,2)</f>
        <v>0</v>
      </c>
      <c r="BL120" s="18" t="s">
        <v>145</v>
      </c>
      <c r="BM120" s="217" t="s">
        <v>321</v>
      </c>
    </row>
    <row r="121" spans="1:47" s="2" customFormat="1" ht="12">
      <c r="A121" s="40"/>
      <c r="B121" s="41"/>
      <c r="C121" s="42"/>
      <c r="D121" s="234" t="s">
        <v>154</v>
      </c>
      <c r="E121" s="42"/>
      <c r="F121" s="235" t="s">
        <v>960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154</v>
      </c>
      <c r="AU121" s="18" t="s">
        <v>85</v>
      </c>
    </row>
    <row r="122" spans="1:65" s="2" customFormat="1" ht="37.8" customHeight="1">
      <c r="A122" s="40"/>
      <c r="B122" s="41"/>
      <c r="C122" s="206" t="s">
        <v>238</v>
      </c>
      <c r="D122" s="206" t="s">
        <v>140</v>
      </c>
      <c r="E122" s="207" t="s">
        <v>994</v>
      </c>
      <c r="F122" s="208" t="s">
        <v>995</v>
      </c>
      <c r="G122" s="209" t="s">
        <v>937</v>
      </c>
      <c r="H122" s="210">
        <v>9</v>
      </c>
      <c r="I122" s="211"/>
      <c r="J122" s="212">
        <f>ROUND(I122*H122,2)</f>
        <v>0</v>
      </c>
      <c r="K122" s="208" t="s">
        <v>32</v>
      </c>
      <c r="L122" s="46"/>
      <c r="M122" s="213" t="s">
        <v>32</v>
      </c>
      <c r="N122" s="214" t="s">
        <v>48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145</v>
      </c>
      <c r="AT122" s="217" t="s">
        <v>140</v>
      </c>
      <c r="AU122" s="217" t="s">
        <v>85</v>
      </c>
      <c r="AY122" s="18" t="s">
        <v>137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85</v>
      </c>
      <c r="BK122" s="218">
        <f>ROUND(I122*H122,2)</f>
        <v>0</v>
      </c>
      <c r="BL122" s="18" t="s">
        <v>145</v>
      </c>
      <c r="BM122" s="217" t="s">
        <v>331</v>
      </c>
    </row>
    <row r="123" spans="1:47" s="2" customFormat="1" ht="12">
      <c r="A123" s="40"/>
      <c r="B123" s="41"/>
      <c r="C123" s="42"/>
      <c r="D123" s="234" t="s">
        <v>154</v>
      </c>
      <c r="E123" s="42"/>
      <c r="F123" s="235" t="s">
        <v>960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154</v>
      </c>
      <c r="AU123" s="18" t="s">
        <v>85</v>
      </c>
    </row>
    <row r="124" spans="1:65" s="2" customFormat="1" ht="37.8" customHeight="1">
      <c r="A124" s="40"/>
      <c r="B124" s="41"/>
      <c r="C124" s="206" t="s">
        <v>245</v>
      </c>
      <c r="D124" s="206" t="s">
        <v>140</v>
      </c>
      <c r="E124" s="207" t="s">
        <v>996</v>
      </c>
      <c r="F124" s="208" t="s">
        <v>997</v>
      </c>
      <c r="G124" s="209" t="s">
        <v>937</v>
      </c>
      <c r="H124" s="210">
        <v>1</v>
      </c>
      <c r="I124" s="211"/>
      <c r="J124" s="212">
        <f>ROUND(I124*H124,2)</f>
        <v>0</v>
      </c>
      <c r="K124" s="208" t="s">
        <v>32</v>
      </c>
      <c r="L124" s="46"/>
      <c r="M124" s="213" t="s">
        <v>32</v>
      </c>
      <c r="N124" s="214" t="s">
        <v>48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145</v>
      </c>
      <c r="AT124" s="217" t="s">
        <v>140</v>
      </c>
      <c r="AU124" s="217" t="s">
        <v>85</v>
      </c>
      <c r="AY124" s="18" t="s">
        <v>137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8" t="s">
        <v>85</v>
      </c>
      <c r="BK124" s="218">
        <f>ROUND(I124*H124,2)</f>
        <v>0</v>
      </c>
      <c r="BL124" s="18" t="s">
        <v>145</v>
      </c>
      <c r="BM124" s="217" t="s">
        <v>343</v>
      </c>
    </row>
    <row r="125" spans="1:47" s="2" customFormat="1" ht="12">
      <c r="A125" s="40"/>
      <c r="B125" s="41"/>
      <c r="C125" s="42"/>
      <c r="D125" s="234" t="s">
        <v>154</v>
      </c>
      <c r="E125" s="42"/>
      <c r="F125" s="235" t="s">
        <v>960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154</v>
      </c>
      <c r="AU125" s="18" t="s">
        <v>85</v>
      </c>
    </row>
    <row r="126" spans="1:63" s="12" customFormat="1" ht="25.9" customHeight="1">
      <c r="A126" s="12"/>
      <c r="B126" s="190"/>
      <c r="C126" s="191"/>
      <c r="D126" s="192" t="s">
        <v>76</v>
      </c>
      <c r="E126" s="193" t="s">
        <v>145</v>
      </c>
      <c r="F126" s="193" t="s">
        <v>998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SUM(P127:P134)</f>
        <v>0</v>
      </c>
      <c r="Q126" s="198"/>
      <c r="R126" s="199">
        <f>SUM(R127:R134)</f>
        <v>0</v>
      </c>
      <c r="S126" s="198"/>
      <c r="T126" s="200">
        <f>SUM(T127:T134)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1" t="s">
        <v>85</v>
      </c>
      <c r="AT126" s="202" t="s">
        <v>76</v>
      </c>
      <c r="AU126" s="202" t="s">
        <v>77</v>
      </c>
      <c r="AY126" s="201" t="s">
        <v>137</v>
      </c>
      <c r="BK126" s="203">
        <f>SUM(BK127:BK134)</f>
        <v>0</v>
      </c>
    </row>
    <row r="127" spans="1:65" s="2" customFormat="1" ht="24.15" customHeight="1">
      <c r="A127" s="40"/>
      <c r="B127" s="41"/>
      <c r="C127" s="206" t="s">
        <v>250</v>
      </c>
      <c r="D127" s="206" t="s">
        <v>140</v>
      </c>
      <c r="E127" s="207" t="s">
        <v>999</v>
      </c>
      <c r="F127" s="208" t="s">
        <v>1000</v>
      </c>
      <c r="G127" s="209" t="s">
        <v>160</v>
      </c>
      <c r="H127" s="210">
        <v>8</v>
      </c>
      <c r="I127" s="211"/>
      <c r="J127" s="212">
        <f>ROUND(I127*H127,2)</f>
        <v>0</v>
      </c>
      <c r="K127" s="208" t="s">
        <v>32</v>
      </c>
      <c r="L127" s="46"/>
      <c r="M127" s="213" t="s">
        <v>32</v>
      </c>
      <c r="N127" s="214" t="s">
        <v>48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145</v>
      </c>
      <c r="AT127" s="217" t="s">
        <v>140</v>
      </c>
      <c r="AU127" s="217" t="s">
        <v>85</v>
      </c>
      <c r="AY127" s="18" t="s">
        <v>137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85</v>
      </c>
      <c r="BK127" s="218">
        <f>ROUND(I127*H127,2)</f>
        <v>0</v>
      </c>
      <c r="BL127" s="18" t="s">
        <v>145</v>
      </c>
      <c r="BM127" s="217" t="s">
        <v>356</v>
      </c>
    </row>
    <row r="128" spans="1:47" s="2" customFormat="1" ht="12">
      <c r="A128" s="40"/>
      <c r="B128" s="41"/>
      <c r="C128" s="42"/>
      <c r="D128" s="234" t="s">
        <v>154</v>
      </c>
      <c r="E128" s="42"/>
      <c r="F128" s="235" t="s">
        <v>1001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154</v>
      </c>
      <c r="AU128" s="18" t="s">
        <v>85</v>
      </c>
    </row>
    <row r="129" spans="1:65" s="2" customFormat="1" ht="24.15" customHeight="1">
      <c r="A129" s="40"/>
      <c r="B129" s="41"/>
      <c r="C129" s="206" t="s">
        <v>255</v>
      </c>
      <c r="D129" s="206" t="s">
        <v>140</v>
      </c>
      <c r="E129" s="207" t="s">
        <v>1002</v>
      </c>
      <c r="F129" s="208" t="s">
        <v>1003</v>
      </c>
      <c r="G129" s="209" t="s">
        <v>160</v>
      </c>
      <c r="H129" s="210">
        <v>593</v>
      </c>
      <c r="I129" s="211"/>
      <c r="J129" s="212">
        <f>ROUND(I129*H129,2)</f>
        <v>0</v>
      </c>
      <c r="K129" s="208" t="s">
        <v>32</v>
      </c>
      <c r="L129" s="46"/>
      <c r="M129" s="213" t="s">
        <v>32</v>
      </c>
      <c r="N129" s="214" t="s">
        <v>48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145</v>
      </c>
      <c r="AT129" s="217" t="s">
        <v>140</v>
      </c>
      <c r="AU129" s="217" t="s">
        <v>85</v>
      </c>
      <c r="AY129" s="18" t="s">
        <v>137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85</v>
      </c>
      <c r="BK129" s="218">
        <f>ROUND(I129*H129,2)</f>
        <v>0</v>
      </c>
      <c r="BL129" s="18" t="s">
        <v>145</v>
      </c>
      <c r="BM129" s="217" t="s">
        <v>368</v>
      </c>
    </row>
    <row r="130" spans="1:47" s="2" customFormat="1" ht="12">
      <c r="A130" s="40"/>
      <c r="B130" s="41"/>
      <c r="C130" s="42"/>
      <c r="D130" s="234" t="s">
        <v>154</v>
      </c>
      <c r="E130" s="42"/>
      <c r="F130" s="235" t="s">
        <v>1004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154</v>
      </c>
      <c r="AU130" s="18" t="s">
        <v>85</v>
      </c>
    </row>
    <row r="131" spans="1:65" s="2" customFormat="1" ht="24.15" customHeight="1">
      <c r="A131" s="40"/>
      <c r="B131" s="41"/>
      <c r="C131" s="206" t="s">
        <v>7</v>
      </c>
      <c r="D131" s="206" t="s">
        <v>140</v>
      </c>
      <c r="E131" s="207" t="s">
        <v>1005</v>
      </c>
      <c r="F131" s="208" t="s">
        <v>1006</v>
      </c>
      <c r="G131" s="209" t="s">
        <v>160</v>
      </c>
      <c r="H131" s="210">
        <v>24</v>
      </c>
      <c r="I131" s="211"/>
      <c r="J131" s="212">
        <f>ROUND(I131*H131,2)</f>
        <v>0</v>
      </c>
      <c r="K131" s="208" t="s">
        <v>32</v>
      </c>
      <c r="L131" s="46"/>
      <c r="M131" s="213" t="s">
        <v>32</v>
      </c>
      <c r="N131" s="214" t="s">
        <v>48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145</v>
      </c>
      <c r="AT131" s="217" t="s">
        <v>140</v>
      </c>
      <c r="AU131" s="217" t="s">
        <v>85</v>
      </c>
      <c r="AY131" s="18" t="s">
        <v>137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85</v>
      </c>
      <c r="BK131" s="218">
        <f>ROUND(I131*H131,2)</f>
        <v>0</v>
      </c>
      <c r="BL131" s="18" t="s">
        <v>145</v>
      </c>
      <c r="BM131" s="217" t="s">
        <v>382</v>
      </c>
    </row>
    <row r="132" spans="1:47" s="2" customFormat="1" ht="12">
      <c r="A132" s="40"/>
      <c r="B132" s="41"/>
      <c r="C132" s="42"/>
      <c r="D132" s="234" t="s">
        <v>154</v>
      </c>
      <c r="E132" s="42"/>
      <c r="F132" s="235" t="s">
        <v>1007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154</v>
      </c>
      <c r="AU132" s="18" t="s">
        <v>85</v>
      </c>
    </row>
    <row r="133" spans="1:65" s="2" customFormat="1" ht="24.15" customHeight="1">
      <c r="A133" s="40"/>
      <c r="B133" s="41"/>
      <c r="C133" s="206" t="s">
        <v>265</v>
      </c>
      <c r="D133" s="206" t="s">
        <v>140</v>
      </c>
      <c r="E133" s="207" t="s">
        <v>1008</v>
      </c>
      <c r="F133" s="208" t="s">
        <v>1009</v>
      </c>
      <c r="G133" s="209" t="s">
        <v>937</v>
      </c>
      <c r="H133" s="210">
        <v>1</v>
      </c>
      <c r="I133" s="211"/>
      <c r="J133" s="212">
        <f>ROUND(I133*H133,2)</f>
        <v>0</v>
      </c>
      <c r="K133" s="208" t="s">
        <v>32</v>
      </c>
      <c r="L133" s="46"/>
      <c r="M133" s="213" t="s">
        <v>32</v>
      </c>
      <c r="N133" s="214" t="s">
        <v>48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145</v>
      </c>
      <c r="AT133" s="217" t="s">
        <v>140</v>
      </c>
      <c r="AU133" s="217" t="s">
        <v>85</v>
      </c>
      <c r="AY133" s="18" t="s">
        <v>137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85</v>
      </c>
      <c r="BK133" s="218">
        <f>ROUND(I133*H133,2)</f>
        <v>0</v>
      </c>
      <c r="BL133" s="18" t="s">
        <v>145</v>
      </c>
      <c r="BM133" s="217" t="s">
        <v>393</v>
      </c>
    </row>
    <row r="134" spans="1:47" s="2" customFormat="1" ht="12">
      <c r="A134" s="40"/>
      <c r="B134" s="41"/>
      <c r="C134" s="42"/>
      <c r="D134" s="234" t="s">
        <v>154</v>
      </c>
      <c r="E134" s="42"/>
      <c r="F134" s="235" t="s">
        <v>960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154</v>
      </c>
      <c r="AU134" s="18" t="s">
        <v>85</v>
      </c>
    </row>
    <row r="135" spans="1:63" s="12" customFormat="1" ht="25.9" customHeight="1">
      <c r="A135" s="12"/>
      <c r="B135" s="190"/>
      <c r="C135" s="191"/>
      <c r="D135" s="192" t="s">
        <v>76</v>
      </c>
      <c r="E135" s="193" t="s">
        <v>168</v>
      </c>
      <c r="F135" s="193" t="s">
        <v>1010</v>
      </c>
      <c r="G135" s="191"/>
      <c r="H135" s="191"/>
      <c r="I135" s="194"/>
      <c r="J135" s="195">
        <f>BK135</f>
        <v>0</v>
      </c>
      <c r="K135" s="191"/>
      <c r="L135" s="196"/>
      <c r="M135" s="197"/>
      <c r="N135" s="198"/>
      <c r="O135" s="198"/>
      <c r="P135" s="199">
        <f>SUM(P136:P161)</f>
        <v>0</v>
      </c>
      <c r="Q135" s="198"/>
      <c r="R135" s="199">
        <f>SUM(R136:R161)</f>
        <v>0</v>
      </c>
      <c r="S135" s="198"/>
      <c r="T135" s="200">
        <f>SUM(T136:T161)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1" t="s">
        <v>85</v>
      </c>
      <c r="AT135" s="202" t="s">
        <v>76</v>
      </c>
      <c r="AU135" s="202" t="s">
        <v>77</v>
      </c>
      <c r="AY135" s="201" t="s">
        <v>137</v>
      </c>
      <c r="BK135" s="203">
        <f>SUM(BK136:BK161)</f>
        <v>0</v>
      </c>
    </row>
    <row r="136" spans="1:65" s="2" customFormat="1" ht="37.8" customHeight="1">
      <c r="A136" s="40"/>
      <c r="B136" s="41"/>
      <c r="C136" s="206" t="s">
        <v>270</v>
      </c>
      <c r="D136" s="206" t="s">
        <v>140</v>
      </c>
      <c r="E136" s="207" t="s">
        <v>1011</v>
      </c>
      <c r="F136" s="208" t="s">
        <v>1012</v>
      </c>
      <c r="G136" s="209" t="s">
        <v>937</v>
      </c>
      <c r="H136" s="210">
        <v>1</v>
      </c>
      <c r="I136" s="211"/>
      <c r="J136" s="212">
        <f>ROUND(I136*H136,2)</f>
        <v>0</v>
      </c>
      <c r="K136" s="208" t="s">
        <v>32</v>
      </c>
      <c r="L136" s="46"/>
      <c r="M136" s="213" t="s">
        <v>32</v>
      </c>
      <c r="N136" s="214" t="s">
        <v>48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145</v>
      </c>
      <c r="AT136" s="217" t="s">
        <v>140</v>
      </c>
      <c r="AU136" s="217" t="s">
        <v>85</v>
      </c>
      <c r="AY136" s="18" t="s">
        <v>137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85</v>
      </c>
      <c r="BK136" s="218">
        <f>ROUND(I136*H136,2)</f>
        <v>0</v>
      </c>
      <c r="BL136" s="18" t="s">
        <v>145</v>
      </c>
      <c r="BM136" s="217" t="s">
        <v>404</v>
      </c>
    </row>
    <row r="137" spans="1:47" s="2" customFormat="1" ht="12">
      <c r="A137" s="40"/>
      <c r="B137" s="41"/>
      <c r="C137" s="42"/>
      <c r="D137" s="234" t="s">
        <v>154</v>
      </c>
      <c r="E137" s="42"/>
      <c r="F137" s="235" t="s">
        <v>960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154</v>
      </c>
      <c r="AU137" s="18" t="s">
        <v>85</v>
      </c>
    </row>
    <row r="138" spans="1:65" s="2" customFormat="1" ht="24.15" customHeight="1">
      <c r="A138" s="40"/>
      <c r="B138" s="41"/>
      <c r="C138" s="206" t="s">
        <v>275</v>
      </c>
      <c r="D138" s="206" t="s">
        <v>140</v>
      </c>
      <c r="E138" s="207" t="s">
        <v>1013</v>
      </c>
      <c r="F138" s="208" t="s">
        <v>1014</v>
      </c>
      <c r="G138" s="209" t="s">
        <v>937</v>
      </c>
      <c r="H138" s="210">
        <v>1</v>
      </c>
      <c r="I138" s="211"/>
      <c r="J138" s="212">
        <f>ROUND(I138*H138,2)</f>
        <v>0</v>
      </c>
      <c r="K138" s="208" t="s">
        <v>32</v>
      </c>
      <c r="L138" s="46"/>
      <c r="M138" s="213" t="s">
        <v>32</v>
      </c>
      <c r="N138" s="214" t="s">
        <v>48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145</v>
      </c>
      <c r="AT138" s="217" t="s">
        <v>140</v>
      </c>
      <c r="AU138" s="217" t="s">
        <v>85</v>
      </c>
      <c r="AY138" s="18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85</v>
      </c>
      <c r="BK138" s="218">
        <f>ROUND(I138*H138,2)</f>
        <v>0</v>
      </c>
      <c r="BL138" s="18" t="s">
        <v>145</v>
      </c>
      <c r="BM138" s="217" t="s">
        <v>418</v>
      </c>
    </row>
    <row r="139" spans="1:47" s="2" customFormat="1" ht="12">
      <c r="A139" s="40"/>
      <c r="B139" s="41"/>
      <c r="C139" s="42"/>
      <c r="D139" s="234" t="s">
        <v>154</v>
      </c>
      <c r="E139" s="42"/>
      <c r="F139" s="235" t="s">
        <v>960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154</v>
      </c>
      <c r="AU139" s="18" t="s">
        <v>85</v>
      </c>
    </row>
    <row r="140" spans="1:65" s="2" customFormat="1" ht="24.15" customHeight="1">
      <c r="A140" s="40"/>
      <c r="B140" s="41"/>
      <c r="C140" s="206" t="s">
        <v>282</v>
      </c>
      <c r="D140" s="206" t="s">
        <v>140</v>
      </c>
      <c r="E140" s="207" t="s">
        <v>1015</v>
      </c>
      <c r="F140" s="208" t="s">
        <v>1016</v>
      </c>
      <c r="G140" s="209" t="s">
        <v>937</v>
      </c>
      <c r="H140" s="210">
        <v>1</v>
      </c>
      <c r="I140" s="211"/>
      <c r="J140" s="212">
        <f>ROUND(I140*H140,2)</f>
        <v>0</v>
      </c>
      <c r="K140" s="208" t="s">
        <v>32</v>
      </c>
      <c r="L140" s="46"/>
      <c r="M140" s="213" t="s">
        <v>32</v>
      </c>
      <c r="N140" s="214" t="s">
        <v>48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145</v>
      </c>
      <c r="AT140" s="217" t="s">
        <v>140</v>
      </c>
      <c r="AU140" s="217" t="s">
        <v>85</v>
      </c>
      <c r="AY140" s="18" t="s">
        <v>137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85</v>
      </c>
      <c r="BK140" s="218">
        <f>ROUND(I140*H140,2)</f>
        <v>0</v>
      </c>
      <c r="BL140" s="18" t="s">
        <v>145</v>
      </c>
      <c r="BM140" s="217" t="s">
        <v>433</v>
      </c>
    </row>
    <row r="141" spans="1:47" s="2" customFormat="1" ht="12">
      <c r="A141" s="40"/>
      <c r="B141" s="41"/>
      <c r="C141" s="42"/>
      <c r="D141" s="234" t="s">
        <v>154</v>
      </c>
      <c r="E141" s="42"/>
      <c r="F141" s="235" t="s">
        <v>960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154</v>
      </c>
      <c r="AU141" s="18" t="s">
        <v>85</v>
      </c>
    </row>
    <row r="142" spans="1:65" s="2" customFormat="1" ht="37.8" customHeight="1">
      <c r="A142" s="40"/>
      <c r="B142" s="41"/>
      <c r="C142" s="206" t="s">
        <v>289</v>
      </c>
      <c r="D142" s="206" t="s">
        <v>140</v>
      </c>
      <c r="E142" s="207" t="s">
        <v>1017</v>
      </c>
      <c r="F142" s="208" t="s">
        <v>1018</v>
      </c>
      <c r="G142" s="209" t="s">
        <v>937</v>
      </c>
      <c r="H142" s="210">
        <v>2</v>
      </c>
      <c r="I142" s="211"/>
      <c r="J142" s="212">
        <f>ROUND(I142*H142,2)</f>
        <v>0</v>
      </c>
      <c r="K142" s="208" t="s">
        <v>32</v>
      </c>
      <c r="L142" s="46"/>
      <c r="M142" s="213" t="s">
        <v>32</v>
      </c>
      <c r="N142" s="214" t="s">
        <v>48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145</v>
      </c>
      <c r="AT142" s="217" t="s">
        <v>140</v>
      </c>
      <c r="AU142" s="217" t="s">
        <v>85</v>
      </c>
      <c r="AY142" s="18" t="s">
        <v>137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85</v>
      </c>
      <c r="BK142" s="218">
        <f>ROUND(I142*H142,2)</f>
        <v>0</v>
      </c>
      <c r="BL142" s="18" t="s">
        <v>145</v>
      </c>
      <c r="BM142" s="217" t="s">
        <v>443</v>
      </c>
    </row>
    <row r="143" spans="1:47" s="2" customFormat="1" ht="12">
      <c r="A143" s="40"/>
      <c r="B143" s="41"/>
      <c r="C143" s="42"/>
      <c r="D143" s="234" t="s">
        <v>154</v>
      </c>
      <c r="E143" s="42"/>
      <c r="F143" s="235" t="s">
        <v>960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154</v>
      </c>
      <c r="AU143" s="18" t="s">
        <v>85</v>
      </c>
    </row>
    <row r="144" spans="1:65" s="2" customFormat="1" ht="37.8" customHeight="1">
      <c r="A144" s="40"/>
      <c r="B144" s="41"/>
      <c r="C144" s="206" t="s">
        <v>294</v>
      </c>
      <c r="D144" s="206" t="s">
        <v>140</v>
      </c>
      <c r="E144" s="207" t="s">
        <v>1019</v>
      </c>
      <c r="F144" s="208" t="s">
        <v>1020</v>
      </c>
      <c r="G144" s="209" t="s">
        <v>937</v>
      </c>
      <c r="H144" s="210">
        <v>7</v>
      </c>
      <c r="I144" s="211"/>
      <c r="J144" s="212">
        <f>ROUND(I144*H144,2)</f>
        <v>0</v>
      </c>
      <c r="K144" s="208" t="s">
        <v>32</v>
      </c>
      <c r="L144" s="46"/>
      <c r="M144" s="213" t="s">
        <v>32</v>
      </c>
      <c r="N144" s="214" t="s">
        <v>48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145</v>
      </c>
      <c r="AT144" s="217" t="s">
        <v>140</v>
      </c>
      <c r="AU144" s="217" t="s">
        <v>85</v>
      </c>
      <c r="AY144" s="18" t="s">
        <v>137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85</v>
      </c>
      <c r="BK144" s="218">
        <f>ROUND(I144*H144,2)</f>
        <v>0</v>
      </c>
      <c r="BL144" s="18" t="s">
        <v>145</v>
      </c>
      <c r="BM144" s="217" t="s">
        <v>453</v>
      </c>
    </row>
    <row r="145" spans="1:47" s="2" customFormat="1" ht="12">
      <c r="A145" s="40"/>
      <c r="B145" s="41"/>
      <c r="C145" s="42"/>
      <c r="D145" s="234" t="s">
        <v>154</v>
      </c>
      <c r="E145" s="42"/>
      <c r="F145" s="235" t="s">
        <v>960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154</v>
      </c>
      <c r="AU145" s="18" t="s">
        <v>85</v>
      </c>
    </row>
    <row r="146" spans="1:65" s="2" customFormat="1" ht="37.8" customHeight="1">
      <c r="A146" s="40"/>
      <c r="B146" s="41"/>
      <c r="C146" s="206" t="s">
        <v>299</v>
      </c>
      <c r="D146" s="206" t="s">
        <v>140</v>
      </c>
      <c r="E146" s="207" t="s">
        <v>1021</v>
      </c>
      <c r="F146" s="208" t="s">
        <v>1022</v>
      </c>
      <c r="G146" s="209" t="s">
        <v>937</v>
      </c>
      <c r="H146" s="210">
        <v>2</v>
      </c>
      <c r="I146" s="211"/>
      <c r="J146" s="212">
        <f>ROUND(I146*H146,2)</f>
        <v>0</v>
      </c>
      <c r="K146" s="208" t="s">
        <v>32</v>
      </c>
      <c r="L146" s="46"/>
      <c r="M146" s="213" t="s">
        <v>32</v>
      </c>
      <c r="N146" s="214" t="s">
        <v>48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145</v>
      </c>
      <c r="AT146" s="217" t="s">
        <v>140</v>
      </c>
      <c r="AU146" s="217" t="s">
        <v>85</v>
      </c>
      <c r="AY146" s="18" t="s">
        <v>137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85</v>
      </c>
      <c r="BK146" s="218">
        <f>ROUND(I146*H146,2)</f>
        <v>0</v>
      </c>
      <c r="BL146" s="18" t="s">
        <v>145</v>
      </c>
      <c r="BM146" s="217" t="s">
        <v>463</v>
      </c>
    </row>
    <row r="147" spans="1:47" s="2" customFormat="1" ht="12">
      <c r="A147" s="40"/>
      <c r="B147" s="41"/>
      <c r="C147" s="42"/>
      <c r="D147" s="234" t="s">
        <v>154</v>
      </c>
      <c r="E147" s="42"/>
      <c r="F147" s="235" t="s">
        <v>960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154</v>
      </c>
      <c r="AU147" s="18" t="s">
        <v>85</v>
      </c>
    </row>
    <row r="148" spans="1:65" s="2" customFormat="1" ht="37.8" customHeight="1">
      <c r="A148" s="40"/>
      <c r="B148" s="41"/>
      <c r="C148" s="206" t="s">
        <v>304</v>
      </c>
      <c r="D148" s="206" t="s">
        <v>140</v>
      </c>
      <c r="E148" s="207" t="s">
        <v>1023</v>
      </c>
      <c r="F148" s="208" t="s">
        <v>1024</v>
      </c>
      <c r="G148" s="209" t="s">
        <v>937</v>
      </c>
      <c r="H148" s="210">
        <v>2</v>
      </c>
      <c r="I148" s="211"/>
      <c r="J148" s="212">
        <f>ROUND(I148*H148,2)</f>
        <v>0</v>
      </c>
      <c r="K148" s="208" t="s">
        <v>32</v>
      </c>
      <c r="L148" s="46"/>
      <c r="M148" s="213" t="s">
        <v>32</v>
      </c>
      <c r="N148" s="214" t="s">
        <v>48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145</v>
      </c>
      <c r="AT148" s="217" t="s">
        <v>140</v>
      </c>
      <c r="AU148" s="217" t="s">
        <v>85</v>
      </c>
      <c r="AY148" s="18" t="s">
        <v>137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85</v>
      </c>
      <c r="BK148" s="218">
        <f>ROUND(I148*H148,2)</f>
        <v>0</v>
      </c>
      <c r="BL148" s="18" t="s">
        <v>145</v>
      </c>
      <c r="BM148" s="217" t="s">
        <v>475</v>
      </c>
    </row>
    <row r="149" spans="1:47" s="2" customFormat="1" ht="12">
      <c r="A149" s="40"/>
      <c r="B149" s="41"/>
      <c r="C149" s="42"/>
      <c r="D149" s="234" t="s">
        <v>154</v>
      </c>
      <c r="E149" s="42"/>
      <c r="F149" s="235" t="s">
        <v>960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8" t="s">
        <v>154</v>
      </c>
      <c r="AU149" s="18" t="s">
        <v>85</v>
      </c>
    </row>
    <row r="150" spans="1:65" s="2" customFormat="1" ht="37.8" customHeight="1">
      <c r="A150" s="40"/>
      <c r="B150" s="41"/>
      <c r="C150" s="206" t="s">
        <v>310</v>
      </c>
      <c r="D150" s="206" t="s">
        <v>140</v>
      </c>
      <c r="E150" s="207" t="s">
        <v>1025</v>
      </c>
      <c r="F150" s="208" t="s">
        <v>1026</v>
      </c>
      <c r="G150" s="209" t="s">
        <v>937</v>
      </c>
      <c r="H150" s="210">
        <v>2</v>
      </c>
      <c r="I150" s="211"/>
      <c r="J150" s="212">
        <f>ROUND(I150*H150,2)</f>
        <v>0</v>
      </c>
      <c r="K150" s="208" t="s">
        <v>32</v>
      </c>
      <c r="L150" s="46"/>
      <c r="M150" s="213" t="s">
        <v>32</v>
      </c>
      <c r="N150" s="214" t="s">
        <v>48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145</v>
      </c>
      <c r="AT150" s="217" t="s">
        <v>140</v>
      </c>
      <c r="AU150" s="217" t="s">
        <v>85</v>
      </c>
      <c r="AY150" s="18" t="s">
        <v>137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85</v>
      </c>
      <c r="BK150" s="218">
        <f>ROUND(I150*H150,2)</f>
        <v>0</v>
      </c>
      <c r="BL150" s="18" t="s">
        <v>145</v>
      </c>
      <c r="BM150" s="217" t="s">
        <v>487</v>
      </c>
    </row>
    <row r="151" spans="1:47" s="2" customFormat="1" ht="12">
      <c r="A151" s="40"/>
      <c r="B151" s="41"/>
      <c r="C151" s="42"/>
      <c r="D151" s="234" t="s">
        <v>154</v>
      </c>
      <c r="E151" s="42"/>
      <c r="F151" s="235" t="s">
        <v>960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154</v>
      </c>
      <c r="AU151" s="18" t="s">
        <v>85</v>
      </c>
    </row>
    <row r="152" spans="1:65" s="2" customFormat="1" ht="37.8" customHeight="1">
      <c r="A152" s="40"/>
      <c r="B152" s="41"/>
      <c r="C152" s="206" t="s">
        <v>316</v>
      </c>
      <c r="D152" s="206" t="s">
        <v>140</v>
      </c>
      <c r="E152" s="207" t="s">
        <v>1027</v>
      </c>
      <c r="F152" s="208" t="s">
        <v>1028</v>
      </c>
      <c r="G152" s="209" t="s">
        <v>937</v>
      </c>
      <c r="H152" s="210">
        <v>1</v>
      </c>
      <c r="I152" s="211"/>
      <c r="J152" s="212">
        <f>ROUND(I152*H152,2)</f>
        <v>0</v>
      </c>
      <c r="K152" s="208" t="s">
        <v>32</v>
      </c>
      <c r="L152" s="46"/>
      <c r="M152" s="213" t="s">
        <v>32</v>
      </c>
      <c r="N152" s="214" t="s">
        <v>48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145</v>
      </c>
      <c r="AT152" s="217" t="s">
        <v>140</v>
      </c>
      <c r="AU152" s="217" t="s">
        <v>85</v>
      </c>
      <c r="AY152" s="18" t="s">
        <v>137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85</v>
      </c>
      <c r="BK152" s="218">
        <f>ROUND(I152*H152,2)</f>
        <v>0</v>
      </c>
      <c r="BL152" s="18" t="s">
        <v>145</v>
      </c>
      <c r="BM152" s="217" t="s">
        <v>498</v>
      </c>
    </row>
    <row r="153" spans="1:47" s="2" customFormat="1" ht="12">
      <c r="A153" s="40"/>
      <c r="B153" s="41"/>
      <c r="C153" s="42"/>
      <c r="D153" s="234" t="s">
        <v>154</v>
      </c>
      <c r="E153" s="42"/>
      <c r="F153" s="235" t="s">
        <v>960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154</v>
      </c>
      <c r="AU153" s="18" t="s">
        <v>85</v>
      </c>
    </row>
    <row r="154" spans="1:65" s="2" customFormat="1" ht="16.5" customHeight="1">
      <c r="A154" s="40"/>
      <c r="B154" s="41"/>
      <c r="C154" s="206" t="s">
        <v>321</v>
      </c>
      <c r="D154" s="206" t="s">
        <v>140</v>
      </c>
      <c r="E154" s="207" t="s">
        <v>1029</v>
      </c>
      <c r="F154" s="208" t="s">
        <v>1030</v>
      </c>
      <c r="G154" s="209" t="s">
        <v>937</v>
      </c>
      <c r="H154" s="210">
        <v>1</v>
      </c>
      <c r="I154" s="211"/>
      <c r="J154" s="212">
        <f>ROUND(I154*H154,2)</f>
        <v>0</v>
      </c>
      <c r="K154" s="208" t="s">
        <v>32</v>
      </c>
      <c r="L154" s="46"/>
      <c r="M154" s="213" t="s">
        <v>32</v>
      </c>
      <c r="N154" s="214" t="s">
        <v>48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145</v>
      </c>
      <c r="AT154" s="217" t="s">
        <v>140</v>
      </c>
      <c r="AU154" s="217" t="s">
        <v>85</v>
      </c>
      <c r="AY154" s="18" t="s">
        <v>137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85</v>
      </c>
      <c r="BK154" s="218">
        <f>ROUND(I154*H154,2)</f>
        <v>0</v>
      </c>
      <c r="BL154" s="18" t="s">
        <v>145</v>
      </c>
      <c r="BM154" s="217" t="s">
        <v>508</v>
      </c>
    </row>
    <row r="155" spans="1:47" s="2" customFormat="1" ht="12">
      <c r="A155" s="40"/>
      <c r="B155" s="41"/>
      <c r="C155" s="42"/>
      <c r="D155" s="234" t="s">
        <v>154</v>
      </c>
      <c r="E155" s="42"/>
      <c r="F155" s="235" t="s">
        <v>1031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8" t="s">
        <v>154</v>
      </c>
      <c r="AU155" s="18" t="s">
        <v>85</v>
      </c>
    </row>
    <row r="156" spans="1:65" s="2" customFormat="1" ht="24.15" customHeight="1">
      <c r="A156" s="40"/>
      <c r="B156" s="41"/>
      <c r="C156" s="206" t="s">
        <v>326</v>
      </c>
      <c r="D156" s="206" t="s">
        <v>140</v>
      </c>
      <c r="E156" s="207" t="s">
        <v>1032</v>
      </c>
      <c r="F156" s="208" t="s">
        <v>1033</v>
      </c>
      <c r="G156" s="209" t="s">
        <v>937</v>
      </c>
      <c r="H156" s="210">
        <v>1</v>
      </c>
      <c r="I156" s="211"/>
      <c r="J156" s="212">
        <f>ROUND(I156*H156,2)</f>
        <v>0</v>
      </c>
      <c r="K156" s="208" t="s">
        <v>32</v>
      </c>
      <c r="L156" s="46"/>
      <c r="M156" s="213" t="s">
        <v>32</v>
      </c>
      <c r="N156" s="214" t="s">
        <v>48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145</v>
      </c>
      <c r="AT156" s="217" t="s">
        <v>140</v>
      </c>
      <c r="AU156" s="217" t="s">
        <v>85</v>
      </c>
      <c r="AY156" s="18" t="s">
        <v>137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85</v>
      </c>
      <c r="BK156" s="218">
        <f>ROUND(I156*H156,2)</f>
        <v>0</v>
      </c>
      <c r="BL156" s="18" t="s">
        <v>145</v>
      </c>
      <c r="BM156" s="217" t="s">
        <v>521</v>
      </c>
    </row>
    <row r="157" spans="1:47" s="2" customFormat="1" ht="12">
      <c r="A157" s="40"/>
      <c r="B157" s="41"/>
      <c r="C157" s="42"/>
      <c r="D157" s="234" t="s">
        <v>154</v>
      </c>
      <c r="E157" s="42"/>
      <c r="F157" s="235" t="s">
        <v>1034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8" t="s">
        <v>154</v>
      </c>
      <c r="AU157" s="18" t="s">
        <v>85</v>
      </c>
    </row>
    <row r="158" spans="1:65" s="2" customFormat="1" ht="37.8" customHeight="1">
      <c r="A158" s="40"/>
      <c r="B158" s="41"/>
      <c r="C158" s="206" t="s">
        <v>331</v>
      </c>
      <c r="D158" s="206" t="s">
        <v>140</v>
      </c>
      <c r="E158" s="207" t="s">
        <v>1035</v>
      </c>
      <c r="F158" s="208" t="s">
        <v>1036</v>
      </c>
      <c r="G158" s="209" t="s">
        <v>160</v>
      </c>
      <c r="H158" s="210">
        <v>312</v>
      </c>
      <c r="I158" s="211"/>
      <c r="J158" s="212">
        <f>ROUND(I158*H158,2)</f>
        <v>0</v>
      </c>
      <c r="K158" s="208" t="s">
        <v>32</v>
      </c>
      <c r="L158" s="46"/>
      <c r="M158" s="213" t="s">
        <v>32</v>
      </c>
      <c r="N158" s="214" t="s">
        <v>48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145</v>
      </c>
      <c r="AT158" s="217" t="s">
        <v>140</v>
      </c>
      <c r="AU158" s="217" t="s">
        <v>85</v>
      </c>
      <c r="AY158" s="18" t="s">
        <v>137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85</v>
      </c>
      <c r="BK158" s="218">
        <f>ROUND(I158*H158,2)</f>
        <v>0</v>
      </c>
      <c r="BL158" s="18" t="s">
        <v>145</v>
      </c>
      <c r="BM158" s="217" t="s">
        <v>530</v>
      </c>
    </row>
    <row r="159" spans="1:47" s="2" customFormat="1" ht="12">
      <c r="A159" s="40"/>
      <c r="B159" s="41"/>
      <c r="C159" s="42"/>
      <c r="D159" s="234" t="s">
        <v>154</v>
      </c>
      <c r="E159" s="42"/>
      <c r="F159" s="235" t="s">
        <v>960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8" t="s">
        <v>154</v>
      </c>
      <c r="AU159" s="18" t="s">
        <v>85</v>
      </c>
    </row>
    <row r="160" spans="1:65" s="2" customFormat="1" ht="24.15" customHeight="1">
      <c r="A160" s="40"/>
      <c r="B160" s="41"/>
      <c r="C160" s="206" t="s">
        <v>336</v>
      </c>
      <c r="D160" s="206" t="s">
        <v>140</v>
      </c>
      <c r="E160" s="207" t="s">
        <v>1037</v>
      </c>
      <c r="F160" s="208" t="s">
        <v>1038</v>
      </c>
      <c r="G160" s="209" t="s">
        <v>937</v>
      </c>
      <c r="H160" s="210">
        <v>1</v>
      </c>
      <c r="I160" s="211"/>
      <c r="J160" s="212">
        <f>ROUND(I160*H160,2)</f>
        <v>0</v>
      </c>
      <c r="K160" s="208" t="s">
        <v>32</v>
      </c>
      <c r="L160" s="46"/>
      <c r="M160" s="213" t="s">
        <v>32</v>
      </c>
      <c r="N160" s="214" t="s">
        <v>48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145</v>
      </c>
      <c r="AT160" s="217" t="s">
        <v>140</v>
      </c>
      <c r="AU160" s="217" t="s">
        <v>85</v>
      </c>
      <c r="AY160" s="18" t="s">
        <v>137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85</v>
      </c>
      <c r="BK160" s="218">
        <f>ROUND(I160*H160,2)</f>
        <v>0</v>
      </c>
      <c r="BL160" s="18" t="s">
        <v>145</v>
      </c>
      <c r="BM160" s="217" t="s">
        <v>544</v>
      </c>
    </row>
    <row r="161" spans="1:47" s="2" customFormat="1" ht="12">
      <c r="A161" s="40"/>
      <c r="B161" s="41"/>
      <c r="C161" s="42"/>
      <c r="D161" s="234" t="s">
        <v>154</v>
      </c>
      <c r="E161" s="42"/>
      <c r="F161" s="235" t="s">
        <v>960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8" t="s">
        <v>154</v>
      </c>
      <c r="AU161" s="18" t="s">
        <v>85</v>
      </c>
    </row>
    <row r="162" spans="1:63" s="12" customFormat="1" ht="25.9" customHeight="1">
      <c r="A162" s="12"/>
      <c r="B162" s="190"/>
      <c r="C162" s="191"/>
      <c r="D162" s="192" t="s">
        <v>76</v>
      </c>
      <c r="E162" s="193" t="s">
        <v>166</v>
      </c>
      <c r="F162" s="193" t="s">
        <v>1039</v>
      </c>
      <c r="G162" s="191"/>
      <c r="H162" s="191"/>
      <c r="I162" s="194"/>
      <c r="J162" s="195">
        <f>BK162</f>
        <v>0</v>
      </c>
      <c r="K162" s="191"/>
      <c r="L162" s="196"/>
      <c r="M162" s="197"/>
      <c r="N162" s="198"/>
      <c r="O162" s="198"/>
      <c r="P162" s="199">
        <f>SUM(P163:P172)</f>
        <v>0</v>
      </c>
      <c r="Q162" s="198"/>
      <c r="R162" s="199">
        <f>SUM(R163:R172)</f>
        <v>0</v>
      </c>
      <c r="S162" s="198"/>
      <c r="T162" s="200">
        <f>SUM(T163:T172)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1" t="s">
        <v>85</v>
      </c>
      <c r="AT162" s="202" t="s">
        <v>76</v>
      </c>
      <c r="AU162" s="202" t="s">
        <v>77</v>
      </c>
      <c r="AY162" s="201" t="s">
        <v>137</v>
      </c>
      <c r="BK162" s="203">
        <f>SUM(BK163:BK172)</f>
        <v>0</v>
      </c>
    </row>
    <row r="163" spans="1:65" s="2" customFormat="1" ht="44.25" customHeight="1">
      <c r="A163" s="40"/>
      <c r="B163" s="41"/>
      <c r="C163" s="206" t="s">
        <v>343</v>
      </c>
      <c r="D163" s="206" t="s">
        <v>140</v>
      </c>
      <c r="E163" s="207" t="s">
        <v>1040</v>
      </c>
      <c r="F163" s="208" t="s">
        <v>1041</v>
      </c>
      <c r="G163" s="209" t="s">
        <v>937</v>
      </c>
      <c r="H163" s="210">
        <v>1</v>
      </c>
      <c r="I163" s="211"/>
      <c r="J163" s="212">
        <f>ROUND(I163*H163,2)</f>
        <v>0</v>
      </c>
      <c r="K163" s="208" t="s">
        <v>32</v>
      </c>
      <c r="L163" s="46"/>
      <c r="M163" s="213" t="s">
        <v>32</v>
      </c>
      <c r="N163" s="214" t="s">
        <v>48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145</v>
      </c>
      <c r="AT163" s="217" t="s">
        <v>140</v>
      </c>
      <c r="AU163" s="217" t="s">
        <v>85</v>
      </c>
      <c r="AY163" s="18" t="s">
        <v>137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85</v>
      </c>
      <c r="BK163" s="218">
        <f>ROUND(I163*H163,2)</f>
        <v>0</v>
      </c>
      <c r="BL163" s="18" t="s">
        <v>145</v>
      </c>
      <c r="BM163" s="217" t="s">
        <v>553</v>
      </c>
    </row>
    <row r="164" spans="1:47" s="2" customFormat="1" ht="12">
      <c r="A164" s="40"/>
      <c r="B164" s="41"/>
      <c r="C164" s="42"/>
      <c r="D164" s="234" t="s">
        <v>154</v>
      </c>
      <c r="E164" s="42"/>
      <c r="F164" s="235" t="s">
        <v>960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154</v>
      </c>
      <c r="AU164" s="18" t="s">
        <v>85</v>
      </c>
    </row>
    <row r="165" spans="1:65" s="2" customFormat="1" ht="16.5" customHeight="1">
      <c r="A165" s="40"/>
      <c r="B165" s="41"/>
      <c r="C165" s="206" t="s">
        <v>349</v>
      </c>
      <c r="D165" s="206" t="s">
        <v>140</v>
      </c>
      <c r="E165" s="207" t="s">
        <v>1042</v>
      </c>
      <c r="F165" s="208" t="s">
        <v>1043</v>
      </c>
      <c r="G165" s="209" t="s">
        <v>937</v>
      </c>
      <c r="H165" s="210">
        <v>1</v>
      </c>
      <c r="I165" s="211"/>
      <c r="J165" s="212">
        <f>ROUND(I165*H165,2)</f>
        <v>0</v>
      </c>
      <c r="K165" s="208" t="s">
        <v>32</v>
      </c>
      <c r="L165" s="46"/>
      <c r="M165" s="213" t="s">
        <v>32</v>
      </c>
      <c r="N165" s="214" t="s">
        <v>48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145</v>
      </c>
      <c r="AT165" s="217" t="s">
        <v>140</v>
      </c>
      <c r="AU165" s="217" t="s">
        <v>85</v>
      </c>
      <c r="AY165" s="18" t="s">
        <v>137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85</v>
      </c>
      <c r="BK165" s="218">
        <f>ROUND(I165*H165,2)</f>
        <v>0</v>
      </c>
      <c r="BL165" s="18" t="s">
        <v>145</v>
      </c>
      <c r="BM165" s="217" t="s">
        <v>563</v>
      </c>
    </row>
    <row r="166" spans="1:47" s="2" customFormat="1" ht="12">
      <c r="A166" s="40"/>
      <c r="B166" s="41"/>
      <c r="C166" s="42"/>
      <c r="D166" s="234" t="s">
        <v>154</v>
      </c>
      <c r="E166" s="42"/>
      <c r="F166" s="235" t="s">
        <v>960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8" t="s">
        <v>154</v>
      </c>
      <c r="AU166" s="18" t="s">
        <v>85</v>
      </c>
    </row>
    <row r="167" spans="1:65" s="2" customFormat="1" ht="24.15" customHeight="1">
      <c r="A167" s="40"/>
      <c r="B167" s="41"/>
      <c r="C167" s="206" t="s">
        <v>356</v>
      </c>
      <c r="D167" s="206" t="s">
        <v>140</v>
      </c>
      <c r="E167" s="207" t="s">
        <v>1044</v>
      </c>
      <c r="F167" s="208" t="s">
        <v>1045</v>
      </c>
      <c r="G167" s="209" t="s">
        <v>937</v>
      </c>
      <c r="H167" s="210">
        <v>4</v>
      </c>
      <c r="I167" s="211"/>
      <c r="J167" s="212">
        <f>ROUND(I167*H167,2)</f>
        <v>0</v>
      </c>
      <c r="K167" s="208" t="s">
        <v>32</v>
      </c>
      <c r="L167" s="46"/>
      <c r="M167" s="213" t="s">
        <v>32</v>
      </c>
      <c r="N167" s="214" t="s">
        <v>48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145</v>
      </c>
      <c r="AT167" s="217" t="s">
        <v>140</v>
      </c>
      <c r="AU167" s="217" t="s">
        <v>85</v>
      </c>
      <c r="AY167" s="18" t="s">
        <v>137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85</v>
      </c>
      <c r="BK167" s="218">
        <f>ROUND(I167*H167,2)</f>
        <v>0</v>
      </c>
      <c r="BL167" s="18" t="s">
        <v>145</v>
      </c>
      <c r="BM167" s="217" t="s">
        <v>573</v>
      </c>
    </row>
    <row r="168" spans="1:47" s="2" customFormat="1" ht="12">
      <c r="A168" s="40"/>
      <c r="B168" s="41"/>
      <c r="C168" s="42"/>
      <c r="D168" s="234" t="s">
        <v>154</v>
      </c>
      <c r="E168" s="42"/>
      <c r="F168" s="235" t="s">
        <v>960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8" t="s">
        <v>154</v>
      </c>
      <c r="AU168" s="18" t="s">
        <v>85</v>
      </c>
    </row>
    <row r="169" spans="1:65" s="2" customFormat="1" ht="24.15" customHeight="1">
      <c r="A169" s="40"/>
      <c r="B169" s="41"/>
      <c r="C169" s="206" t="s">
        <v>362</v>
      </c>
      <c r="D169" s="206" t="s">
        <v>140</v>
      </c>
      <c r="E169" s="207" t="s">
        <v>1046</v>
      </c>
      <c r="F169" s="208" t="s">
        <v>1047</v>
      </c>
      <c r="G169" s="209" t="s">
        <v>937</v>
      </c>
      <c r="H169" s="210">
        <v>1</v>
      </c>
      <c r="I169" s="211"/>
      <c r="J169" s="212">
        <f>ROUND(I169*H169,2)</f>
        <v>0</v>
      </c>
      <c r="K169" s="208" t="s">
        <v>32</v>
      </c>
      <c r="L169" s="46"/>
      <c r="M169" s="213" t="s">
        <v>32</v>
      </c>
      <c r="N169" s="214" t="s">
        <v>48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145</v>
      </c>
      <c r="AT169" s="217" t="s">
        <v>140</v>
      </c>
      <c r="AU169" s="217" t="s">
        <v>85</v>
      </c>
      <c r="AY169" s="18" t="s">
        <v>137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85</v>
      </c>
      <c r="BK169" s="218">
        <f>ROUND(I169*H169,2)</f>
        <v>0</v>
      </c>
      <c r="BL169" s="18" t="s">
        <v>145</v>
      </c>
      <c r="BM169" s="217" t="s">
        <v>585</v>
      </c>
    </row>
    <row r="170" spans="1:47" s="2" customFormat="1" ht="12">
      <c r="A170" s="40"/>
      <c r="B170" s="41"/>
      <c r="C170" s="42"/>
      <c r="D170" s="234" t="s">
        <v>154</v>
      </c>
      <c r="E170" s="42"/>
      <c r="F170" s="235" t="s">
        <v>960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8" t="s">
        <v>154</v>
      </c>
      <c r="AU170" s="18" t="s">
        <v>85</v>
      </c>
    </row>
    <row r="171" spans="1:65" s="2" customFormat="1" ht="24.15" customHeight="1">
      <c r="A171" s="40"/>
      <c r="B171" s="41"/>
      <c r="C171" s="206" t="s">
        <v>368</v>
      </c>
      <c r="D171" s="206" t="s">
        <v>140</v>
      </c>
      <c r="E171" s="207" t="s">
        <v>1048</v>
      </c>
      <c r="F171" s="208" t="s">
        <v>1049</v>
      </c>
      <c r="G171" s="209" t="s">
        <v>937</v>
      </c>
      <c r="H171" s="210">
        <v>1</v>
      </c>
      <c r="I171" s="211"/>
      <c r="J171" s="212">
        <f>ROUND(I171*H171,2)</f>
        <v>0</v>
      </c>
      <c r="K171" s="208" t="s">
        <v>32</v>
      </c>
      <c r="L171" s="46"/>
      <c r="M171" s="213" t="s">
        <v>32</v>
      </c>
      <c r="N171" s="214" t="s">
        <v>48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145</v>
      </c>
      <c r="AT171" s="217" t="s">
        <v>140</v>
      </c>
      <c r="AU171" s="217" t="s">
        <v>85</v>
      </c>
      <c r="AY171" s="18" t="s">
        <v>137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85</v>
      </c>
      <c r="BK171" s="218">
        <f>ROUND(I171*H171,2)</f>
        <v>0</v>
      </c>
      <c r="BL171" s="18" t="s">
        <v>145</v>
      </c>
      <c r="BM171" s="217" t="s">
        <v>598</v>
      </c>
    </row>
    <row r="172" spans="1:47" s="2" customFormat="1" ht="12">
      <c r="A172" s="40"/>
      <c r="B172" s="41"/>
      <c r="C172" s="42"/>
      <c r="D172" s="234" t="s">
        <v>154</v>
      </c>
      <c r="E172" s="42"/>
      <c r="F172" s="235" t="s">
        <v>960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8" t="s">
        <v>154</v>
      </c>
      <c r="AU172" s="18" t="s">
        <v>85</v>
      </c>
    </row>
    <row r="173" spans="1:63" s="12" customFormat="1" ht="25.9" customHeight="1">
      <c r="A173" s="12"/>
      <c r="B173" s="190"/>
      <c r="C173" s="191"/>
      <c r="D173" s="192" t="s">
        <v>76</v>
      </c>
      <c r="E173" s="193" t="s">
        <v>179</v>
      </c>
      <c r="F173" s="193" t="s">
        <v>1050</v>
      </c>
      <c r="G173" s="191"/>
      <c r="H173" s="191"/>
      <c r="I173" s="194"/>
      <c r="J173" s="195">
        <f>BK173</f>
        <v>0</v>
      </c>
      <c r="K173" s="191"/>
      <c r="L173" s="196"/>
      <c r="M173" s="197"/>
      <c r="N173" s="198"/>
      <c r="O173" s="198"/>
      <c r="P173" s="199">
        <f>SUM(P174:P207)</f>
        <v>0</v>
      </c>
      <c r="Q173" s="198"/>
      <c r="R173" s="199">
        <f>SUM(R174:R207)</f>
        <v>0</v>
      </c>
      <c r="S173" s="198"/>
      <c r="T173" s="200">
        <f>SUM(T174:T207)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1" t="s">
        <v>85</v>
      </c>
      <c r="AT173" s="202" t="s">
        <v>76</v>
      </c>
      <c r="AU173" s="202" t="s">
        <v>77</v>
      </c>
      <c r="AY173" s="201" t="s">
        <v>137</v>
      </c>
      <c r="BK173" s="203">
        <f>SUM(BK174:BK207)</f>
        <v>0</v>
      </c>
    </row>
    <row r="174" spans="1:65" s="2" customFormat="1" ht="49.05" customHeight="1">
      <c r="A174" s="40"/>
      <c r="B174" s="41"/>
      <c r="C174" s="206" t="s">
        <v>374</v>
      </c>
      <c r="D174" s="206" t="s">
        <v>140</v>
      </c>
      <c r="E174" s="207" t="s">
        <v>1051</v>
      </c>
      <c r="F174" s="208" t="s">
        <v>1052</v>
      </c>
      <c r="G174" s="209" t="s">
        <v>937</v>
      </c>
      <c r="H174" s="210">
        <v>1</v>
      </c>
      <c r="I174" s="211"/>
      <c r="J174" s="212">
        <f>ROUND(I174*H174,2)</f>
        <v>0</v>
      </c>
      <c r="K174" s="208" t="s">
        <v>32</v>
      </c>
      <c r="L174" s="46"/>
      <c r="M174" s="213" t="s">
        <v>32</v>
      </c>
      <c r="N174" s="214" t="s">
        <v>48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145</v>
      </c>
      <c r="AT174" s="217" t="s">
        <v>140</v>
      </c>
      <c r="AU174" s="217" t="s">
        <v>85</v>
      </c>
      <c r="AY174" s="18" t="s">
        <v>137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85</v>
      </c>
      <c r="BK174" s="218">
        <f>ROUND(I174*H174,2)</f>
        <v>0</v>
      </c>
      <c r="BL174" s="18" t="s">
        <v>145</v>
      </c>
      <c r="BM174" s="217" t="s">
        <v>1053</v>
      </c>
    </row>
    <row r="175" spans="1:47" s="2" customFormat="1" ht="12">
      <c r="A175" s="40"/>
      <c r="B175" s="41"/>
      <c r="C175" s="42"/>
      <c r="D175" s="234" t="s">
        <v>154</v>
      </c>
      <c r="E175" s="42"/>
      <c r="F175" s="235" t="s">
        <v>1054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8" t="s">
        <v>154</v>
      </c>
      <c r="AU175" s="18" t="s">
        <v>85</v>
      </c>
    </row>
    <row r="176" spans="1:65" s="2" customFormat="1" ht="16.5" customHeight="1">
      <c r="A176" s="40"/>
      <c r="B176" s="41"/>
      <c r="C176" s="206" t="s">
        <v>382</v>
      </c>
      <c r="D176" s="206" t="s">
        <v>140</v>
      </c>
      <c r="E176" s="207" t="s">
        <v>1055</v>
      </c>
      <c r="F176" s="208" t="s">
        <v>1056</v>
      </c>
      <c r="G176" s="209" t="s">
        <v>1057</v>
      </c>
      <c r="H176" s="210">
        <v>5</v>
      </c>
      <c r="I176" s="211"/>
      <c r="J176" s="212">
        <f>ROUND(I176*H176,2)</f>
        <v>0</v>
      </c>
      <c r="K176" s="208" t="s">
        <v>32</v>
      </c>
      <c r="L176" s="46"/>
      <c r="M176" s="213" t="s">
        <v>32</v>
      </c>
      <c r="N176" s="214" t="s">
        <v>48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145</v>
      </c>
      <c r="AT176" s="217" t="s">
        <v>140</v>
      </c>
      <c r="AU176" s="217" t="s">
        <v>85</v>
      </c>
      <c r="AY176" s="18" t="s">
        <v>137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85</v>
      </c>
      <c r="BK176" s="218">
        <f>ROUND(I176*H176,2)</f>
        <v>0</v>
      </c>
      <c r="BL176" s="18" t="s">
        <v>145</v>
      </c>
      <c r="BM176" s="217" t="s">
        <v>1058</v>
      </c>
    </row>
    <row r="177" spans="1:47" s="2" customFormat="1" ht="12">
      <c r="A177" s="40"/>
      <c r="B177" s="41"/>
      <c r="C177" s="42"/>
      <c r="D177" s="234" t="s">
        <v>154</v>
      </c>
      <c r="E177" s="42"/>
      <c r="F177" s="235" t="s">
        <v>1059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8" t="s">
        <v>154</v>
      </c>
      <c r="AU177" s="18" t="s">
        <v>85</v>
      </c>
    </row>
    <row r="178" spans="1:65" s="2" customFormat="1" ht="16.5" customHeight="1">
      <c r="A178" s="40"/>
      <c r="B178" s="41"/>
      <c r="C178" s="206" t="s">
        <v>388</v>
      </c>
      <c r="D178" s="206" t="s">
        <v>140</v>
      </c>
      <c r="E178" s="207" t="s">
        <v>1060</v>
      </c>
      <c r="F178" s="208" t="s">
        <v>1061</v>
      </c>
      <c r="G178" s="209" t="s">
        <v>1057</v>
      </c>
      <c r="H178" s="210">
        <v>3</v>
      </c>
      <c r="I178" s="211"/>
      <c r="J178" s="212">
        <f>ROUND(I178*H178,2)</f>
        <v>0</v>
      </c>
      <c r="K178" s="208" t="s">
        <v>32</v>
      </c>
      <c r="L178" s="46"/>
      <c r="M178" s="213" t="s">
        <v>32</v>
      </c>
      <c r="N178" s="214" t="s">
        <v>48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145</v>
      </c>
      <c r="AT178" s="217" t="s">
        <v>140</v>
      </c>
      <c r="AU178" s="217" t="s">
        <v>85</v>
      </c>
      <c r="AY178" s="18" t="s">
        <v>137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85</v>
      </c>
      <c r="BK178" s="218">
        <f>ROUND(I178*H178,2)</f>
        <v>0</v>
      </c>
      <c r="BL178" s="18" t="s">
        <v>145</v>
      </c>
      <c r="BM178" s="217" t="s">
        <v>1062</v>
      </c>
    </row>
    <row r="179" spans="1:47" s="2" customFormat="1" ht="12">
      <c r="A179" s="40"/>
      <c r="B179" s="41"/>
      <c r="C179" s="42"/>
      <c r="D179" s="234" t="s">
        <v>154</v>
      </c>
      <c r="E179" s="42"/>
      <c r="F179" s="235" t="s">
        <v>1063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154</v>
      </c>
      <c r="AU179" s="18" t="s">
        <v>85</v>
      </c>
    </row>
    <row r="180" spans="1:65" s="2" customFormat="1" ht="16.5" customHeight="1">
      <c r="A180" s="40"/>
      <c r="B180" s="41"/>
      <c r="C180" s="206" t="s">
        <v>393</v>
      </c>
      <c r="D180" s="206" t="s">
        <v>140</v>
      </c>
      <c r="E180" s="207" t="s">
        <v>1064</v>
      </c>
      <c r="F180" s="208" t="s">
        <v>1065</v>
      </c>
      <c r="G180" s="209" t="s">
        <v>937</v>
      </c>
      <c r="H180" s="210">
        <v>1</v>
      </c>
      <c r="I180" s="211"/>
      <c r="J180" s="212">
        <f>ROUND(I180*H180,2)</f>
        <v>0</v>
      </c>
      <c r="K180" s="208" t="s">
        <v>32</v>
      </c>
      <c r="L180" s="46"/>
      <c r="M180" s="213" t="s">
        <v>32</v>
      </c>
      <c r="N180" s="214" t="s">
        <v>48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145</v>
      </c>
      <c r="AT180" s="217" t="s">
        <v>140</v>
      </c>
      <c r="AU180" s="217" t="s">
        <v>85</v>
      </c>
      <c r="AY180" s="18" t="s">
        <v>137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85</v>
      </c>
      <c r="BK180" s="218">
        <f>ROUND(I180*H180,2)</f>
        <v>0</v>
      </c>
      <c r="BL180" s="18" t="s">
        <v>145</v>
      </c>
      <c r="BM180" s="217" t="s">
        <v>1066</v>
      </c>
    </row>
    <row r="181" spans="1:47" s="2" customFormat="1" ht="12">
      <c r="A181" s="40"/>
      <c r="B181" s="41"/>
      <c r="C181" s="42"/>
      <c r="D181" s="234" t="s">
        <v>154</v>
      </c>
      <c r="E181" s="42"/>
      <c r="F181" s="235" t="s">
        <v>960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8" t="s">
        <v>154</v>
      </c>
      <c r="AU181" s="18" t="s">
        <v>85</v>
      </c>
    </row>
    <row r="182" spans="1:65" s="2" customFormat="1" ht="37.8" customHeight="1">
      <c r="A182" s="40"/>
      <c r="B182" s="41"/>
      <c r="C182" s="206" t="s">
        <v>399</v>
      </c>
      <c r="D182" s="206" t="s">
        <v>140</v>
      </c>
      <c r="E182" s="207" t="s">
        <v>1067</v>
      </c>
      <c r="F182" s="208" t="s">
        <v>1068</v>
      </c>
      <c r="G182" s="209" t="s">
        <v>937</v>
      </c>
      <c r="H182" s="210">
        <v>1</v>
      </c>
      <c r="I182" s="211"/>
      <c r="J182" s="212">
        <f>ROUND(I182*H182,2)</f>
        <v>0</v>
      </c>
      <c r="K182" s="208" t="s">
        <v>32</v>
      </c>
      <c r="L182" s="46"/>
      <c r="M182" s="213" t="s">
        <v>32</v>
      </c>
      <c r="N182" s="214" t="s">
        <v>48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145</v>
      </c>
      <c r="AT182" s="217" t="s">
        <v>140</v>
      </c>
      <c r="AU182" s="217" t="s">
        <v>85</v>
      </c>
      <c r="AY182" s="18" t="s">
        <v>137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85</v>
      </c>
      <c r="BK182" s="218">
        <f>ROUND(I182*H182,2)</f>
        <v>0</v>
      </c>
      <c r="BL182" s="18" t="s">
        <v>145</v>
      </c>
      <c r="BM182" s="217" t="s">
        <v>1069</v>
      </c>
    </row>
    <row r="183" spans="1:47" s="2" customFormat="1" ht="12">
      <c r="A183" s="40"/>
      <c r="B183" s="41"/>
      <c r="C183" s="42"/>
      <c r="D183" s="234" t="s">
        <v>154</v>
      </c>
      <c r="E183" s="42"/>
      <c r="F183" s="235" t="s">
        <v>1070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154</v>
      </c>
      <c r="AU183" s="18" t="s">
        <v>85</v>
      </c>
    </row>
    <row r="184" spans="1:65" s="2" customFormat="1" ht="24.15" customHeight="1">
      <c r="A184" s="40"/>
      <c r="B184" s="41"/>
      <c r="C184" s="206" t="s">
        <v>404</v>
      </c>
      <c r="D184" s="206" t="s">
        <v>140</v>
      </c>
      <c r="E184" s="207" t="s">
        <v>1071</v>
      </c>
      <c r="F184" s="208" t="s">
        <v>1072</v>
      </c>
      <c r="G184" s="209" t="s">
        <v>1057</v>
      </c>
      <c r="H184" s="210">
        <v>4</v>
      </c>
      <c r="I184" s="211"/>
      <c r="J184" s="212">
        <f>ROUND(I184*H184,2)</f>
        <v>0</v>
      </c>
      <c r="K184" s="208" t="s">
        <v>32</v>
      </c>
      <c r="L184" s="46"/>
      <c r="M184" s="213" t="s">
        <v>32</v>
      </c>
      <c r="N184" s="214" t="s">
        <v>48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145</v>
      </c>
      <c r="AT184" s="217" t="s">
        <v>140</v>
      </c>
      <c r="AU184" s="217" t="s">
        <v>85</v>
      </c>
      <c r="AY184" s="18" t="s">
        <v>137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85</v>
      </c>
      <c r="BK184" s="218">
        <f>ROUND(I184*H184,2)</f>
        <v>0</v>
      </c>
      <c r="BL184" s="18" t="s">
        <v>145</v>
      </c>
      <c r="BM184" s="217" t="s">
        <v>1073</v>
      </c>
    </row>
    <row r="185" spans="1:65" s="2" customFormat="1" ht="37.8" customHeight="1">
      <c r="A185" s="40"/>
      <c r="B185" s="41"/>
      <c r="C185" s="206" t="s">
        <v>410</v>
      </c>
      <c r="D185" s="206" t="s">
        <v>140</v>
      </c>
      <c r="E185" s="207" t="s">
        <v>1074</v>
      </c>
      <c r="F185" s="208" t="s">
        <v>1075</v>
      </c>
      <c r="G185" s="209" t="s">
        <v>937</v>
      </c>
      <c r="H185" s="210">
        <v>1</v>
      </c>
      <c r="I185" s="211"/>
      <c r="J185" s="212">
        <f>ROUND(I185*H185,2)</f>
        <v>0</v>
      </c>
      <c r="K185" s="208" t="s">
        <v>32</v>
      </c>
      <c r="L185" s="46"/>
      <c r="M185" s="213" t="s">
        <v>32</v>
      </c>
      <c r="N185" s="214" t="s">
        <v>48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145</v>
      </c>
      <c r="AT185" s="217" t="s">
        <v>140</v>
      </c>
      <c r="AU185" s="217" t="s">
        <v>85</v>
      </c>
      <c r="AY185" s="18" t="s">
        <v>137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85</v>
      </c>
      <c r="BK185" s="218">
        <f>ROUND(I185*H185,2)</f>
        <v>0</v>
      </c>
      <c r="BL185" s="18" t="s">
        <v>145</v>
      </c>
      <c r="BM185" s="217" t="s">
        <v>1076</v>
      </c>
    </row>
    <row r="186" spans="1:47" s="2" customFormat="1" ht="12">
      <c r="A186" s="40"/>
      <c r="B186" s="41"/>
      <c r="C186" s="42"/>
      <c r="D186" s="234" t="s">
        <v>154</v>
      </c>
      <c r="E186" s="42"/>
      <c r="F186" s="235" t="s">
        <v>1077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8" t="s">
        <v>154</v>
      </c>
      <c r="AU186" s="18" t="s">
        <v>85</v>
      </c>
    </row>
    <row r="187" spans="1:65" s="2" customFormat="1" ht="33" customHeight="1">
      <c r="A187" s="40"/>
      <c r="B187" s="41"/>
      <c r="C187" s="206" t="s">
        <v>418</v>
      </c>
      <c r="D187" s="206" t="s">
        <v>140</v>
      </c>
      <c r="E187" s="207" t="s">
        <v>1078</v>
      </c>
      <c r="F187" s="208" t="s">
        <v>1079</v>
      </c>
      <c r="G187" s="209" t="s">
        <v>937</v>
      </c>
      <c r="H187" s="210">
        <v>1</v>
      </c>
      <c r="I187" s="211"/>
      <c r="J187" s="212">
        <f>ROUND(I187*H187,2)</f>
        <v>0</v>
      </c>
      <c r="K187" s="208" t="s">
        <v>32</v>
      </c>
      <c r="L187" s="46"/>
      <c r="M187" s="213" t="s">
        <v>32</v>
      </c>
      <c r="N187" s="214" t="s">
        <v>48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145</v>
      </c>
      <c r="AT187" s="217" t="s">
        <v>140</v>
      </c>
      <c r="AU187" s="217" t="s">
        <v>85</v>
      </c>
      <c r="AY187" s="18" t="s">
        <v>137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85</v>
      </c>
      <c r="BK187" s="218">
        <f>ROUND(I187*H187,2)</f>
        <v>0</v>
      </c>
      <c r="BL187" s="18" t="s">
        <v>145</v>
      </c>
      <c r="BM187" s="217" t="s">
        <v>1080</v>
      </c>
    </row>
    <row r="188" spans="1:47" s="2" customFormat="1" ht="12">
      <c r="A188" s="40"/>
      <c r="B188" s="41"/>
      <c r="C188" s="42"/>
      <c r="D188" s="234" t="s">
        <v>154</v>
      </c>
      <c r="E188" s="42"/>
      <c r="F188" s="235" t="s">
        <v>1081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8" t="s">
        <v>154</v>
      </c>
      <c r="AU188" s="18" t="s">
        <v>85</v>
      </c>
    </row>
    <row r="189" spans="1:65" s="2" customFormat="1" ht="33" customHeight="1">
      <c r="A189" s="40"/>
      <c r="B189" s="41"/>
      <c r="C189" s="206" t="s">
        <v>427</v>
      </c>
      <c r="D189" s="206" t="s">
        <v>140</v>
      </c>
      <c r="E189" s="207" t="s">
        <v>1082</v>
      </c>
      <c r="F189" s="208" t="s">
        <v>1083</v>
      </c>
      <c r="G189" s="209" t="s">
        <v>937</v>
      </c>
      <c r="H189" s="210">
        <v>1</v>
      </c>
      <c r="I189" s="211"/>
      <c r="J189" s="212">
        <f>ROUND(I189*H189,2)</f>
        <v>0</v>
      </c>
      <c r="K189" s="208" t="s">
        <v>32</v>
      </c>
      <c r="L189" s="46"/>
      <c r="M189" s="213" t="s">
        <v>32</v>
      </c>
      <c r="N189" s="214" t="s">
        <v>48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145</v>
      </c>
      <c r="AT189" s="217" t="s">
        <v>140</v>
      </c>
      <c r="AU189" s="217" t="s">
        <v>85</v>
      </c>
      <c r="AY189" s="18" t="s">
        <v>137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85</v>
      </c>
      <c r="BK189" s="218">
        <f>ROUND(I189*H189,2)</f>
        <v>0</v>
      </c>
      <c r="BL189" s="18" t="s">
        <v>145</v>
      </c>
      <c r="BM189" s="217" t="s">
        <v>1084</v>
      </c>
    </row>
    <row r="190" spans="1:47" s="2" customFormat="1" ht="12">
      <c r="A190" s="40"/>
      <c r="B190" s="41"/>
      <c r="C190" s="42"/>
      <c r="D190" s="234" t="s">
        <v>154</v>
      </c>
      <c r="E190" s="42"/>
      <c r="F190" s="235" t="s">
        <v>1085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8" t="s">
        <v>154</v>
      </c>
      <c r="AU190" s="18" t="s">
        <v>85</v>
      </c>
    </row>
    <row r="191" spans="1:65" s="2" customFormat="1" ht="16.5" customHeight="1">
      <c r="A191" s="40"/>
      <c r="B191" s="41"/>
      <c r="C191" s="206" t="s">
        <v>433</v>
      </c>
      <c r="D191" s="206" t="s">
        <v>140</v>
      </c>
      <c r="E191" s="207" t="s">
        <v>1086</v>
      </c>
      <c r="F191" s="208" t="s">
        <v>1087</v>
      </c>
      <c r="G191" s="209" t="s">
        <v>937</v>
      </c>
      <c r="H191" s="210">
        <v>1</v>
      </c>
      <c r="I191" s="211"/>
      <c r="J191" s="212">
        <f>ROUND(I191*H191,2)</f>
        <v>0</v>
      </c>
      <c r="K191" s="208" t="s">
        <v>32</v>
      </c>
      <c r="L191" s="46"/>
      <c r="M191" s="213" t="s">
        <v>32</v>
      </c>
      <c r="N191" s="214" t="s">
        <v>48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145</v>
      </c>
      <c r="AT191" s="217" t="s">
        <v>140</v>
      </c>
      <c r="AU191" s="217" t="s">
        <v>85</v>
      </c>
      <c r="AY191" s="18" t="s">
        <v>137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85</v>
      </c>
      <c r="BK191" s="218">
        <f>ROUND(I191*H191,2)</f>
        <v>0</v>
      </c>
      <c r="BL191" s="18" t="s">
        <v>145</v>
      </c>
      <c r="BM191" s="217" t="s">
        <v>1088</v>
      </c>
    </row>
    <row r="192" spans="1:47" s="2" customFormat="1" ht="12">
      <c r="A192" s="40"/>
      <c r="B192" s="41"/>
      <c r="C192" s="42"/>
      <c r="D192" s="234" t="s">
        <v>154</v>
      </c>
      <c r="E192" s="42"/>
      <c r="F192" s="235" t="s">
        <v>1089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8" t="s">
        <v>154</v>
      </c>
      <c r="AU192" s="18" t="s">
        <v>85</v>
      </c>
    </row>
    <row r="193" spans="1:65" s="2" customFormat="1" ht="16.5" customHeight="1">
      <c r="A193" s="40"/>
      <c r="B193" s="41"/>
      <c r="C193" s="206" t="s">
        <v>438</v>
      </c>
      <c r="D193" s="206" t="s">
        <v>140</v>
      </c>
      <c r="E193" s="207" t="s">
        <v>1090</v>
      </c>
      <c r="F193" s="208" t="s">
        <v>1091</v>
      </c>
      <c r="G193" s="209" t="s">
        <v>937</v>
      </c>
      <c r="H193" s="210">
        <v>1</v>
      </c>
      <c r="I193" s="211"/>
      <c r="J193" s="212">
        <f>ROUND(I193*H193,2)</f>
        <v>0</v>
      </c>
      <c r="K193" s="208" t="s">
        <v>32</v>
      </c>
      <c r="L193" s="46"/>
      <c r="M193" s="213" t="s">
        <v>32</v>
      </c>
      <c r="N193" s="214" t="s">
        <v>48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145</v>
      </c>
      <c r="AT193" s="217" t="s">
        <v>140</v>
      </c>
      <c r="AU193" s="217" t="s">
        <v>85</v>
      </c>
      <c r="AY193" s="18" t="s">
        <v>137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85</v>
      </c>
      <c r="BK193" s="218">
        <f>ROUND(I193*H193,2)</f>
        <v>0</v>
      </c>
      <c r="BL193" s="18" t="s">
        <v>145</v>
      </c>
      <c r="BM193" s="217" t="s">
        <v>1092</v>
      </c>
    </row>
    <row r="194" spans="1:65" s="2" customFormat="1" ht="24.15" customHeight="1">
      <c r="A194" s="40"/>
      <c r="B194" s="41"/>
      <c r="C194" s="206" t="s">
        <v>443</v>
      </c>
      <c r="D194" s="206" t="s">
        <v>140</v>
      </c>
      <c r="E194" s="207" t="s">
        <v>1093</v>
      </c>
      <c r="F194" s="208" t="s">
        <v>1094</v>
      </c>
      <c r="G194" s="209" t="s">
        <v>1057</v>
      </c>
      <c r="H194" s="210">
        <v>2</v>
      </c>
      <c r="I194" s="211"/>
      <c r="J194" s="212">
        <f>ROUND(I194*H194,2)</f>
        <v>0</v>
      </c>
      <c r="K194" s="208" t="s">
        <v>32</v>
      </c>
      <c r="L194" s="46"/>
      <c r="M194" s="213" t="s">
        <v>32</v>
      </c>
      <c r="N194" s="214" t="s">
        <v>48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145</v>
      </c>
      <c r="AT194" s="217" t="s">
        <v>140</v>
      </c>
      <c r="AU194" s="217" t="s">
        <v>85</v>
      </c>
      <c r="AY194" s="18" t="s">
        <v>137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8" t="s">
        <v>85</v>
      </c>
      <c r="BK194" s="218">
        <f>ROUND(I194*H194,2)</f>
        <v>0</v>
      </c>
      <c r="BL194" s="18" t="s">
        <v>145</v>
      </c>
      <c r="BM194" s="217" t="s">
        <v>1095</v>
      </c>
    </row>
    <row r="195" spans="1:47" s="2" customFormat="1" ht="12">
      <c r="A195" s="40"/>
      <c r="B195" s="41"/>
      <c r="C195" s="42"/>
      <c r="D195" s="234" t="s">
        <v>154</v>
      </c>
      <c r="E195" s="42"/>
      <c r="F195" s="235" t="s">
        <v>1096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8" t="s">
        <v>154</v>
      </c>
      <c r="AU195" s="18" t="s">
        <v>85</v>
      </c>
    </row>
    <row r="196" spans="1:65" s="2" customFormat="1" ht="49.05" customHeight="1">
      <c r="A196" s="40"/>
      <c r="B196" s="41"/>
      <c r="C196" s="206" t="s">
        <v>448</v>
      </c>
      <c r="D196" s="206" t="s">
        <v>140</v>
      </c>
      <c r="E196" s="207" t="s">
        <v>1097</v>
      </c>
      <c r="F196" s="208" t="s">
        <v>1098</v>
      </c>
      <c r="G196" s="209" t="s">
        <v>937</v>
      </c>
      <c r="H196" s="210">
        <v>1</v>
      </c>
      <c r="I196" s="211"/>
      <c r="J196" s="212">
        <f>ROUND(I196*H196,2)</f>
        <v>0</v>
      </c>
      <c r="K196" s="208" t="s">
        <v>32</v>
      </c>
      <c r="L196" s="46"/>
      <c r="M196" s="213" t="s">
        <v>32</v>
      </c>
      <c r="N196" s="214" t="s">
        <v>48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145</v>
      </c>
      <c r="AT196" s="217" t="s">
        <v>140</v>
      </c>
      <c r="AU196" s="217" t="s">
        <v>85</v>
      </c>
      <c r="AY196" s="18" t="s">
        <v>137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85</v>
      </c>
      <c r="BK196" s="218">
        <f>ROUND(I196*H196,2)</f>
        <v>0</v>
      </c>
      <c r="BL196" s="18" t="s">
        <v>145</v>
      </c>
      <c r="BM196" s="217" t="s">
        <v>1099</v>
      </c>
    </row>
    <row r="197" spans="1:47" s="2" customFormat="1" ht="12">
      <c r="A197" s="40"/>
      <c r="B197" s="41"/>
      <c r="C197" s="42"/>
      <c r="D197" s="234" t="s">
        <v>154</v>
      </c>
      <c r="E197" s="42"/>
      <c r="F197" s="235" t="s">
        <v>1100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8" t="s">
        <v>154</v>
      </c>
      <c r="AU197" s="18" t="s">
        <v>85</v>
      </c>
    </row>
    <row r="198" spans="1:65" s="2" customFormat="1" ht="16.5" customHeight="1">
      <c r="A198" s="40"/>
      <c r="B198" s="41"/>
      <c r="C198" s="206" t="s">
        <v>453</v>
      </c>
      <c r="D198" s="206" t="s">
        <v>140</v>
      </c>
      <c r="E198" s="207" t="s">
        <v>1101</v>
      </c>
      <c r="F198" s="208" t="s">
        <v>1102</v>
      </c>
      <c r="G198" s="209" t="s">
        <v>937</v>
      </c>
      <c r="H198" s="210">
        <v>1</v>
      </c>
      <c r="I198" s="211"/>
      <c r="J198" s="212">
        <f>ROUND(I198*H198,2)</f>
        <v>0</v>
      </c>
      <c r="K198" s="208" t="s">
        <v>32</v>
      </c>
      <c r="L198" s="46"/>
      <c r="M198" s="213" t="s">
        <v>32</v>
      </c>
      <c r="N198" s="214" t="s">
        <v>48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145</v>
      </c>
      <c r="AT198" s="217" t="s">
        <v>140</v>
      </c>
      <c r="AU198" s="217" t="s">
        <v>85</v>
      </c>
      <c r="AY198" s="18" t="s">
        <v>137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85</v>
      </c>
      <c r="BK198" s="218">
        <f>ROUND(I198*H198,2)</f>
        <v>0</v>
      </c>
      <c r="BL198" s="18" t="s">
        <v>145</v>
      </c>
      <c r="BM198" s="217" t="s">
        <v>1103</v>
      </c>
    </row>
    <row r="199" spans="1:47" s="2" customFormat="1" ht="12">
      <c r="A199" s="40"/>
      <c r="B199" s="41"/>
      <c r="C199" s="42"/>
      <c r="D199" s="234" t="s">
        <v>154</v>
      </c>
      <c r="E199" s="42"/>
      <c r="F199" s="235" t="s">
        <v>1104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8" t="s">
        <v>154</v>
      </c>
      <c r="AU199" s="18" t="s">
        <v>85</v>
      </c>
    </row>
    <row r="200" spans="1:65" s="2" customFormat="1" ht="16.5" customHeight="1">
      <c r="A200" s="40"/>
      <c r="B200" s="41"/>
      <c r="C200" s="206" t="s">
        <v>458</v>
      </c>
      <c r="D200" s="206" t="s">
        <v>140</v>
      </c>
      <c r="E200" s="207" t="s">
        <v>1105</v>
      </c>
      <c r="F200" s="208" t="s">
        <v>1106</v>
      </c>
      <c r="G200" s="209" t="s">
        <v>937</v>
      </c>
      <c r="H200" s="210">
        <v>1</v>
      </c>
      <c r="I200" s="211"/>
      <c r="J200" s="212">
        <f>ROUND(I200*H200,2)</f>
        <v>0</v>
      </c>
      <c r="K200" s="208" t="s">
        <v>32</v>
      </c>
      <c r="L200" s="46"/>
      <c r="M200" s="213" t="s">
        <v>32</v>
      </c>
      <c r="N200" s="214" t="s">
        <v>48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145</v>
      </c>
      <c r="AT200" s="217" t="s">
        <v>140</v>
      </c>
      <c r="AU200" s="217" t="s">
        <v>85</v>
      </c>
      <c r="AY200" s="18" t="s">
        <v>137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85</v>
      </c>
      <c r="BK200" s="218">
        <f>ROUND(I200*H200,2)</f>
        <v>0</v>
      </c>
      <c r="BL200" s="18" t="s">
        <v>145</v>
      </c>
      <c r="BM200" s="217" t="s">
        <v>1107</v>
      </c>
    </row>
    <row r="201" spans="1:47" s="2" customFormat="1" ht="12">
      <c r="A201" s="40"/>
      <c r="B201" s="41"/>
      <c r="C201" s="42"/>
      <c r="D201" s="234" t="s">
        <v>154</v>
      </c>
      <c r="E201" s="42"/>
      <c r="F201" s="235" t="s">
        <v>1108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8" t="s">
        <v>154</v>
      </c>
      <c r="AU201" s="18" t="s">
        <v>85</v>
      </c>
    </row>
    <row r="202" spans="1:65" s="2" customFormat="1" ht="16.5" customHeight="1">
      <c r="A202" s="40"/>
      <c r="B202" s="41"/>
      <c r="C202" s="206" t="s">
        <v>463</v>
      </c>
      <c r="D202" s="206" t="s">
        <v>140</v>
      </c>
      <c r="E202" s="207" t="s">
        <v>1109</v>
      </c>
      <c r="F202" s="208" t="s">
        <v>1110</v>
      </c>
      <c r="G202" s="209" t="s">
        <v>937</v>
      </c>
      <c r="H202" s="210">
        <v>1</v>
      </c>
      <c r="I202" s="211"/>
      <c r="J202" s="212">
        <f>ROUND(I202*H202,2)</f>
        <v>0</v>
      </c>
      <c r="K202" s="208" t="s">
        <v>32</v>
      </c>
      <c r="L202" s="46"/>
      <c r="M202" s="213" t="s">
        <v>32</v>
      </c>
      <c r="N202" s="214" t="s">
        <v>48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145</v>
      </c>
      <c r="AT202" s="217" t="s">
        <v>140</v>
      </c>
      <c r="AU202" s="217" t="s">
        <v>85</v>
      </c>
      <c r="AY202" s="18" t="s">
        <v>137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85</v>
      </c>
      <c r="BK202" s="218">
        <f>ROUND(I202*H202,2)</f>
        <v>0</v>
      </c>
      <c r="BL202" s="18" t="s">
        <v>145</v>
      </c>
      <c r="BM202" s="217" t="s">
        <v>1111</v>
      </c>
    </row>
    <row r="203" spans="1:65" s="2" customFormat="1" ht="16.5" customHeight="1">
      <c r="A203" s="40"/>
      <c r="B203" s="41"/>
      <c r="C203" s="206" t="s">
        <v>468</v>
      </c>
      <c r="D203" s="206" t="s">
        <v>140</v>
      </c>
      <c r="E203" s="207" t="s">
        <v>1112</v>
      </c>
      <c r="F203" s="208" t="s">
        <v>1113</v>
      </c>
      <c r="G203" s="209" t="s">
        <v>937</v>
      </c>
      <c r="H203" s="210">
        <v>1</v>
      </c>
      <c r="I203" s="211"/>
      <c r="J203" s="212">
        <f>ROUND(I203*H203,2)</f>
        <v>0</v>
      </c>
      <c r="K203" s="208" t="s">
        <v>32</v>
      </c>
      <c r="L203" s="46"/>
      <c r="M203" s="213" t="s">
        <v>32</v>
      </c>
      <c r="N203" s="214" t="s">
        <v>48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145</v>
      </c>
      <c r="AT203" s="217" t="s">
        <v>140</v>
      </c>
      <c r="AU203" s="217" t="s">
        <v>85</v>
      </c>
      <c r="AY203" s="18" t="s">
        <v>137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85</v>
      </c>
      <c r="BK203" s="218">
        <f>ROUND(I203*H203,2)</f>
        <v>0</v>
      </c>
      <c r="BL203" s="18" t="s">
        <v>145</v>
      </c>
      <c r="BM203" s="217" t="s">
        <v>1114</v>
      </c>
    </row>
    <row r="204" spans="1:47" s="2" customFormat="1" ht="12">
      <c r="A204" s="40"/>
      <c r="B204" s="41"/>
      <c r="C204" s="42"/>
      <c r="D204" s="234" t="s">
        <v>154</v>
      </c>
      <c r="E204" s="42"/>
      <c r="F204" s="235" t="s">
        <v>1115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8" t="s">
        <v>154</v>
      </c>
      <c r="AU204" s="18" t="s">
        <v>85</v>
      </c>
    </row>
    <row r="205" spans="1:65" s="2" customFormat="1" ht="16.5" customHeight="1">
      <c r="A205" s="40"/>
      <c r="B205" s="41"/>
      <c r="C205" s="206" t="s">
        <v>475</v>
      </c>
      <c r="D205" s="206" t="s">
        <v>140</v>
      </c>
      <c r="E205" s="207" t="s">
        <v>1116</v>
      </c>
      <c r="F205" s="208" t="s">
        <v>1117</v>
      </c>
      <c r="G205" s="209" t="s">
        <v>937</v>
      </c>
      <c r="H205" s="210">
        <v>1</v>
      </c>
      <c r="I205" s="211"/>
      <c r="J205" s="212">
        <f>ROUND(I205*H205,2)</f>
        <v>0</v>
      </c>
      <c r="K205" s="208" t="s">
        <v>32</v>
      </c>
      <c r="L205" s="46"/>
      <c r="M205" s="213" t="s">
        <v>32</v>
      </c>
      <c r="N205" s="214" t="s">
        <v>48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145</v>
      </c>
      <c r="AT205" s="217" t="s">
        <v>140</v>
      </c>
      <c r="AU205" s="217" t="s">
        <v>85</v>
      </c>
      <c r="AY205" s="18" t="s">
        <v>137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85</v>
      </c>
      <c r="BK205" s="218">
        <f>ROUND(I205*H205,2)</f>
        <v>0</v>
      </c>
      <c r="BL205" s="18" t="s">
        <v>145</v>
      </c>
      <c r="BM205" s="217" t="s">
        <v>1118</v>
      </c>
    </row>
    <row r="206" spans="1:65" s="2" customFormat="1" ht="16.5" customHeight="1">
      <c r="A206" s="40"/>
      <c r="B206" s="41"/>
      <c r="C206" s="206" t="s">
        <v>480</v>
      </c>
      <c r="D206" s="206" t="s">
        <v>140</v>
      </c>
      <c r="E206" s="207" t="s">
        <v>1119</v>
      </c>
      <c r="F206" s="208" t="s">
        <v>1120</v>
      </c>
      <c r="G206" s="209" t="s">
        <v>937</v>
      </c>
      <c r="H206" s="210">
        <v>1</v>
      </c>
      <c r="I206" s="211"/>
      <c r="J206" s="212">
        <f>ROUND(I206*H206,2)</f>
        <v>0</v>
      </c>
      <c r="K206" s="208" t="s">
        <v>32</v>
      </c>
      <c r="L206" s="46"/>
      <c r="M206" s="213" t="s">
        <v>32</v>
      </c>
      <c r="N206" s="214" t="s">
        <v>48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145</v>
      </c>
      <c r="AT206" s="217" t="s">
        <v>140</v>
      </c>
      <c r="AU206" s="217" t="s">
        <v>85</v>
      </c>
      <c r="AY206" s="18" t="s">
        <v>137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85</v>
      </c>
      <c r="BK206" s="218">
        <f>ROUND(I206*H206,2)</f>
        <v>0</v>
      </c>
      <c r="BL206" s="18" t="s">
        <v>145</v>
      </c>
      <c r="BM206" s="217" t="s">
        <v>1121</v>
      </c>
    </row>
    <row r="207" spans="1:47" s="2" customFormat="1" ht="12">
      <c r="A207" s="40"/>
      <c r="B207" s="41"/>
      <c r="C207" s="42"/>
      <c r="D207" s="234" t="s">
        <v>154</v>
      </c>
      <c r="E207" s="42"/>
      <c r="F207" s="235" t="s">
        <v>1122</v>
      </c>
      <c r="G207" s="42"/>
      <c r="H207" s="42"/>
      <c r="I207" s="221"/>
      <c r="J207" s="42"/>
      <c r="K207" s="42"/>
      <c r="L207" s="46"/>
      <c r="M207" s="273"/>
      <c r="N207" s="274"/>
      <c r="O207" s="270"/>
      <c r="P207" s="270"/>
      <c r="Q207" s="270"/>
      <c r="R207" s="270"/>
      <c r="S207" s="270"/>
      <c r="T207" s="275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8" t="s">
        <v>154</v>
      </c>
      <c r="AU207" s="18" t="s">
        <v>85</v>
      </c>
    </row>
    <row r="208" spans="1:31" s="2" customFormat="1" ht="6.95" customHeight="1">
      <c r="A208" s="40"/>
      <c r="B208" s="61"/>
      <c r="C208" s="62"/>
      <c r="D208" s="62"/>
      <c r="E208" s="62"/>
      <c r="F208" s="62"/>
      <c r="G208" s="62"/>
      <c r="H208" s="62"/>
      <c r="I208" s="62"/>
      <c r="J208" s="62"/>
      <c r="K208" s="62"/>
      <c r="L208" s="46"/>
      <c r="M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</row>
  </sheetData>
  <sheetProtection password="CC35" sheet="1" objects="1" scenarios="1" formatColumns="0" formatRows="0" autoFilter="0"/>
  <autoFilter ref="C85:K20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85</v>
      </c>
    </row>
    <row r="4" spans="2:46" s="1" customFormat="1" ht="24.95" customHeight="1">
      <c r="B4" s="21"/>
      <c r="D4" s="132" t="s">
        <v>95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Dílny OV Mládežníků 626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1123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94</v>
      </c>
      <c r="G11" s="40"/>
      <c r="H11" s="40"/>
      <c r="I11" s="134" t="s">
        <v>20</v>
      </c>
      <c r="J11" s="138" t="s">
        <v>32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4. 5. 2023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1124</v>
      </c>
      <c r="F15" s="40"/>
      <c r="G15" s="40"/>
      <c r="H15" s="40"/>
      <c r="I15" s="134" t="s">
        <v>34</v>
      </c>
      <c r="J15" s="138" t="s">
        <v>32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35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37</v>
      </c>
      <c r="E20" s="40"/>
      <c r="F20" s="40"/>
      <c r="G20" s="40"/>
      <c r="H20" s="40"/>
      <c r="I20" s="134" t="s">
        <v>31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1124</v>
      </c>
      <c r="F21" s="40"/>
      <c r="G21" s="40"/>
      <c r="H21" s="40"/>
      <c r="I21" s="134" t="s">
        <v>34</v>
      </c>
      <c r="J21" s="138" t="s">
        <v>32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39</v>
      </c>
      <c r="E23" s="40"/>
      <c r="F23" s="40"/>
      <c r="G23" s="40"/>
      <c r="H23" s="40"/>
      <c r="I23" s="134" t="s">
        <v>31</v>
      </c>
      <c r="J23" s="138" t="s">
        <v>32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34</v>
      </c>
      <c r="J24" s="138" t="s">
        <v>32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41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32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43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45</v>
      </c>
      <c r="G32" s="40"/>
      <c r="H32" s="40"/>
      <c r="I32" s="147" t="s">
        <v>44</v>
      </c>
      <c r="J32" s="147" t="s">
        <v>46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47</v>
      </c>
      <c r="E33" s="134" t="s">
        <v>48</v>
      </c>
      <c r="F33" s="149">
        <f>ROUND((SUM(BE85:BE110)),2)</f>
        <v>0</v>
      </c>
      <c r="G33" s="40"/>
      <c r="H33" s="40"/>
      <c r="I33" s="150">
        <v>0.21</v>
      </c>
      <c r="J33" s="149">
        <f>ROUND(((SUM(BE85:BE110))*I33),2)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49</v>
      </c>
      <c r="F34" s="149">
        <f>ROUND((SUM(BF85:BF110)),2)</f>
        <v>0</v>
      </c>
      <c r="G34" s="40"/>
      <c r="H34" s="40"/>
      <c r="I34" s="150">
        <v>0.15</v>
      </c>
      <c r="J34" s="149">
        <f>ROUND(((SUM(BF85:BF110))*I34),2)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50</v>
      </c>
      <c r="F35" s="149">
        <f>ROUND((SUM(BG85:BG110)),2)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51</v>
      </c>
      <c r="F36" s="149">
        <f>ROUND((SUM(BH85:BH110)),2)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52</v>
      </c>
      <c r="F37" s="149">
        <f>ROUND((SUM(BI85:BI110)),2)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53</v>
      </c>
      <c r="E39" s="153"/>
      <c r="F39" s="153"/>
      <c r="G39" s="154" t="s">
        <v>54</v>
      </c>
      <c r="H39" s="155" t="s">
        <v>55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98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Dílny OV Mládežníků 626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Vedlejší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>Rokycany</v>
      </c>
      <c r="G52" s="42"/>
      <c r="H52" s="42"/>
      <c r="I52" s="33" t="s">
        <v>24</v>
      </c>
      <c r="J52" s="74" t="str">
        <f>IF(J12="","",J12)</f>
        <v>4. 5. 2023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>SEAP s.r.o.</v>
      </c>
      <c r="G54" s="42"/>
      <c r="H54" s="42"/>
      <c r="I54" s="33" t="s">
        <v>37</v>
      </c>
      <c r="J54" s="38" t="str">
        <f>E21</f>
        <v>SEAP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33" t="s">
        <v>39</v>
      </c>
      <c r="J55" s="38" t="str">
        <f>E24</f>
        <v>Area Projekt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99</v>
      </c>
      <c r="D57" s="164"/>
      <c r="E57" s="164"/>
      <c r="F57" s="164"/>
      <c r="G57" s="164"/>
      <c r="H57" s="164"/>
      <c r="I57" s="164"/>
      <c r="J57" s="165" t="s">
        <v>100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75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101</v>
      </c>
    </row>
    <row r="60" spans="1:31" s="9" customFormat="1" ht="24.95" customHeight="1">
      <c r="A60" s="9"/>
      <c r="B60" s="167"/>
      <c r="C60" s="168"/>
      <c r="D60" s="169" t="s">
        <v>102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120</v>
      </c>
      <c r="E62" s="170"/>
      <c r="F62" s="170"/>
      <c r="G62" s="170"/>
      <c r="H62" s="170"/>
      <c r="I62" s="170"/>
      <c r="J62" s="171">
        <f>J90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1125</v>
      </c>
      <c r="E63" s="176"/>
      <c r="F63" s="176"/>
      <c r="G63" s="176"/>
      <c r="H63" s="176"/>
      <c r="I63" s="176"/>
      <c r="J63" s="177">
        <f>J91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1126</v>
      </c>
      <c r="E64" s="176"/>
      <c r="F64" s="176"/>
      <c r="G64" s="176"/>
      <c r="H64" s="176"/>
      <c r="I64" s="176"/>
      <c r="J64" s="177">
        <f>J97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1127</v>
      </c>
      <c r="E65" s="176"/>
      <c r="F65" s="176"/>
      <c r="G65" s="176"/>
      <c r="H65" s="176"/>
      <c r="I65" s="176"/>
      <c r="J65" s="177">
        <f>J108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4" t="s">
        <v>122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Dílny OV Mládežníků 626</v>
      </c>
      <c r="F75" s="33"/>
      <c r="G75" s="33"/>
      <c r="H75" s="33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96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03 - Vedlejší a ostatní náklady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22</v>
      </c>
      <c r="D79" s="42"/>
      <c r="E79" s="42"/>
      <c r="F79" s="28" t="str">
        <f>F12</f>
        <v>Rokycany</v>
      </c>
      <c r="G79" s="42"/>
      <c r="H79" s="42"/>
      <c r="I79" s="33" t="s">
        <v>24</v>
      </c>
      <c r="J79" s="74" t="str">
        <f>IF(J12="","",J12)</f>
        <v>4. 5. 2023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3" t="s">
        <v>30</v>
      </c>
      <c r="D81" s="42"/>
      <c r="E81" s="42"/>
      <c r="F81" s="28" t="str">
        <f>E15</f>
        <v>SEAP s.r.o.</v>
      </c>
      <c r="G81" s="42"/>
      <c r="H81" s="42"/>
      <c r="I81" s="33" t="s">
        <v>37</v>
      </c>
      <c r="J81" s="38" t="str">
        <f>E21</f>
        <v>SEAP s.r.o.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3" t="s">
        <v>35</v>
      </c>
      <c r="D82" s="42"/>
      <c r="E82" s="42"/>
      <c r="F82" s="28" t="str">
        <f>IF(E18="","",E18)</f>
        <v>Vyplň údaj</v>
      </c>
      <c r="G82" s="42"/>
      <c r="H82" s="42"/>
      <c r="I82" s="33" t="s">
        <v>39</v>
      </c>
      <c r="J82" s="38" t="str">
        <f>E24</f>
        <v>Area Projekt s.r.o.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123</v>
      </c>
      <c r="D84" s="182" t="s">
        <v>62</v>
      </c>
      <c r="E84" s="182" t="s">
        <v>58</v>
      </c>
      <c r="F84" s="182" t="s">
        <v>59</v>
      </c>
      <c r="G84" s="182" t="s">
        <v>124</v>
      </c>
      <c r="H84" s="182" t="s">
        <v>125</v>
      </c>
      <c r="I84" s="182" t="s">
        <v>126</v>
      </c>
      <c r="J84" s="182" t="s">
        <v>100</v>
      </c>
      <c r="K84" s="183" t="s">
        <v>127</v>
      </c>
      <c r="L84" s="184"/>
      <c r="M84" s="94" t="s">
        <v>32</v>
      </c>
      <c r="N84" s="95" t="s">
        <v>47</v>
      </c>
      <c r="O84" s="95" t="s">
        <v>128</v>
      </c>
      <c r="P84" s="95" t="s">
        <v>129</v>
      </c>
      <c r="Q84" s="95" t="s">
        <v>130</v>
      </c>
      <c r="R84" s="95" t="s">
        <v>131</v>
      </c>
      <c r="S84" s="95" t="s">
        <v>132</v>
      </c>
      <c r="T84" s="96" t="s">
        <v>133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134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P86+P90</f>
        <v>0</v>
      </c>
      <c r="Q85" s="98"/>
      <c r="R85" s="187">
        <f>R86+R90</f>
        <v>0.47409999999999997</v>
      </c>
      <c r="S85" s="98"/>
      <c r="T85" s="188">
        <f>T86+T90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8" t="s">
        <v>76</v>
      </c>
      <c r="AU85" s="18" t="s">
        <v>101</v>
      </c>
      <c r="BK85" s="189">
        <f>BK86+BK90</f>
        <v>0</v>
      </c>
    </row>
    <row r="86" spans="1:63" s="12" customFormat="1" ht="25.9" customHeight="1">
      <c r="A86" s="12"/>
      <c r="B86" s="190"/>
      <c r="C86" s="191"/>
      <c r="D86" s="192" t="s">
        <v>76</v>
      </c>
      <c r="E86" s="193" t="s">
        <v>135</v>
      </c>
      <c r="F86" s="193" t="s">
        <v>136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</f>
        <v>0</v>
      </c>
      <c r="Q86" s="198"/>
      <c r="R86" s="199">
        <f>R87</f>
        <v>0.47409999999999997</v>
      </c>
      <c r="S86" s="198"/>
      <c r="T86" s="200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85</v>
      </c>
      <c r="AT86" s="202" t="s">
        <v>76</v>
      </c>
      <c r="AU86" s="202" t="s">
        <v>77</v>
      </c>
      <c r="AY86" s="201" t="s">
        <v>137</v>
      </c>
      <c r="BK86" s="203">
        <f>BK87</f>
        <v>0</v>
      </c>
    </row>
    <row r="87" spans="1:63" s="12" customFormat="1" ht="22.8" customHeight="1">
      <c r="A87" s="12"/>
      <c r="B87" s="190"/>
      <c r="C87" s="191"/>
      <c r="D87" s="192" t="s">
        <v>76</v>
      </c>
      <c r="E87" s="204" t="s">
        <v>138</v>
      </c>
      <c r="F87" s="204" t="s">
        <v>139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SUM(P88:P89)</f>
        <v>0</v>
      </c>
      <c r="Q87" s="198"/>
      <c r="R87" s="199">
        <f>SUM(R88:R89)</f>
        <v>0.47409999999999997</v>
      </c>
      <c r="S87" s="198"/>
      <c r="T87" s="200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85</v>
      </c>
      <c r="AT87" s="202" t="s">
        <v>76</v>
      </c>
      <c r="AU87" s="202" t="s">
        <v>85</v>
      </c>
      <c r="AY87" s="201" t="s">
        <v>137</v>
      </c>
      <c r="BK87" s="203">
        <f>SUM(BK88:BK89)</f>
        <v>0</v>
      </c>
    </row>
    <row r="88" spans="1:65" s="2" customFormat="1" ht="16.5" customHeight="1">
      <c r="A88" s="40"/>
      <c r="B88" s="41"/>
      <c r="C88" s="206" t="s">
        <v>85</v>
      </c>
      <c r="D88" s="206" t="s">
        <v>140</v>
      </c>
      <c r="E88" s="207" t="s">
        <v>1128</v>
      </c>
      <c r="F88" s="208" t="s">
        <v>1129</v>
      </c>
      <c r="G88" s="209" t="s">
        <v>160</v>
      </c>
      <c r="H88" s="210">
        <v>110</v>
      </c>
      <c r="I88" s="211"/>
      <c r="J88" s="212">
        <f>ROUND(I88*H88,2)</f>
        <v>0</v>
      </c>
      <c r="K88" s="208" t="s">
        <v>32</v>
      </c>
      <c r="L88" s="46"/>
      <c r="M88" s="213" t="s">
        <v>32</v>
      </c>
      <c r="N88" s="214" t="s">
        <v>49</v>
      </c>
      <c r="O88" s="86"/>
      <c r="P88" s="215">
        <f>O88*H88</f>
        <v>0</v>
      </c>
      <c r="Q88" s="215">
        <v>0.00431</v>
      </c>
      <c r="R88" s="215">
        <f>Q88*H88</f>
        <v>0.47409999999999997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145</v>
      </c>
      <c r="AT88" s="217" t="s">
        <v>140</v>
      </c>
      <c r="AU88" s="217" t="s">
        <v>87</v>
      </c>
      <c r="AY88" s="18" t="s">
        <v>137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8" t="s">
        <v>87</v>
      </c>
      <c r="BK88" s="218">
        <f>ROUND(I88*H88,2)</f>
        <v>0</v>
      </c>
      <c r="BL88" s="18" t="s">
        <v>145</v>
      </c>
      <c r="BM88" s="217" t="s">
        <v>1130</v>
      </c>
    </row>
    <row r="89" spans="1:47" s="2" customFormat="1" ht="12">
      <c r="A89" s="40"/>
      <c r="B89" s="41"/>
      <c r="C89" s="42"/>
      <c r="D89" s="234" t="s">
        <v>154</v>
      </c>
      <c r="E89" s="42"/>
      <c r="F89" s="235" t="s">
        <v>1131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8" t="s">
        <v>154</v>
      </c>
      <c r="AU89" s="18" t="s">
        <v>87</v>
      </c>
    </row>
    <row r="90" spans="1:63" s="12" customFormat="1" ht="25.9" customHeight="1">
      <c r="A90" s="12"/>
      <c r="B90" s="190"/>
      <c r="C90" s="191"/>
      <c r="D90" s="192" t="s">
        <v>76</v>
      </c>
      <c r="E90" s="193" t="s">
        <v>930</v>
      </c>
      <c r="F90" s="193" t="s">
        <v>931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P91+P97+P108</f>
        <v>0</v>
      </c>
      <c r="Q90" s="198"/>
      <c r="R90" s="199">
        <f>R91+R97+R108</f>
        <v>0</v>
      </c>
      <c r="S90" s="198"/>
      <c r="T90" s="200">
        <f>T91+T97+T108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168</v>
      </c>
      <c r="AT90" s="202" t="s">
        <v>76</v>
      </c>
      <c r="AU90" s="202" t="s">
        <v>77</v>
      </c>
      <c r="AY90" s="201" t="s">
        <v>137</v>
      </c>
      <c r="BK90" s="203">
        <f>BK91+BK97+BK108</f>
        <v>0</v>
      </c>
    </row>
    <row r="91" spans="1:63" s="12" customFormat="1" ht="22.8" customHeight="1">
      <c r="A91" s="12"/>
      <c r="B91" s="190"/>
      <c r="C91" s="191"/>
      <c r="D91" s="192" t="s">
        <v>76</v>
      </c>
      <c r="E91" s="204" t="s">
        <v>1132</v>
      </c>
      <c r="F91" s="204" t="s">
        <v>1133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SUM(P92:P96)</f>
        <v>0</v>
      </c>
      <c r="Q91" s="198"/>
      <c r="R91" s="199">
        <f>SUM(R92:R96)</f>
        <v>0</v>
      </c>
      <c r="S91" s="198"/>
      <c r="T91" s="200">
        <f>SUM(T92:T96)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168</v>
      </c>
      <c r="AT91" s="202" t="s">
        <v>76</v>
      </c>
      <c r="AU91" s="202" t="s">
        <v>85</v>
      </c>
      <c r="AY91" s="201" t="s">
        <v>137</v>
      </c>
      <c r="BK91" s="203">
        <f>SUM(BK92:BK96)</f>
        <v>0</v>
      </c>
    </row>
    <row r="92" spans="1:65" s="2" customFormat="1" ht="45" customHeight="1">
      <c r="A92" s="40"/>
      <c r="B92" s="41"/>
      <c r="C92" s="206" t="s">
        <v>87</v>
      </c>
      <c r="D92" s="206" t="s">
        <v>140</v>
      </c>
      <c r="E92" s="207" t="s">
        <v>1134</v>
      </c>
      <c r="F92" s="208" t="s">
        <v>1135</v>
      </c>
      <c r="G92" s="209" t="s">
        <v>959</v>
      </c>
      <c r="H92" s="210">
        <v>30</v>
      </c>
      <c r="I92" s="211"/>
      <c r="J92" s="212">
        <f>ROUND(I92*H92,2)</f>
        <v>0</v>
      </c>
      <c r="K92" s="208" t="s">
        <v>1136</v>
      </c>
      <c r="L92" s="46"/>
      <c r="M92" s="213" t="s">
        <v>32</v>
      </c>
      <c r="N92" s="214" t="s">
        <v>49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938</v>
      </c>
      <c r="AT92" s="217" t="s">
        <v>140</v>
      </c>
      <c r="AU92" s="217" t="s">
        <v>87</v>
      </c>
      <c r="AY92" s="18" t="s">
        <v>137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87</v>
      </c>
      <c r="BK92" s="218">
        <f>ROUND(I92*H92,2)</f>
        <v>0</v>
      </c>
      <c r="BL92" s="18" t="s">
        <v>938</v>
      </c>
      <c r="BM92" s="217" t="s">
        <v>1137</v>
      </c>
    </row>
    <row r="93" spans="1:47" s="2" customFormat="1" ht="12">
      <c r="A93" s="40"/>
      <c r="B93" s="41"/>
      <c r="C93" s="42"/>
      <c r="D93" s="234" t="s">
        <v>154</v>
      </c>
      <c r="E93" s="42"/>
      <c r="F93" s="235" t="s">
        <v>1138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154</v>
      </c>
      <c r="AU93" s="18" t="s">
        <v>87</v>
      </c>
    </row>
    <row r="94" spans="1:65" s="2" customFormat="1" ht="16.5" customHeight="1">
      <c r="A94" s="40"/>
      <c r="B94" s="41"/>
      <c r="C94" s="206" t="s">
        <v>138</v>
      </c>
      <c r="D94" s="206" t="s">
        <v>140</v>
      </c>
      <c r="E94" s="207" t="s">
        <v>1139</v>
      </c>
      <c r="F94" s="208" t="s">
        <v>1140</v>
      </c>
      <c r="G94" s="209" t="s">
        <v>937</v>
      </c>
      <c r="H94" s="210">
        <v>1</v>
      </c>
      <c r="I94" s="211"/>
      <c r="J94" s="212">
        <f>ROUND(I94*H94,2)</f>
        <v>0</v>
      </c>
      <c r="K94" s="208" t="s">
        <v>1141</v>
      </c>
      <c r="L94" s="46"/>
      <c r="M94" s="213" t="s">
        <v>32</v>
      </c>
      <c r="N94" s="214" t="s">
        <v>49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938</v>
      </c>
      <c r="AT94" s="217" t="s">
        <v>140</v>
      </c>
      <c r="AU94" s="217" t="s">
        <v>87</v>
      </c>
      <c r="AY94" s="18" t="s">
        <v>137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87</v>
      </c>
      <c r="BK94" s="218">
        <f>ROUND(I94*H94,2)</f>
        <v>0</v>
      </c>
      <c r="BL94" s="18" t="s">
        <v>938</v>
      </c>
      <c r="BM94" s="217" t="s">
        <v>1142</v>
      </c>
    </row>
    <row r="95" spans="1:65" s="2" customFormat="1" ht="37.8" customHeight="1">
      <c r="A95" s="40"/>
      <c r="B95" s="41"/>
      <c r="C95" s="206" t="s">
        <v>145</v>
      </c>
      <c r="D95" s="206" t="s">
        <v>140</v>
      </c>
      <c r="E95" s="207" t="s">
        <v>1143</v>
      </c>
      <c r="F95" s="208" t="s">
        <v>1144</v>
      </c>
      <c r="G95" s="209" t="s">
        <v>912</v>
      </c>
      <c r="H95" s="210">
        <v>1</v>
      </c>
      <c r="I95" s="211"/>
      <c r="J95" s="212">
        <f>ROUND(I95*H95,2)</f>
        <v>0</v>
      </c>
      <c r="K95" s="208" t="s">
        <v>1136</v>
      </c>
      <c r="L95" s="46"/>
      <c r="M95" s="213" t="s">
        <v>32</v>
      </c>
      <c r="N95" s="214" t="s">
        <v>49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938</v>
      </c>
      <c r="AT95" s="217" t="s">
        <v>140</v>
      </c>
      <c r="AU95" s="217" t="s">
        <v>87</v>
      </c>
      <c r="AY95" s="18" t="s">
        <v>137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87</v>
      </c>
      <c r="BK95" s="218">
        <f>ROUND(I95*H95,2)</f>
        <v>0</v>
      </c>
      <c r="BL95" s="18" t="s">
        <v>938</v>
      </c>
      <c r="BM95" s="217" t="s">
        <v>1145</v>
      </c>
    </row>
    <row r="96" spans="1:47" s="2" customFormat="1" ht="12">
      <c r="A96" s="40"/>
      <c r="B96" s="41"/>
      <c r="C96" s="42"/>
      <c r="D96" s="234" t="s">
        <v>154</v>
      </c>
      <c r="E96" s="42"/>
      <c r="F96" s="235" t="s">
        <v>1146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8" t="s">
        <v>154</v>
      </c>
      <c r="AU96" s="18" t="s">
        <v>87</v>
      </c>
    </row>
    <row r="97" spans="1:63" s="12" customFormat="1" ht="22.8" customHeight="1">
      <c r="A97" s="12"/>
      <c r="B97" s="190"/>
      <c r="C97" s="191"/>
      <c r="D97" s="192" t="s">
        <v>76</v>
      </c>
      <c r="E97" s="204" t="s">
        <v>1147</v>
      </c>
      <c r="F97" s="204" t="s">
        <v>1148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SUM(P98:P107)</f>
        <v>0</v>
      </c>
      <c r="Q97" s="198"/>
      <c r="R97" s="199">
        <f>SUM(R98:R107)</f>
        <v>0</v>
      </c>
      <c r="S97" s="198"/>
      <c r="T97" s="200">
        <f>SUM(T98:T107)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168</v>
      </c>
      <c r="AT97" s="202" t="s">
        <v>76</v>
      </c>
      <c r="AU97" s="202" t="s">
        <v>85</v>
      </c>
      <c r="AY97" s="201" t="s">
        <v>137</v>
      </c>
      <c r="BK97" s="203">
        <f>SUM(BK98:BK107)</f>
        <v>0</v>
      </c>
    </row>
    <row r="98" spans="1:65" s="2" customFormat="1" ht="37.8" customHeight="1">
      <c r="A98" s="40"/>
      <c r="B98" s="41"/>
      <c r="C98" s="206" t="s">
        <v>168</v>
      </c>
      <c r="D98" s="206" t="s">
        <v>140</v>
      </c>
      <c r="E98" s="207" t="s">
        <v>1149</v>
      </c>
      <c r="F98" s="208" t="s">
        <v>1150</v>
      </c>
      <c r="G98" s="209" t="s">
        <v>912</v>
      </c>
      <c r="H98" s="210">
        <v>1</v>
      </c>
      <c r="I98" s="211"/>
      <c r="J98" s="212">
        <f>ROUND(I98*H98,2)</f>
        <v>0</v>
      </c>
      <c r="K98" s="208" t="s">
        <v>1136</v>
      </c>
      <c r="L98" s="46"/>
      <c r="M98" s="213" t="s">
        <v>32</v>
      </c>
      <c r="N98" s="214" t="s">
        <v>49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938</v>
      </c>
      <c r="AT98" s="217" t="s">
        <v>140</v>
      </c>
      <c r="AU98" s="217" t="s">
        <v>87</v>
      </c>
      <c r="AY98" s="18" t="s">
        <v>137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87</v>
      </c>
      <c r="BK98" s="218">
        <f>ROUND(I98*H98,2)</f>
        <v>0</v>
      </c>
      <c r="BL98" s="18" t="s">
        <v>938</v>
      </c>
      <c r="BM98" s="217" t="s">
        <v>1151</v>
      </c>
    </row>
    <row r="99" spans="1:47" s="2" customFormat="1" ht="12">
      <c r="A99" s="40"/>
      <c r="B99" s="41"/>
      <c r="C99" s="42"/>
      <c r="D99" s="234" t="s">
        <v>154</v>
      </c>
      <c r="E99" s="42"/>
      <c r="F99" s="235" t="s">
        <v>1152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154</v>
      </c>
      <c r="AU99" s="18" t="s">
        <v>87</v>
      </c>
    </row>
    <row r="100" spans="1:65" s="2" customFormat="1" ht="24.15" customHeight="1">
      <c r="A100" s="40"/>
      <c r="B100" s="41"/>
      <c r="C100" s="206" t="s">
        <v>166</v>
      </c>
      <c r="D100" s="206" t="s">
        <v>140</v>
      </c>
      <c r="E100" s="207" t="s">
        <v>1153</v>
      </c>
      <c r="F100" s="208" t="s">
        <v>1154</v>
      </c>
      <c r="G100" s="209" t="s">
        <v>912</v>
      </c>
      <c r="H100" s="210">
        <v>1</v>
      </c>
      <c r="I100" s="211"/>
      <c r="J100" s="212">
        <f>ROUND(I100*H100,2)</f>
        <v>0</v>
      </c>
      <c r="K100" s="208" t="s">
        <v>1136</v>
      </c>
      <c r="L100" s="46"/>
      <c r="M100" s="213" t="s">
        <v>32</v>
      </c>
      <c r="N100" s="214" t="s">
        <v>49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938</v>
      </c>
      <c r="AT100" s="217" t="s">
        <v>140</v>
      </c>
      <c r="AU100" s="217" t="s">
        <v>87</v>
      </c>
      <c r="AY100" s="18" t="s">
        <v>137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87</v>
      </c>
      <c r="BK100" s="218">
        <f>ROUND(I100*H100,2)</f>
        <v>0</v>
      </c>
      <c r="BL100" s="18" t="s">
        <v>938</v>
      </c>
      <c r="BM100" s="217" t="s">
        <v>1155</v>
      </c>
    </row>
    <row r="101" spans="1:47" s="2" customFormat="1" ht="12">
      <c r="A101" s="40"/>
      <c r="B101" s="41"/>
      <c r="C101" s="42"/>
      <c r="D101" s="234" t="s">
        <v>154</v>
      </c>
      <c r="E101" s="42"/>
      <c r="F101" s="235" t="s">
        <v>1156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154</v>
      </c>
      <c r="AU101" s="18" t="s">
        <v>87</v>
      </c>
    </row>
    <row r="102" spans="1:65" s="2" customFormat="1" ht="21.75" customHeight="1">
      <c r="A102" s="40"/>
      <c r="B102" s="41"/>
      <c r="C102" s="206" t="s">
        <v>179</v>
      </c>
      <c r="D102" s="206" t="s">
        <v>140</v>
      </c>
      <c r="E102" s="207" t="s">
        <v>1157</v>
      </c>
      <c r="F102" s="208" t="s">
        <v>1158</v>
      </c>
      <c r="G102" s="209" t="s">
        <v>912</v>
      </c>
      <c r="H102" s="210">
        <v>1</v>
      </c>
      <c r="I102" s="211"/>
      <c r="J102" s="212">
        <f>ROUND(I102*H102,2)</f>
        <v>0</v>
      </c>
      <c r="K102" s="208" t="s">
        <v>1136</v>
      </c>
      <c r="L102" s="46"/>
      <c r="M102" s="213" t="s">
        <v>32</v>
      </c>
      <c r="N102" s="214" t="s">
        <v>49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938</v>
      </c>
      <c r="AT102" s="217" t="s">
        <v>140</v>
      </c>
      <c r="AU102" s="217" t="s">
        <v>87</v>
      </c>
      <c r="AY102" s="18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87</v>
      </c>
      <c r="BK102" s="218">
        <f>ROUND(I102*H102,2)</f>
        <v>0</v>
      </c>
      <c r="BL102" s="18" t="s">
        <v>938</v>
      </c>
      <c r="BM102" s="217" t="s">
        <v>1159</v>
      </c>
    </row>
    <row r="103" spans="1:47" s="2" customFormat="1" ht="12">
      <c r="A103" s="40"/>
      <c r="B103" s="41"/>
      <c r="C103" s="42"/>
      <c r="D103" s="234" t="s">
        <v>154</v>
      </c>
      <c r="E103" s="42"/>
      <c r="F103" s="235" t="s">
        <v>1160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154</v>
      </c>
      <c r="AU103" s="18" t="s">
        <v>87</v>
      </c>
    </row>
    <row r="104" spans="1:65" s="2" customFormat="1" ht="24.15" customHeight="1">
      <c r="A104" s="40"/>
      <c r="B104" s="41"/>
      <c r="C104" s="206" t="s">
        <v>152</v>
      </c>
      <c r="D104" s="206" t="s">
        <v>140</v>
      </c>
      <c r="E104" s="207" t="s">
        <v>1161</v>
      </c>
      <c r="F104" s="208" t="s">
        <v>1162</v>
      </c>
      <c r="G104" s="209" t="s">
        <v>912</v>
      </c>
      <c r="H104" s="210">
        <v>1</v>
      </c>
      <c r="I104" s="211"/>
      <c r="J104" s="212">
        <f>ROUND(I104*H104,2)</f>
        <v>0</v>
      </c>
      <c r="K104" s="208" t="s">
        <v>1136</v>
      </c>
      <c r="L104" s="46"/>
      <c r="M104" s="213" t="s">
        <v>32</v>
      </c>
      <c r="N104" s="214" t="s">
        <v>49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938</v>
      </c>
      <c r="AT104" s="217" t="s">
        <v>140</v>
      </c>
      <c r="AU104" s="217" t="s">
        <v>87</v>
      </c>
      <c r="AY104" s="18" t="s">
        <v>137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87</v>
      </c>
      <c r="BK104" s="218">
        <f>ROUND(I104*H104,2)</f>
        <v>0</v>
      </c>
      <c r="BL104" s="18" t="s">
        <v>938</v>
      </c>
      <c r="BM104" s="217" t="s">
        <v>1163</v>
      </c>
    </row>
    <row r="105" spans="1:47" s="2" customFormat="1" ht="12">
      <c r="A105" s="40"/>
      <c r="B105" s="41"/>
      <c r="C105" s="42"/>
      <c r="D105" s="234" t="s">
        <v>154</v>
      </c>
      <c r="E105" s="42"/>
      <c r="F105" s="235" t="s">
        <v>1164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154</v>
      </c>
      <c r="AU105" s="18" t="s">
        <v>87</v>
      </c>
    </row>
    <row r="106" spans="1:65" s="2" customFormat="1" ht="52.2" customHeight="1">
      <c r="A106" s="40"/>
      <c r="B106" s="41"/>
      <c r="C106" s="206" t="s">
        <v>189</v>
      </c>
      <c r="D106" s="206" t="s">
        <v>140</v>
      </c>
      <c r="E106" s="207" t="s">
        <v>1165</v>
      </c>
      <c r="F106" s="208" t="s">
        <v>1166</v>
      </c>
      <c r="G106" s="209" t="s">
        <v>912</v>
      </c>
      <c r="H106" s="210">
        <v>1</v>
      </c>
      <c r="I106" s="211"/>
      <c r="J106" s="212">
        <f>ROUND(I106*H106,2)</f>
        <v>0</v>
      </c>
      <c r="K106" s="208" t="s">
        <v>1136</v>
      </c>
      <c r="L106" s="46"/>
      <c r="M106" s="213" t="s">
        <v>32</v>
      </c>
      <c r="N106" s="214" t="s">
        <v>49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938</v>
      </c>
      <c r="AT106" s="217" t="s">
        <v>140</v>
      </c>
      <c r="AU106" s="217" t="s">
        <v>87</v>
      </c>
      <c r="AY106" s="18" t="s">
        <v>137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8" t="s">
        <v>87</v>
      </c>
      <c r="BK106" s="218">
        <f>ROUND(I106*H106,2)</f>
        <v>0</v>
      </c>
      <c r="BL106" s="18" t="s">
        <v>938</v>
      </c>
      <c r="BM106" s="217" t="s">
        <v>1167</v>
      </c>
    </row>
    <row r="107" spans="1:47" s="2" customFormat="1" ht="12">
      <c r="A107" s="40"/>
      <c r="B107" s="41"/>
      <c r="C107" s="42"/>
      <c r="D107" s="234" t="s">
        <v>154</v>
      </c>
      <c r="E107" s="42"/>
      <c r="F107" s="235" t="s">
        <v>1168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154</v>
      </c>
      <c r="AU107" s="18" t="s">
        <v>87</v>
      </c>
    </row>
    <row r="108" spans="1:63" s="12" customFormat="1" ht="22.8" customHeight="1">
      <c r="A108" s="12"/>
      <c r="B108" s="190"/>
      <c r="C108" s="191"/>
      <c r="D108" s="192" t="s">
        <v>76</v>
      </c>
      <c r="E108" s="204" t="s">
        <v>1169</v>
      </c>
      <c r="F108" s="204" t="s">
        <v>1170</v>
      </c>
      <c r="G108" s="191"/>
      <c r="H108" s="191"/>
      <c r="I108" s="194"/>
      <c r="J108" s="205">
        <f>BK108</f>
        <v>0</v>
      </c>
      <c r="K108" s="191"/>
      <c r="L108" s="196"/>
      <c r="M108" s="197"/>
      <c r="N108" s="198"/>
      <c r="O108" s="198"/>
      <c r="P108" s="199">
        <f>SUM(P109:P110)</f>
        <v>0</v>
      </c>
      <c r="Q108" s="198"/>
      <c r="R108" s="199">
        <f>SUM(R109:R110)</f>
        <v>0</v>
      </c>
      <c r="S108" s="198"/>
      <c r="T108" s="200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1" t="s">
        <v>168</v>
      </c>
      <c r="AT108" s="202" t="s">
        <v>76</v>
      </c>
      <c r="AU108" s="202" t="s">
        <v>85</v>
      </c>
      <c r="AY108" s="201" t="s">
        <v>137</v>
      </c>
      <c r="BK108" s="203">
        <f>SUM(BK109:BK110)</f>
        <v>0</v>
      </c>
    </row>
    <row r="109" spans="1:65" s="2" customFormat="1" ht="24.15" customHeight="1">
      <c r="A109" s="40"/>
      <c r="B109" s="41"/>
      <c r="C109" s="206" t="s">
        <v>195</v>
      </c>
      <c r="D109" s="206" t="s">
        <v>140</v>
      </c>
      <c r="E109" s="207" t="s">
        <v>1171</v>
      </c>
      <c r="F109" s="208" t="s">
        <v>1172</v>
      </c>
      <c r="G109" s="209" t="s">
        <v>912</v>
      </c>
      <c r="H109" s="210">
        <v>1</v>
      </c>
      <c r="I109" s="211"/>
      <c r="J109" s="212">
        <f>ROUND(I109*H109,2)</f>
        <v>0</v>
      </c>
      <c r="K109" s="208" t="s">
        <v>1136</v>
      </c>
      <c r="L109" s="46"/>
      <c r="M109" s="213" t="s">
        <v>32</v>
      </c>
      <c r="N109" s="214" t="s">
        <v>49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938</v>
      </c>
      <c r="AT109" s="217" t="s">
        <v>140</v>
      </c>
      <c r="AU109" s="217" t="s">
        <v>87</v>
      </c>
      <c r="AY109" s="18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87</v>
      </c>
      <c r="BK109" s="218">
        <f>ROUND(I109*H109,2)</f>
        <v>0</v>
      </c>
      <c r="BL109" s="18" t="s">
        <v>938</v>
      </c>
      <c r="BM109" s="217" t="s">
        <v>1173</v>
      </c>
    </row>
    <row r="110" spans="1:47" s="2" customFormat="1" ht="12">
      <c r="A110" s="40"/>
      <c r="B110" s="41"/>
      <c r="C110" s="42"/>
      <c r="D110" s="234" t="s">
        <v>154</v>
      </c>
      <c r="E110" s="42"/>
      <c r="F110" s="235" t="s">
        <v>1174</v>
      </c>
      <c r="G110" s="42"/>
      <c r="H110" s="42"/>
      <c r="I110" s="221"/>
      <c r="J110" s="42"/>
      <c r="K110" s="42"/>
      <c r="L110" s="46"/>
      <c r="M110" s="273"/>
      <c r="N110" s="274"/>
      <c r="O110" s="270"/>
      <c r="P110" s="270"/>
      <c r="Q110" s="270"/>
      <c r="R110" s="270"/>
      <c r="S110" s="270"/>
      <c r="T110" s="275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154</v>
      </c>
      <c r="AU110" s="18" t="s">
        <v>87</v>
      </c>
    </row>
    <row r="111" spans="1:31" s="2" customFormat="1" ht="6.95" customHeight="1">
      <c r="A111" s="4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46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password="CC35" sheet="1" objects="1" scenarios="1" formatColumns="0" formatRows="0" autoFilter="0"/>
  <autoFilter ref="C84:K11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6" customFormat="1" ht="45" customHeight="1">
      <c r="B3" s="280"/>
      <c r="C3" s="281" t="s">
        <v>1175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1176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1177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1178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1179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1180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1181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1182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1183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1184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1185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84</v>
      </c>
      <c r="F18" s="287" t="s">
        <v>1186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1187</v>
      </c>
      <c r="F19" s="287" t="s">
        <v>1188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1189</v>
      </c>
      <c r="F20" s="287" t="s">
        <v>1190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1191</v>
      </c>
      <c r="F21" s="287" t="s">
        <v>92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1192</v>
      </c>
      <c r="F22" s="287" t="s">
        <v>1193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1194</v>
      </c>
      <c r="F23" s="287" t="s">
        <v>1195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1196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1197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1198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1199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1200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1201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1202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1203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1204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123</v>
      </c>
      <c r="F36" s="287"/>
      <c r="G36" s="287" t="s">
        <v>1205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1206</v>
      </c>
      <c r="F37" s="287"/>
      <c r="G37" s="287" t="s">
        <v>1207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58</v>
      </c>
      <c r="F38" s="287"/>
      <c r="G38" s="287" t="s">
        <v>1208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59</v>
      </c>
      <c r="F39" s="287"/>
      <c r="G39" s="287" t="s">
        <v>1209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124</v>
      </c>
      <c r="F40" s="287"/>
      <c r="G40" s="287" t="s">
        <v>1210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125</v>
      </c>
      <c r="F41" s="287"/>
      <c r="G41" s="287" t="s">
        <v>1211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1212</v>
      </c>
      <c r="F42" s="287"/>
      <c r="G42" s="287" t="s">
        <v>1213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1214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1215</v>
      </c>
      <c r="F44" s="287"/>
      <c r="G44" s="287" t="s">
        <v>1216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127</v>
      </c>
      <c r="F45" s="287"/>
      <c r="G45" s="287" t="s">
        <v>1217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1218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1219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1220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1221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1222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1223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1224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1225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1226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1227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1228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1229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1230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1231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1232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1233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1234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1235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1236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1237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1238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1239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1240</v>
      </c>
      <c r="D76" s="305"/>
      <c r="E76" s="305"/>
      <c r="F76" s="305" t="s">
        <v>1241</v>
      </c>
      <c r="G76" s="306"/>
      <c r="H76" s="305" t="s">
        <v>59</v>
      </c>
      <c r="I76" s="305" t="s">
        <v>62</v>
      </c>
      <c r="J76" s="305" t="s">
        <v>1242</v>
      </c>
      <c r="K76" s="304"/>
    </row>
    <row r="77" spans="2:11" s="1" customFormat="1" ht="17.25" customHeight="1">
      <c r="B77" s="302"/>
      <c r="C77" s="307" t="s">
        <v>1243</v>
      </c>
      <c r="D77" s="307"/>
      <c r="E77" s="307"/>
      <c r="F77" s="308" t="s">
        <v>1244</v>
      </c>
      <c r="G77" s="309"/>
      <c r="H77" s="307"/>
      <c r="I77" s="307"/>
      <c r="J77" s="307" t="s">
        <v>1245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58</v>
      </c>
      <c r="D79" s="312"/>
      <c r="E79" s="312"/>
      <c r="F79" s="313" t="s">
        <v>1246</v>
      </c>
      <c r="G79" s="314"/>
      <c r="H79" s="290" t="s">
        <v>1247</v>
      </c>
      <c r="I79" s="290" t="s">
        <v>1248</v>
      </c>
      <c r="J79" s="290">
        <v>20</v>
      </c>
      <c r="K79" s="304"/>
    </row>
    <row r="80" spans="2:11" s="1" customFormat="1" ht="15" customHeight="1">
      <c r="B80" s="302"/>
      <c r="C80" s="290" t="s">
        <v>1249</v>
      </c>
      <c r="D80" s="290"/>
      <c r="E80" s="290"/>
      <c r="F80" s="313" t="s">
        <v>1246</v>
      </c>
      <c r="G80" s="314"/>
      <c r="H80" s="290" t="s">
        <v>1250</v>
      </c>
      <c r="I80" s="290" t="s">
        <v>1248</v>
      </c>
      <c r="J80" s="290">
        <v>120</v>
      </c>
      <c r="K80" s="304"/>
    </row>
    <row r="81" spans="2:11" s="1" customFormat="1" ht="15" customHeight="1">
      <c r="B81" s="315"/>
      <c r="C81" s="290" t="s">
        <v>1251</v>
      </c>
      <c r="D81" s="290"/>
      <c r="E81" s="290"/>
      <c r="F81" s="313" t="s">
        <v>1252</v>
      </c>
      <c r="G81" s="314"/>
      <c r="H81" s="290" t="s">
        <v>1253</v>
      </c>
      <c r="I81" s="290" t="s">
        <v>1248</v>
      </c>
      <c r="J81" s="290">
        <v>50</v>
      </c>
      <c r="K81" s="304"/>
    </row>
    <row r="82" spans="2:11" s="1" customFormat="1" ht="15" customHeight="1">
      <c r="B82" s="315"/>
      <c r="C82" s="290" t="s">
        <v>1254</v>
      </c>
      <c r="D82" s="290"/>
      <c r="E82" s="290"/>
      <c r="F82" s="313" t="s">
        <v>1246</v>
      </c>
      <c r="G82" s="314"/>
      <c r="H82" s="290" t="s">
        <v>1255</v>
      </c>
      <c r="I82" s="290" t="s">
        <v>1256</v>
      </c>
      <c r="J82" s="290"/>
      <c r="K82" s="304"/>
    </row>
    <row r="83" spans="2:11" s="1" customFormat="1" ht="15" customHeight="1">
      <c r="B83" s="315"/>
      <c r="C83" s="316" t="s">
        <v>1257</v>
      </c>
      <c r="D83" s="316"/>
      <c r="E83" s="316"/>
      <c r="F83" s="317" t="s">
        <v>1252</v>
      </c>
      <c r="G83" s="316"/>
      <c r="H83" s="316" t="s">
        <v>1258</v>
      </c>
      <c r="I83" s="316" t="s">
        <v>1248</v>
      </c>
      <c r="J83" s="316">
        <v>15</v>
      </c>
      <c r="K83" s="304"/>
    </row>
    <row r="84" spans="2:11" s="1" customFormat="1" ht="15" customHeight="1">
      <c r="B84" s="315"/>
      <c r="C84" s="316" t="s">
        <v>1259</v>
      </c>
      <c r="D84" s="316"/>
      <c r="E84" s="316"/>
      <c r="F84" s="317" t="s">
        <v>1252</v>
      </c>
      <c r="G84" s="316"/>
      <c r="H84" s="316" t="s">
        <v>1260</v>
      </c>
      <c r="I84" s="316" t="s">
        <v>1248</v>
      </c>
      <c r="J84" s="316">
        <v>15</v>
      </c>
      <c r="K84" s="304"/>
    </row>
    <row r="85" spans="2:11" s="1" customFormat="1" ht="15" customHeight="1">
      <c r="B85" s="315"/>
      <c r="C85" s="316" t="s">
        <v>1261</v>
      </c>
      <c r="D85" s="316"/>
      <c r="E85" s="316"/>
      <c r="F85" s="317" t="s">
        <v>1252</v>
      </c>
      <c r="G85" s="316"/>
      <c r="H85" s="316" t="s">
        <v>1262</v>
      </c>
      <c r="I85" s="316" t="s">
        <v>1248</v>
      </c>
      <c r="J85" s="316">
        <v>20</v>
      </c>
      <c r="K85" s="304"/>
    </row>
    <row r="86" spans="2:11" s="1" customFormat="1" ht="15" customHeight="1">
      <c r="B86" s="315"/>
      <c r="C86" s="316" t="s">
        <v>1263</v>
      </c>
      <c r="D86" s="316"/>
      <c r="E86" s="316"/>
      <c r="F86" s="317" t="s">
        <v>1252</v>
      </c>
      <c r="G86" s="316"/>
      <c r="H86" s="316" t="s">
        <v>1264</v>
      </c>
      <c r="I86" s="316" t="s">
        <v>1248</v>
      </c>
      <c r="J86" s="316">
        <v>20</v>
      </c>
      <c r="K86" s="304"/>
    </row>
    <row r="87" spans="2:11" s="1" customFormat="1" ht="15" customHeight="1">
      <c r="B87" s="315"/>
      <c r="C87" s="290" t="s">
        <v>1265</v>
      </c>
      <c r="D87" s="290"/>
      <c r="E87" s="290"/>
      <c r="F87" s="313" t="s">
        <v>1252</v>
      </c>
      <c r="G87" s="314"/>
      <c r="H87" s="290" t="s">
        <v>1266</v>
      </c>
      <c r="I87" s="290" t="s">
        <v>1248</v>
      </c>
      <c r="J87" s="290">
        <v>50</v>
      </c>
      <c r="K87" s="304"/>
    </row>
    <row r="88" spans="2:11" s="1" customFormat="1" ht="15" customHeight="1">
      <c r="B88" s="315"/>
      <c r="C88" s="290" t="s">
        <v>1267</v>
      </c>
      <c r="D88" s="290"/>
      <c r="E88" s="290"/>
      <c r="F88" s="313" t="s">
        <v>1252</v>
      </c>
      <c r="G88" s="314"/>
      <c r="H88" s="290" t="s">
        <v>1268</v>
      </c>
      <c r="I88" s="290" t="s">
        <v>1248</v>
      </c>
      <c r="J88" s="290">
        <v>20</v>
      </c>
      <c r="K88" s="304"/>
    </row>
    <row r="89" spans="2:11" s="1" customFormat="1" ht="15" customHeight="1">
      <c r="B89" s="315"/>
      <c r="C89" s="290" t="s">
        <v>1269</v>
      </c>
      <c r="D89" s="290"/>
      <c r="E89" s="290"/>
      <c r="F89" s="313" t="s">
        <v>1252</v>
      </c>
      <c r="G89" s="314"/>
      <c r="H89" s="290" t="s">
        <v>1270</v>
      </c>
      <c r="I89" s="290" t="s">
        <v>1248</v>
      </c>
      <c r="J89" s="290">
        <v>20</v>
      </c>
      <c r="K89" s="304"/>
    </row>
    <row r="90" spans="2:11" s="1" customFormat="1" ht="15" customHeight="1">
      <c r="B90" s="315"/>
      <c r="C90" s="290" t="s">
        <v>1271</v>
      </c>
      <c r="D90" s="290"/>
      <c r="E90" s="290"/>
      <c r="F90" s="313" t="s">
        <v>1252</v>
      </c>
      <c r="G90" s="314"/>
      <c r="H90" s="290" t="s">
        <v>1272</v>
      </c>
      <c r="I90" s="290" t="s">
        <v>1248</v>
      </c>
      <c r="J90" s="290">
        <v>50</v>
      </c>
      <c r="K90" s="304"/>
    </row>
    <row r="91" spans="2:11" s="1" customFormat="1" ht="15" customHeight="1">
      <c r="B91" s="315"/>
      <c r="C91" s="290" t="s">
        <v>1273</v>
      </c>
      <c r="D91" s="290"/>
      <c r="E91" s="290"/>
      <c r="F91" s="313" t="s">
        <v>1252</v>
      </c>
      <c r="G91" s="314"/>
      <c r="H91" s="290" t="s">
        <v>1273</v>
      </c>
      <c r="I91" s="290" t="s">
        <v>1248</v>
      </c>
      <c r="J91" s="290">
        <v>50</v>
      </c>
      <c r="K91" s="304"/>
    </row>
    <row r="92" spans="2:11" s="1" customFormat="1" ht="15" customHeight="1">
      <c r="B92" s="315"/>
      <c r="C92" s="290" t="s">
        <v>1274</v>
      </c>
      <c r="D92" s="290"/>
      <c r="E92" s="290"/>
      <c r="F92" s="313" t="s">
        <v>1252</v>
      </c>
      <c r="G92" s="314"/>
      <c r="H92" s="290" t="s">
        <v>1275</v>
      </c>
      <c r="I92" s="290" t="s">
        <v>1248</v>
      </c>
      <c r="J92" s="290">
        <v>255</v>
      </c>
      <c r="K92" s="304"/>
    </row>
    <row r="93" spans="2:11" s="1" customFormat="1" ht="15" customHeight="1">
      <c r="B93" s="315"/>
      <c r="C93" s="290" t="s">
        <v>1276</v>
      </c>
      <c r="D93" s="290"/>
      <c r="E93" s="290"/>
      <c r="F93" s="313" t="s">
        <v>1246</v>
      </c>
      <c r="G93" s="314"/>
      <c r="H93" s="290" t="s">
        <v>1277</v>
      </c>
      <c r="I93" s="290" t="s">
        <v>1278</v>
      </c>
      <c r="J93" s="290"/>
      <c r="K93" s="304"/>
    </row>
    <row r="94" spans="2:11" s="1" customFormat="1" ht="15" customHeight="1">
      <c r="B94" s="315"/>
      <c r="C94" s="290" t="s">
        <v>1279</v>
      </c>
      <c r="D94" s="290"/>
      <c r="E94" s="290"/>
      <c r="F94" s="313" t="s">
        <v>1246</v>
      </c>
      <c r="G94" s="314"/>
      <c r="H94" s="290" t="s">
        <v>1280</v>
      </c>
      <c r="I94" s="290" t="s">
        <v>1281</v>
      </c>
      <c r="J94" s="290"/>
      <c r="K94" s="304"/>
    </row>
    <row r="95" spans="2:11" s="1" customFormat="1" ht="15" customHeight="1">
      <c r="B95" s="315"/>
      <c r="C95" s="290" t="s">
        <v>1282</v>
      </c>
      <c r="D95" s="290"/>
      <c r="E95" s="290"/>
      <c r="F95" s="313" t="s">
        <v>1246</v>
      </c>
      <c r="G95" s="314"/>
      <c r="H95" s="290" t="s">
        <v>1282</v>
      </c>
      <c r="I95" s="290" t="s">
        <v>1281</v>
      </c>
      <c r="J95" s="290"/>
      <c r="K95" s="304"/>
    </row>
    <row r="96" spans="2:11" s="1" customFormat="1" ht="15" customHeight="1">
      <c r="B96" s="315"/>
      <c r="C96" s="290" t="s">
        <v>43</v>
      </c>
      <c r="D96" s="290"/>
      <c r="E96" s="290"/>
      <c r="F96" s="313" t="s">
        <v>1246</v>
      </c>
      <c r="G96" s="314"/>
      <c r="H96" s="290" t="s">
        <v>1283</v>
      </c>
      <c r="I96" s="290" t="s">
        <v>1281</v>
      </c>
      <c r="J96" s="290"/>
      <c r="K96" s="304"/>
    </row>
    <row r="97" spans="2:11" s="1" customFormat="1" ht="15" customHeight="1">
      <c r="B97" s="315"/>
      <c r="C97" s="290" t="s">
        <v>53</v>
      </c>
      <c r="D97" s="290"/>
      <c r="E97" s="290"/>
      <c r="F97" s="313" t="s">
        <v>1246</v>
      </c>
      <c r="G97" s="314"/>
      <c r="H97" s="290" t="s">
        <v>1284</v>
      </c>
      <c r="I97" s="290" t="s">
        <v>1281</v>
      </c>
      <c r="J97" s="290"/>
      <c r="K97" s="304"/>
    </row>
    <row r="98" spans="2:11" s="1" customFormat="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pans="2:11" s="1" customFormat="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1285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1240</v>
      </c>
      <c r="D103" s="305"/>
      <c r="E103" s="305"/>
      <c r="F103" s="305" t="s">
        <v>1241</v>
      </c>
      <c r="G103" s="306"/>
      <c r="H103" s="305" t="s">
        <v>59</v>
      </c>
      <c r="I103" s="305" t="s">
        <v>62</v>
      </c>
      <c r="J103" s="305" t="s">
        <v>1242</v>
      </c>
      <c r="K103" s="304"/>
    </row>
    <row r="104" spans="2:11" s="1" customFormat="1" ht="17.25" customHeight="1">
      <c r="B104" s="302"/>
      <c r="C104" s="307" t="s">
        <v>1243</v>
      </c>
      <c r="D104" s="307"/>
      <c r="E104" s="307"/>
      <c r="F104" s="308" t="s">
        <v>1244</v>
      </c>
      <c r="G104" s="309"/>
      <c r="H104" s="307"/>
      <c r="I104" s="307"/>
      <c r="J104" s="307" t="s">
        <v>1245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3"/>
      <c r="H105" s="305"/>
      <c r="I105" s="305"/>
      <c r="J105" s="305"/>
      <c r="K105" s="304"/>
    </row>
    <row r="106" spans="2:11" s="1" customFormat="1" ht="15" customHeight="1">
      <c r="B106" s="302"/>
      <c r="C106" s="290" t="s">
        <v>58</v>
      </c>
      <c r="D106" s="312"/>
      <c r="E106" s="312"/>
      <c r="F106" s="313" t="s">
        <v>1246</v>
      </c>
      <c r="G106" s="290"/>
      <c r="H106" s="290" t="s">
        <v>1286</v>
      </c>
      <c r="I106" s="290" t="s">
        <v>1248</v>
      </c>
      <c r="J106" s="290">
        <v>20</v>
      </c>
      <c r="K106" s="304"/>
    </row>
    <row r="107" spans="2:11" s="1" customFormat="1" ht="15" customHeight="1">
      <c r="B107" s="302"/>
      <c r="C107" s="290" t="s">
        <v>1249</v>
      </c>
      <c r="D107" s="290"/>
      <c r="E107" s="290"/>
      <c r="F107" s="313" t="s">
        <v>1246</v>
      </c>
      <c r="G107" s="290"/>
      <c r="H107" s="290" t="s">
        <v>1286</v>
      </c>
      <c r="I107" s="290" t="s">
        <v>1248</v>
      </c>
      <c r="J107" s="290">
        <v>120</v>
      </c>
      <c r="K107" s="304"/>
    </row>
    <row r="108" spans="2:11" s="1" customFormat="1" ht="15" customHeight="1">
      <c r="B108" s="315"/>
      <c r="C108" s="290" t="s">
        <v>1251</v>
      </c>
      <c r="D108" s="290"/>
      <c r="E108" s="290"/>
      <c r="F108" s="313" t="s">
        <v>1252</v>
      </c>
      <c r="G108" s="290"/>
      <c r="H108" s="290" t="s">
        <v>1286</v>
      </c>
      <c r="I108" s="290" t="s">
        <v>1248</v>
      </c>
      <c r="J108" s="290">
        <v>50</v>
      </c>
      <c r="K108" s="304"/>
    </row>
    <row r="109" spans="2:11" s="1" customFormat="1" ht="15" customHeight="1">
      <c r="B109" s="315"/>
      <c r="C109" s="290" t="s">
        <v>1254</v>
      </c>
      <c r="D109" s="290"/>
      <c r="E109" s="290"/>
      <c r="F109" s="313" t="s">
        <v>1246</v>
      </c>
      <c r="G109" s="290"/>
      <c r="H109" s="290" t="s">
        <v>1286</v>
      </c>
      <c r="I109" s="290" t="s">
        <v>1256</v>
      </c>
      <c r="J109" s="290"/>
      <c r="K109" s="304"/>
    </row>
    <row r="110" spans="2:11" s="1" customFormat="1" ht="15" customHeight="1">
      <c r="B110" s="315"/>
      <c r="C110" s="290" t="s">
        <v>1265</v>
      </c>
      <c r="D110" s="290"/>
      <c r="E110" s="290"/>
      <c r="F110" s="313" t="s">
        <v>1252</v>
      </c>
      <c r="G110" s="290"/>
      <c r="H110" s="290" t="s">
        <v>1286</v>
      </c>
      <c r="I110" s="290" t="s">
        <v>1248</v>
      </c>
      <c r="J110" s="290">
        <v>50</v>
      </c>
      <c r="K110" s="304"/>
    </row>
    <row r="111" spans="2:11" s="1" customFormat="1" ht="15" customHeight="1">
      <c r="B111" s="315"/>
      <c r="C111" s="290" t="s">
        <v>1273</v>
      </c>
      <c r="D111" s="290"/>
      <c r="E111" s="290"/>
      <c r="F111" s="313" t="s">
        <v>1252</v>
      </c>
      <c r="G111" s="290"/>
      <c r="H111" s="290" t="s">
        <v>1286</v>
      </c>
      <c r="I111" s="290" t="s">
        <v>1248</v>
      </c>
      <c r="J111" s="290">
        <v>50</v>
      </c>
      <c r="K111" s="304"/>
    </row>
    <row r="112" spans="2:11" s="1" customFormat="1" ht="15" customHeight="1">
      <c r="B112" s="315"/>
      <c r="C112" s="290" t="s">
        <v>1271</v>
      </c>
      <c r="D112" s="290"/>
      <c r="E112" s="290"/>
      <c r="F112" s="313" t="s">
        <v>1252</v>
      </c>
      <c r="G112" s="290"/>
      <c r="H112" s="290" t="s">
        <v>1286</v>
      </c>
      <c r="I112" s="290" t="s">
        <v>1248</v>
      </c>
      <c r="J112" s="290">
        <v>50</v>
      </c>
      <c r="K112" s="304"/>
    </row>
    <row r="113" spans="2:11" s="1" customFormat="1" ht="15" customHeight="1">
      <c r="B113" s="315"/>
      <c r="C113" s="290" t="s">
        <v>58</v>
      </c>
      <c r="D113" s="290"/>
      <c r="E113" s="290"/>
      <c r="F113" s="313" t="s">
        <v>1246</v>
      </c>
      <c r="G113" s="290"/>
      <c r="H113" s="290" t="s">
        <v>1287</v>
      </c>
      <c r="I113" s="290" t="s">
        <v>1248</v>
      </c>
      <c r="J113" s="290">
        <v>20</v>
      </c>
      <c r="K113" s="304"/>
    </row>
    <row r="114" spans="2:11" s="1" customFormat="1" ht="15" customHeight="1">
      <c r="B114" s="315"/>
      <c r="C114" s="290" t="s">
        <v>1288</v>
      </c>
      <c r="D114" s="290"/>
      <c r="E114" s="290"/>
      <c r="F114" s="313" t="s">
        <v>1246</v>
      </c>
      <c r="G114" s="290"/>
      <c r="H114" s="290" t="s">
        <v>1289</v>
      </c>
      <c r="I114" s="290" t="s">
        <v>1248</v>
      </c>
      <c r="J114" s="290">
        <v>120</v>
      </c>
      <c r="K114" s="304"/>
    </row>
    <row r="115" spans="2:11" s="1" customFormat="1" ht="15" customHeight="1">
      <c r="B115" s="315"/>
      <c r="C115" s="290" t="s">
        <v>43</v>
      </c>
      <c r="D115" s="290"/>
      <c r="E115" s="290"/>
      <c r="F115" s="313" t="s">
        <v>1246</v>
      </c>
      <c r="G115" s="290"/>
      <c r="H115" s="290" t="s">
        <v>1290</v>
      </c>
      <c r="I115" s="290" t="s">
        <v>1281</v>
      </c>
      <c r="J115" s="290"/>
      <c r="K115" s="304"/>
    </row>
    <row r="116" spans="2:11" s="1" customFormat="1" ht="15" customHeight="1">
      <c r="B116" s="315"/>
      <c r="C116" s="290" t="s">
        <v>53</v>
      </c>
      <c r="D116" s="290"/>
      <c r="E116" s="290"/>
      <c r="F116" s="313" t="s">
        <v>1246</v>
      </c>
      <c r="G116" s="290"/>
      <c r="H116" s="290" t="s">
        <v>1291</v>
      </c>
      <c r="I116" s="290" t="s">
        <v>1281</v>
      </c>
      <c r="J116" s="290"/>
      <c r="K116" s="304"/>
    </row>
    <row r="117" spans="2:11" s="1" customFormat="1" ht="15" customHeight="1">
      <c r="B117" s="315"/>
      <c r="C117" s="290" t="s">
        <v>62</v>
      </c>
      <c r="D117" s="290"/>
      <c r="E117" s="290"/>
      <c r="F117" s="313" t="s">
        <v>1246</v>
      </c>
      <c r="G117" s="290"/>
      <c r="H117" s="290" t="s">
        <v>1292</v>
      </c>
      <c r="I117" s="290" t="s">
        <v>1293</v>
      </c>
      <c r="J117" s="290"/>
      <c r="K117" s="304"/>
    </row>
    <row r="118" spans="2:11" s="1" customFormat="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pans="2:11" s="1" customFormat="1" ht="18.75" customHeight="1">
      <c r="B119" s="325"/>
      <c r="C119" s="326"/>
      <c r="D119" s="326"/>
      <c r="E119" s="326"/>
      <c r="F119" s="327"/>
      <c r="G119" s="326"/>
      <c r="H119" s="326"/>
      <c r="I119" s="326"/>
      <c r="J119" s="326"/>
      <c r="K119" s="325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s="1" customFormat="1" ht="45" customHeight="1">
      <c r="B122" s="331"/>
      <c r="C122" s="281" t="s">
        <v>1294</v>
      </c>
      <c r="D122" s="281"/>
      <c r="E122" s="281"/>
      <c r="F122" s="281"/>
      <c r="G122" s="281"/>
      <c r="H122" s="281"/>
      <c r="I122" s="281"/>
      <c r="J122" s="281"/>
      <c r="K122" s="332"/>
    </row>
    <row r="123" spans="2:11" s="1" customFormat="1" ht="17.25" customHeight="1">
      <c r="B123" s="333"/>
      <c r="C123" s="305" t="s">
        <v>1240</v>
      </c>
      <c r="D123" s="305"/>
      <c r="E123" s="305"/>
      <c r="F123" s="305" t="s">
        <v>1241</v>
      </c>
      <c r="G123" s="306"/>
      <c r="H123" s="305" t="s">
        <v>59</v>
      </c>
      <c r="I123" s="305" t="s">
        <v>62</v>
      </c>
      <c r="J123" s="305" t="s">
        <v>1242</v>
      </c>
      <c r="K123" s="334"/>
    </row>
    <row r="124" spans="2:11" s="1" customFormat="1" ht="17.25" customHeight="1">
      <c r="B124" s="333"/>
      <c r="C124" s="307" t="s">
        <v>1243</v>
      </c>
      <c r="D124" s="307"/>
      <c r="E124" s="307"/>
      <c r="F124" s="308" t="s">
        <v>1244</v>
      </c>
      <c r="G124" s="309"/>
      <c r="H124" s="307"/>
      <c r="I124" s="307"/>
      <c r="J124" s="307" t="s">
        <v>1245</v>
      </c>
      <c r="K124" s="334"/>
    </row>
    <row r="125" spans="2:11" s="1" customFormat="1" ht="5.25" customHeight="1">
      <c r="B125" s="335"/>
      <c r="C125" s="310"/>
      <c r="D125" s="310"/>
      <c r="E125" s="310"/>
      <c r="F125" s="310"/>
      <c r="G125" s="336"/>
      <c r="H125" s="310"/>
      <c r="I125" s="310"/>
      <c r="J125" s="310"/>
      <c r="K125" s="337"/>
    </row>
    <row r="126" spans="2:11" s="1" customFormat="1" ht="15" customHeight="1">
      <c r="B126" s="335"/>
      <c r="C126" s="290" t="s">
        <v>1249</v>
      </c>
      <c r="D126" s="312"/>
      <c r="E126" s="312"/>
      <c r="F126" s="313" t="s">
        <v>1246</v>
      </c>
      <c r="G126" s="290"/>
      <c r="H126" s="290" t="s">
        <v>1286</v>
      </c>
      <c r="I126" s="290" t="s">
        <v>1248</v>
      </c>
      <c r="J126" s="290">
        <v>120</v>
      </c>
      <c r="K126" s="338"/>
    </row>
    <row r="127" spans="2:11" s="1" customFormat="1" ht="15" customHeight="1">
      <c r="B127" s="335"/>
      <c r="C127" s="290" t="s">
        <v>1295</v>
      </c>
      <c r="D127" s="290"/>
      <c r="E127" s="290"/>
      <c r="F127" s="313" t="s">
        <v>1246</v>
      </c>
      <c r="G127" s="290"/>
      <c r="H127" s="290" t="s">
        <v>1296</v>
      </c>
      <c r="I127" s="290" t="s">
        <v>1248</v>
      </c>
      <c r="J127" s="290" t="s">
        <v>1297</v>
      </c>
      <c r="K127" s="338"/>
    </row>
    <row r="128" spans="2:11" s="1" customFormat="1" ht="15" customHeight="1">
      <c r="B128" s="335"/>
      <c r="C128" s="290" t="s">
        <v>1194</v>
      </c>
      <c r="D128" s="290"/>
      <c r="E128" s="290"/>
      <c r="F128" s="313" t="s">
        <v>1246</v>
      </c>
      <c r="G128" s="290"/>
      <c r="H128" s="290" t="s">
        <v>1298</v>
      </c>
      <c r="I128" s="290" t="s">
        <v>1248</v>
      </c>
      <c r="J128" s="290" t="s">
        <v>1297</v>
      </c>
      <c r="K128" s="338"/>
    </row>
    <row r="129" spans="2:11" s="1" customFormat="1" ht="15" customHeight="1">
      <c r="B129" s="335"/>
      <c r="C129" s="290" t="s">
        <v>1257</v>
      </c>
      <c r="D129" s="290"/>
      <c r="E129" s="290"/>
      <c r="F129" s="313" t="s">
        <v>1252</v>
      </c>
      <c r="G129" s="290"/>
      <c r="H129" s="290" t="s">
        <v>1258</v>
      </c>
      <c r="I129" s="290" t="s">
        <v>1248</v>
      </c>
      <c r="J129" s="290">
        <v>15</v>
      </c>
      <c r="K129" s="338"/>
    </row>
    <row r="130" spans="2:11" s="1" customFormat="1" ht="15" customHeight="1">
      <c r="B130" s="335"/>
      <c r="C130" s="316" t="s">
        <v>1259</v>
      </c>
      <c r="D130" s="316"/>
      <c r="E130" s="316"/>
      <c r="F130" s="317" t="s">
        <v>1252</v>
      </c>
      <c r="G130" s="316"/>
      <c r="H130" s="316" t="s">
        <v>1260</v>
      </c>
      <c r="I130" s="316" t="s">
        <v>1248</v>
      </c>
      <c r="J130" s="316">
        <v>15</v>
      </c>
      <c r="K130" s="338"/>
    </row>
    <row r="131" spans="2:11" s="1" customFormat="1" ht="15" customHeight="1">
      <c r="B131" s="335"/>
      <c r="C131" s="316" t="s">
        <v>1261</v>
      </c>
      <c r="D131" s="316"/>
      <c r="E131" s="316"/>
      <c r="F131" s="317" t="s">
        <v>1252</v>
      </c>
      <c r="G131" s="316"/>
      <c r="H131" s="316" t="s">
        <v>1262</v>
      </c>
      <c r="I131" s="316" t="s">
        <v>1248</v>
      </c>
      <c r="J131" s="316">
        <v>20</v>
      </c>
      <c r="K131" s="338"/>
    </row>
    <row r="132" spans="2:11" s="1" customFormat="1" ht="15" customHeight="1">
      <c r="B132" s="335"/>
      <c r="C132" s="316" t="s">
        <v>1263</v>
      </c>
      <c r="D132" s="316"/>
      <c r="E132" s="316"/>
      <c r="F132" s="317" t="s">
        <v>1252</v>
      </c>
      <c r="G132" s="316"/>
      <c r="H132" s="316" t="s">
        <v>1264</v>
      </c>
      <c r="I132" s="316" t="s">
        <v>1248</v>
      </c>
      <c r="J132" s="316">
        <v>20</v>
      </c>
      <c r="K132" s="338"/>
    </row>
    <row r="133" spans="2:11" s="1" customFormat="1" ht="15" customHeight="1">
      <c r="B133" s="335"/>
      <c r="C133" s="290" t="s">
        <v>1251</v>
      </c>
      <c r="D133" s="290"/>
      <c r="E133" s="290"/>
      <c r="F133" s="313" t="s">
        <v>1252</v>
      </c>
      <c r="G133" s="290"/>
      <c r="H133" s="290" t="s">
        <v>1286</v>
      </c>
      <c r="I133" s="290" t="s">
        <v>1248</v>
      </c>
      <c r="J133" s="290">
        <v>50</v>
      </c>
      <c r="K133" s="338"/>
    </row>
    <row r="134" spans="2:11" s="1" customFormat="1" ht="15" customHeight="1">
      <c r="B134" s="335"/>
      <c r="C134" s="290" t="s">
        <v>1265</v>
      </c>
      <c r="D134" s="290"/>
      <c r="E134" s="290"/>
      <c r="F134" s="313" t="s">
        <v>1252</v>
      </c>
      <c r="G134" s="290"/>
      <c r="H134" s="290" t="s">
        <v>1286</v>
      </c>
      <c r="I134" s="290" t="s">
        <v>1248</v>
      </c>
      <c r="J134" s="290">
        <v>50</v>
      </c>
      <c r="K134" s="338"/>
    </row>
    <row r="135" spans="2:11" s="1" customFormat="1" ht="15" customHeight="1">
      <c r="B135" s="335"/>
      <c r="C135" s="290" t="s">
        <v>1271</v>
      </c>
      <c r="D135" s="290"/>
      <c r="E135" s="290"/>
      <c r="F135" s="313" t="s">
        <v>1252</v>
      </c>
      <c r="G135" s="290"/>
      <c r="H135" s="290" t="s">
        <v>1286</v>
      </c>
      <c r="I135" s="290" t="s">
        <v>1248</v>
      </c>
      <c r="J135" s="290">
        <v>50</v>
      </c>
      <c r="K135" s="338"/>
    </row>
    <row r="136" spans="2:11" s="1" customFormat="1" ht="15" customHeight="1">
      <c r="B136" s="335"/>
      <c r="C136" s="290" t="s">
        <v>1273</v>
      </c>
      <c r="D136" s="290"/>
      <c r="E136" s="290"/>
      <c r="F136" s="313" t="s">
        <v>1252</v>
      </c>
      <c r="G136" s="290"/>
      <c r="H136" s="290" t="s">
        <v>1286</v>
      </c>
      <c r="I136" s="290" t="s">
        <v>1248</v>
      </c>
      <c r="J136" s="290">
        <v>50</v>
      </c>
      <c r="K136" s="338"/>
    </row>
    <row r="137" spans="2:11" s="1" customFormat="1" ht="15" customHeight="1">
      <c r="B137" s="335"/>
      <c r="C137" s="290" t="s">
        <v>1274</v>
      </c>
      <c r="D137" s="290"/>
      <c r="E137" s="290"/>
      <c r="F137" s="313" t="s">
        <v>1252</v>
      </c>
      <c r="G137" s="290"/>
      <c r="H137" s="290" t="s">
        <v>1299</v>
      </c>
      <c r="I137" s="290" t="s">
        <v>1248</v>
      </c>
      <c r="J137" s="290">
        <v>255</v>
      </c>
      <c r="K137" s="338"/>
    </row>
    <row r="138" spans="2:11" s="1" customFormat="1" ht="15" customHeight="1">
      <c r="B138" s="335"/>
      <c r="C138" s="290" t="s">
        <v>1276</v>
      </c>
      <c r="D138" s="290"/>
      <c r="E138" s="290"/>
      <c r="F138" s="313" t="s">
        <v>1246</v>
      </c>
      <c r="G138" s="290"/>
      <c r="H138" s="290" t="s">
        <v>1300</v>
      </c>
      <c r="I138" s="290" t="s">
        <v>1278</v>
      </c>
      <c r="J138" s="290"/>
      <c r="K138" s="338"/>
    </row>
    <row r="139" spans="2:11" s="1" customFormat="1" ht="15" customHeight="1">
      <c r="B139" s="335"/>
      <c r="C139" s="290" t="s">
        <v>1279</v>
      </c>
      <c r="D139" s="290"/>
      <c r="E139" s="290"/>
      <c r="F139" s="313" t="s">
        <v>1246</v>
      </c>
      <c r="G139" s="290"/>
      <c r="H139" s="290" t="s">
        <v>1301</v>
      </c>
      <c r="I139" s="290" t="s">
        <v>1281</v>
      </c>
      <c r="J139" s="290"/>
      <c r="K139" s="338"/>
    </row>
    <row r="140" spans="2:11" s="1" customFormat="1" ht="15" customHeight="1">
      <c r="B140" s="335"/>
      <c r="C140" s="290" t="s">
        <v>1282</v>
      </c>
      <c r="D140" s="290"/>
      <c r="E140" s="290"/>
      <c r="F140" s="313" t="s">
        <v>1246</v>
      </c>
      <c r="G140" s="290"/>
      <c r="H140" s="290" t="s">
        <v>1282</v>
      </c>
      <c r="I140" s="290" t="s">
        <v>1281</v>
      </c>
      <c r="J140" s="290"/>
      <c r="K140" s="338"/>
    </row>
    <row r="141" spans="2:11" s="1" customFormat="1" ht="15" customHeight="1">
      <c r="B141" s="335"/>
      <c r="C141" s="290" t="s">
        <v>43</v>
      </c>
      <c r="D141" s="290"/>
      <c r="E141" s="290"/>
      <c r="F141" s="313" t="s">
        <v>1246</v>
      </c>
      <c r="G141" s="290"/>
      <c r="H141" s="290" t="s">
        <v>1302</v>
      </c>
      <c r="I141" s="290" t="s">
        <v>1281</v>
      </c>
      <c r="J141" s="290"/>
      <c r="K141" s="338"/>
    </row>
    <row r="142" spans="2:11" s="1" customFormat="1" ht="15" customHeight="1">
      <c r="B142" s="335"/>
      <c r="C142" s="290" t="s">
        <v>1303</v>
      </c>
      <c r="D142" s="290"/>
      <c r="E142" s="290"/>
      <c r="F142" s="313" t="s">
        <v>1246</v>
      </c>
      <c r="G142" s="290"/>
      <c r="H142" s="290" t="s">
        <v>1304</v>
      </c>
      <c r="I142" s="290" t="s">
        <v>1281</v>
      </c>
      <c r="J142" s="290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326"/>
      <c r="C144" s="326"/>
      <c r="D144" s="326"/>
      <c r="E144" s="326"/>
      <c r="F144" s="327"/>
      <c r="G144" s="326"/>
      <c r="H144" s="326"/>
      <c r="I144" s="326"/>
      <c r="J144" s="326"/>
      <c r="K144" s="326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1305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1240</v>
      </c>
      <c r="D148" s="305"/>
      <c r="E148" s="305"/>
      <c r="F148" s="305" t="s">
        <v>1241</v>
      </c>
      <c r="G148" s="306"/>
      <c r="H148" s="305" t="s">
        <v>59</v>
      </c>
      <c r="I148" s="305" t="s">
        <v>62</v>
      </c>
      <c r="J148" s="305" t="s">
        <v>1242</v>
      </c>
      <c r="K148" s="304"/>
    </row>
    <row r="149" spans="2:11" s="1" customFormat="1" ht="17.25" customHeight="1">
      <c r="B149" s="302"/>
      <c r="C149" s="307" t="s">
        <v>1243</v>
      </c>
      <c r="D149" s="307"/>
      <c r="E149" s="307"/>
      <c r="F149" s="308" t="s">
        <v>1244</v>
      </c>
      <c r="G149" s="309"/>
      <c r="H149" s="307"/>
      <c r="I149" s="307"/>
      <c r="J149" s="307" t="s">
        <v>1245</v>
      </c>
      <c r="K149" s="304"/>
    </row>
    <row r="150" spans="2:11" s="1" customFormat="1" ht="5.25" customHeight="1">
      <c r="B150" s="315"/>
      <c r="C150" s="310"/>
      <c r="D150" s="310"/>
      <c r="E150" s="310"/>
      <c r="F150" s="310"/>
      <c r="G150" s="311"/>
      <c r="H150" s="310"/>
      <c r="I150" s="310"/>
      <c r="J150" s="310"/>
      <c r="K150" s="338"/>
    </row>
    <row r="151" spans="2:11" s="1" customFormat="1" ht="15" customHeight="1">
      <c r="B151" s="315"/>
      <c r="C151" s="342" t="s">
        <v>1249</v>
      </c>
      <c r="D151" s="290"/>
      <c r="E151" s="290"/>
      <c r="F151" s="343" t="s">
        <v>1246</v>
      </c>
      <c r="G151" s="290"/>
      <c r="H151" s="342" t="s">
        <v>1286</v>
      </c>
      <c r="I151" s="342" t="s">
        <v>1248</v>
      </c>
      <c r="J151" s="342">
        <v>120</v>
      </c>
      <c r="K151" s="338"/>
    </row>
    <row r="152" spans="2:11" s="1" customFormat="1" ht="15" customHeight="1">
      <c r="B152" s="315"/>
      <c r="C152" s="342" t="s">
        <v>1295</v>
      </c>
      <c r="D152" s="290"/>
      <c r="E152" s="290"/>
      <c r="F152" s="343" t="s">
        <v>1246</v>
      </c>
      <c r="G152" s="290"/>
      <c r="H152" s="342" t="s">
        <v>1306</v>
      </c>
      <c r="I152" s="342" t="s">
        <v>1248</v>
      </c>
      <c r="J152" s="342" t="s">
        <v>1297</v>
      </c>
      <c r="K152" s="338"/>
    </row>
    <row r="153" spans="2:11" s="1" customFormat="1" ht="15" customHeight="1">
      <c r="B153" s="315"/>
      <c r="C153" s="342" t="s">
        <v>1194</v>
      </c>
      <c r="D153" s="290"/>
      <c r="E153" s="290"/>
      <c r="F153" s="343" t="s">
        <v>1246</v>
      </c>
      <c r="G153" s="290"/>
      <c r="H153" s="342" t="s">
        <v>1307</v>
      </c>
      <c r="I153" s="342" t="s">
        <v>1248</v>
      </c>
      <c r="J153" s="342" t="s">
        <v>1297</v>
      </c>
      <c r="K153" s="338"/>
    </row>
    <row r="154" spans="2:11" s="1" customFormat="1" ht="15" customHeight="1">
      <c r="B154" s="315"/>
      <c r="C154" s="342" t="s">
        <v>1251</v>
      </c>
      <c r="D154" s="290"/>
      <c r="E154" s="290"/>
      <c r="F154" s="343" t="s">
        <v>1252</v>
      </c>
      <c r="G154" s="290"/>
      <c r="H154" s="342" t="s">
        <v>1286</v>
      </c>
      <c r="I154" s="342" t="s">
        <v>1248</v>
      </c>
      <c r="J154" s="342">
        <v>50</v>
      </c>
      <c r="K154" s="338"/>
    </row>
    <row r="155" spans="2:11" s="1" customFormat="1" ht="15" customHeight="1">
      <c r="B155" s="315"/>
      <c r="C155" s="342" t="s">
        <v>1254</v>
      </c>
      <c r="D155" s="290"/>
      <c r="E155" s="290"/>
      <c r="F155" s="343" t="s">
        <v>1246</v>
      </c>
      <c r="G155" s="290"/>
      <c r="H155" s="342" t="s">
        <v>1286</v>
      </c>
      <c r="I155" s="342" t="s">
        <v>1256</v>
      </c>
      <c r="J155" s="342"/>
      <c r="K155" s="338"/>
    </row>
    <row r="156" spans="2:11" s="1" customFormat="1" ht="15" customHeight="1">
      <c r="B156" s="315"/>
      <c r="C156" s="342" t="s">
        <v>1265</v>
      </c>
      <c r="D156" s="290"/>
      <c r="E156" s="290"/>
      <c r="F156" s="343" t="s">
        <v>1252</v>
      </c>
      <c r="G156" s="290"/>
      <c r="H156" s="342" t="s">
        <v>1286</v>
      </c>
      <c r="I156" s="342" t="s">
        <v>1248</v>
      </c>
      <c r="J156" s="342">
        <v>50</v>
      </c>
      <c r="K156" s="338"/>
    </row>
    <row r="157" spans="2:11" s="1" customFormat="1" ht="15" customHeight="1">
      <c r="B157" s="315"/>
      <c r="C157" s="342" t="s">
        <v>1273</v>
      </c>
      <c r="D157" s="290"/>
      <c r="E157" s="290"/>
      <c r="F157" s="343" t="s">
        <v>1252</v>
      </c>
      <c r="G157" s="290"/>
      <c r="H157" s="342" t="s">
        <v>1286</v>
      </c>
      <c r="I157" s="342" t="s">
        <v>1248</v>
      </c>
      <c r="J157" s="342">
        <v>50</v>
      </c>
      <c r="K157" s="338"/>
    </row>
    <row r="158" spans="2:11" s="1" customFormat="1" ht="15" customHeight="1">
      <c r="B158" s="315"/>
      <c r="C158" s="342" t="s">
        <v>1271</v>
      </c>
      <c r="D158" s="290"/>
      <c r="E158" s="290"/>
      <c r="F158" s="343" t="s">
        <v>1252</v>
      </c>
      <c r="G158" s="290"/>
      <c r="H158" s="342" t="s">
        <v>1286</v>
      </c>
      <c r="I158" s="342" t="s">
        <v>1248</v>
      </c>
      <c r="J158" s="342">
        <v>50</v>
      </c>
      <c r="K158" s="338"/>
    </row>
    <row r="159" spans="2:11" s="1" customFormat="1" ht="15" customHeight="1">
      <c r="B159" s="315"/>
      <c r="C159" s="342" t="s">
        <v>99</v>
      </c>
      <c r="D159" s="290"/>
      <c r="E159" s="290"/>
      <c r="F159" s="343" t="s">
        <v>1246</v>
      </c>
      <c r="G159" s="290"/>
      <c r="H159" s="342" t="s">
        <v>1308</v>
      </c>
      <c r="I159" s="342" t="s">
        <v>1248</v>
      </c>
      <c r="J159" s="342" t="s">
        <v>1309</v>
      </c>
      <c r="K159" s="338"/>
    </row>
    <row r="160" spans="2:11" s="1" customFormat="1" ht="15" customHeight="1">
      <c r="B160" s="315"/>
      <c r="C160" s="342" t="s">
        <v>1310</v>
      </c>
      <c r="D160" s="290"/>
      <c r="E160" s="290"/>
      <c r="F160" s="343" t="s">
        <v>1246</v>
      </c>
      <c r="G160" s="290"/>
      <c r="H160" s="342" t="s">
        <v>1311</v>
      </c>
      <c r="I160" s="342" t="s">
        <v>1281</v>
      </c>
      <c r="J160" s="342"/>
      <c r="K160" s="338"/>
    </row>
    <row r="161" spans="2:11" s="1" customFormat="1" ht="15" customHeight="1">
      <c r="B161" s="344"/>
      <c r="C161" s="324"/>
      <c r="D161" s="324"/>
      <c r="E161" s="324"/>
      <c r="F161" s="324"/>
      <c r="G161" s="324"/>
      <c r="H161" s="324"/>
      <c r="I161" s="324"/>
      <c r="J161" s="324"/>
      <c r="K161" s="345"/>
    </row>
    <row r="162" spans="2:11" s="1" customFormat="1" ht="18.75" customHeight="1">
      <c r="B162" s="326"/>
      <c r="C162" s="336"/>
      <c r="D162" s="336"/>
      <c r="E162" s="336"/>
      <c r="F162" s="346"/>
      <c r="G162" s="336"/>
      <c r="H162" s="336"/>
      <c r="I162" s="336"/>
      <c r="J162" s="336"/>
      <c r="K162" s="326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1312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1240</v>
      </c>
      <c r="D166" s="305"/>
      <c r="E166" s="305"/>
      <c r="F166" s="305" t="s">
        <v>1241</v>
      </c>
      <c r="G166" s="347"/>
      <c r="H166" s="348" t="s">
        <v>59</v>
      </c>
      <c r="I166" s="348" t="s">
        <v>62</v>
      </c>
      <c r="J166" s="305" t="s">
        <v>1242</v>
      </c>
      <c r="K166" s="282"/>
    </row>
    <row r="167" spans="2:11" s="1" customFormat="1" ht="17.25" customHeight="1">
      <c r="B167" s="283"/>
      <c r="C167" s="307" t="s">
        <v>1243</v>
      </c>
      <c r="D167" s="307"/>
      <c r="E167" s="307"/>
      <c r="F167" s="308" t="s">
        <v>1244</v>
      </c>
      <c r="G167" s="349"/>
      <c r="H167" s="350"/>
      <c r="I167" s="350"/>
      <c r="J167" s="307" t="s">
        <v>1245</v>
      </c>
      <c r="K167" s="285"/>
    </row>
    <row r="168" spans="2:11" s="1" customFormat="1" ht="5.25" customHeight="1">
      <c r="B168" s="315"/>
      <c r="C168" s="310"/>
      <c r="D168" s="310"/>
      <c r="E168" s="310"/>
      <c r="F168" s="310"/>
      <c r="G168" s="311"/>
      <c r="H168" s="310"/>
      <c r="I168" s="310"/>
      <c r="J168" s="310"/>
      <c r="K168" s="338"/>
    </row>
    <row r="169" spans="2:11" s="1" customFormat="1" ht="15" customHeight="1">
      <c r="B169" s="315"/>
      <c r="C169" s="290" t="s">
        <v>1249</v>
      </c>
      <c r="D169" s="290"/>
      <c r="E169" s="290"/>
      <c r="F169" s="313" t="s">
        <v>1246</v>
      </c>
      <c r="G169" s="290"/>
      <c r="H169" s="290" t="s">
        <v>1286</v>
      </c>
      <c r="I169" s="290" t="s">
        <v>1248</v>
      </c>
      <c r="J169" s="290">
        <v>120</v>
      </c>
      <c r="K169" s="338"/>
    </row>
    <row r="170" spans="2:11" s="1" customFormat="1" ht="15" customHeight="1">
      <c r="B170" s="315"/>
      <c r="C170" s="290" t="s">
        <v>1295</v>
      </c>
      <c r="D170" s="290"/>
      <c r="E170" s="290"/>
      <c r="F170" s="313" t="s">
        <v>1246</v>
      </c>
      <c r="G170" s="290"/>
      <c r="H170" s="290" t="s">
        <v>1296</v>
      </c>
      <c r="I170" s="290" t="s">
        <v>1248</v>
      </c>
      <c r="J170" s="290" t="s">
        <v>1297</v>
      </c>
      <c r="K170" s="338"/>
    </row>
    <row r="171" spans="2:11" s="1" customFormat="1" ht="15" customHeight="1">
      <c r="B171" s="315"/>
      <c r="C171" s="290" t="s">
        <v>1194</v>
      </c>
      <c r="D171" s="290"/>
      <c r="E171" s="290"/>
      <c r="F171" s="313" t="s">
        <v>1246</v>
      </c>
      <c r="G171" s="290"/>
      <c r="H171" s="290" t="s">
        <v>1313</v>
      </c>
      <c r="I171" s="290" t="s">
        <v>1248</v>
      </c>
      <c r="J171" s="290" t="s">
        <v>1297</v>
      </c>
      <c r="K171" s="338"/>
    </row>
    <row r="172" spans="2:11" s="1" customFormat="1" ht="15" customHeight="1">
      <c r="B172" s="315"/>
      <c r="C172" s="290" t="s">
        <v>1251</v>
      </c>
      <c r="D172" s="290"/>
      <c r="E172" s="290"/>
      <c r="F172" s="313" t="s">
        <v>1252</v>
      </c>
      <c r="G172" s="290"/>
      <c r="H172" s="290" t="s">
        <v>1313</v>
      </c>
      <c r="I172" s="290" t="s">
        <v>1248</v>
      </c>
      <c r="J172" s="290">
        <v>50</v>
      </c>
      <c r="K172" s="338"/>
    </row>
    <row r="173" spans="2:11" s="1" customFormat="1" ht="15" customHeight="1">
      <c r="B173" s="315"/>
      <c r="C173" s="290" t="s">
        <v>1254</v>
      </c>
      <c r="D173" s="290"/>
      <c r="E173" s="290"/>
      <c r="F173" s="313" t="s">
        <v>1246</v>
      </c>
      <c r="G173" s="290"/>
      <c r="H173" s="290" t="s">
        <v>1313</v>
      </c>
      <c r="I173" s="290" t="s">
        <v>1256</v>
      </c>
      <c r="J173" s="290"/>
      <c r="K173" s="338"/>
    </row>
    <row r="174" spans="2:11" s="1" customFormat="1" ht="15" customHeight="1">
      <c r="B174" s="315"/>
      <c r="C174" s="290" t="s">
        <v>1265</v>
      </c>
      <c r="D174" s="290"/>
      <c r="E174" s="290"/>
      <c r="F174" s="313" t="s">
        <v>1252</v>
      </c>
      <c r="G174" s="290"/>
      <c r="H174" s="290" t="s">
        <v>1313</v>
      </c>
      <c r="I174" s="290" t="s">
        <v>1248</v>
      </c>
      <c r="J174" s="290">
        <v>50</v>
      </c>
      <c r="K174" s="338"/>
    </row>
    <row r="175" spans="2:11" s="1" customFormat="1" ht="15" customHeight="1">
      <c r="B175" s="315"/>
      <c r="C175" s="290" t="s">
        <v>1273</v>
      </c>
      <c r="D175" s="290"/>
      <c r="E175" s="290"/>
      <c r="F175" s="313" t="s">
        <v>1252</v>
      </c>
      <c r="G175" s="290"/>
      <c r="H175" s="290" t="s">
        <v>1313</v>
      </c>
      <c r="I175" s="290" t="s">
        <v>1248</v>
      </c>
      <c r="J175" s="290">
        <v>50</v>
      </c>
      <c r="K175" s="338"/>
    </row>
    <row r="176" spans="2:11" s="1" customFormat="1" ht="15" customHeight="1">
      <c r="B176" s="315"/>
      <c r="C176" s="290" t="s">
        <v>1271</v>
      </c>
      <c r="D176" s="290"/>
      <c r="E176" s="290"/>
      <c r="F176" s="313" t="s">
        <v>1252</v>
      </c>
      <c r="G176" s="290"/>
      <c r="H176" s="290" t="s">
        <v>1313</v>
      </c>
      <c r="I176" s="290" t="s">
        <v>1248</v>
      </c>
      <c r="J176" s="290">
        <v>50</v>
      </c>
      <c r="K176" s="338"/>
    </row>
    <row r="177" spans="2:11" s="1" customFormat="1" ht="15" customHeight="1">
      <c r="B177" s="315"/>
      <c r="C177" s="290" t="s">
        <v>123</v>
      </c>
      <c r="D177" s="290"/>
      <c r="E177" s="290"/>
      <c r="F177" s="313" t="s">
        <v>1246</v>
      </c>
      <c r="G177" s="290"/>
      <c r="H177" s="290" t="s">
        <v>1314</v>
      </c>
      <c r="I177" s="290" t="s">
        <v>1315</v>
      </c>
      <c r="J177" s="290"/>
      <c r="K177" s="338"/>
    </row>
    <row r="178" spans="2:11" s="1" customFormat="1" ht="15" customHeight="1">
      <c r="B178" s="315"/>
      <c r="C178" s="290" t="s">
        <v>62</v>
      </c>
      <c r="D178" s="290"/>
      <c r="E178" s="290"/>
      <c r="F178" s="313" t="s">
        <v>1246</v>
      </c>
      <c r="G178" s="290"/>
      <c r="H178" s="290" t="s">
        <v>1316</v>
      </c>
      <c r="I178" s="290" t="s">
        <v>1317</v>
      </c>
      <c r="J178" s="290">
        <v>1</v>
      </c>
      <c r="K178" s="338"/>
    </row>
    <row r="179" spans="2:11" s="1" customFormat="1" ht="15" customHeight="1">
      <c r="B179" s="315"/>
      <c r="C179" s="290" t="s">
        <v>58</v>
      </c>
      <c r="D179" s="290"/>
      <c r="E179" s="290"/>
      <c r="F179" s="313" t="s">
        <v>1246</v>
      </c>
      <c r="G179" s="290"/>
      <c r="H179" s="290" t="s">
        <v>1318</v>
      </c>
      <c r="I179" s="290" t="s">
        <v>1248</v>
      </c>
      <c r="J179" s="290">
        <v>20</v>
      </c>
      <c r="K179" s="338"/>
    </row>
    <row r="180" spans="2:11" s="1" customFormat="1" ht="15" customHeight="1">
      <c r="B180" s="315"/>
      <c r="C180" s="290" t="s">
        <v>59</v>
      </c>
      <c r="D180" s="290"/>
      <c r="E180" s="290"/>
      <c r="F180" s="313" t="s">
        <v>1246</v>
      </c>
      <c r="G180" s="290"/>
      <c r="H180" s="290" t="s">
        <v>1319</v>
      </c>
      <c r="I180" s="290" t="s">
        <v>1248</v>
      </c>
      <c r="J180" s="290">
        <v>255</v>
      </c>
      <c r="K180" s="338"/>
    </row>
    <row r="181" spans="2:11" s="1" customFormat="1" ht="15" customHeight="1">
      <c r="B181" s="315"/>
      <c r="C181" s="290" t="s">
        <v>124</v>
      </c>
      <c r="D181" s="290"/>
      <c r="E181" s="290"/>
      <c r="F181" s="313" t="s">
        <v>1246</v>
      </c>
      <c r="G181" s="290"/>
      <c r="H181" s="290" t="s">
        <v>1210</v>
      </c>
      <c r="I181" s="290" t="s">
        <v>1248</v>
      </c>
      <c r="J181" s="290">
        <v>10</v>
      </c>
      <c r="K181" s="338"/>
    </row>
    <row r="182" spans="2:11" s="1" customFormat="1" ht="15" customHeight="1">
      <c r="B182" s="315"/>
      <c r="C182" s="290" t="s">
        <v>125</v>
      </c>
      <c r="D182" s="290"/>
      <c r="E182" s="290"/>
      <c r="F182" s="313" t="s">
        <v>1246</v>
      </c>
      <c r="G182" s="290"/>
      <c r="H182" s="290" t="s">
        <v>1320</v>
      </c>
      <c r="I182" s="290" t="s">
        <v>1281</v>
      </c>
      <c r="J182" s="290"/>
      <c r="K182" s="338"/>
    </row>
    <row r="183" spans="2:11" s="1" customFormat="1" ht="15" customHeight="1">
      <c r="B183" s="315"/>
      <c r="C183" s="290" t="s">
        <v>1321</v>
      </c>
      <c r="D183" s="290"/>
      <c r="E183" s="290"/>
      <c r="F183" s="313" t="s">
        <v>1246</v>
      </c>
      <c r="G183" s="290"/>
      <c r="H183" s="290" t="s">
        <v>1322</v>
      </c>
      <c r="I183" s="290" t="s">
        <v>1281</v>
      </c>
      <c r="J183" s="290"/>
      <c r="K183" s="338"/>
    </row>
    <row r="184" spans="2:11" s="1" customFormat="1" ht="15" customHeight="1">
      <c r="B184" s="315"/>
      <c r="C184" s="290" t="s">
        <v>1310</v>
      </c>
      <c r="D184" s="290"/>
      <c r="E184" s="290"/>
      <c r="F184" s="313" t="s">
        <v>1246</v>
      </c>
      <c r="G184" s="290"/>
      <c r="H184" s="290" t="s">
        <v>1323</v>
      </c>
      <c r="I184" s="290" t="s">
        <v>1281</v>
      </c>
      <c r="J184" s="290"/>
      <c r="K184" s="338"/>
    </row>
    <row r="185" spans="2:11" s="1" customFormat="1" ht="15" customHeight="1">
      <c r="B185" s="315"/>
      <c r="C185" s="290" t="s">
        <v>127</v>
      </c>
      <c r="D185" s="290"/>
      <c r="E185" s="290"/>
      <c r="F185" s="313" t="s">
        <v>1252</v>
      </c>
      <c r="G185" s="290"/>
      <c r="H185" s="290" t="s">
        <v>1324</v>
      </c>
      <c r="I185" s="290" t="s">
        <v>1248</v>
      </c>
      <c r="J185" s="290">
        <v>50</v>
      </c>
      <c r="K185" s="338"/>
    </row>
    <row r="186" spans="2:11" s="1" customFormat="1" ht="15" customHeight="1">
      <c r="B186" s="315"/>
      <c r="C186" s="290" t="s">
        <v>1325</v>
      </c>
      <c r="D186" s="290"/>
      <c r="E186" s="290"/>
      <c r="F186" s="313" t="s">
        <v>1252</v>
      </c>
      <c r="G186" s="290"/>
      <c r="H186" s="290" t="s">
        <v>1326</v>
      </c>
      <c r="I186" s="290" t="s">
        <v>1327</v>
      </c>
      <c r="J186" s="290"/>
      <c r="K186" s="338"/>
    </row>
    <row r="187" spans="2:11" s="1" customFormat="1" ht="15" customHeight="1">
      <c r="B187" s="315"/>
      <c r="C187" s="290" t="s">
        <v>1328</v>
      </c>
      <c r="D187" s="290"/>
      <c r="E187" s="290"/>
      <c r="F187" s="313" t="s">
        <v>1252</v>
      </c>
      <c r="G187" s="290"/>
      <c r="H187" s="290" t="s">
        <v>1329</v>
      </c>
      <c r="I187" s="290" t="s">
        <v>1327</v>
      </c>
      <c r="J187" s="290"/>
      <c r="K187" s="338"/>
    </row>
    <row r="188" spans="2:11" s="1" customFormat="1" ht="15" customHeight="1">
      <c r="B188" s="315"/>
      <c r="C188" s="290" t="s">
        <v>1330</v>
      </c>
      <c r="D188" s="290"/>
      <c r="E188" s="290"/>
      <c r="F188" s="313" t="s">
        <v>1252</v>
      </c>
      <c r="G188" s="290"/>
      <c r="H188" s="290" t="s">
        <v>1331</v>
      </c>
      <c r="I188" s="290" t="s">
        <v>1327</v>
      </c>
      <c r="J188" s="290"/>
      <c r="K188" s="338"/>
    </row>
    <row r="189" spans="2:11" s="1" customFormat="1" ht="15" customHeight="1">
      <c r="B189" s="315"/>
      <c r="C189" s="351" t="s">
        <v>1332</v>
      </c>
      <c r="D189" s="290"/>
      <c r="E189" s="290"/>
      <c r="F189" s="313" t="s">
        <v>1252</v>
      </c>
      <c r="G189" s="290"/>
      <c r="H189" s="290" t="s">
        <v>1333</v>
      </c>
      <c r="I189" s="290" t="s">
        <v>1334</v>
      </c>
      <c r="J189" s="352" t="s">
        <v>1335</v>
      </c>
      <c r="K189" s="338"/>
    </row>
    <row r="190" spans="2:11" s="1" customFormat="1" ht="15" customHeight="1">
      <c r="B190" s="315"/>
      <c r="C190" s="351" t="s">
        <v>47</v>
      </c>
      <c r="D190" s="290"/>
      <c r="E190" s="290"/>
      <c r="F190" s="313" t="s">
        <v>1246</v>
      </c>
      <c r="G190" s="290"/>
      <c r="H190" s="287" t="s">
        <v>1336</v>
      </c>
      <c r="I190" s="290" t="s">
        <v>1337</v>
      </c>
      <c r="J190" s="290"/>
      <c r="K190" s="338"/>
    </row>
    <row r="191" spans="2:11" s="1" customFormat="1" ht="15" customHeight="1">
      <c r="B191" s="315"/>
      <c r="C191" s="351" t="s">
        <v>1338</v>
      </c>
      <c r="D191" s="290"/>
      <c r="E191" s="290"/>
      <c r="F191" s="313" t="s">
        <v>1246</v>
      </c>
      <c r="G191" s="290"/>
      <c r="H191" s="290" t="s">
        <v>1339</v>
      </c>
      <c r="I191" s="290" t="s">
        <v>1281</v>
      </c>
      <c r="J191" s="290"/>
      <c r="K191" s="338"/>
    </row>
    <row r="192" spans="2:11" s="1" customFormat="1" ht="15" customHeight="1">
      <c r="B192" s="315"/>
      <c r="C192" s="351" t="s">
        <v>1340</v>
      </c>
      <c r="D192" s="290"/>
      <c r="E192" s="290"/>
      <c r="F192" s="313" t="s">
        <v>1246</v>
      </c>
      <c r="G192" s="290"/>
      <c r="H192" s="290" t="s">
        <v>1341</v>
      </c>
      <c r="I192" s="290" t="s">
        <v>1281</v>
      </c>
      <c r="J192" s="290"/>
      <c r="K192" s="338"/>
    </row>
    <row r="193" spans="2:11" s="1" customFormat="1" ht="15" customHeight="1">
      <c r="B193" s="315"/>
      <c r="C193" s="351" t="s">
        <v>1342</v>
      </c>
      <c r="D193" s="290"/>
      <c r="E193" s="290"/>
      <c r="F193" s="313" t="s">
        <v>1252</v>
      </c>
      <c r="G193" s="290"/>
      <c r="H193" s="290" t="s">
        <v>1343</v>
      </c>
      <c r="I193" s="290" t="s">
        <v>1281</v>
      </c>
      <c r="J193" s="290"/>
      <c r="K193" s="338"/>
    </row>
    <row r="194" spans="2:11" s="1" customFormat="1" ht="15" customHeight="1">
      <c r="B194" s="344"/>
      <c r="C194" s="353"/>
      <c r="D194" s="324"/>
      <c r="E194" s="324"/>
      <c r="F194" s="324"/>
      <c r="G194" s="324"/>
      <c r="H194" s="324"/>
      <c r="I194" s="324"/>
      <c r="J194" s="324"/>
      <c r="K194" s="345"/>
    </row>
    <row r="195" spans="2:11" s="1" customFormat="1" ht="18.75" customHeight="1">
      <c r="B195" s="326"/>
      <c r="C195" s="336"/>
      <c r="D195" s="336"/>
      <c r="E195" s="336"/>
      <c r="F195" s="346"/>
      <c r="G195" s="336"/>
      <c r="H195" s="336"/>
      <c r="I195" s="336"/>
      <c r="J195" s="336"/>
      <c r="K195" s="326"/>
    </row>
    <row r="196" spans="2:11" s="1" customFormat="1" ht="18.75" customHeight="1">
      <c r="B196" s="326"/>
      <c r="C196" s="336"/>
      <c r="D196" s="336"/>
      <c r="E196" s="336"/>
      <c r="F196" s="346"/>
      <c r="G196" s="336"/>
      <c r="H196" s="336"/>
      <c r="I196" s="336"/>
      <c r="J196" s="336"/>
      <c r="K196" s="326"/>
    </row>
    <row r="197" spans="2:11" s="1" customFormat="1" ht="18.75" customHeight="1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</row>
    <row r="198" spans="2:11" s="1" customFormat="1" ht="13.5">
      <c r="B198" s="277"/>
      <c r="C198" s="278"/>
      <c r="D198" s="278"/>
      <c r="E198" s="278"/>
      <c r="F198" s="278"/>
      <c r="G198" s="278"/>
      <c r="H198" s="278"/>
      <c r="I198" s="278"/>
      <c r="J198" s="278"/>
      <c r="K198" s="279"/>
    </row>
    <row r="199" spans="2:11" s="1" customFormat="1" ht="21">
      <c r="B199" s="280"/>
      <c r="C199" s="281" t="s">
        <v>1344</v>
      </c>
      <c r="D199" s="281"/>
      <c r="E199" s="281"/>
      <c r="F199" s="281"/>
      <c r="G199" s="281"/>
      <c r="H199" s="281"/>
      <c r="I199" s="281"/>
      <c r="J199" s="281"/>
      <c r="K199" s="282"/>
    </row>
    <row r="200" spans="2:11" s="1" customFormat="1" ht="25.5" customHeight="1">
      <c r="B200" s="280"/>
      <c r="C200" s="354" t="s">
        <v>1345</v>
      </c>
      <c r="D200" s="354"/>
      <c r="E200" s="354"/>
      <c r="F200" s="354" t="s">
        <v>1346</v>
      </c>
      <c r="G200" s="355"/>
      <c r="H200" s="354" t="s">
        <v>1347</v>
      </c>
      <c r="I200" s="354"/>
      <c r="J200" s="354"/>
      <c r="K200" s="282"/>
    </row>
    <row r="201" spans="2:11" s="1" customFormat="1" ht="5.25" customHeight="1">
      <c r="B201" s="315"/>
      <c r="C201" s="310"/>
      <c r="D201" s="310"/>
      <c r="E201" s="310"/>
      <c r="F201" s="310"/>
      <c r="G201" s="336"/>
      <c r="H201" s="310"/>
      <c r="I201" s="310"/>
      <c r="J201" s="310"/>
      <c r="K201" s="338"/>
    </row>
    <row r="202" spans="2:11" s="1" customFormat="1" ht="15" customHeight="1">
      <c r="B202" s="315"/>
      <c r="C202" s="290" t="s">
        <v>1337</v>
      </c>
      <c r="D202" s="290"/>
      <c r="E202" s="290"/>
      <c r="F202" s="313" t="s">
        <v>48</v>
      </c>
      <c r="G202" s="290"/>
      <c r="H202" s="290" t="s">
        <v>1348</v>
      </c>
      <c r="I202" s="290"/>
      <c r="J202" s="290"/>
      <c r="K202" s="338"/>
    </row>
    <row r="203" spans="2:11" s="1" customFormat="1" ht="15" customHeight="1">
      <c r="B203" s="315"/>
      <c r="C203" s="290"/>
      <c r="D203" s="290"/>
      <c r="E203" s="290"/>
      <c r="F203" s="313" t="s">
        <v>49</v>
      </c>
      <c r="G203" s="290"/>
      <c r="H203" s="290" t="s">
        <v>1349</v>
      </c>
      <c r="I203" s="290"/>
      <c r="J203" s="290"/>
      <c r="K203" s="338"/>
    </row>
    <row r="204" spans="2:11" s="1" customFormat="1" ht="15" customHeight="1">
      <c r="B204" s="315"/>
      <c r="C204" s="290"/>
      <c r="D204" s="290"/>
      <c r="E204" s="290"/>
      <c r="F204" s="313" t="s">
        <v>52</v>
      </c>
      <c r="G204" s="290"/>
      <c r="H204" s="290" t="s">
        <v>1350</v>
      </c>
      <c r="I204" s="290"/>
      <c r="J204" s="290"/>
      <c r="K204" s="338"/>
    </row>
    <row r="205" spans="2:11" s="1" customFormat="1" ht="15" customHeight="1">
      <c r="B205" s="315"/>
      <c r="C205" s="290"/>
      <c r="D205" s="290"/>
      <c r="E205" s="290"/>
      <c r="F205" s="313" t="s">
        <v>50</v>
      </c>
      <c r="G205" s="290"/>
      <c r="H205" s="290" t="s">
        <v>1351</v>
      </c>
      <c r="I205" s="290"/>
      <c r="J205" s="290"/>
      <c r="K205" s="338"/>
    </row>
    <row r="206" spans="2:11" s="1" customFormat="1" ht="15" customHeight="1">
      <c r="B206" s="315"/>
      <c r="C206" s="290"/>
      <c r="D206" s="290"/>
      <c r="E206" s="290"/>
      <c r="F206" s="313" t="s">
        <v>51</v>
      </c>
      <c r="G206" s="290"/>
      <c r="H206" s="290" t="s">
        <v>1352</v>
      </c>
      <c r="I206" s="290"/>
      <c r="J206" s="290"/>
      <c r="K206" s="338"/>
    </row>
    <row r="207" spans="2:11" s="1" customFormat="1" ht="15" customHeight="1">
      <c r="B207" s="315"/>
      <c r="C207" s="290"/>
      <c r="D207" s="290"/>
      <c r="E207" s="290"/>
      <c r="F207" s="313"/>
      <c r="G207" s="290"/>
      <c r="H207" s="290"/>
      <c r="I207" s="290"/>
      <c r="J207" s="290"/>
      <c r="K207" s="338"/>
    </row>
    <row r="208" spans="2:11" s="1" customFormat="1" ht="15" customHeight="1">
      <c r="B208" s="315"/>
      <c r="C208" s="290" t="s">
        <v>1293</v>
      </c>
      <c r="D208" s="290"/>
      <c r="E208" s="290"/>
      <c r="F208" s="313" t="s">
        <v>84</v>
      </c>
      <c r="G208" s="290"/>
      <c r="H208" s="290" t="s">
        <v>1353</v>
      </c>
      <c r="I208" s="290"/>
      <c r="J208" s="290"/>
      <c r="K208" s="338"/>
    </row>
    <row r="209" spans="2:11" s="1" customFormat="1" ht="15" customHeight="1">
      <c r="B209" s="315"/>
      <c r="C209" s="290"/>
      <c r="D209" s="290"/>
      <c r="E209" s="290"/>
      <c r="F209" s="313" t="s">
        <v>1189</v>
      </c>
      <c r="G209" s="290"/>
      <c r="H209" s="290" t="s">
        <v>1190</v>
      </c>
      <c r="I209" s="290"/>
      <c r="J209" s="290"/>
      <c r="K209" s="338"/>
    </row>
    <row r="210" spans="2:11" s="1" customFormat="1" ht="15" customHeight="1">
      <c r="B210" s="315"/>
      <c r="C210" s="290"/>
      <c r="D210" s="290"/>
      <c r="E210" s="290"/>
      <c r="F210" s="313" t="s">
        <v>1187</v>
      </c>
      <c r="G210" s="290"/>
      <c r="H210" s="290" t="s">
        <v>1354</v>
      </c>
      <c r="I210" s="290"/>
      <c r="J210" s="290"/>
      <c r="K210" s="338"/>
    </row>
    <row r="211" spans="2:11" s="1" customFormat="1" ht="15" customHeight="1">
      <c r="B211" s="356"/>
      <c r="C211" s="290"/>
      <c r="D211" s="290"/>
      <c r="E211" s="290"/>
      <c r="F211" s="313" t="s">
        <v>1191</v>
      </c>
      <c r="G211" s="351"/>
      <c r="H211" s="342" t="s">
        <v>92</v>
      </c>
      <c r="I211" s="342"/>
      <c r="J211" s="342"/>
      <c r="K211" s="357"/>
    </row>
    <row r="212" spans="2:11" s="1" customFormat="1" ht="15" customHeight="1">
      <c r="B212" s="356"/>
      <c r="C212" s="290"/>
      <c r="D212" s="290"/>
      <c r="E212" s="290"/>
      <c r="F212" s="313" t="s">
        <v>1192</v>
      </c>
      <c r="G212" s="351"/>
      <c r="H212" s="342" t="s">
        <v>1170</v>
      </c>
      <c r="I212" s="342"/>
      <c r="J212" s="342"/>
      <c r="K212" s="357"/>
    </row>
    <row r="213" spans="2:11" s="1" customFormat="1" ht="15" customHeight="1">
      <c r="B213" s="356"/>
      <c r="C213" s="290"/>
      <c r="D213" s="290"/>
      <c r="E213" s="290"/>
      <c r="F213" s="313"/>
      <c r="G213" s="351"/>
      <c r="H213" s="342"/>
      <c r="I213" s="342"/>
      <c r="J213" s="342"/>
      <c r="K213" s="357"/>
    </row>
    <row r="214" spans="2:11" s="1" customFormat="1" ht="15" customHeight="1">
      <c r="B214" s="356"/>
      <c r="C214" s="290" t="s">
        <v>1317</v>
      </c>
      <c r="D214" s="290"/>
      <c r="E214" s="290"/>
      <c r="F214" s="313">
        <v>1</v>
      </c>
      <c r="G214" s="351"/>
      <c r="H214" s="342" t="s">
        <v>1355</v>
      </c>
      <c r="I214" s="342"/>
      <c r="J214" s="342"/>
      <c r="K214" s="357"/>
    </row>
    <row r="215" spans="2:11" s="1" customFormat="1" ht="15" customHeight="1">
      <c r="B215" s="356"/>
      <c r="C215" s="290"/>
      <c r="D215" s="290"/>
      <c r="E215" s="290"/>
      <c r="F215" s="313">
        <v>2</v>
      </c>
      <c r="G215" s="351"/>
      <c r="H215" s="342" t="s">
        <v>1356</v>
      </c>
      <c r="I215" s="342"/>
      <c r="J215" s="342"/>
      <c r="K215" s="357"/>
    </row>
    <row r="216" spans="2:11" s="1" customFormat="1" ht="15" customHeight="1">
      <c r="B216" s="356"/>
      <c r="C216" s="290"/>
      <c r="D216" s="290"/>
      <c r="E216" s="290"/>
      <c r="F216" s="313">
        <v>3</v>
      </c>
      <c r="G216" s="351"/>
      <c r="H216" s="342" t="s">
        <v>1357</v>
      </c>
      <c r="I216" s="342"/>
      <c r="J216" s="342"/>
      <c r="K216" s="357"/>
    </row>
    <row r="217" spans="2:11" s="1" customFormat="1" ht="15" customHeight="1">
      <c r="B217" s="356"/>
      <c r="C217" s="290"/>
      <c r="D217" s="290"/>
      <c r="E217" s="290"/>
      <c r="F217" s="313">
        <v>4</v>
      </c>
      <c r="G217" s="351"/>
      <c r="H217" s="342" t="s">
        <v>1358</v>
      </c>
      <c r="I217" s="342"/>
      <c r="J217" s="342"/>
      <c r="K217" s="357"/>
    </row>
    <row r="218" spans="2:11" s="1" customFormat="1" ht="12.75" customHeight="1">
      <c r="B218" s="358"/>
      <c r="C218" s="359"/>
      <c r="D218" s="359"/>
      <c r="E218" s="359"/>
      <c r="F218" s="359"/>
      <c r="G218" s="359"/>
      <c r="H218" s="359"/>
      <c r="I218" s="359"/>
      <c r="J218" s="359"/>
      <c r="K218" s="36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DESKTOP-SFRLSCC\HP</dc:creator>
  <cp:keywords/>
  <dc:description/>
  <cp:lastModifiedBy>DESKTOP-SFRLSCC\HP</cp:lastModifiedBy>
  <dcterms:created xsi:type="dcterms:W3CDTF">2023-06-30T12:44:42Z</dcterms:created>
  <dcterms:modified xsi:type="dcterms:W3CDTF">2023-06-30T12:44:52Z</dcterms:modified>
  <cp:category/>
  <cp:version/>
  <cp:contentType/>
  <cp:contentStatus/>
</cp:coreProperties>
</file>