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vozovky v..." sheetId="2" r:id="rId2"/>
    <sheet name="SO 102 - Oprava vozovky v..." sheetId="3" r:id="rId3"/>
    <sheet name="SO 103 - Oprava vozovky v..." sheetId="4" r:id="rId4"/>
    <sheet name="VON - Vedlejší a ostatní 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101 - Oprava vozovky v...'!$C$85:$K$487</definedName>
    <definedName name="_xlnm.Print_Area" localSheetId="1">'SO 101 - Oprava vozovky v...'!$C$4:$J$39,'SO 101 - Oprava vozovky v...'!$C$45:$J$67,'SO 101 - Oprava vozovky v...'!$C$73:$K$487</definedName>
    <definedName name="_xlnm._FilterDatabase" localSheetId="2" hidden="1">'SO 102 - Oprava vozovky v...'!$C$85:$K$241</definedName>
    <definedName name="_xlnm.Print_Area" localSheetId="2">'SO 102 - Oprava vozovky v...'!$C$4:$J$39,'SO 102 - Oprava vozovky v...'!$C$45:$J$67,'SO 102 - Oprava vozovky v...'!$C$73:$K$241</definedName>
    <definedName name="_xlnm._FilterDatabase" localSheetId="3" hidden="1">'SO 103 - Oprava vozovky v...'!$C$86:$K$475</definedName>
    <definedName name="_xlnm.Print_Area" localSheetId="3">'SO 103 - Oprava vozovky v...'!$C$4:$J$39,'SO 103 - Oprava vozovky v...'!$C$45:$J$68,'SO 103 - Oprava vozovky v...'!$C$74:$K$475</definedName>
    <definedName name="_xlnm._FilterDatabase" localSheetId="4" hidden="1">'VON - Vedlejší a ostatní ...'!$C$82:$K$115</definedName>
    <definedName name="_xlnm.Print_Area" localSheetId="4">'VON - Vedlejší a ostatní ...'!$C$4:$J$39,'VON - Vedlejší a ostatní ...'!$C$45:$J$64,'VON - Vedlejší a ostatní ...'!$C$70:$K$115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Oprava vozovky v...'!$85:$85</definedName>
    <definedName name="_xlnm.Print_Titles" localSheetId="2">'SO 102 - Oprava vozovky v...'!$85:$85</definedName>
    <definedName name="_xlnm.Print_Titles" localSheetId="3">'SO 103 - Oprava vozovky v...'!$86:$86</definedName>
    <definedName name="_xlnm.Print_Titles" localSheetId="4">'VON - Vedlejší a ostatní ...'!$82:$82</definedName>
  </definedNames>
  <calcPr fullCalcOnLoad="1"/>
</workbook>
</file>

<file path=xl/sharedStrings.xml><?xml version="1.0" encoding="utf-8"?>
<sst xmlns="http://schemas.openxmlformats.org/spreadsheetml/2006/main" count="9405" uniqueCount="932">
  <si>
    <t>Export Komplet</t>
  </si>
  <si>
    <t>VZ</t>
  </si>
  <si>
    <t>2.0</t>
  </si>
  <si>
    <t>ZAMOK</t>
  </si>
  <si>
    <t>False</t>
  </si>
  <si>
    <t>{a1d226c1-43a7-498c-8941-0247e2fdd8ed}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</si>
  <si>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</si>
  <si>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</si>
  <si>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</si>
  <si>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</si>
  <si>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</si>
  <si>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</si>
  <si>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</si>
  <si>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</si>
  <si>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22SP019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</si>
  <si>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</si>
  <si>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</si>
  <si>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II/205 Loza – x III/205 11 Hvozd, oprava</t>
  </si>
  <si>
    <t>KSO:</t>
  </si>
  <si>
    <t/>
  </si>
  <si>
    <t>CC-CZ:</t>
  </si>
  <si>
    <t>Místo:</t>
  </si>
  <si>
    <t>k. ú. Dražeň 650218, k.ú. Loza 6288611</t>
  </si>
  <si>
    <t>Datum:</t>
  </si>
  <si>
    <t>23. 2. 2023</t>
  </si>
  <si>
    <t>Zadavatel:</t>
  </si>
  <si>
    <t>IČ:</t>
  </si>
  <si>
    <t>Správa a údržba silnic Plzeňského kraje, p.o.</t>
  </si>
  <si>
    <t>DIČ:</t>
  </si>
  <si>
    <t>Uchazeč:</t>
  </si>
  <si>
    <t>Vyplň údaj</t>
  </si>
  <si>
    <t>Projektant:</t>
  </si>
  <si>
    <t>STAVplan-CZ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</si>
  <si>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</si>
  <si>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</si>
  <si>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</si>
  <si>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</si>
  <si>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</si>
  <si>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</si>
  <si>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</si>
  <si>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</si>
  <si>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</si>
  <si>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</si>
  <si>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</si>
  <si>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</si>
  <si>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</si>
  <si>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</si>
  <si>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</si>
  <si>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</si>
  <si>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</si>
  <si>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</si>
  <si>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</si>
  <si>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</si>
  <si>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</si>
  <si>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</si>
  <si>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</si>
  <si>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</si>
  <si>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</si>
  <si>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</si>
  <si>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</si>
  <si>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</si>
  <si>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</si>
  <si>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</si>
  <si>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</si>
  <si>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</si>
  <si>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</si>
  <si>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</si>
  <si>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</si>
  <si>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</si>
  <si>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</si>
  <si>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</si>
  <si>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</si>
  <si>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</si>
  <si>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</si>
  <si>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</si>
  <si>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</si>
  <si>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</si>
  <si>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</si>
  <si>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vozovky v úseku Loza – Dražeň</t>
  </si>
  <si>
    <t>STA</t>
  </si>
  <si>
    <t>1</t>
  </si>
  <si>
    <t>{3f3ba4ce-69ce-4201-856c-71af3c3897b9}</t>
  </si>
  <si>
    <t>2</t>
  </si>
  <si>
    <t>SO 102</t>
  </si>
  <si>
    <t>Oprava vozovky v průtahu Dražení</t>
  </si>
  <si>
    <t>{a96ebc30-6467-4867-9b14-bdeeeee52f49}</t>
  </si>
  <si>
    <t>SO 103</t>
  </si>
  <si>
    <t>Oprava vozovky v úseku Dražeň - Hvozd</t>
  </si>
  <si>
    <t>{7a15d326-0c48-4d0a-ab77-1f6b68250dfb}</t>
  </si>
  <si>
    <t>VON</t>
  </si>
  <si>
    <t>Vedlejší a ostatní náklady</t>
  </si>
  <si>
    <t>{b46316ad-edf4-4388-afdc-40d430cb0c18}</t>
  </si>
  <si>
    <t>KRYCÍ LIST SOUPISU PRACÍ</t>
  </si>
  <si>
    <t>Objekt:</t>
  </si>
  <si>
    <t>SO 101 - Oprava vozovky v úseku Loza – Dražeň</t>
  </si>
  <si>
    <t>Položky a dílčí výměry položek vztahujících se k sanacím podkladních vrstev vozovek a ostatních konstrukcí (výměna AZ, lokální opravy ap.) budou čerpány pouze po odsouhlasení objednatelem, na základě výsledků zatěžovacích zkoušek, v rozsahu dle pokynů geotechnického dozoru a za souhlasu TDI !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</si>
  <si>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</si>
  <si>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</si>
  <si>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</si>
  <si>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</si>
  <si>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</si>
  <si>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</si>
  <si>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</si>
  <si>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</si>
  <si>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</si>
  <si>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</si>
  <si>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</si>
  <si>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</si>
  <si>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</si>
  <si>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</si>
  <si>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</si>
  <si>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</si>
  <si>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</si>
  <si>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</si>
  <si>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</si>
  <si>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</si>
  <si>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</si>
  <si>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</si>
  <si>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</si>
  <si>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</si>
  <si>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</si>
  <si>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</si>
  <si>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</si>
  <si>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</si>
  <si>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</si>
  <si>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</si>
  <si>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</si>
  <si>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</si>
  <si>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CS ÚRS 2023 01</t>
  </si>
  <si>
    <t>4</t>
  </si>
  <si>
    <t>-1020339322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</si>
  <si>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</si>
  <si>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</si>
  <si>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Online PSC</t>
  </si>
  <si>
    <t>https://podminky.urs.cz/item/CS_URS_2023_01/113107223</t>
  </si>
  <si>
    <t>VV</t>
  </si>
  <si>
    <t>"Opravy poškozených pokladních vrstev"</t>
  </si>
  <si>
    <t>"odměřeno ze Situace"</t>
  </si>
  <si>
    <t>"Lokální opravy"</t>
  </si>
  <si>
    <t>"Odstranění nestmelených podkladních vrstev vozovky prům. tl. 300mm - predikce 20% plochy vozovky" 18752*0,2</t>
  </si>
  <si>
    <t>113154223</t>
  </si>
  <si>
    <t>Frézování živičného krytu tl 50 mm pruh š přes 0,5 do 1 m pl přes 500 do 1000 m2 bez překážek v trase</t>
  </si>
  <si>
    <t>379664195</t>
  </si>
  <si>
    <t>Frézování živičného podkladu nebo krytu s naložením na dopravní prostředek plochy přes 500 do 1 000 m2 bez překážek v trase pruhu šířky do 1 m, tloušťky vrstvy 50 mm</t>
  </si>
  <si>
    <t>https://podminky.urs.cz/item/CS_URS_2023_01/113154223</t>
  </si>
  <si>
    <t>P</t>
  </si>
  <si>
    <t>Poznámka k položce:
jednotlivě do 1000m2</t>
  </si>
  <si>
    <t>"Lokální opravy - dle provedených zkoušek zatřídění ZAS- T1/T2"</t>
  </si>
  <si>
    <t>"Povinný odkup přebytku frézované zhotovitelem na místě"</t>
  </si>
  <si>
    <t>"Frézování podkladních asfaltových vrstev vozovky prům. tl. 50mm - predikce 20% plochy vozovky" 18752*0,2</t>
  </si>
  <si>
    <t>3</t>
  </si>
  <si>
    <t>113154431</t>
  </si>
  <si>
    <t>Frézování živičného krytu tl do 30 mm pruh š přes 1 do 2 m pl přes 10000 m2 bez překážek v trase</t>
  </si>
  <si>
    <t>-1247844441</t>
  </si>
  <si>
    <t>Frézování živičného podkladu nebo krytu s naložením na dopravní prostředek plochy přes 10 000 m2 bez překážek v trase pruhu šířky do 2 m, tloušťky vrstvy do 30 mm</t>
  </si>
  <si>
    <t>https://podminky.urs.cz/item/CS_URS_2023_01/113154431</t>
  </si>
  <si>
    <t>Poznámka k položce:
tloušťka vrstvy do 30mm
hmotnost sutě upravena na prům. tl. 20mm
celk. výměra přes 10.000 m2</t>
  </si>
  <si>
    <t>"Přípravné a bourací práce"</t>
  </si>
  <si>
    <t>"Oprava TYP 1 - 1. polovina úseku dle provedených zkoušek zatřídění ZAS-T2"</t>
  </si>
  <si>
    <t>"Frézování  spodních asfaltových vrstev vozovky v prům. tl. 20mm vč. dobourání hran komunikace - predikce 50% plochy vozovky" 18752*0,5</t>
  </si>
  <si>
    <t>113154432</t>
  </si>
  <si>
    <t>Frézování živičného krytu tl 40 mm pruh š přes 1 do 2 m pl přes 10000 m2 bez překážek v trase</t>
  </si>
  <si>
    <t>-877846527</t>
  </si>
  <si>
    <t>Frézování živičného podkladu nebo krytu s naložením na dopravní prostředek plochy přes 10 000 m2 bez překážek v trase pruhu šířky do 2 m, tloušťky vrstvy 40 mm</t>
  </si>
  <si>
    <t>https://podminky.urs.cz/item/CS_URS_2023_01/113154432</t>
  </si>
  <si>
    <t>Poznámka k položce:
celk. výměra přes 10.000 m2</t>
  </si>
  <si>
    <t>"Oprava TYP 1 - 1. polovina úseku dle provedených zkoušek zatřídění ZAS-T3"</t>
  </si>
  <si>
    <t>"Frézování  vrchních asfaltových vrstev vozovky v prům. tl. 40mm vč. dobourání hran komunikace  - predikce 50% plochy vozovky" 18752*0,5</t>
  </si>
  <si>
    <t>5</t>
  </si>
  <si>
    <t>113154434</t>
  </si>
  <si>
    <t>Frézování živičného krytu tl 100 mm pruh š přes 1 do 2 m pl přes 10000 m2 bez překážek v trase</t>
  </si>
  <si>
    <t>811885115</t>
  </si>
  <si>
    <t>Frézování živičného podkladu nebo krytu s naložením na dopravní prostředek plochy přes 10 000 m2 bez překážek v trase pruhu šířky do 2 m, tloušťky vrstvy 100 mm</t>
  </si>
  <si>
    <t>https://podminky.urs.cz/item/CS_URS_2023_01/113154434</t>
  </si>
  <si>
    <t>Poznámka k položce:
tloušťka vrstvy do 100mm, hmotnost sutě upravena na prům. tl. 60mm
celk. výměra přes 10.000 m2</t>
  </si>
  <si>
    <t>"Oprava TYP 1 - 2. polovina úseku dle provedených zkoušek zatřídění ZAS-T1"</t>
  </si>
  <si>
    <t>"Frézování asfaltových vrstev vozovky v prům. tl. 60mm vč. dobourání hran komunikace - predikce 50% plochy vozovky" 18752*0,5</t>
  </si>
  <si>
    <t>6</t>
  </si>
  <si>
    <t>122252203</t>
  </si>
  <si>
    <t>Odkopávky a prokopávky nezapažené pro silnice a dálnice v hornině třídy těžitelnosti I objem do 100 m3 strojně</t>
  </si>
  <si>
    <t>m3</t>
  </si>
  <si>
    <t>79651106</t>
  </si>
  <si>
    <t>Odkopávky a prokopávky nezapažené pro silnice a dálnice strojně v hornině třídy těžitelnosti I do 100 m3</t>
  </si>
  <si>
    <t>https://podminky.urs.cz/item/CS_URS_2023_01/122252203</t>
  </si>
  <si>
    <t>Poznámka k položce:
jednotlivě do 100m3</t>
  </si>
  <si>
    <t>"Výměna AZ"</t>
  </si>
  <si>
    <t>"Odkop aktivní zóny vozovky v místech s neunosnou plání prům. tl. 500mm - predikce 20% plochy vozovky" 18752*0,2*0,5</t>
  </si>
  <si>
    <t>7</t>
  </si>
  <si>
    <t>132251251</t>
  </si>
  <si>
    <t>Hloubení rýh nezapažených š do 2000 mm v hornině třídy těžitelnosti I skupiny 3 objem do 20 m3 strojně</t>
  </si>
  <si>
    <t>1974174515</t>
  </si>
  <si>
    <t>Hloubení nezapažených rýh šířky přes 800 do 2 000 mm strojně s urovnáním dna do předepsaného profilu a spádu v hornině třídy těžitelnosti I skupiny 3 do 20 m3</t>
  </si>
  <si>
    <t>https://podminky.urs.cz/item/CS_URS_2023_01/132251251</t>
  </si>
  <si>
    <t>Poznámka k položce:
jednotlivě do 20 m3</t>
  </si>
  <si>
    <t>"odborný odhad (po odpočtu bouraných konstrukcí)"</t>
  </si>
  <si>
    <t>"Hloubení rýh pro provedení rekonstrukce / výstavby nových propustků" 110</t>
  </si>
  <si>
    <t>8</t>
  </si>
  <si>
    <t>162651112-1</t>
  </si>
  <si>
    <t>Vodorovné přemístění výkopku/sypaniny z horniny třídy těžitelnosti I, skupiny 1 až 3 na meziskládku nebo z meziskládky dle dodavatele stavby včetně uložení</t>
  </si>
  <si>
    <t>1698537381</t>
  </si>
  <si>
    <t>Vodorovné přemístění výkopku nebo sypaniny po suchu na obvyklém dopravním prostředku, bez naložení výkopku, z horniny třídy těžitelnosti I skupiny 1 až 3 na meziskládku nebo z meziskládky dle dodavatele stavby včetně uložení</t>
  </si>
  <si>
    <t>"odvoz na meziskládku"</t>
  </si>
  <si>
    <t>"zemina pro zpětný zásyp propustků" 61,2</t>
  </si>
  <si>
    <t>"dovoz z meziskládky"</t>
  </si>
  <si>
    <t>9</t>
  </si>
  <si>
    <t>162751117-1</t>
  </si>
  <si>
    <t>Vodorovné přemístění výkopku/sypaniny z horniny třídy těžitelnosti I, skupiny 1 až 3 na recyklační středisko nebo skládku dle dodavatele stavby včetně uložení</t>
  </si>
  <si>
    <t>1610875334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</si>
  <si>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</si>
  <si>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"odkopávky z výměny podloží" 1875,2</t>
  </si>
  <si>
    <t>"přebytek výkopů z realizace propustků" 110,0-61,2</t>
  </si>
  <si>
    <t>10</t>
  </si>
  <si>
    <t>167151101</t>
  </si>
  <si>
    <t>Nakládání výkopku z hornin třídy těžitelnosti I skupiny 1 až 3 do 100 m3</t>
  </si>
  <si>
    <t>638588778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</si>
  <si>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</si>
  <si>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</si>
  <si>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"dovoz z meziskládky - naložení"</t>
  </si>
  <si>
    <t>11</t>
  </si>
  <si>
    <t>171152111</t>
  </si>
  <si>
    <t>Uložení sypaniny z hornin nesoudržných a sypkých do násypů zhutněných v aktivní zóně silnic a dálnic</t>
  </si>
  <si>
    <t>-1357006706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</si>
  <si>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</si>
  <si>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https://podminky.urs.cz/item/CS_URS_2023_01/171152111</t>
  </si>
  <si>
    <t>"Násyp aktivní zóny vozovky v místech s neunosnou plání prům. tl. 500mm - predikce 20% plochy vozovky" 18752*0,2*0,5</t>
  </si>
  <si>
    <t>12</t>
  </si>
  <si>
    <t>M</t>
  </si>
  <si>
    <t>10364100</t>
  </si>
  <si>
    <t>zemina pro terénní úpravy - tříděná</t>
  </si>
  <si>
    <t>t</t>
  </si>
  <si>
    <t>889332322</t>
  </si>
  <si>
    <t>Poznámka k položce:
ŠDB / zemina vhodná do násypu AZ</t>
  </si>
  <si>
    <t>1875,2*1,8 'Přepočtené koeficientem množství</t>
  </si>
  <si>
    <t>13</t>
  </si>
  <si>
    <t>171201231</t>
  </si>
  <si>
    <t>Poplatek za uložení zeminy a kamení na recyklační skládce (skládkovné) kód odpadu 17 05 04</t>
  </si>
  <si>
    <t>-1092360204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</si>
  <si>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</si>
  <si>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</si>
  <si>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1924*1,8 'Přepočtené koeficientem množství</t>
  </si>
  <si>
    <t>14</t>
  </si>
  <si>
    <t>174151101</t>
  </si>
  <si>
    <t>Zásyp jam, šachet rýh nebo kolem objektů sypaninou se zhutněním</t>
  </si>
  <si>
    <t>1828892607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</si>
  <si>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</si>
  <si>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</si>
  <si>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"Propustky"</t>
  </si>
  <si>
    <t>"odměřeno z řezu"</t>
  </si>
  <si>
    <t>"Zásyp propustků na úroveň pláně - předpoklad z vyzískaného materiálu" 306*0,2</t>
  </si>
  <si>
    <t>181951112</t>
  </si>
  <si>
    <t>Úprava pláně v hornině třídy těžitelnosti I skupiny 1 až 3 se zhutněním strojně</t>
  </si>
  <si>
    <t>-299507217</t>
  </si>
  <si>
    <t>Úprava pláně vyrovnáním výškových rozdílů strojně v hornině třídy těžitelnosti I, skupiny 1 až 3 se zhutněním</t>
  </si>
  <si>
    <t>https://podminky.urs.cz/item/CS_URS_2023_01/181951112</t>
  </si>
  <si>
    <t>"Přehutnění pláně / parapláně vozovky - predikce 20% plochy vozovky" 18752*0,2</t>
  </si>
  <si>
    <t>Vodorovné konstrukce</t>
  </si>
  <si>
    <t>16</t>
  </si>
  <si>
    <t>451315126</t>
  </si>
  <si>
    <t>Podkladní nebo výplňová vrstva z betonu C 20/25 tl do 150 mm</t>
  </si>
  <si>
    <t>1346121634</t>
  </si>
  <si>
    <t>Podkladní a výplňové vrstvy z betonu prostého tloušťky do 150 mm, z betonu C 20/25</t>
  </si>
  <si>
    <t>https://podminky.urs.cz/item/CS_URS_2023_01/451315126</t>
  </si>
  <si>
    <t>"Podbetonování propustků z prostého betonu C 20/25 - XF3 tl. (min.) 100mm" 11*5,9</t>
  </si>
  <si>
    <t>17</t>
  </si>
  <si>
    <t>451541111</t>
  </si>
  <si>
    <t>Lože pod potrubí otevřený výkop ze štěrkodrtě</t>
  </si>
  <si>
    <t>-775452345</t>
  </si>
  <si>
    <t>Lože pod potrubí, stoky a drobné objekty v otevřeném výkopu ze štěrkodrtě 0-63 mm</t>
  </si>
  <si>
    <t>https://podminky.urs.cz/item/CS_URS_2023_01/451541111</t>
  </si>
  <si>
    <t>"Štěrkové lože propustků ze štěrkodrti tl. 100mm" 11*5,9*0,1</t>
  </si>
  <si>
    <t>18</t>
  </si>
  <si>
    <t>451573111</t>
  </si>
  <si>
    <t>Lože pod potrubí otevřený výkop ze štěrkopísku</t>
  </si>
  <si>
    <t>301855944</t>
  </si>
  <si>
    <t>Lože pod potrubí, stoky a drobné objekty v otevřeném výkopu z písku a štěrkopísku do 63 mm</t>
  </si>
  <si>
    <t>https://podminky.urs.cz/item/CS_URS_2023_01/451573111</t>
  </si>
  <si>
    <t>"odměřeno ze Situace a řezu"</t>
  </si>
  <si>
    <t>"Vtoky a výtoky propustku z LK do betonového lože - podkladní ŠP tl. 100mm" 2*11*5,9*0,1</t>
  </si>
  <si>
    <t>"Základové bloky - podkladní ŠP tl. 100mm" 2*11*0,3*0,1</t>
  </si>
  <si>
    <t>Komunikace pozemní</t>
  </si>
  <si>
    <t>19</t>
  </si>
  <si>
    <t>564760101</t>
  </si>
  <si>
    <t>Podklad z kameniva hrubého drceného vel. 16-32 mm plochy do 100 m2 tl 200 mm</t>
  </si>
  <si>
    <t>-1499313868</t>
  </si>
  <si>
    <t>Podklad nebo kryt z kameniva hrubého drceného vel. 16-32 mm s rozprostřením a zhutněním plochy jednotlivě do 100 m2, po zhutnění tl. 200 mm</t>
  </si>
  <si>
    <t>https://podminky.urs.cz/item/CS_URS_2023_01/564760101</t>
  </si>
  <si>
    <t>"Sjezdy"</t>
  </si>
  <si>
    <t>"Podkladní vrstvy sjezdu tl. 200mm (ŠDA 16/32)" 452</t>
  </si>
  <si>
    <t>20</t>
  </si>
  <si>
    <t>564851111</t>
  </si>
  <si>
    <t>Podklad ze štěrkodrtě ŠD plochy přes 100 m2 tl 150 mm</t>
  </si>
  <si>
    <t>1514653975</t>
  </si>
  <si>
    <t>Podklad ze štěrkodrti ŠD s rozprostřením a zhutněním plochy přes 100 m2, po zhutnění tl. 150 mm</t>
  </si>
  <si>
    <t>https://podminky.urs.cz/item/CS_URS_2023_01/564851111</t>
  </si>
  <si>
    <t>"Obnova nestmelených podkladních vrstev vozovky tl. 150mm (ŠDA 0/32 ; 150 mm) - predikce 20% plochy vozovky" 18752*0,2</t>
  </si>
  <si>
    <t>564861111</t>
  </si>
  <si>
    <t>Podklad ze štěrkodrtě ŠD plochy přes 100 m2 tl 200 mm</t>
  </si>
  <si>
    <t>-1319435320</t>
  </si>
  <si>
    <t>Podklad ze štěrkodrti ŠD s rozprostřením a zhutněním plochy přes 100 m2, po zhutnění tl. 200 mm</t>
  </si>
  <si>
    <t>https://podminky.urs.cz/item/CS_URS_2023_01/564861111</t>
  </si>
  <si>
    <t>Poznámka k položce:
Výměra v tl. do 200mm = rezerva na vyrovnání spádu komunikace a na příp. nerovnost podkladu.</t>
  </si>
  <si>
    <t>"Obnova nestmelených podkladních vrstev vozovky tl. (min.) 150mm (ŠDA 0/45) - predikce 20% plochy vozovky" 18752*0,2</t>
  </si>
  <si>
    <t>22</t>
  </si>
  <si>
    <t>565135101</t>
  </si>
  <si>
    <t>Asfaltový beton vrstva podkladní ACP 16 (obalované kamenivo OKS) tl 50 mm š do 1,5 m</t>
  </si>
  <si>
    <t>1425309093</t>
  </si>
  <si>
    <t>Asfaltový beton vrstva podkladní ACP 16 (obalované kamenivo střednězrnné - OKS) s rozprostřením a zhutněním v pruhu šířky do 1,5 m, po zhutnění tl. 50 mm</t>
  </si>
  <si>
    <t>https://podminky.urs.cz/item/CS_URS_2023_01/565135101</t>
  </si>
  <si>
    <t>"Obnova podkladních vrstev vozovky tl. 50mm (ACP 16 + 50/70) - predikce 20% plochy vozovky" 18752*0,2</t>
  </si>
  <si>
    <t>23</t>
  </si>
  <si>
    <t>569903311</t>
  </si>
  <si>
    <t>Zřízení zemních krajnic se zhutněním</t>
  </si>
  <si>
    <t>1628120432</t>
  </si>
  <si>
    <t>Zřízení zemních krajnic z hornin jakékoliv třídy se zhutněním</t>
  </si>
  <si>
    <t>https://podminky.urs.cz/item/CS_URS_2023_01/569903311</t>
  </si>
  <si>
    <t>"Nová konstrukce vozovky"</t>
  </si>
  <si>
    <t>"Krajnice prům. š. 500 a tl. 150mm z frézovaného materiálu (výzisk ZAS T1/T2)" 2880*0,15</t>
  </si>
  <si>
    <t>"Dosypávky pod krajnicemi  v prům. průřezu 0,08 m2 z nenamrzavého materiálu  (výzisk ZAS T1/T2)" 4693*0,08</t>
  </si>
  <si>
    <t>24</t>
  </si>
  <si>
    <t>572531122</t>
  </si>
  <si>
    <t>Ošetření trhlin asfaltovou sanační hmotou š přes 20 do 30 mm</t>
  </si>
  <si>
    <t>m</t>
  </si>
  <si>
    <t>-742404300</t>
  </si>
  <si>
    <t>Vyspravení trhlin dosavadního krytu asfaltovou sanační hmotou ošetření trhlin šířky přes 20 do 30 mm</t>
  </si>
  <si>
    <t>https://podminky.urs.cz/item/CS_URS_2023_01/572531122</t>
  </si>
  <si>
    <t>"oprava zbylých trhlin a spár podle TP115 - predikce prům. tl. do 30mm,  odborný odhad délky" 1200</t>
  </si>
  <si>
    <t>25</t>
  </si>
  <si>
    <t>573231107</t>
  </si>
  <si>
    <t>Postřik živičný spojovací ze silniční emulze v množství 0,40 kg/m2</t>
  </si>
  <si>
    <t>551463265</t>
  </si>
  <si>
    <t>Postřik spojovací PS bez posypu kamenivem ze silniční emulze, v množství 0,40 kg/m2</t>
  </si>
  <si>
    <t>https://podminky.urs.cz/item/CS_URS_2023_01/573231107</t>
  </si>
  <si>
    <t>"Oprava Typ 1"</t>
  </si>
  <si>
    <t>"PS-C; 0,35 kg/m2 ; výpočet vč. rozšíření podkladních vrstev celkem o 1%, resp. 3%"</t>
  </si>
  <si>
    <t>"pod vrstvu ACO" 18752*1,01</t>
  </si>
  <si>
    <t>"pod vrstvu ACL" 18752*1,03</t>
  </si>
  <si>
    <t>"Napojení navazujících PK"</t>
  </si>
  <si>
    <t>"PS-C; 0,35 kg/m2"</t>
  </si>
  <si>
    <t>"pod vrstvu ACO" 344</t>
  </si>
  <si>
    <t>"pod vrstvu ACO"  452</t>
  </si>
  <si>
    <t>26</t>
  </si>
  <si>
    <t>577144121</t>
  </si>
  <si>
    <t>Asfaltový beton vrstva obrusná ACO 11 (ABS) tř. I tl 50 mm š přes 3 m z nemodifikovaného asfaltu</t>
  </si>
  <si>
    <t>1201276380</t>
  </si>
  <si>
    <t>Asfaltový beton vrstva obrusná ACO 11 (ABS) s rozprostřením a se zhutněním z nemodifikovaného asfaltu v pruhu šířky přes 3 m tř. I, po zhutnění tl. 50 mm</t>
  </si>
  <si>
    <t>https://podminky.urs.cz/item/CS_URS_2023_01/577144121</t>
  </si>
  <si>
    <t>"ACO 11+ tl. 50mm ; 50/70"</t>
  </si>
  <si>
    <t>"obrusná vrstva vozovky" 18752</t>
  </si>
  <si>
    <t>"Oprava / napojení navazujících PK"</t>
  </si>
  <si>
    <t>"ACO 11+ prům. tl. 50mm ; 50/70 ; s vyrovnáním"</t>
  </si>
  <si>
    <t>"obrusná vrstva vozovky"  344</t>
  </si>
  <si>
    <t>"obrusná vrstva sjezdů"  452</t>
  </si>
  <si>
    <t>27</t>
  </si>
  <si>
    <t>577145112</t>
  </si>
  <si>
    <t>Asfaltový beton vrstva ložní ACL 16 (ABH) tl 50 mm š do 3 m z nemodifikovaného asfaltu</t>
  </si>
  <si>
    <t>-367939660</t>
  </si>
  <si>
    <t>Asfaltový beton vrstva ložní ACL 16 (ABH) s rozprostřením a zhutněním z nemodifikovaného asfaltu v pruhu šířky do 3 m, po zhutnění tl. 50 mm</t>
  </si>
  <si>
    <t>https://podminky.urs.cz/item/CS_URS_2023_01/577145112</t>
  </si>
  <si>
    <t>"ACL 16+ tl. 50mm ; 50/70"</t>
  </si>
  <si>
    <t>"ložná vrstva sjezdů"  452</t>
  </si>
  <si>
    <t>28</t>
  </si>
  <si>
    <t>577165122</t>
  </si>
  <si>
    <t>Asfaltový beton vrstva ložní ACL 16 (ABH) tl 70 mm š přes 3 m z nemodifikovaného asfaltu</t>
  </si>
  <si>
    <t>375404392</t>
  </si>
  <si>
    <t>Asfaltový beton vrstva ložní ACL 16 (ABH) s rozprostřením a zhutněním z nemodifikovaného asfaltu v pruhu šířky přes 3 m, po zhutnění tl. 70 mm</t>
  </si>
  <si>
    <t>https://podminky.urs.cz/item/CS_URS_2023_01/577165122</t>
  </si>
  <si>
    <t>"ACL 16+ tl. 70mm ; 50/70 ; výpočet vč. rozšíření podkladních vrstev celkem o 2%"</t>
  </si>
  <si>
    <t>"ložní vrstva vozovky" 18752*1,02</t>
  </si>
  <si>
    <t>29</t>
  </si>
  <si>
    <t>597161111</t>
  </si>
  <si>
    <t>Rigol dlážděný do lože z betonu tl 100 mm z lomového kamene</t>
  </si>
  <si>
    <t>-1248306726</t>
  </si>
  <si>
    <t>Rigol dlážděný do lože z betonu prostého tl. 100 mm, s vyplněním a zatřením spár cementovou maltou z lomového kamene tl. do 250 mm</t>
  </si>
  <si>
    <t>https://podminky.urs.cz/item/CS_URS_2023_01/597161111</t>
  </si>
  <si>
    <t>"Vtoky a výtoky propustku z LK do betonového lože" 2*11*5,9</t>
  </si>
  <si>
    <t>Ostatní konstrukce a práce, bourání</t>
  </si>
  <si>
    <t>30</t>
  </si>
  <si>
    <t>912211111</t>
  </si>
  <si>
    <t>Montáž směrového sloupku silničního plastového prosté uložení bez betonového základu</t>
  </si>
  <si>
    <t>kus</t>
  </si>
  <si>
    <t>2045612941</t>
  </si>
  <si>
    <t>Montáž směrového sloupku plastového s odrazkou prostým uložením bez betonového základu silničního</t>
  </si>
  <si>
    <t>https://podminky.urs.cz/item/CS_URS_2023_01/912211111</t>
  </si>
  <si>
    <t>"Směrové sloupky Z11g - na vjezdech" 42</t>
  </si>
  <si>
    <t>31</t>
  </si>
  <si>
    <t>40445158-1</t>
  </si>
  <si>
    <t>sloupek výstražný kruhový silniční plastový červený Z11g</t>
  </si>
  <si>
    <t>-349625469</t>
  </si>
  <si>
    <t>32</t>
  </si>
  <si>
    <t>912221111</t>
  </si>
  <si>
    <t>Montáž směrového sloupku silničního ocelového pružného zinkovaného ručním beraněním</t>
  </si>
  <si>
    <t>1575162221</t>
  </si>
  <si>
    <t>Montáž směrového sloupku ocelového pružného ručním beraněním silničního</t>
  </si>
  <si>
    <t>https://podminky.urs.cz/item/CS_URS_2023_01/912221111</t>
  </si>
  <si>
    <t>Poznámka k položce:
Odstranění stávajících sloupků bude provedeno pracovníky údržby / objednatelem.</t>
  </si>
  <si>
    <t>"odměřeno z PP"</t>
  </si>
  <si>
    <t>"Směrové sloupky Z11a/b" 193</t>
  </si>
  <si>
    <t>33</t>
  </si>
  <si>
    <t>40445165</t>
  </si>
  <si>
    <t>sloupek směrový silniční ocelový</t>
  </si>
  <si>
    <t>-765996195</t>
  </si>
  <si>
    <t>34</t>
  </si>
  <si>
    <t>915111112</t>
  </si>
  <si>
    <t>Vodorovné dopravní značení dělící čáry souvislé š 125 mm retroreflexní bílá barva</t>
  </si>
  <si>
    <t>1067422089</t>
  </si>
  <si>
    <t>Vodorovné dopravní značení stříkané barvou dělící čára šířky 125 mm souvislá bílá retroreflexní</t>
  </si>
  <si>
    <t>https://podminky.urs.cz/item/CS_URS_2023_01/915111112</t>
  </si>
  <si>
    <t>"Nové VDZ - 1. fáze"</t>
  </si>
  <si>
    <t>"Vodící V4 (0,125)" 6142</t>
  </si>
  <si>
    <t>35</t>
  </si>
  <si>
    <t>915121122</t>
  </si>
  <si>
    <t>Vodorovné dopravní značení vodící čáry přerušované š 250 mm retroreflexní bílá barva</t>
  </si>
  <si>
    <t>-1546459828</t>
  </si>
  <si>
    <t>Vodorovné dopravní značení stříkané barvou vodící čára bílá šířky 250 mm přerušovaná retroreflexní</t>
  </si>
  <si>
    <t>https://podminky.urs.cz/item/CS_URS_2023_01/915121122</t>
  </si>
  <si>
    <t>"V2b (1,5/1,5/0,25)" 39</t>
  </si>
  <si>
    <t>36</t>
  </si>
  <si>
    <t>915211112</t>
  </si>
  <si>
    <t>Vodorovné dopravní značení dělící čáry souvislé š 125 mm retroreflexní bílý plast</t>
  </si>
  <si>
    <t>-490418748</t>
  </si>
  <si>
    <t>Vodorovné dopravní značení stříkaným plastem dělící čára šířky 125 mm souvislá bílá retroreflexní</t>
  </si>
  <si>
    <t>https://podminky.urs.cz/item/CS_URS_2023_01/915211112</t>
  </si>
  <si>
    <t>Poznámka k položce:
vč. příp. smetení kraje vozovky před provedení VDZ</t>
  </si>
  <si>
    <t>"Nové VDZ - 2. fáze"</t>
  </si>
  <si>
    <t>37</t>
  </si>
  <si>
    <t>915221122</t>
  </si>
  <si>
    <t>Vodorovné dopravní značení vodící čáry přerušované š 250 mm retroreflexní bílý plast</t>
  </si>
  <si>
    <t>992658607</t>
  </si>
  <si>
    <t>Vodorovné dopravní značení stříkaným plastem vodící čára bílá šířky 250 mm přerušovaná retroreflexní</t>
  </si>
  <si>
    <t>https://podminky.urs.cz/item/CS_URS_2023_01/915221122</t>
  </si>
  <si>
    <t>38</t>
  </si>
  <si>
    <t>915611111</t>
  </si>
  <si>
    <t>Předznačení vodorovného liniového značení</t>
  </si>
  <si>
    <t>536149372</t>
  </si>
  <si>
    <t>Předznačení pro vodorovné značení stříkané barvou nebo prováděné z nátěrových hmot liniové dělicí čáry, vodicí proužky</t>
  </si>
  <si>
    <t>https://podminky.urs.cz/item/CS_URS_2023_01/915611111</t>
  </si>
  <si>
    <t>"Nové VDZ - 1. fáze - předznačení"</t>
  </si>
  <si>
    <t>39</t>
  </si>
  <si>
    <t>919411111-1</t>
  </si>
  <si>
    <t>Čelo propustku prefabrikované pro propustek z trub DN 300 až 500 včetně základu a římsy</t>
  </si>
  <si>
    <t>1425884860</t>
  </si>
  <si>
    <t>Čelo propustku prefabrikované včetně základu a římsy z betonu prostého, pro propustek z trub DN 300 až 500 mm</t>
  </si>
  <si>
    <t>Poznámka k položce:
prefabrikované čelo typu TBM-Q 650/75/400</t>
  </si>
  <si>
    <t>"Čela propustků včetně základů a římsy z betonu C 30/37 - XF4" 2*11</t>
  </si>
  <si>
    <t>40</t>
  </si>
  <si>
    <t>919535559</t>
  </si>
  <si>
    <t>Obetonování trubního propustku betonem prostým tř. C 25/30</t>
  </si>
  <si>
    <t>2024255495</t>
  </si>
  <si>
    <t>Obetonování trubního propustku betonem prostým bez zvýšených nároků na prostředí tř. C 25/30</t>
  </si>
  <si>
    <t>https://podminky.urs.cz/item/CS_URS_2023_01/919535559</t>
  </si>
  <si>
    <t>"Obetonování propustků z prostého betonu C 20/25 - XF3" 11*1,16</t>
  </si>
  <si>
    <t>41</t>
  </si>
  <si>
    <t>919551112</t>
  </si>
  <si>
    <t>Zřízení propustku z trub plastových PE rýhovaných se spojkami nebo s hrdlem DN 400 mm</t>
  </si>
  <si>
    <t>1185814111</t>
  </si>
  <si>
    <t>Zřízení propustku z trub plastových polyetylenových rýhovaných se spojkami nebo s hrdlem DN 400 mm</t>
  </si>
  <si>
    <t>https://podminky.urs.cz/item/CS_URS_2023_01/919551112</t>
  </si>
  <si>
    <t>"korugované potrubí DN400 SN12, dl.7,40 m" 11*7,4</t>
  </si>
  <si>
    <t>42</t>
  </si>
  <si>
    <t>28617286</t>
  </si>
  <si>
    <t>trubka kanalizační PP korugovaná se zesílenou stěnou DN 400x6000mm SN12</t>
  </si>
  <si>
    <t>773272034</t>
  </si>
  <si>
    <t>81,4*1,015 'Přepočtené koeficientem množství</t>
  </si>
  <si>
    <t>43</t>
  </si>
  <si>
    <t>919721282</t>
  </si>
  <si>
    <t>Geomříž pro vyztužení stávajícího asfaltového povrchu z PP s geotextilií</t>
  </si>
  <si>
    <t>-1062524354</t>
  </si>
  <si>
    <t>Vyztužení stávajícího asfaltového povrchu geomříží z polypropylénu s geotextilií</t>
  </si>
  <si>
    <t>https://podminky.urs.cz/item/CS_URS_2023_01/919721282</t>
  </si>
  <si>
    <t>"oprava rozvětvěných trhlin s použitím geosyntetika s min. pevnosti 100kN/m dle TP147 a předpisu výrobce - predikce 10% z plochy vozovky" 18752*0,1</t>
  </si>
  <si>
    <t>44</t>
  </si>
  <si>
    <t>919732211</t>
  </si>
  <si>
    <t>Styčná spára napojení nového živičného povrchu na stávající za tepla š 15 mm hl 25 mm s prořezáním</t>
  </si>
  <si>
    <t>-72154697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</si>
  <si>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</si>
  <si>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</si>
  <si>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"Ostatní"</t>
  </si>
  <si>
    <t>"Napojení na stávající stav - zálivka s proříznutím spáry" 6+6</t>
  </si>
  <si>
    <t>"Ošetření středové spáry z důvodu realizace opravy po polovinách vozovky - zálivka s proříznutím spáry" 3093</t>
  </si>
  <si>
    <t>45</t>
  </si>
  <si>
    <t>919735111</t>
  </si>
  <si>
    <t>Řezání stávajícího živičného krytu hl do 50 mm</t>
  </si>
  <si>
    <t>356528262</t>
  </si>
  <si>
    <t>Řezání stávajícího živičného krytu nebo podkladu hloubky do 50 mm</t>
  </si>
  <si>
    <t>https://podminky.urs.cz/item/CS_URS_2023_01/919735111</t>
  </si>
  <si>
    <t>Poznámka k položce:
vč. likvidace vzniklého odpadu</t>
  </si>
  <si>
    <t>"Napojení na stávající stav - zaříznutí hrany" 6+6</t>
  </si>
  <si>
    <t>"Ošetření středové spáry z důvodu realizace opravy po polovinách vozovky - zaříznutí hrany" 3093</t>
  </si>
  <si>
    <t>46</t>
  </si>
  <si>
    <t>938902151</t>
  </si>
  <si>
    <t>Čistění příkopů strojně příkopovou frézou š dna do 400 mm</t>
  </si>
  <si>
    <t>1707091894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</si>
  <si>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</si>
  <si>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https://podminky.urs.cz/item/CS_URS_2023_01/938902151</t>
  </si>
  <si>
    <t>"Pročištění příkopu příkopovou frézou" 4369</t>
  </si>
  <si>
    <t>47</t>
  </si>
  <si>
    <t>938909311</t>
  </si>
  <si>
    <t>Čištění vozovek metením strojně podkladu nebo krytu betonového nebo živičného</t>
  </si>
  <si>
    <t>97309188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</si>
  <si>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</si>
  <si>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https://podminky.urs.cz/item/CS_URS_2023_01/938909311</t>
  </si>
  <si>
    <t>"Oprava TYP 1"</t>
  </si>
  <si>
    <t>"Očištění vozovky po provedení frézování - pro provedení kontroly podkladních vrstev a stanovení rozsahu lokálních oprav / sanací" 18752</t>
  </si>
  <si>
    <t>48</t>
  </si>
  <si>
    <t>961021311</t>
  </si>
  <si>
    <t>Bourání základů ze zdiva kamenného</t>
  </si>
  <si>
    <t>11064137</t>
  </si>
  <si>
    <t>Bourání základů ze zdiva kamenného na jakoukoli maltu</t>
  </si>
  <si>
    <t>https://podminky.urs.cz/item/CS_URS_2023_01/961021311</t>
  </si>
  <si>
    <t>"odborný odhad"</t>
  </si>
  <si>
    <t>"Bourání povrchových a skrytých kamenných konstrukcí v rámci rekonstrukce komunikace (patníky, propustky, čela ap.) " 10,0</t>
  </si>
  <si>
    <t>49</t>
  </si>
  <si>
    <t>961044111</t>
  </si>
  <si>
    <t>Bourání základů z betonu prostého</t>
  </si>
  <si>
    <t>-761875283</t>
  </si>
  <si>
    <t>Bourání základů z betonu prostého</t>
  </si>
  <si>
    <t>https://podminky.urs.cz/item/CS_URS_2023_01/961044111</t>
  </si>
  <si>
    <t>"Bourání povrchových a skrytých betonových konstrukcí v rámci rekonstrukce komunikace (patníky, propustky, čela ap.) " 10,0</t>
  </si>
  <si>
    <t>50</t>
  </si>
  <si>
    <t>961055111</t>
  </si>
  <si>
    <t>Bourání základů ze ŽB</t>
  </si>
  <si>
    <t>-1423838614</t>
  </si>
  <si>
    <t>Bourání základů z betonu železového</t>
  </si>
  <si>
    <t>https://podminky.urs.cz/item/CS_URS_2023_01/961055111</t>
  </si>
  <si>
    <t>"Bourání povrchových a skrytých železobetonových konstrukcí v rámci rekonstrukce komunikace (patníky, propustky, čela ap.) " 10,0</t>
  </si>
  <si>
    <t>997</t>
  </si>
  <si>
    <t>Přesun sutě</t>
  </si>
  <si>
    <t>51</t>
  </si>
  <si>
    <t>997221551-0</t>
  </si>
  <si>
    <t>Vodorovná doprava suti na meziskládku nebo z meziskládky ze sypkých materiálů včetně uložení na vzdálenost dle dodavatele stavby</t>
  </si>
  <si>
    <t>-617456819</t>
  </si>
  <si>
    <t>Vodorovná doprava suti na meziskládku nebo z meziskládky bez naložení, ale se složením a s hrubým urovnáním ze sypkých materiálů, na vzdálenost dle dodavatele stavby</t>
  </si>
  <si>
    <t>Poznámka k položce:
jedn. hm. suti 2,3t/m3</t>
  </si>
  <si>
    <t>"materiál na zřízení krajnic a dosypávek" 807,44*2,3</t>
  </si>
  <si>
    <t>52</t>
  </si>
  <si>
    <t>997221551-1</t>
  </si>
  <si>
    <t>Vodorovná doprava suti na recyklační středisko nebo skládku ze sypkých materiálů včetně uložení na vzdálenost dle dodavatele stavby</t>
  </si>
  <si>
    <t>1883635619</t>
  </si>
  <si>
    <t>Vodorovná doprava suti na recyklační středisko nebo skládku bez naložení, ale se složením a s hrubým urovnáním ze sypkých materiálů, na vzdálenost dle dodavatele stavby</t>
  </si>
  <si>
    <t>"kamenivo, nestmelené vrstvy (dle výkazu suti)" 1650,176</t>
  </si>
  <si>
    <t>"materiál z pročištění krajnic (dle výkazu suti)" 218,45</t>
  </si>
  <si>
    <t>53</t>
  </si>
  <si>
    <t>997221551-1a</t>
  </si>
  <si>
    <t>Vodorovná doprava suti na recyklační středisko ze sypkých materiálů včetně uložení na vzdálenost dle dodavatele stavby</t>
  </si>
  <si>
    <t>-1037202350</t>
  </si>
  <si>
    <t>Vodorovná doprava suti na recyklační středisko bez naložení, ale se složením a s hrubým urovnáním ze sypkých materiálů, na vzdálenost dle dodavatele stavby</t>
  </si>
  <si>
    <t>"vyfrézovaný materiál zatříděný do ZAS T3 (dle výkazu suti)" 862,592</t>
  </si>
  <si>
    <t>"materiál ze zametení vozovky - frézovaná (dle výkazu suti)" 18,752</t>
  </si>
  <si>
    <t>54</t>
  </si>
  <si>
    <t>997221561-1</t>
  </si>
  <si>
    <t>Vodorovná doprava suti na recyklační středisko nebo skládku z kusových materiálů včetně uložení na vzdálenost dle dodavatele stavby</t>
  </si>
  <si>
    <t>-2068941212</t>
  </si>
  <si>
    <t>Vodorovná doprava suti na recyklační středisko nebo skládku bez naložení, ale se složením a s hrubým urovnáním z kusových materiálů na vzdálenost dle dodavatele stavby</t>
  </si>
  <si>
    <t>"vybourané kamenné konstrukce (dle výkazu suti)" 26,0</t>
  </si>
  <si>
    <t>"vybourané betonové konstrukce (dle výkazu suti)" 24,0</t>
  </si>
  <si>
    <t>"vybourané železobetonové konstrukce (dle výkazu suti)" 25,0</t>
  </si>
  <si>
    <t>55</t>
  </si>
  <si>
    <t>997221611</t>
  </si>
  <si>
    <t>Nakládání suti na dopravní prostředky pro vodorovnou dopravu</t>
  </si>
  <si>
    <t>-1217302063</t>
  </si>
  <si>
    <t>Nakládání na dopravní prostředky pro vodorovnou dopravu suti</t>
  </si>
  <si>
    <t>https://podminky.urs.cz/item/CS_URS_2023_01/997221611</t>
  </si>
  <si>
    <t>56</t>
  </si>
  <si>
    <t>997221861</t>
  </si>
  <si>
    <t>Poplatek za uložení stavebního odpadu na recyklační skládce (skládkovné) z prostého betonu pod kódem 17 01 01</t>
  </si>
  <si>
    <t>172151705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</si>
  <si>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</si>
  <si>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</si>
  <si>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57</t>
  </si>
  <si>
    <t>997221862</t>
  </si>
  <si>
    <t>Poplatek za uložení stavebního odpadu na recyklační skládce (skládkovné) z armovaného betonu pod kódem 17 01 01</t>
  </si>
  <si>
    <t>-1993266591</t>
  </si>
  <si>
    <t>Poplatek za uložení stavebního odpadu na recyklační skládce (skládkovné) z armovaného betonu zatříděného do Katalogu odpadů pod kódem 17 01 01</t>
  </si>
  <si>
    <t>https://podminky.urs.cz/item/CS_URS_2023_01/997221862</t>
  </si>
  <si>
    <t>58</t>
  </si>
  <si>
    <t>997221873</t>
  </si>
  <si>
    <t>-1673073530</t>
  </si>
  <si>
    <t>https://podminky.urs.cz/item/CS_URS_2023_01/997221873</t>
  </si>
  <si>
    <t>59</t>
  </si>
  <si>
    <t>997221875</t>
  </si>
  <si>
    <t>Poplatek za uložení stavebního odpadu na recyklační skládce (skládkovné) asfaltového bez obsahu dehtu zatříděného do Katalogu odpadů pod kódem 17 03 02</t>
  </si>
  <si>
    <t>1988051927</t>
  </si>
  <si>
    <t>https://podminky.urs.cz/item/CS_URS_2023_01/997221875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</si>
  <si>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</si>
  <si>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</si>
  <si>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</si>
  <si>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</si>
  <si>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</si>
  <si>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384528607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</si>
  <si>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</si>
  <si>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</si>
  <si>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61</t>
  </si>
  <si>
    <t>998225193</t>
  </si>
  <si>
    <t>Příplatek k přesunu hmot pro pozemní komunikace s krytem z kamene, živičným, betonovým do 3000 m</t>
  </si>
  <si>
    <t>-477851466</t>
  </si>
  <si>
    <t>Přesun hmot pro komunikace s krytem z kameniva, monolitickým betonovým nebo živičným Příplatek k ceně za zvětšený přesun přes vymezenou největší dopravní vzdálenost do 3000 m</t>
  </si>
  <si>
    <t>https://podminky.urs.cz/item/CS_URS_2023_01/998225193</t>
  </si>
  <si>
    <t>SO 102 - Oprava vozovky v průtahu Dražení</t>
  </si>
  <si>
    <t xml:space="preserve">    8 - Trubní vedení</t>
  </si>
  <si>
    <t>113154333</t>
  </si>
  <si>
    <t>Frézování živičného krytu tl 50 mm pruh š přes 1 do 2 m pl přes 1000 do 10000 m2 bez překážek v trase</t>
  </si>
  <si>
    <t>Frézování živičného podkladu nebo krytu s naložením na dopravní prostředek plochy přes 1 000 do 10 000 m2 bez překážek v trase pruhu šířky přes 1 m do 2 m, tloušťky vrstvy 50 mm</t>
  </si>
  <si>
    <t>https://podminky.urs.cz/item/CS_URS_2023_01/113154333</t>
  </si>
  <si>
    <t>Poznámka k položce:
se zametením</t>
  </si>
  <si>
    <t>"Oprava TYP - dle provedených zkoušek zatřídění ZAS-T1/T2"</t>
  </si>
  <si>
    <t>"Frézování asfaltových vrstev vozovky v prům. tl. 50mm vč. příp. dobourání hran komunikace" 2860</t>
  </si>
  <si>
    <t>"Podkladní vrstvy sjezdu tl. 200mm (ŠDA 16/32)" 76</t>
  </si>
  <si>
    <t>"Krajnice prům. š. 500-750 a tl. 150mm z frézovaného materiálu (výzisk ZAS T1/T2)" (5+64)*0,15</t>
  </si>
  <si>
    <t>"Oprava Typ 2"</t>
  </si>
  <si>
    <t>"PS-C; 0,4 kg/m2"</t>
  </si>
  <si>
    <t>"pod vrstvu ACO" 2860</t>
  </si>
  <si>
    <t>"pod vrstvu ACO" 378</t>
  </si>
  <si>
    <t>"pod vrstvu ACO"  76</t>
  </si>
  <si>
    <t>"obrusná vrstva vozovky" 2860</t>
  </si>
  <si>
    <t>"obrusná vrstva vozovky"  378</t>
  </si>
  <si>
    <t>"obrusná vrstva sjezdů"  76</t>
  </si>
  <si>
    <t>Trubní vedení</t>
  </si>
  <si>
    <t>899231111</t>
  </si>
  <si>
    <t>Výšková úprava uličního vstupu nebo vpusti do 200 mm zvýšením mříže</t>
  </si>
  <si>
    <t>-949724373</t>
  </si>
  <si>
    <t>https://podminky.urs.cz/item/CS_URS_2023_01/899231111</t>
  </si>
  <si>
    <t>"Výšková úprava mříží UV (zvýšením, příp. snížením)" 3</t>
  </si>
  <si>
    <t>899431111</t>
  </si>
  <si>
    <t>Výšková úprava uličního vstupu nebo vpusti do 200 mm zvýšením krycího hrnce, šoupěte nebo hydrantu</t>
  </si>
  <si>
    <t>-1296739847</t>
  </si>
  <si>
    <t>Výšková úprava uličního vstupu nebo vpusti do 200 mm zvýšením krycího hrnce, šoupěte nebo hydrantu bez úpravy armatur</t>
  </si>
  <si>
    <t>https://podminky.urs.cz/item/CS_URS_2023_01/899431111</t>
  </si>
  <si>
    <t>"Výšková úprava krycích hrnců plynovodu + vodovodu (zvýšením, příp. snížením)" 1+3</t>
  </si>
  <si>
    <t>"Směrové sloupky Z11g - na vjezdech" 6</t>
  </si>
  <si>
    <t>"Směrové sloupky Z11a/b" 20</t>
  </si>
  <si>
    <t>"Vodící V4 (0,125)" 797</t>
  </si>
  <si>
    <t>"V2b (1,5/1,5/0,25)" 85</t>
  </si>
  <si>
    <t>145978659</t>
  </si>
  <si>
    <t>"Ošetření středové spáry z důvodu realizace opravy po polovinách vozovky - zálivka s proříznutím spáry" 446</t>
  </si>
  <si>
    <t>-400762975</t>
  </si>
  <si>
    <t>"Ošetření středové spáry z důvodu realizace opravy po polovinách vozovky - zaříznutí hrany" 446</t>
  </si>
  <si>
    <t>"materiál na zřízení krajnic" 10,35*2,3</t>
  </si>
  <si>
    <t>998225191</t>
  </si>
  <si>
    <t>Příplatek k přesunu hmot pro pozemní komunikace s krytem z kamene, živičným, betonovým do 1000 m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</si>
  <si>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</si>
  <si>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https://podminky.urs.cz/item/CS_URS_2023_01/998225191</t>
  </si>
  <si>
    <t>SO 103 - Oprava vozovky v úseku Dražeň - Hvozd</t>
  </si>
  <si>
    <t>"Odstranění nestmelených podkladních vrstev vozovky prům. tl. 300mm - predikce 20% plochy vozovky" 12887*0,2</t>
  </si>
  <si>
    <t>"Lokální opravy - dle provedených zkoušek zatřídění ZAS- T1"</t>
  </si>
  <si>
    <t>"Frézování podkladních asfaltových vrstev vozovky prům. tl. 50mm - predikce 20% plochy vozovky" 12887*0,2</t>
  </si>
  <si>
    <t>"Oprava TYP 3"</t>
  </si>
  <si>
    <t>"Frézování  spodních asfaltových vrstev vozovky v prům. tl. 30mm vč. dobourání hran komunikace" 12887</t>
  </si>
  <si>
    <t>"Odkop aktivní zóny vozovky v místech s neunosnou plání prům. tl. 500mm - predikce 20% plochy vozovky" 12887*0,2*0,5</t>
  </si>
  <si>
    <t>"Hloubení rýh pro provedení rekonstrukce / výstavby nových propustků" 100,0</t>
  </si>
  <si>
    <t>"zemina pro zpětný zásyp propustků" 46,0</t>
  </si>
  <si>
    <t>"odkopávky z výměny podloží" 1288,7</t>
  </si>
  <si>
    <t>"přebytek výkopů z realizace propustků" 100,0-46,0</t>
  </si>
  <si>
    <t>"Násyp aktivní zóny vozovky v místech s neunosnou plání prům. tl. 500mm - predikce 20% plochy vozovky" 12887*0,2*0,5</t>
  </si>
  <si>
    <t>1288,7*1,8 'Přepočtené koeficientem množství</t>
  </si>
  <si>
    <t>1342,7*1,8 'Přepočtené koeficientem množství</t>
  </si>
  <si>
    <t>"Zásyp propustků na úroveň pláně - předpoklad z vyzískaného materiálu" 230*0,2</t>
  </si>
  <si>
    <t>"Přehutnění pláně / parapláně vozovky - predikce 20% plochy vozovky" 12887*0,2</t>
  </si>
  <si>
    <t>"Podbetonování propustků z prostého betonu C 20/25 - XF3 tl. (min.) 100mm" 10*5,9</t>
  </si>
  <si>
    <t>"Štěrkové lože propustků ze štěrkodrti tl. 100mm" 10*5,9*0,1</t>
  </si>
  <si>
    <t>"Vtoky a výtoky propustku z LK do betonového lože - podkladní ŠP tl. 100mm" 2*10*5,9*0,1</t>
  </si>
  <si>
    <t>"Základové bloky - podkladní ŠP tl. 100mm" 2*10*0,3*0,1</t>
  </si>
  <si>
    <t>"Podkladní vrstvy sjezdu tl. 200mm (ŠDA 16/32)" 453</t>
  </si>
  <si>
    <t>"Obnova nestmelených podkladních vrstev vozovky tl. 150mm (ŠDA 0/32 ; 150 mm) - predikce 20% plochy vozovky" 12887*0,2</t>
  </si>
  <si>
    <t>"Obnova nestmelených podkladních vrstev vozovky tl. (min.) 150mm (ŠDA 0/45) - predikce 20% plochy vozovky" 12887*0,2</t>
  </si>
  <si>
    <t>"Obnova podkladních vrstev vozovky tl. 50mm (ACP 16 + 50/70) - predikce 20% plochy vozovky" 12887*0,2</t>
  </si>
  <si>
    <t>"Krajnice prům. š. 500 a tl. 150mm z frézovaného materiálu (výzisk ZAS T1/T2)" 2038*0,15</t>
  </si>
  <si>
    <t>"Dosypávky pod krajnicemi  v prům. průřezu 0,08 m2 z nenamrzavého materiálu  (výzisk ZAS T1/T2)" 2120*0,08</t>
  </si>
  <si>
    <t>"Výškové vyrovnání vjezdů do soukromých nemovitostí z R-mat - odborný odhad" 6,5</t>
  </si>
  <si>
    <t>"oprava zbylých trhlin a spár podle TP115 - predikce prům. tl. do 30mm,  odborný odhad délky" 900</t>
  </si>
  <si>
    <t>"Oprava Typ 3"</t>
  </si>
  <si>
    <t>"pod vrstvu ACO" 12887*1,01</t>
  </si>
  <si>
    <t>"pod vrstvu ACL" 12887*1,03</t>
  </si>
  <si>
    <t>"pod vrstvu ACO" 191</t>
  </si>
  <si>
    <t>"pod vrstvu ACO"  453</t>
  </si>
  <si>
    <t>"obrusná vrstva vozovky" 12887</t>
  </si>
  <si>
    <t>"obrusná vrstva vozovky"  191</t>
  </si>
  <si>
    <t>"obrusná vrstva sjezdů"  453</t>
  </si>
  <si>
    <t>"ložná vrstva sjezdů"  453</t>
  </si>
  <si>
    <t>"ložní vrstva vozovky" 12887*1,02</t>
  </si>
  <si>
    <t>"Vtoky a výtoky propustku z LK do betonového lože" 2*10*5,9</t>
  </si>
  <si>
    <t>-890346615</t>
  </si>
  <si>
    <t>"Výšková úprava krycích hrnců plynovodu (zvýšením, příp. snížením)" 1</t>
  </si>
  <si>
    <t>"Směrové sloupky Z11g - na vjezdech" 30</t>
  </si>
  <si>
    <t>"Směrové sloupky Z11a/b" 127</t>
  </si>
  <si>
    <t>"Vodící V4 (0,125)" 4208</t>
  </si>
  <si>
    <t>"V2b (1,5/1,5/0,25)" 68</t>
  </si>
  <si>
    <t>"Čela propustků včetně základů a římsy z betonu C 30/37 - XF4" 2*10</t>
  </si>
  <si>
    <t>"Obetonování propustků z prostého betonu C 20/25 - XF3" 10*1,16</t>
  </si>
  <si>
    <t>"korugované potrubí DN400 SN12, dl.7,40 m" 10*7,4</t>
  </si>
  <si>
    <t>74*1,015 'Přepočtené koeficientem množství</t>
  </si>
  <si>
    <t>"oprava rozvětvěných trhlin s použitím geosyntetika s min. pevnosti 100kN/m dle TP147 a předpisu výrobce - predikce 10% z plochy vozovky" 12887*0,1</t>
  </si>
  <si>
    <t>"Ošetření středové spáry z důvodu realizace opravy po polovinách vozovky - zálivka s proříznutím spáry" 2105</t>
  </si>
  <si>
    <t>"Ošetření středové spáry z důvodu realizace opravy po polovinách vozovky - zaříznutí hrany" 2105</t>
  </si>
  <si>
    <t>"Pročištění příkopu příkopovou frézou" 2120</t>
  </si>
  <si>
    <t>"Očištění vozovky po provedení frézování - pro provedení kontroly podkladních vrstev a stanovení rozsahu lokálních oprav / sanací" 12887</t>
  </si>
  <si>
    <t>"materiál na zřízení krajnic a dosypávek" 481,8*2,3</t>
  </si>
  <si>
    <t>"kamenivo, nestmelené vrstvy (dle výkazu suti)" 1134,056</t>
  </si>
  <si>
    <t>"materiál z pročištění krajnic (dle výkazu suti)" 106,0</t>
  </si>
  <si>
    <t>"materiál ze zametení vozovky - frézovaná (dle výkazu suti)" 12,887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</si>
  <si>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</si>
  <si>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</si>
  <si>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</si>
  <si>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</si>
  <si>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</si>
  <si>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</si>
  <si>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</si>
  <si>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</si>
  <si>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</si>
  <si>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</si>
  <si>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</si>
  <si>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soubor</t>
  </si>
  <si>
    <t>1024</t>
  </si>
  <si>
    <t>2093615660</t>
  </si>
  <si>
    <t>https://podminky.urs.cz/item/CS_URS_2023_01/011002000</t>
  </si>
  <si>
    <t>Poznámka k položce:
Vytýčení sítí</t>
  </si>
  <si>
    <t>012303000</t>
  </si>
  <si>
    <t>Geodetické práce po výstavbě</t>
  </si>
  <si>
    <t>1201744156</t>
  </si>
  <si>
    <t>https://podminky.urs.cz/item/CS_URS_2023_01/012303000</t>
  </si>
  <si>
    <t>Poznámka k položce:
Zaměření skutečného provedení</t>
  </si>
  <si>
    <t>013254000</t>
  </si>
  <si>
    <t>Dokumentace skutečného provedení stavby</t>
  </si>
  <si>
    <t>-1448279296</t>
  </si>
  <si>
    <t>https://podminky.urs.cz/item/CS_URS_2023_01/013254000</t>
  </si>
  <si>
    <t>Poznámka k položce:
DSPS</t>
  </si>
  <si>
    <t>VRN3</t>
  </si>
  <si>
    <t>Zařízení staveniště</t>
  </si>
  <si>
    <t>030001000</t>
  </si>
  <si>
    <t>-1026107588</t>
  </si>
  <si>
    <t>https://podminky.urs.cz/item/CS_URS_2023_01/030001000</t>
  </si>
  <si>
    <t>Poznámka k položce:
kompletní provedení ZS vč. zajištění BOZP a vč. následného uvedení ploch ZS do původního, resp. dohodnutého stavu
Zahrnuje i příp. zabezpečení stavby, oplocení, buňky, sanita, energie ap.</t>
  </si>
  <si>
    <t>031103000</t>
  </si>
  <si>
    <t>Projektové práce pro zařízení staveniště</t>
  </si>
  <si>
    <t>-1063385905</t>
  </si>
  <si>
    <t>https://podminky.urs.cz/item/CS_URS_2023_01/031103000</t>
  </si>
  <si>
    <t>Poznámka k položce:
aktualizace / vypracování návrhu DIO, projednání s DO, zajištění DIR</t>
  </si>
  <si>
    <t>034303000</t>
  </si>
  <si>
    <t>Dopravní značení na staveništi</t>
  </si>
  <si>
    <t>836870959</t>
  </si>
  <si>
    <t>https://podminky.urs.cz/item/CS_URS_2023_01/034303000</t>
  </si>
  <si>
    <t xml:space="preserve">Poznámka k položce:
DIO pro celou stavbu
položka zahrnuje
- osazení DZ vč. příslušenství dle TP66, vč. zřízení potisků DZ, jeho pravidelná údržba vč. příp. dílčích posunů, výměn poškozených DZ / příslušenství a následná demontáž a odklizení DZ vč. příslušenství po ukončení platnosti
- příp. řízení provozu proškolenými pracovníky
- dočasné zakrytí nebo úpravu stávajícího DZ v rozporu s DIO
</t>
  </si>
  <si>
    <t>VRN4</t>
  </si>
  <si>
    <t>Inženýrská činnost</t>
  </si>
  <si>
    <t>043134000</t>
  </si>
  <si>
    <t>Zkoušky zatěžovací</t>
  </si>
  <si>
    <t>810239292</t>
  </si>
  <si>
    <t>https://podminky.urs.cz/item/CS_URS_2023_01/043134000</t>
  </si>
  <si>
    <t>Poznámka k položce:
Zkoušky únosnosti pláně pro zjištění rozsahu sanací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</si>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</sst>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23" TargetMode="External" /><Relationship Id="rId2" Type="http://schemas.openxmlformats.org/officeDocument/2006/relationships/hyperlink" Target="https://podminky.urs.cz/item/CS_URS_2023_01/113154223" TargetMode="External" /><Relationship Id="rId3" Type="http://schemas.openxmlformats.org/officeDocument/2006/relationships/hyperlink" Target="https://podminky.urs.cz/item/CS_URS_2023_01/113154431" TargetMode="External" /><Relationship Id="rId4" Type="http://schemas.openxmlformats.org/officeDocument/2006/relationships/hyperlink" Target="https://podminky.urs.cz/item/CS_URS_2023_01/113154432" TargetMode="External" /><Relationship Id="rId5" Type="http://schemas.openxmlformats.org/officeDocument/2006/relationships/hyperlink" Target="https://podminky.urs.cz/item/CS_URS_2023_01/113154434" TargetMode="External" /><Relationship Id="rId6" Type="http://schemas.openxmlformats.org/officeDocument/2006/relationships/hyperlink" Target="https://podminky.urs.cz/item/CS_URS_2023_01/122252203" TargetMode="External" /><Relationship Id="rId7" Type="http://schemas.openxmlformats.org/officeDocument/2006/relationships/hyperlink" Target="https://podminky.urs.cz/item/CS_URS_2023_01/132251251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152111" TargetMode="External" /><Relationship Id="rId10" Type="http://schemas.openxmlformats.org/officeDocument/2006/relationships/hyperlink" Target="https://podminky.urs.cz/item/CS_URS_2023_01/171201231" TargetMode="External" /><Relationship Id="rId11" Type="http://schemas.openxmlformats.org/officeDocument/2006/relationships/hyperlink" Target="https://podminky.urs.cz/item/CS_URS_2023_01/174151101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451315126" TargetMode="External" /><Relationship Id="rId14" Type="http://schemas.openxmlformats.org/officeDocument/2006/relationships/hyperlink" Target="https://podminky.urs.cz/item/CS_URS_2023_01/451541111" TargetMode="External" /><Relationship Id="rId15" Type="http://schemas.openxmlformats.org/officeDocument/2006/relationships/hyperlink" Target="https://podminky.urs.cz/item/CS_URS_2023_01/451573111" TargetMode="External" /><Relationship Id="rId16" Type="http://schemas.openxmlformats.org/officeDocument/2006/relationships/hyperlink" Target="https://podminky.urs.cz/item/CS_URS_2023_01/564760101" TargetMode="External" /><Relationship Id="rId17" Type="http://schemas.openxmlformats.org/officeDocument/2006/relationships/hyperlink" Target="https://podminky.urs.cz/item/CS_URS_2023_01/564851111" TargetMode="External" /><Relationship Id="rId18" Type="http://schemas.openxmlformats.org/officeDocument/2006/relationships/hyperlink" Target="https://podminky.urs.cz/item/CS_URS_2023_01/564861111" TargetMode="External" /><Relationship Id="rId19" Type="http://schemas.openxmlformats.org/officeDocument/2006/relationships/hyperlink" Target="https://podminky.urs.cz/item/CS_URS_2023_01/565135101" TargetMode="External" /><Relationship Id="rId20" Type="http://schemas.openxmlformats.org/officeDocument/2006/relationships/hyperlink" Target="https://podminky.urs.cz/item/CS_URS_2023_01/569903311" TargetMode="External" /><Relationship Id="rId21" Type="http://schemas.openxmlformats.org/officeDocument/2006/relationships/hyperlink" Target="https://podminky.urs.cz/item/CS_URS_2023_01/572531122" TargetMode="External" /><Relationship Id="rId22" Type="http://schemas.openxmlformats.org/officeDocument/2006/relationships/hyperlink" Target="https://podminky.urs.cz/item/CS_URS_2023_01/573231107" TargetMode="External" /><Relationship Id="rId23" Type="http://schemas.openxmlformats.org/officeDocument/2006/relationships/hyperlink" Target="https://podminky.urs.cz/item/CS_URS_2023_01/577144121" TargetMode="External" /><Relationship Id="rId24" Type="http://schemas.openxmlformats.org/officeDocument/2006/relationships/hyperlink" Target="https://podminky.urs.cz/item/CS_URS_2023_01/577145112" TargetMode="External" /><Relationship Id="rId25" Type="http://schemas.openxmlformats.org/officeDocument/2006/relationships/hyperlink" Target="https://podminky.urs.cz/item/CS_URS_2023_01/577165122" TargetMode="External" /><Relationship Id="rId26" Type="http://schemas.openxmlformats.org/officeDocument/2006/relationships/hyperlink" Target="https://podminky.urs.cz/item/CS_URS_2023_01/597161111" TargetMode="External" /><Relationship Id="rId27" Type="http://schemas.openxmlformats.org/officeDocument/2006/relationships/hyperlink" Target="https://podminky.urs.cz/item/CS_URS_2023_01/912211111" TargetMode="External" /><Relationship Id="rId28" Type="http://schemas.openxmlformats.org/officeDocument/2006/relationships/hyperlink" Target="https://podminky.urs.cz/item/CS_URS_2023_01/912221111" TargetMode="External" /><Relationship Id="rId29" Type="http://schemas.openxmlformats.org/officeDocument/2006/relationships/hyperlink" Target="https://podminky.urs.cz/item/CS_URS_2023_01/915111112" TargetMode="External" /><Relationship Id="rId30" Type="http://schemas.openxmlformats.org/officeDocument/2006/relationships/hyperlink" Target="https://podminky.urs.cz/item/CS_URS_2023_01/915121122" TargetMode="External" /><Relationship Id="rId31" Type="http://schemas.openxmlformats.org/officeDocument/2006/relationships/hyperlink" Target="https://podminky.urs.cz/item/CS_URS_2023_01/915211112" TargetMode="External" /><Relationship Id="rId32" Type="http://schemas.openxmlformats.org/officeDocument/2006/relationships/hyperlink" Target="https://podminky.urs.cz/item/CS_URS_2023_01/915221122" TargetMode="External" /><Relationship Id="rId33" Type="http://schemas.openxmlformats.org/officeDocument/2006/relationships/hyperlink" Target="https://podminky.urs.cz/item/CS_URS_2023_01/915611111" TargetMode="External" /><Relationship Id="rId34" Type="http://schemas.openxmlformats.org/officeDocument/2006/relationships/hyperlink" Target="https://podminky.urs.cz/item/CS_URS_2023_01/919535559" TargetMode="External" /><Relationship Id="rId35" Type="http://schemas.openxmlformats.org/officeDocument/2006/relationships/hyperlink" Target="https://podminky.urs.cz/item/CS_URS_2023_01/919551112" TargetMode="External" /><Relationship Id="rId36" Type="http://schemas.openxmlformats.org/officeDocument/2006/relationships/hyperlink" Target="https://podminky.urs.cz/item/CS_URS_2023_01/919721282" TargetMode="External" /><Relationship Id="rId37" Type="http://schemas.openxmlformats.org/officeDocument/2006/relationships/hyperlink" Target="https://podminky.urs.cz/item/CS_URS_2023_01/919732211" TargetMode="External" /><Relationship Id="rId38" Type="http://schemas.openxmlformats.org/officeDocument/2006/relationships/hyperlink" Target="https://podminky.urs.cz/item/CS_URS_2023_01/919735111" TargetMode="External" /><Relationship Id="rId39" Type="http://schemas.openxmlformats.org/officeDocument/2006/relationships/hyperlink" Target="https://podminky.urs.cz/item/CS_URS_2023_01/938902151" TargetMode="External" /><Relationship Id="rId40" Type="http://schemas.openxmlformats.org/officeDocument/2006/relationships/hyperlink" Target="https://podminky.urs.cz/item/CS_URS_2023_01/938909311" TargetMode="External" /><Relationship Id="rId41" Type="http://schemas.openxmlformats.org/officeDocument/2006/relationships/hyperlink" Target="https://podminky.urs.cz/item/CS_URS_2023_01/961021311" TargetMode="External" /><Relationship Id="rId42" Type="http://schemas.openxmlformats.org/officeDocument/2006/relationships/hyperlink" Target="https://podminky.urs.cz/item/CS_URS_2023_01/961044111" TargetMode="External" /><Relationship Id="rId43" Type="http://schemas.openxmlformats.org/officeDocument/2006/relationships/hyperlink" Target="https://podminky.urs.cz/item/CS_URS_2023_01/961055111" TargetMode="External" /><Relationship Id="rId44" Type="http://schemas.openxmlformats.org/officeDocument/2006/relationships/hyperlink" Target="https://podminky.urs.cz/item/CS_URS_2023_01/997221611" TargetMode="External" /><Relationship Id="rId45" Type="http://schemas.openxmlformats.org/officeDocument/2006/relationships/hyperlink" Target="https://podminky.urs.cz/item/CS_URS_2023_01/997221861" TargetMode="External" /><Relationship Id="rId46" Type="http://schemas.openxmlformats.org/officeDocument/2006/relationships/hyperlink" Target="https://podminky.urs.cz/item/CS_URS_2023_01/997221862" TargetMode="External" /><Relationship Id="rId47" Type="http://schemas.openxmlformats.org/officeDocument/2006/relationships/hyperlink" Target="https://podminky.urs.cz/item/CS_URS_2023_01/997221873" TargetMode="External" /><Relationship Id="rId48" Type="http://schemas.openxmlformats.org/officeDocument/2006/relationships/hyperlink" Target="https://podminky.urs.cz/item/CS_URS_2023_01/997221875" TargetMode="External" /><Relationship Id="rId49" Type="http://schemas.openxmlformats.org/officeDocument/2006/relationships/hyperlink" Target="https://podminky.urs.cz/item/CS_URS_2023_01/998225111" TargetMode="External" /><Relationship Id="rId50" Type="http://schemas.openxmlformats.org/officeDocument/2006/relationships/hyperlink" Target="https://podminky.urs.cz/item/CS_URS_2023_01/998225193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33" TargetMode="External" /><Relationship Id="rId2" Type="http://schemas.openxmlformats.org/officeDocument/2006/relationships/hyperlink" Target="https://podminky.urs.cz/item/CS_URS_2023_01/564760101" TargetMode="External" /><Relationship Id="rId3" Type="http://schemas.openxmlformats.org/officeDocument/2006/relationships/hyperlink" Target="https://podminky.urs.cz/item/CS_URS_2023_01/569903311" TargetMode="External" /><Relationship Id="rId4" Type="http://schemas.openxmlformats.org/officeDocument/2006/relationships/hyperlink" Target="https://podminky.urs.cz/item/CS_URS_2023_01/573231107" TargetMode="External" /><Relationship Id="rId5" Type="http://schemas.openxmlformats.org/officeDocument/2006/relationships/hyperlink" Target="https://podminky.urs.cz/item/CS_URS_2023_01/577144121" TargetMode="External" /><Relationship Id="rId6" Type="http://schemas.openxmlformats.org/officeDocument/2006/relationships/hyperlink" Target="https://podminky.urs.cz/item/CS_URS_2023_01/899231111" TargetMode="External" /><Relationship Id="rId7" Type="http://schemas.openxmlformats.org/officeDocument/2006/relationships/hyperlink" Target="https://podminky.urs.cz/item/CS_URS_2023_01/899431111" TargetMode="External" /><Relationship Id="rId8" Type="http://schemas.openxmlformats.org/officeDocument/2006/relationships/hyperlink" Target="https://podminky.urs.cz/item/CS_URS_2023_01/912211111" TargetMode="External" /><Relationship Id="rId9" Type="http://schemas.openxmlformats.org/officeDocument/2006/relationships/hyperlink" Target="https://podminky.urs.cz/item/CS_URS_2023_01/912221111" TargetMode="External" /><Relationship Id="rId10" Type="http://schemas.openxmlformats.org/officeDocument/2006/relationships/hyperlink" Target="https://podminky.urs.cz/item/CS_URS_2023_01/915111112" TargetMode="External" /><Relationship Id="rId11" Type="http://schemas.openxmlformats.org/officeDocument/2006/relationships/hyperlink" Target="https://podminky.urs.cz/item/CS_URS_2023_01/915121122" TargetMode="External" /><Relationship Id="rId12" Type="http://schemas.openxmlformats.org/officeDocument/2006/relationships/hyperlink" Target="https://podminky.urs.cz/item/CS_URS_2023_01/915211112" TargetMode="External" /><Relationship Id="rId13" Type="http://schemas.openxmlformats.org/officeDocument/2006/relationships/hyperlink" Target="https://podminky.urs.cz/item/CS_URS_2023_01/915221122" TargetMode="External" /><Relationship Id="rId14" Type="http://schemas.openxmlformats.org/officeDocument/2006/relationships/hyperlink" Target="https://podminky.urs.cz/item/CS_URS_2023_01/915611111" TargetMode="External" /><Relationship Id="rId15" Type="http://schemas.openxmlformats.org/officeDocument/2006/relationships/hyperlink" Target="https://podminky.urs.cz/item/CS_URS_2023_01/919732211" TargetMode="External" /><Relationship Id="rId16" Type="http://schemas.openxmlformats.org/officeDocument/2006/relationships/hyperlink" Target="https://podminky.urs.cz/item/CS_URS_2023_01/919735111" TargetMode="External" /><Relationship Id="rId17" Type="http://schemas.openxmlformats.org/officeDocument/2006/relationships/hyperlink" Target="https://podminky.urs.cz/item/CS_URS_2023_01/997221611" TargetMode="External" /><Relationship Id="rId18" Type="http://schemas.openxmlformats.org/officeDocument/2006/relationships/hyperlink" Target="https://podminky.urs.cz/item/CS_URS_2023_01/998225111" TargetMode="External" /><Relationship Id="rId19" Type="http://schemas.openxmlformats.org/officeDocument/2006/relationships/hyperlink" Target="https://podminky.urs.cz/item/CS_URS_2023_01/998225191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23" TargetMode="External" /><Relationship Id="rId2" Type="http://schemas.openxmlformats.org/officeDocument/2006/relationships/hyperlink" Target="https://podminky.urs.cz/item/CS_URS_2023_01/113154223" TargetMode="External" /><Relationship Id="rId3" Type="http://schemas.openxmlformats.org/officeDocument/2006/relationships/hyperlink" Target="https://podminky.urs.cz/item/CS_URS_2023_01/113154431" TargetMode="External" /><Relationship Id="rId4" Type="http://schemas.openxmlformats.org/officeDocument/2006/relationships/hyperlink" Target="https://podminky.urs.cz/item/CS_URS_2023_01/122252203" TargetMode="External" /><Relationship Id="rId5" Type="http://schemas.openxmlformats.org/officeDocument/2006/relationships/hyperlink" Target="https://podminky.urs.cz/item/CS_URS_2023_01/132251251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71152111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415110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451315126" TargetMode="External" /><Relationship Id="rId12" Type="http://schemas.openxmlformats.org/officeDocument/2006/relationships/hyperlink" Target="https://podminky.urs.cz/item/CS_URS_2023_01/451541111" TargetMode="External" /><Relationship Id="rId13" Type="http://schemas.openxmlformats.org/officeDocument/2006/relationships/hyperlink" Target="https://podminky.urs.cz/item/CS_URS_2023_01/451573111" TargetMode="External" /><Relationship Id="rId14" Type="http://schemas.openxmlformats.org/officeDocument/2006/relationships/hyperlink" Target="https://podminky.urs.cz/item/CS_URS_2023_01/564760101" TargetMode="External" /><Relationship Id="rId15" Type="http://schemas.openxmlformats.org/officeDocument/2006/relationships/hyperlink" Target="https://podminky.urs.cz/item/CS_URS_2023_01/564851111" TargetMode="External" /><Relationship Id="rId16" Type="http://schemas.openxmlformats.org/officeDocument/2006/relationships/hyperlink" Target="https://podminky.urs.cz/item/CS_URS_2023_01/564861111" TargetMode="External" /><Relationship Id="rId17" Type="http://schemas.openxmlformats.org/officeDocument/2006/relationships/hyperlink" Target="https://podminky.urs.cz/item/CS_URS_2023_01/565135101" TargetMode="External" /><Relationship Id="rId18" Type="http://schemas.openxmlformats.org/officeDocument/2006/relationships/hyperlink" Target="https://podminky.urs.cz/item/CS_URS_2023_01/569903311" TargetMode="External" /><Relationship Id="rId19" Type="http://schemas.openxmlformats.org/officeDocument/2006/relationships/hyperlink" Target="https://podminky.urs.cz/item/CS_URS_2023_01/572531122" TargetMode="External" /><Relationship Id="rId20" Type="http://schemas.openxmlformats.org/officeDocument/2006/relationships/hyperlink" Target="https://podminky.urs.cz/item/CS_URS_2023_01/573231107" TargetMode="External" /><Relationship Id="rId21" Type="http://schemas.openxmlformats.org/officeDocument/2006/relationships/hyperlink" Target="https://podminky.urs.cz/item/CS_URS_2023_01/577144121" TargetMode="External" /><Relationship Id="rId22" Type="http://schemas.openxmlformats.org/officeDocument/2006/relationships/hyperlink" Target="https://podminky.urs.cz/item/CS_URS_2023_01/577145112" TargetMode="External" /><Relationship Id="rId23" Type="http://schemas.openxmlformats.org/officeDocument/2006/relationships/hyperlink" Target="https://podminky.urs.cz/item/CS_URS_2023_01/577165122" TargetMode="External" /><Relationship Id="rId24" Type="http://schemas.openxmlformats.org/officeDocument/2006/relationships/hyperlink" Target="https://podminky.urs.cz/item/CS_URS_2023_01/597161111" TargetMode="External" /><Relationship Id="rId25" Type="http://schemas.openxmlformats.org/officeDocument/2006/relationships/hyperlink" Target="https://podminky.urs.cz/item/CS_URS_2023_01/899431111" TargetMode="External" /><Relationship Id="rId26" Type="http://schemas.openxmlformats.org/officeDocument/2006/relationships/hyperlink" Target="https://podminky.urs.cz/item/CS_URS_2023_01/912211111" TargetMode="External" /><Relationship Id="rId27" Type="http://schemas.openxmlformats.org/officeDocument/2006/relationships/hyperlink" Target="https://podminky.urs.cz/item/CS_URS_2023_01/912221111" TargetMode="External" /><Relationship Id="rId28" Type="http://schemas.openxmlformats.org/officeDocument/2006/relationships/hyperlink" Target="https://podminky.urs.cz/item/CS_URS_2023_01/915111112" TargetMode="External" /><Relationship Id="rId29" Type="http://schemas.openxmlformats.org/officeDocument/2006/relationships/hyperlink" Target="https://podminky.urs.cz/item/CS_URS_2023_01/915121122" TargetMode="External" /><Relationship Id="rId30" Type="http://schemas.openxmlformats.org/officeDocument/2006/relationships/hyperlink" Target="https://podminky.urs.cz/item/CS_URS_2023_01/915211112" TargetMode="External" /><Relationship Id="rId31" Type="http://schemas.openxmlformats.org/officeDocument/2006/relationships/hyperlink" Target="https://podminky.urs.cz/item/CS_URS_2023_01/915221122" TargetMode="External" /><Relationship Id="rId32" Type="http://schemas.openxmlformats.org/officeDocument/2006/relationships/hyperlink" Target="https://podminky.urs.cz/item/CS_URS_2023_01/915611111" TargetMode="External" /><Relationship Id="rId33" Type="http://schemas.openxmlformats.org/officeDocument/2006/relationships/hyperlink" Target="https://podminky.urs.cz/item/CS_URS_2023_01/919535559" TargetMode="External" /><Relationship Id="rId34" Type="http://schemas.openxmlformats.org/officeDocument/2006/relationships/hyperlink" Target="https://podminky.urs.cz/item/CS_URS_2023_01/919551112" TargetMode="External" /><Relationship Id="rId35" Type="http://schemas.openxmlformats.org/officeDocument/2006/relationships/hyperlink" Target="https://podminky.urs.cz/item/CS_URS_2023_01/919721282" TargetMode="External" /><Relationship Id="rId36" Type="http://schemas.openxmlformats.org/officeDocument/2006/relationships/hyperlink" Target="https://podminky.urs.cz/item/CS_URS_2023_01/919732211" TargetMode="External" /><Relationship Id="rId37" Type="http://schemas.openxmlformats.org/officeDocument/2006/relationships/hyperlink" Target="https://podminky.urs.cz/item/CS_URS_2023_01/919735111" TargetMode="External" /><Relationship Id="rId38" Type="http://schemas.openxmlformats.org/officeDocument/2006/relationships/hyperlink" Target="https://podminky.urs.cz/item/CS_URS_2023_01/938902151" TargetMode="External" /><Relationship Id="rId39" Type="http://schemas.openxmlformats.org/officeDocument/2006/relationships/hyperlink" Target="https://podminky.urs.cz/item/CS_URS_2023_01/938909311" TargetMode="External" /><Relationship Id="rId40" Type="http://schemas.openxmlformats.org/officeDocument/2006/relationships/hyperlink" Target="https://podminky.urs.cz/item/CS_URS_2023_01/961021311" TargetMode="External" /><Relationship Id="rId41" Type="http://schemas.openxmlformats.org/officeDocument/2006/relationships/hyperlink" Target="https://podminky.urs.cz/item/CS_URS_2023_01/961044111" TargetMode="External" /><Relationship Id="rId42" Type="http://schemas.openxmlformats.org/officeDocument/2006/relationships/hyperlink" Target="https://podminky.urs.cz/item/CS_URS_2023_01/961055111" TargetMode="External" /><Relationship Id="rId43" Type="http://schemas.openxmlformats.org/officeDocument/2006/relationships/hyperlink" Target="https://podminky.urs.cz/item/CS_URS_2023_01/997221611" TargetMode="External" /><Relationship Id="rId44" Type="http://schemas.openxmlformats.org/officeDocument/2006/relationships/hyperlink" Target="https://podminky.urs.cz/item/CS_URS_2023_01/997221861" TargetMode="External" /><Relationship Id="rId45" Type="http://schemas.openxmlformats.org/officeDocument/2006/relationships/hyperlink" Target="https://podminky.urs.cz/item/CS_URS_2023_01/997221862" TargetMode="External" /><Relationship Id="rId46" Type="http://schemas.openxmlformats.org/officeDocument/2006/relationships/hyperlink" Target="https://podminky.urs.cz/item/CS_URS_2023_01/997221873" TargetMode="External" /><Relationship Id="rId47" Type="http://schemas.openxmlformats.org/officeDocument/2006/relationships/hyperlink" Target="https://podminky.urs.cz/item/CS_URS_2023_01/997221875" TargetMode="External" /><Relationship Id="rId48" Type="http://schemas.openxmlformats.org/officeDocument/2006/relationships/hyperlink" Target="https://podminky.urs.cz/item/CS_URS_2023_01/998225111" TargetMode="External" /><Relationship Id="rId49" Type="http://schemas.openxmlformats.org/officeDocument/2006/relationships/hyperlink" Target="https://podminky.urs.cz/item/CS_URS_2023_01/998225193" TargetMode="External" /><Relationship Id="rId5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1002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hyperlink" Target="https://podminky.urs.cz/item/CS_URS_2023_01/031103000" TargetMode="External" /><Relationship Id="rId6" Type="http://schemas.openxmlformats.org/officeDocument/2006/relationships/hyperlink" Target="https://podminky.urs.cz/item/CS_URS_2023_01/034303000" TargetMode="External" /><Relationship Id="rId7" Type="http://schemas.openxmlformats.org/officeDocument/2006/relationships/hyperlink" Target="https://podminky.urs.cz/item/CS_URS_2023_01/043134000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22SP019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II/205 Loza – x III/205 11 Hvozd, oprava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 ú. Dražeň 650218, k.ú. Loza 6288611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23. 2. 2023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a údržba silnic Plzeňského kraje, p.o.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STAVplan-CZ s.r.o.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7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101 - Oprava vozovky v...'!J30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101 - Oprava vozovky v...'!P86</f>
        <v>0</v>
      </c>
      <c r="AV55" s="120">
        <f>'SO 101 - Oprava vozovky v...'!J33</f>
        <v>0</v>
      </c>
      <c r="AW55" s="120">
        <f>'SO 101 - Oprava vozovky v...'!J34</f>
        <v>0</v>
      </c>
      <c r="AX55" s="120">
        <f>'SO 101 - Oprava vozovky v...'!J35</f>
        <v>0</v>
      </c>
      <c r="AY55" s="120">
        <f>'SO 101 - Oprava vozovky v...'!J36</f>
        <v>0</v>
      </c>
      <c r="AZ55" s="120">
        <f>'SO 101 - Oprava vozovky v...'!F33</f>
        <v>0</v>
      </c>
      <c r="BA55" s="120">
        <f>'SO 101 - Oprava vozovky v...'!F34</f>
        <v>0</v>
      </c>
      <c r="BB55" s="120">
        <f>'SO 101 - Oprava vozovky v...'!F35</f>
        <v>0</v>
      </c>
      <c r="BC55" s="120">
        <f>'SO 101 - Oprava vozovky v...'!F36</f>
        <v>0</v>
      </c>
      <c r="BD55" s="122">
        <f>'SO 101 - Oprava vozovky v...'!F37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102 - Oprava vozovky v...'!J30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102 - Oprava vozovky v...'!P86</f>
        <v>0</v>
      </c>
      <c r="AV56" s="120">
        <f>'SO 102 - Oprava vozovky v...'!J33</f>
        <v>0</v>
      </c>
      <c r="AW56" s="120">
        <f>'SO 102 - Oprava vozovky v...'!J34</f>
        <v>0</v>
      </c>
      <c r="AX56" s="120">
        <f>'SO 102 - Oprava vozovky v...'!J35</f>
        <v>0</v>
      </c>
      <c r="AY56" s="120">
        <f>'SO 102 - Oprava vozovky v...'!J36</f>
        <v>0</v>
      </c>
      <c r="AZ56" s="120">
        <f>'SO 102 - Oprava vozovky v...'!F33</f>
        <v>0</v>
      </c>
      <c r="BA56" s="120">
        <f>'SO 102 - Oprava vozovky v...'!F34</f>
        <v>0</v>
      </c>
      <c r="BB56" s="120">
        <f>'SO 102 - Oprava vozovky v...'!F35</f>
        <v>0</v>
      </c>
      <c r="BC56" s="120">
        <f>'SO 102 - Oprava vozovky v...'!F36</f>
        <v>0</v>
      </c>
      <c r="BD56" s="122">
        <f>'SO 102 - Oprava vozovky v...'!F37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24.7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103 - Oprava vozovky v...'!J30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 103 - Oprava vozovky v...'!P87</f>
        <v>0</v>
      </c>
      <c r="AV57" s="120">
        <f>'SO 103 - Oprava vozovky v...'!J33</f>
        <v>0</v>
      </c>
      <c r="AW57" s="120">
        <f>'SO 103 - Oprava vozovky v...'!J34</f>
        <v>0</v>
      </c>
      <c r="AX57" s="120">
        <f>'SO 103 - Oprava vozovky v...'!J35</f>
        <v>0</v>
      </c>
      <c r="AY57" s="120">
        <f>'SO 103 - Oprava vozovky v...'!J36</f>
        <v>0</v>
      </c>
      <c r="AZ57" s="120">
        <f>'SO 103 - Oprava vozovky v...'!F33</f>
        <v>0</v>
      </c>
      <c r="BA57" s="120">
        <f>'SO 103 - Oprava vozovky v...'!F34</f>
        <v>0</v>
      </c>
      <c r="BB57" s="120">
        <f>'SO 103 - Oprava vozovky v...'!F35</f>
        <v>0</v>
      </c>
      <c r="BC57" s="120">
        <f>'SO 103 - Oprava vozovky v...'!F36</f>
        <v>0</v>
      </c>
      <c r="BD57" s="122">
        <f>'SO 103 - Oprava vozovky v...'!F37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'VON - Vedlejší a ostatní 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89</v>
      </c>
      <c r="AR58" s="118"/>
      <c r="AS58" s="124">
        <v>0</v>
      </c>
      <c r="AT58" s="125">
        <f>ROUND(SUM(AV58:AW58),2)</f>
        <v>0</v>
      </c>
      <c r="AU58" s="126">
        <f>'VON - Vedlejší a ostatní ...'!P83</f>
        <v>0</v>
      </c>
      <c r="AV58" s="125">
        <f>'VON - Vedlejší a ostatní ...'!J33</f>
        <v>0</v>
      </c>
      <c r="AW58" s="125">
        <f>'VON - Vedlejší a ostatní ...'!J34</f>
        <v>0</v>
      </c>
      <c r="AX58" s="125">
        <f>'VON - Vedlejší a ostatní ...'!J35</f>
        <v>0</v>
      </c>
      <c r="AY58" s="125">
        <f>'VON - Vedlejší a ostatní ...'!J36</f>
        <v>0</v>
      </c>
      <c r="AZ58" s="125">
        <f>'VON - Vedlejší a ostatní ...'!F33</f>
        <v>0</v>
      </c>
      <c r="BA58" s="125">
        <f>'VON - Vedlejší a ostatní ...'!F34</f>
        <v>0</v>
      </c>
      <c r="BB58" s="125">
        <f>'VON - Vedlejší a ostatní ...'!F35</f>
        <v>0</v>
      </c>
      <c r="BC58" s="125">
        <f>'VON - Vedlejší a ostatní ...'!F36</f>
        <v>0</v>
      </c>
      <c r="BD58" s="127">
        <f>'VON - Vedlejší a ostatní ...'!F37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Oprava vozovky v...'!C2" display="/"/>
    <hyperlink ref="A56" location="'SO 102 - Oprava vozovky v...'!C2" display="/"/>
    <hyperlink ref="A57" location="'SO 103 - Oprava vozovky v...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II/205 Loza – x III/205 11 Hvozd, oprava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35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ROUND((SUM(BE86:BE487)),2)</f>
        <v>0</v>
      </c>
      <c r="G33" s="38"/>
      <c r="H33" s="38"/>
      <c r="I33" s="148">
        <v>0.21</v>
      </c>
      <c r="J33" s="147">
        <f>ROUND(((SUM(BE86:BE487))*I33),2)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ROUND((SUM(BF86:BF487)),2)</f>
        <v>0</v>
      </c>
      <c r="G34" s="38"/>
      <c r="H34" s="38"/>
      <c r="I34" s="148">
        <v>0.15</v>
      </c>
      <c r="J34" s="147">
        <f>ROUND(((SUM(BF86:BF487))*I34),2)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ROUND((SUM(BG86:BG487)),2)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ROUND((SUM(BH86:BH487)),2)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ROUND((SUM(BI86:BI487)),2)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II/205 Loza – x III/205 11 Hvozd, oprava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Oprava vozovky v úseku Loza – Dražeň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 ú. Dražeň 650218, k.ú. Loza 6288611</v>
      </c>
      <c r="G52" s="40"/>
      <c r="H52" s="40"/>
      <c r="I52" s="32" t="s">
        <v>23</v>
      </c>
      <c r="J52" s="72" t="str">
        <f>IF(J12="","",J12)</f>
        <v>23. 2. 2023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p.o.</v>
      </c>
      <c r="G54" s="40"/>
      <c r="H54" s="40"/>
      <c r="I54" s="32" t="s">
        <v>31</v>
      </c>
      <c r="J54" s="36" t="str">
        <f>E21</f>
        <v>STAVplan-CZ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102</v>
      </c>
      <c r="E62" s="174"/>
      <c r="F62" s="174"/>
      <c r="G62" s="174"/>
      <c r="H62" s="174"/>
      <c r="I62" s="174"/>
      <c r="J62" s="175">
        <f>J191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103</v>
      </c>
      <c r="E63" s="174"/>
      <c r="F63" s="174"/>
      <c r="G63" s="174"/>
      <c r="H63" s="174"/>
      <c r="I63" s="174"/>
      <c r="J63" s="175">
        <f>J211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104</v>
      </c>
      <c r="E64" s="174"/>
      <c r="F64" s="174"/>
      <c r="G64" s="174"/>
      <c r="H64" s="174"/>
      <c r="I64" s="174"/>
      <c r="J64" s="175">
        <f>J308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105</v>
      </c>
      <c r="E65" s="174"/>
      <c r="F65" s="174"/>
      <c r="G65" s="174"/>
      <c r="H65" s="174"/>
      <c r="I65" s="174"/>
      <c r="J65" s="175">
        <f>J436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106</v>
      </c>
      <c r="E66" s="174"/>
      <c r="F66" s="174"/>
      <c r="G66" s="174"/>
      <c r="H66" s="174"/>
      <c r="I66" s="174"/>
      <c r="J66" s="175">
        <f>J481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107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II/205 Loza – x III/205 11 Hvozd, oprava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93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101 - Oprava vozovky v úseku Loza – Dražeň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k. ú. Dražeň 650218, k.ú. Loza 6288611</v>
      </c>
      <c r="G80" s="40"/>
      <c r="H80" s="40"/>
      <c r="I80" s="32" t="s">
        <v>23</v>
      </c>
      <c r="J80" s="72" t="str">
        <f>IF(J12="","",J12)</f>
        <v>23. 2. 2023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Správa a údržba silnic Plzeňského kraje, p.o.</v>
      </c>
      <c r="G82" s="40"/>
      <c r="H82" s="40"/>
      <c r="I82" s="32" t="s">
        <v>31</v>
      </c>
      <c r="J82" s="36" t="str">
        <f>E21</f>
        <v>STAVplan-CZ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108</v>
      </c>
      <c r="D85" s="180" t="s">
        <v>57</v>
      </c>
      <c r="E85" s="180" t="s">
        <v>53</v>
      </c>
      <c r="F85" s="180" t="s">
        <v>54</v>
      </c>
      <c r="G85" s="180" t="s">
        <v>109</v>
      </c>
      <c r="H85" s="180" t="s">
        <v>110</v>
      </c>
      <c r="I85" s="180" t="s">
        <v>111</v>
      </c>
      <c r="J85" s="180" t="s">
        <v>98</v>
      </c>
      <c r="K85" s="181" t="s">
        <v>112</v>
      </c>
      <c r="L85" s="182"/>
      <c r="M85" s="92" t="s">
        <v>19</v>
      </c>
      <c r="N85" s="93" t="s">
        <v>42</v>
      </c>
      <c r="O85" s="93" t="s">
        <v>113</v>
      </c>
      <c r="P85" s="93" t="s">
        <v>114</v>
      </c>
      <c r="Q85" s="93" t="s">
        <v>115</v>
      </c>
      <c r="R85" s="93" t="s">
        <v>116</v>
      </c>
      <c r="S85" s="93" t="s">
        <v>117</v>
      </c>
      <c r="T85" s="94" t="s">
        <v>118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119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345.41771430000006</v>
      </c>
      <c r="S86" s="96"/>
      <c r="T86" s="186">
        <f>T87</f>
        <v>4981.450000000001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99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71</v>
      </c>
      <c r="E87" s="191" t="s">
        <v>120</v>
      </c>
      <c r="F87" s="191" t="s">
        <v>121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P88+P191+P211+P308+P436+P481</f>
        <v>0</v>
      </c>
      <c r="Q87" s="196"/>
      <c r="R87" s="197">
        <f>R88+R191+R211+R308+R436+R481</f>
        <v>345.41771430000006</v>
      </c>
      <c r="S87" s="196"/>
      <c r="T87" s="198">
        <f>T88+T191+T211+T308+T436+T481</f>
        <v>4981.450000000001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80</v>
      </c>
      <c r="AT87" s="200" t="s">
        <v>71</v>
      </c>
      <c r="AU87" s="200" t="s">
        <v>72</v>
      </c>
      <c r="AY87" s="199" t="s">
        <v>122</v>
      </c>
      <c r="BK87" s="201">
        <f>BK88+BK191+BK211+BK308+BK436+BK481</f>
        <v>0</v>
      </c>
    </row>
    <row r="88" spans="1:63" s="12" customFormat="1" ht="22.8" customHeight="1">
      <c r="A88" s="12"/>
      <c r="B88" s="188"/>
      <c r="C88" s="189"/>
      <c r="D88" s="190" t="s">
        <v>71</v>
      </c>
      <c r="E88" s="202" t="s">
        <v>80</v>
      </c>
      <c r="F88" s="202" t="s">
        <v>123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SUM(P89:P190)</f>
        <v>0</v>
      </c>
      <c r="Q88" s="196"/>
      <c r="R88" s="197">
        <f>SUM(R89:R190)</f>
        <v>2.43776</v>
      </c>
      <c r="S88" s="196"/>
      <c r="T88" s="198">
        <f>SUM(T89:T190)</f>
        <v>4669.2480000000005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80</v>
      </c>
      <c r="AT88" s="200" t="s">
        <v>71</v>
      </c>
      <c r="AU88" s="200" t="s">
        <v>80</v>
      </c>
      <c r="AY88" s="199" t="s">
        <v>122</v>
      </c>
      <c r="BK88" s="201">
        <f>SUM(BK89:BK190)</f>
        <v>0</v>
      </c>
    </row>
    <row r="89" spans="1:65" s="2" customFormat="1" ht="16.5" customHeight="1">
      <c r="A89" s="38"/>
      <c r="B89" s="39"/>
      <c r="C89" s="204" t="s">
        <v>80</v>
      </c>
      <c r="D89" s="204" t="s">
        <v>124</v>
      </c>
      <c r="E89" s="205" t="s">
        <v>125</v>
      </c>
      <c r="F89" s="206" t="s">
        <v>126</v>
      </c>
      <c r="G89" s="207" t="s">
        <v>127</v>
      </c>
      <c r="H89" s="208">
        <v>3750.4</v>
      </c>
      <c r="I89" s="209"/>
      <c r="J89" s="210">
        <f>ROUND(I89*H89,2)</f>
        <v>0</v>
      </c>
      <c r="K89" s="206" t="s">
        <v>128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0.44</v>
      </c>
      <c r="T89" s="214">
        <f>S89*H89</f>
        <v>1650.1760000000002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129</v>
      </c>
      <c r="AT89" s="215" t="s">
        <v>124</v>
      </c>
      <c r="AU89" s="215" t="s">
        <v>82</v>
      </c>
      <c r="AY89" s="17" t="s">
        <v>122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129</v>
      </c>
      <c r="BM89" s="215" t="s">
        <v>130</v>
      </c>
    </row>
    <row r="90" spans="1:47" s="2" customFormat="1" ht="12">
      <c r="A90" s="38"/>
      <c r="B90" s="39"/>
      <c r="C90" s="40"/>
      <c r="D90" s="217" t="s">
        <v>131</v>
      </c>
      <c r="E90" s="40"/>
      <c r="F90" s="218" t="s">
        <v>132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131</v>
      </c>
      <c r="AU90" s="17" t="s">
        <v>82</v>
      </c>
    </row>
    <row r="91" spans="1:47" s="2" customFormat="1" ht="12">
      <c r="A91" s="38"/>
      <c r="B91" s="39"/>
      <c r="C91" s="40"/>
      <c r="D91" s="222" t="s">
        <v>133</v>
      </c>
      <c r="E91" s="40"/>
      <c r="F91" s="223" t="s">
        <v>134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82</v>
      </c>
    </row>
    <row r="92" spans="1:51" s="13" customFormat="1" ht="12">
      <c r="A92" s="13"/>
      <c r="B92" s="224"/>
      <c r="C92" s="225"/>
      <c r="D92" s="217" t="s">
        <v>135</v>
      </c>
      <c r="E92" s="226" t="s">
        <v>19</v>
      </c>
      <c r="F92" s="227" t="s">
        <v>136</v>
      </c>
      <c r="G92" s="225"/>
      <c r="H92" s="226" t="s">
        <v>19</v>
      </c>
      <c r="I92" s="228"/>
      <c r="J92" s="225"/>
      <c r="K92" s="225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135</v>
      </c>
      <c r="AU92" s="233" t="s">
        <v>82</v>
      </c>
      <c r="AV92" s="13" t="s">
        <v>80</v>
      </c>
      <c r="AW92" s="13" t="s">
        <v>33</v>
      </c>
      <c r="AX92" s="13" t="s">
        <v>72</v>
      </c>
      <c r="AY92" s="233" t="s">
        <v>122</v>
      </c>
    </row>
    <row r="93" spans="1:51" s="13" customFormat="1" ht="12">
      <c r="A93" s="13"/>
      <c r="B93" s="224"/>
      <c r="C93" s="225"/>
      <c r="D93" s="217" t="s">
        <v>135</v>
      </c>
      <c r="E93" s="226" t="s">
        <v>19</v>
      </c>
      <c r="F93" s="227" t="s">
        <v>137</v>
      </c>
      <c r="G93" s="225"/>
      <c r="H93" s="226" t="s">
        <v>19</v>
      </c>
      <c r="I93" s="228"/>
      <c r="J93" s="225"/>
      <c r="K93" s="225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135</v>
      </c>
      <c r="AU93" s="233" t="s">
        <v>82</v>
      </c>
      <c r="AV93" s="13" t="s">
        <v>80</v>
      </c>
      <c r="AW93" s="13" t="s">
        <v>33</v>
      </c>
      <c r="AX93" s="13" t="s">
        <v>72</v>
      </c>
      <c r="AY93" s="233" t="s">
        <v>122</v>
      </c>
    </row>
    <row r="94" spans="1:51" s="13" customFormat="1" ht="12">
      <c r="A94" s="13"/>
      <c r="B94" s="224"/>
      <c r="C94" s="225"/>
      <c r="D94" s="217" t="s">
        <v>135</v>
      </c>
      <c r="E94" s="226" t="s">
        <v>19</v>
      </c>
      <c r="F94" s="227" t="s">
        <v>138</v>
      </c>
      <c r="G94" s="225"/>
      <c r="H94" s="226" t="s">
        <v>19</v>
      </c>
      <c r="I94" s="228"/>
      <c r="J94" s="225"/>
      <c r="K94" s="225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135</v>
      </c>
      <c r="AU94" s="233" t="s">
        <v>82</v>
      </c>
      <c r="AV94" s="13" t="s">
        <v>80</v>
      </c>
      <c r="AW94" s="13" t="s">
        <v>33</v>
      </c>
      <c r="AX94" s="13" t="s">
        <v>72</v>
      </c>
      <c r="AY94" s="233" t="s">
        <v>122</v>
      </c>
    </row>
    <row r="95" spans="1:51" s="14" customFormat="1" ht="12">
      <c r="A95" s="14"/>
      <c r="B95" s="234"/>
      <c r="C95" s="235"/>
      <c r="D95" s="217" t="s">
        <v>135</v>
      </c>
      <c r="E95" s="236" t="s">
        <v>19</v>
      </c>
      <c r="F95" s="237" t="s">
        <v>139</v>
      </c>
      <c r="G95" s="235"/>
      <c r="H95" s="238">
        <v>3750.4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135</v>
      </c>
      <c r="AU95" s="244" t="s">
        <v>82</v>
      </c>
      <c r="AV95" s="14" t="s">
        <v>82</v>
      </c>
      <c r="AW95" s="14" t="s">
        <v>33</v>
      </c>
      <c r="AX95" s="14" t="s">
        <v>72</v>
      </c>
      <c r="AY95" s="244" t="s">
        <v>122</v>
      </c>
    </row>
    <row r="96" spans="1:65" s="2" customFormat="1" ht="21.75" customHeight="1">
      <c r="A96" s="38"/>
      <c r="B96" s="39"/>
      <c r="C96" s="204" t="s">
        <v>82</v>
      </c>
      <c r="D96" s="204" t="s">
        <v>124</v>
      </c>
      <c r="E96" s="205" t="s">
        <v>140</v>
      </c>
      <c r="F96" s="206" t="s">
        <v>141</v>
      </c>
      <c r="G96" s="207" t="s">
        <v>127</v>
      </c>
      <c r="H96" s="208">
        <v>3750.4</v>
      </c>
      <c r="I96" s="209"/>
      <c r="J96" s="210">
        <f>ROUND(I96*H96,2)</f>
        <v>0</v>
      </c>
      <c r="K96" s="206" t="s">
        <v>128</v>
      </c>
      <c r="L96" s="44"/>
      <c r="M96" s="211" t="s">
        <v>19</v>
      </c>
      <c r="N96" s="212" t="s">
        <v>43</v>
      </c>
      <c r="O96" s="84"/>
      <c r="P96" s="213">
        <f>O96*H96</f>
        <v>0</v>
      </c>
      <c r="Q96" s="213">
        <v>5E-05</v>
      </c>
      <c r="R96" s="213">
        <f>Q96*H96</f>
        <v>0.18752000000000002</v>
      </c>
      <c r="S96" s="213">
        <v>0.115</v>
      </c>
      <c r="T96" s="214">
        <f>S96*H96</f>
        <v>431.29600000000005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129</v>
      </c>
      <c r="AT96" s="215" t="s">
        <v>124</v>
      </c>
      <c r="AU96" s="215" t="s">
        <v>82</v>
      </c>
      <c r="AY96" s="17" t="s">
        <v>122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129</v>
      </c>
      <c r="BM96" s="215" t="s">
        <v>142</v>
      </c>
    </row>
    <row r="97" spans="1:47" s="2" customFormat="1" ht="12">
      <c r="A97" s="38"/>
      <c r="B97" s="39"/>
      <c r="C97" s="40"/>
      <c r="D97" s="217" t="s">
        <v>131</v>
      </c>
      <c r="E97" s="40"/>
      <c r="F97" s="218" t="s">
        <v>143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131</v>
      </c>
      <c r="AU97" s="17" t="s">
        <v>82</v>
      </c>
    </row>
    <row r="98" spans="1:47" s="2" customFormat="1" ht="12">
      <c r="A98" s="38"/>
      <c r="B98" s="39"/>
      <c r="C98" s="40"/>
      <c r="D98" s="222" t="s">
        <v>133</v>
      </c>
      <c r="E98" s="40"/>
      <c r="F98" s="223" t="s">
        <v>144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82</v>
      </c>
    </row>
    <row r="99" spans="1:47" s="2" customFormat="1" ht="12">
      <c r="A99" s="38"/>
      <c r="B99" s="39"/>
      <c r="C99" s="40"/>
      <c r="D99" s="217" t="s">
        <v>145</v>
      </c>
      <c r="E99" s="40"/>
      <c r="F99" s="245" t="s">
        <v>146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145</v>
      </c>
      <c r="AU99" s="17" t="s">
        <v>82</v>
      </c>
    </row>
    <row r="100" spans="1:51" s="13" customFormat="1" ht="12">
      <c r="A100" s="13"/>
      <c r="B100" s="224"/>
      <c r="C100" s="225"/>
      <c r="D100" s="217" t="s">
        <v>135</v>
      </c>
      <c r="E100" s="226" t="s">
        <v>19</v>
      </c>
      <c r="F100" s="227" t="s">
        <v>136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135</v>
      </c>
      <c r="AU100" s="233" t="s">
        <v>82</v>
      </c>
      <c r="AV100" s="13" t="s">
        <v>80</v>
      </c>
      <c r="AW100" s="13" t="s">
        <v>33</v>
      </c>
      <c r="AX100" s="13" t="s">
        <v>72</v>
      </c>
      <c r="AY100" s="233" t="s">
        <v>122</v>
      </c>
    </row>
    <row r="101" spans="1:51" s="13" customFormat="1" ht="12">
      <c r="A101" s="13"/>
      <c r="B101" s="224"/>
      <c r="C101" s="225"/>
      <c r="D101" s="217" t="s">
        <v>135</v>
      </c>
      <c r="E101" s="226" t="s">
        <v>19</v>
      </c>
      <c r="F101" s="227" t="s">
        <v>137</v>
      </c>
      <c r="G101" s="225"/>
      <c r="H101" s="226" t="s">
        <v>19</v>
      </c>
      <c r="I101" s="228"/>
      <c r="J101" s="225"/>
      <c r="K101" s="225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135</v>
      </c>
      <c r="AU101" s="233" t="s">
        <v>82</v>
      </c>
      <c r="AV101" s="13" t="s">
        <v>80</v>
      </c>
      <c r="AW101" s="13" t="s">
        <v>33</v>
      </c>
      <c r="AX101" s="13" t="s">
        <v>72</v>
      </c>
      <c r="AY101" s="233" t="s">
        <v>122</v>
      </c>
    </row>
    <row r="102" spans="1:51" s="13" customFormat="1" ht="12">
      <c r="A102" s="13"/>
      <c r="B102" s="224"/>
      <c r="C102" s="225"/>
      <c r="D102" s="217" t="s">
        <v>135</v>
      </c>
      <c r="E102" s="226" t="s">
        <v>19</v>
      </c>
      <c r="F102" s="227" t="s">
        <v>147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135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122</v>
      </c>
    </row>
    <row r="103" spans="1:51" s="13" customFormat="1" ht="12">
      <c r="A103" s="13"/>
      <c r="B103" s="224"/>
      <c r="C103" s="225"/>
      <c r="D103" s="217" t="s">
        <v>135</v>
      </c>
      <c r="E103" s="226" t="s">
        <v>19</v>
      </c>
      <c r="F103" s="227" t="s">
        <v>148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135</v>
      </c>
      <c r="AU103" s="233" t="s">
        <v>82</v>
      </c>
      <c r="AV103" s="13" t="s">
        <v>80</v>
      </c>
      <c r="AW103" s="13" t="s">
        <v>33</v>
      </c>
      <c r="AX103" s="13" t="s">
        <v>72</v>
      </c>
      <c r="AY103" s="233" t="s">
        <v>122</v>
      </c>
    </row>
    <row r="104" spans="1:51" s="14" customFormat="1" ht="12">
      <c r="A104" s="14"/>
      <c r="B104" s="234"/>
      <c r="C104" s="235"/>
      <c r="D104" s="217" t="s">
        <v>135</v>
      </c>
      <c r="E104" s="236" t="s">
        <v>19</v>
      </c>
      <c r="F104" s="237" t="s">
        <v>149</v>
      </c>
      <c r="G104" s="235"/>
      <c r="H104" s="238">
        <v>3750.4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135</v>
      </c>
      <c r="AU104" s="244" t="s">
        <v>82</v>
      </c>
      <c r="AV104" s="14" t="s">
        <v>82</v>
      </c>
      <c r="AW104" s="14" t="s">
        <v>33</v>
      </c>
      <c r="AX104" s="14" t="s">
        <v>72</v>
      </c>
      <c r="AY104" s="244" t="s">
        <v>122</v>
      </c>
    </row>
    <row r="105" spans="1:65" s="2" customFormat="1" ht="21.75" customHeight="1">
      <c r="A105" s="38"/>
      <c r="B105" s="39"/>
      <c r="C105" s="204" t="s">
        <v>150</v>
      </c>
      <c r="D105" s="204" t="s">
        <v>124</v>
      </c>
      <c r="E105" s="205" t="s">
        <v>151</v>
      </c>
      <c r="F105" s="206" t="s">
        <v>152</v>
      </c>
      <c r="G105" s="207" t="s">
        <v>127</v>
      </c>
      <c r="H105" s="208">
        <v>9376</v>
      </c>
      <c r="I105" s="209"/>
      <c r="J105" s="210">
        <f>ROUND(I105*H105,2)</f>
        <v>0</v>
      </c>
      <c r="K105" s="206" t="s">
        <v>128</v>
      </c>
      <c r="L105" s="44"/>
      <c r="M105" s="211" t="s">
        <v>19</v>
      </c>
      <c r="N105" s="212" t="s">
        <v>43</v>
      </c>
      <c r="O105" s="84"/>
      <c r="P105" s="213">
        <f>O105*H105</f>
        <v>0</v>
      </c>
      <c r="Q105" s="213">
        <v>5E-05</v>
      </c>
      <c r="R105" s="213">
        <f>Q105*H105</f>
        <v>0.46880000000000005</v>
      </c>
      <c r="S105" s="213">
        <v>0.046</v>
      </c>
      <c r="T105" s="214">
        <f>S105*H105</f>
        <v>431.296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129</v>
      </c>
      <c r="AT105" s="215" t="s">
        <v>124</v>
      </c>
      <c r="AU105" s="215" t="s">
        <v>82</v>
      </c>
      <c r="AY105" s="17" t="s">
        <v>122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129</v>
      </c>
      <c r="BM105" s="215" t="s">
        <v>153</v>
      </c>
    </row>
    <row r="106" spans="1:47" s="2" customFormat="1" ht="12">
      <c r="A106" s="38"/>
      <c r="B106" s="39"/>
      <c r="C106" s="40"/>
      <c r="D106" s="217" t="s">
        <v>131</v>
      </c>
      <c r="E106" s="40"/>
      <c r="F106" s="218" t="s">
        <v>154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131</v>
      </c>
      <c r="AU106" s="17" t="s">
        <v>82</v>
      </c>
    </row>
    <row r="107" spans="1:47" s="2" customFormat="1" ht="12">
      <c r="A107" s="38"/>
      <c r="B107" s="39"/>
      <c r="C107" s="40"/>
      <c r="D107" s="222" t="s">
        <v>133</v>
      </c>
      <c r="E107" s="40"/>
      <c r="F107" s="223" t="s">
        <v>155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133</v>
      </c>
      <c r="AU107" s="17" t="s">
        <v>82</v>
      </c>
    </row>
    <row r="108" spans="1:47" s="2" customFormat="1" ht="12">
      <c r="A108" s="38"/>
      <c r="B108" s="39"/>
      <c r="C108" s="40"/>
      <c r="D108" s="217" t="s">
        <v>145</v>
      </c>
      <c r="E108" s="40"/>
      <c r="F108" s="245" t="s">
        <v>156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145</v>
      </c>
      <c r="AU108" s="17" t="s">
        <v>82</v>
      </c>
    </row>
    <row r="109" spans="1:51" s="13" customFormat="1" ht="12">
      <c r="A109" s="13"/>
      <c r="B109" s="224"/>
      <c r="C109" s="225"/>
      <c r="D109" s="217" t="s">
        <v>135</v>
      </c>
      <c r="E109" s="226" t="s">
        <v>19</v>
      </c>
      <c r="F109" s="227" t="s">
        <v>157</v>
      </c>
      <c r="G109" s="225"/>
      <c r="H109" s="226" t="s">
        <v>19</v>
      </c>
      <c r="I109" s="228"/>
      <c r="J109" s="225"/>
      <c r="K109" s="225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135</v>
      </c>
      <c r="AU109" s="233" t="s">
        <v>82</v>
      </c>
      <c r="AV109" s="13" t="s">
        <v>80</v>
      </c>
      <c r="AW109" s="13" t="s">
        <v>33</v>
      </c>
      <c r="AX109" s="13" t="s">
        <v>72</v>
      </c>
      <c r="AY109" s="233" t="s">
        <v>122</v>
      </c>
    </row>
    <row r="110" spans="1:51" s="13" customFormat="1" ht="12">
      <c r="A110" s="13"/>
      <c r="B110" s="224"/>
      <c r="C110" s="225"/>
      <c r="D110" s="217" t="s">
        <v>135</v>
      </c>
      <c r="E110" s="226" t="s">
        <v>19</v>
      </c>
      <c r="F110" s="227" t="s">
        <v>137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135</v>
      </c>
      <c r="AU110" s="233" t="s">
        <v>82</v>
      </c>
      <c r="AV110" s="13" t="s">
        <v>80</v>
      </c>
      <c r="AW110" s="13" t="s">
        <v>33</v>
      </c>
      <c r="AX110" s="13" t="s">
        <v>72</v>
      </c>
      <c r="AY110" s="233" t="s">
        <v>122</v>
      </c>
    </row>
    <row r="111" spans="1:51" s="13" customFormat="1" ht="12">
      <c r="A111" s="13"/>
      <c r="B111" s="224"/>
      <c r="C111" s="225"/>
      <c r="D111" s="217" t="s">
        <v>135</v>
      </c>
      <c r="E111" s="226" t="s">
        <v>19</v>
      </c>
      <c r="F111" s="227" t="s">
        <v>158</v>
      </c>
      <c r="G111" s="225"/>
      <c r="H111" s="226" t="s">
        <v>19</v>
      </c>
      <c r="I111" s="228"/>
      <c r="J111" s="225"/>
      <c r="K111" s="225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135</v>
      </c>
      <c r="AU111" s="233" t="s">
        <v>82</v>
      </c>
      <c r="AV111" s="13" t="s">
        <v>80</v>
      </c>
      <c r="AW111" s="13" t="s">
        <v>33</v>
      </c>
      <c r="AX111" s="13" t="s">
        <v>72</v>
      </c>
      <c r="AY111" s="233" t="s">
        <v>122</v>
      </c>
    </row>
    <row r="112" spans="1:51" s="13" customFormat="1" ht="12">
      <c r="A112" s="13"/>
      <c r="B112" s="224"/>
      <c r="C112" s="225"/>
      <c r="D112" s="217" t="s">
        <v>135</v>
      </c>
      <c r="E112" s="226" t="s">
        <v>19</v>
      </c>
      <c r="F112" s="227" t="s">
        <v>148</v>
      </c>
      <c r="G112" s="225"/>
      <c r="H112" s="226" t="s">
        <v>19</v>
      </c>
      <c r="I112" s="228"/>
      <c r="J112" s="225"/>
      <c r="K112" s="225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135</v>
      </c>
      <c r="AU112" s="233" t="s">
        <v>82</v>
      </c>
      <c r="AV112" s="13" t="s">
        <v>80</v>
      </c>
      <c r="AW112" s="13" t="s">
        <v>33</v>
      </c>
      <c r="AX112" s="13" t="s">
        <v>72</v>
      </c>
      <c r="AY112" s="233" t="s">
        <v>122</v>
      </c>
    </row>
    <row r="113" spans="1:51" s="14" customFormat="1" ht="12">
      <c r="A113" s="14"/>
      <c r="B113" s="234"/>
      <c r="C113" s="235"/>
      <c r="D113" s="217" t="s">
        <v>135</v>
      </c>
      <c r="E113" s="236" t="s">
        <v>19</v>
      </c>
      <c r="F113" s="237" t="s">
        <v>159</v>
      </c>
      <c r="G113" s="235"/>
      <c r="H113" s="238">
        <v>9376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135</v>
      </c>
      <c r="AU113" s="244" t="s">
        <v>82</v>
      </c>
      <c r="AV113" s="14" t="s">
        <v>82</v>
      </c>
      <c r="AW113" s="14" t="s">
        <v>33</v>
      </c>
      <c r="AX113" s="14" t="s">
        <v>72</v>
      </c>
      <c r="AY113" s="244" t="s">
        <v>122</v>
      </c>
    </row>
    <row r="114" spans="1:65" s="2" customFormat="1" ht="21.75" customHeight="1">
      <c r="A114" s="38"/>
      <c r="B114" s="39"/>
      <c r="C114" s="204" t="s">
        <v>129</v>
      </c>
      <c r="D114" s="204" t="s">
        <v>124</v>
      </c>
      <c r="E114" s="205" t="s">
        <v>160</v>
      </c>
      <c r="F114" s="206" t="s">
        <v>161</v>
      </c>
      <c r="G114" s="207" t="s">
        <v>127</v>
      </c>
      <c r="H114" s="208">
        <v>9376</v>
      </c>
      <c r="I114" s="209"/>
      <c r="J114" s="210">
        <f>ROUND(I114*H114,2)</f>
        <v>0</v>
      </c>
      <c r="K114" s="206" t="s">
        <v>128</v>
      </c>
      <c r="L114" s="44"/>
      <c r="M114" s="211" t="s">
        <v>19</v>
      </c>
      <c r="N114" s="212" t="s">
        <v>43</v>
      </c>
      <c r="O114" s="84"/>
      <c r="P114" s="213">
        <f>O114*H114</f>
        <v>0</v>
      </c>
      <c r="Q114" s="213">
        <v>6E-05</v>
      </c>
      <c r="R114" s="213">
        <f>Q114*H114</f>
        <v>0.5625600000000001</v>
      </c>
      <c r="S114" s="213">
        <v>0.092</v>
      </c>
      <c r="T114" s="214">
        <f>S114*H114</f>
        <v>862.592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129</v>
      </c>
      <c r="AT114" s="215" t="s">
        <v>124</v>
      </c>
      <c r="AU114" s="215" t="s">
        <v>82</v>
      </c>
      <c r="AY114" s="17" t="s">
        <v>122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129</v>
      </c>
      <c r="BM114" s="215" t="s">
        <v>162</v>
      </c>
    </row>
    <row r="115" spans="1:47" s="2" customFormat="1" ht="12">
      <c r="A115" s="38"/>
      <c r="B115" s="39"/>
      <c r="C115" s="40"/>
      <c r="D115" s="217" t="s">
        <v>131</v>
      </c>
      <c r="E115" s="40"/>
      <c r="F115" s="218" t="s">
        <v>163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131</v>
      </c>
      <c r="AU115" s="17" t="s">
        <v>82</v>
      </c>
    </row>
    <row r="116" spans="1:47" s="2" customFormat="1" ht="12">
      <c r="A116" s="38"/>
      <c r="B116" s="39"/>
      <c r="C116" s="40"/>
      <c r="D116" s="222" t="s">
        <v>133</v>
      </c>
      <c r="E116" s="40"/>
      <c r="F116" s="223" t="s">
        <v>164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82</v>
      </c>
    </row>
    <row r="117" spans="1:47" s="2" customFormat="1" ht="12">
      <c r="A117" s="38"/>
      <c r="B117" s="39"/>
      <c r="C117" s="40"/>
      <c r="D117" s="217" t="s">
        <v>145</v>
      </c>
      <c r="E117" s="40"/>
      <c r="F117" s="245" t="s">
        <v>165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82</v>
      </c>
    </row>
    <row r="118" spans="1:51" s="13" customFormat="1" ht="12">
      <c r="A118" s="13"/>
      <c r="B118" s="224"/>
      <c r="C118" s="225"/>
      <c r="D118" s="217" t="s">
        <v>135</v>
      </c>
      <c r="E118" s="226" t="s">
        <v>19</v>
      </c>
      <c r="F118" s="227" t="s">
        <v>157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135</v>
      </c>
      <c r="AU118" s="233" t="s">
        <v>82</v>
      </c>
      <c r="AV118" s="13" t="s">
        <v>80</v>
      </c>
      <c r="AW118" s="13" t="s">
        <v>33</v>
      </c>
      <c r="AX118" s="13" t="s">
        <v>72</v>
      </c>
      <c r="AY118" s="233" t="s">
        <v>122</v>
      </c>
    </row>
    <row r="119" spans="1:51" s="13" customFormat="1" ht="12">
      <c r="A119" s="13"/>
      <c r="B119" s="224"/>
      <c r="C119" s="225"/>
      <c r="D119" s="217" t="s">
        <v>135</v>
      </c>
      <c r="E119" s="226" t="s">
        <v>19</v>
      </c>
      <c r="F119" s="227" t="s">
        <v>137</v>
      </c>
      <c r="G119" s="225"/>
      <c r="H119" s="226" t="s">
        <v>19</v>
      </c>
      <c r="I119" s="228"/>
      <c r="J119" s="225"/>
      <c r="K119" s="225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135</v>
      </c>
      <c r="AU119" s="233" t="s">
        <v>82</v>
      </c>
      <c r="AV119" s="13" t="s">
        <v>80</v>
      </c>
      <c r="AW119" s="13" t="s">
        <v>33</v>
      </c>
      <c r="AX119" s="13" t="s">
        <v>72</v>
      </c>
      <c r="AY119" s="233" t="s">
        <v>122</v>
      </c>
    </row>
    <row r="120" spans="1:51" s="13" customFormat="1" ht="12">
      <c r="A120" s="13"/>
      <c r="B120" s="224"/>
      <c r="C120" s="225"/>
      <c r="D120" s="217" t="s">
        <v>135</v>
      </c>
      <c r="E120" s="226" t="s">
        <v>19</v>
      </c>
      <c r="F120" s="227" t="s">
        <v>166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135</v>
      </c>
      <c r="AU120" s="233" t="s">
        <v>82</v>
      </c>
      <c r="AV120" s="13" t="s">
        <v>80</v>
      </c>
      <c r="AW120" s="13" t="s">
        <v>33</v>
      </c>
      <c r="AX120" s="13" t="s">
        <v>72</v>
      </c>
      <c r="AY120" s="233" t="s">
        <v>122</v>
      </c>
    </row>
    <row r="121" spans="1:51" s="14" customFormat="1" ht="12">
      <c r="A121" s="14"/>
      <c r="B121" s="234"/>
      <c r="C121" s="235"/>
      <c r="D121" s="217" t="s">
        <v>135</v>
      </c>
      <c r="E121" s="236" t="s">
        <v>19</v>
      </c>
      <c r="F121" s="237" t="s">
        <v>167</v>
      </c>
      <c r="G121" s="235"/>
      <c r="H121" s="238">
        <v>9376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135</v>
      </c>
      <c r="AU121" s="244" t="s">
        <v>82</v>
      </c>
      <c r="AV121" s="14" t="s">
        <v>82</v>
      </c>
      <c r="AW121" s="14" t="s">
        <v>33</v>
      </c>
      <c r="AX121" s="14" t="s">
        <v>72</v>
      </c>
      <c r="AY121" s="244" t="s">
        <v>122</v>
      </c>
    </row>
    <row r="122" spans="1:65" s="2" customFormat="1" ht="21.75" customHeight="1">
      <c r="A122" s="38"/>
      <c r="B122" s="39"/>
      <c r="C122" s="204" t="s">
        <v>168</v>
      </c>
      <c r="D122" s="204" t="s">
        <v>124</v>
      </c>
      <c r="E122" s="205" t="s">
        <v>169</v>
      </c>
      <c r="F122" s="206" t="s">
        <v>170</v>
      </c>
      <c r="G122" s="207" t="s">
        <v>127</v>
      </c>
      <c r="H122" s="208">
        <v>9376</v>
      </c>
      <c r="I122" s="209"/>
      <c r="J122" s="210">
        <f>ROUND(I122*H122,2)</f>
        <v>0</v>
      </c>
      <c r="K122" s="206" t="s">
        <v>128</v>
      </c>
      <c r="L122" s="44"/>
      <c r="M122" s="211" t="s">
        <v>19</v>
      </c>
      <c r="N122" s="212" t="s">
        <v>43</v>
      </c>
      <c r="O122" s="84"/>
      <c r="P122" s="213">
        <f>O122*H122</f>
        <v>0</v>
      </c>
      <c r="Q122" s="213">
        <v>0.00013</v>
      </c>
      <c r="R122" s="213">
        <f>Q122*H122</f>
        <v>1.21888</v>
      </c>
      <c r="S122" s="213">
        <v>0.138</v>
      </c>
      <c r="T122" s="214">
        <f>S122*H122</f>
        <v>1293.8880000000001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129</v>
      </c>
      <c r="AT122" s="215" t="s">
        <v>124</v>
      </c>
      <c r="AU122" s="215" t="s">
        <v>82</v>
      </c>
      <c r="AY122" s="17" t="s">
        <v>122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129</v>
      </c>
      <c r="BM122" s="215" t="s">
        <v>171</v>
      </c>
    </row>
    <row r="123" spans="1:47" s="2" customFormat="1" ht="12">
      <c r="A123" s="38"/>
      <c r="B123" s="39"/>
      <c r="C123" s="40"/>
      <c r="D123" s="217" t="s">
        <v>131</v>
      </c>
      <c r="E123" s="40"/>
      <c r="F123" s="218" t="s">
        <v>172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131</v>
      </c>
      <c r="AU123" s="17" t="s">
        <v>82</v>
      </c>
    </row>
    <row r="124" spans="1:47" s="2" customFormat="1" ht="12">
      <c r="A124" s="38"/>
      <c r="B124" s="39"/>
      <c r="C124" s="40"/>
      <c r="D124" s="222" t="s">
        <v>133</v>
      </c>
      <c r="E124" s="40"/>
      <c r="F124" s="223" t="s">
        <v>173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133</v>
      </c>
      <c r="AU124" s="17" t="s">
        <v>82</v>
      </c>
    </row>
    <row r="125" spans="1:47" s="2" customFormat="1" ht="12">
      <c r="A125" s="38"/>
      <c r="B125" s="39"/>
      <c r="C125" s="40"/>
      <c r="D125" s="217" t="s">
        <v>145</v>
      </c>
      <c r="E125" s="40"/>
      <c r="F125" s="245" t="s">
        <v>174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pans="1:51" s="13" customFormat="1" ht="12">
      <c r="A126" s="13"/>
      <c r="B126" s="224"/>
      <c r="C126" s="225"/>
      <c r="D126" s="217" t="s">
        <v>135</v>
      </c>
      <c r="E126" s="226" t="s">
        <v>19</v>
      </c>
      <c r="F126" s="227" t="s">
        <v>157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135</v>
      </c>
      <c r="AU126" s="233" t="s">
        <v>82</v>
      </c>
      <c r="AV126" s="13" t="s">
        <v>80</v>
      </c>
      <c r="AW126" s="13" t="s">
        <v>33</v>
      </c>
      <c r="AX126" s="13" t="s">
        <v>72</v>
      </c>
      <c r="AY126" s="233" t="s">
        <v>122</v>
      </c>
    </row>
    <row r="127" spans="1:51" s="13" customFormat="1" ht="12">
      <c r="A127" s="13"/>
      <c r="B127" s="224"/>
      <c r="C127" s="225"/>
      <c r="D127" s="217" t="s">
        <v>135</v>
      </c>
      <c r="E127" s="226" t="s">
        <v>19</v>
      </c>
      <c r="F127" s="227" t="s">
        <v>137</v>
      </c>
      <c r="G127" s="225"/>
      <c r="H127" s="226" t="s">
        <v>19</v>
      </c>
      <c r="I127" s="228"/>
      <c r="J127" s="225"/>
      <c r="K127" s="225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135</v>
      </c>
      <c r="AU127" s="233" t="s">
        <v>82</v>
      </c>
      <c r="AV127" s="13" t="s">
        <v>80</v>
      </c>
      <c r="AW127" s="13" t="s">
        <v>33</v>
      </c>
      <c r="AX127" s="13" t="s">
        <v>72</v>
      </c>
      <c r="AY127" s="233" t="s">
        <v>122</v>
      </c>
    </row>
    <row r="128" spans="1:51" s="13" customFormat="1" ht="12">
      <c r="A128" s="13"/>
      <c r="B128" s="224"/>
      <c r="C128" s="225"/>
      <c r="D128" s="217" t="s">
        <v>135</v>
      </c>
      <c r="E128" s="226" t="s">
        <v>19</v>
      </c>
      <c r="F128" s="227" t="s">
        <v>175</v>
      </c>
      <c r="G128" s="225"/>
      <c r="H128" s="226" t="s">
        <v>19</v>
      </c>
      <c r="I128" s="228"/>
      <c r="J128" s="225"/>
      <c r="K128" s="225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135</v>
      </c>
      <c r="AU128" s="233" t="s">
        <v>82</v>
      </c>
      <c r="AV128" s="13" t="s">
        <v>80</v>
      </c>
      <c r="AW128" s="13" t="s">
        <v>33</v>
      </c>
      <c r="AX128" s="13" t="s">
        <v>72</v>
      </c>
      <c r="AY128" s="233" t="s">
        <v>122</v>
      </c>
    </row>
    <row r="129" spans="1:51" s="13" customFormat="1" ht="12">
      <c r="A129" s="13"/>
      <c r="B129" s="224"/>
      <c r="C129" s="225"/>
      <c r="D129" s="217" t="s">
        <v>135</v>
      </c>
      <c r="E129" s="226" t="s">
        <v>19</v>
      </c>
      <c r="F129" s="227" t="s">
        <v>148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135</v>
      </c>
      <c r="AU129" s="233" t="s">
        <v>82</v>
      </c>
      <c r="AV129" s="13" t="s">
        <v>80</v>
      </c>
      <c r="AW129" s="13" t="s">
        <v>33</v>
      </c>
      <c r="AX129" s="13" t="s">
        <v>72</v>
      </c>
      <c r="AY129" s="233" t="s">
        <v>122</v>
      </c>
    </row>
    <row r="130" spans="1:51" s="14" customFormat="1" ht="12">
      <c r="A130" s="14"/>
      <c r="B130" s="234"/>
      <c r="C130" s="235"/>
      <c r="D130" s="217" t="s">
        <v>135</v>
      </c>
      <c r="E130" s="236" t="s">
        <v>19</v>
      </c>
      <c r="F130" s="237" t="s">
        <v>176</v>
      </c>
      <c r="G130" s="235"/>
      <c r="H130" s="238">
        <v>9376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135</v>
      </c>
      <c r="AU130" s="244" t="s">
        <v>82</v>
      </c>
      <c r="AV130" s="14" t="s">
        <v>82</v>
      </c>
      <c r="AW130" s="14" t="s">
        <v>33</v>
      </c>
      <c r="AX130" s="14" t="s">
        <v>72</v>
      </c>
      <c r="AY130" s="244" t="s">
        <v>122</v>
      </c>
    </row>
    <row r="131" spans="1:65" s="2" customFormat="1" ht="21.75" customHeight="1">
      <c r="A131" s="38"/>
      <c r="B131" s="39"/>
      <c r="C131" s="204" t="s">
        <v>177</v>
      </c>
      <c r="D131" s="204" t="s">
        <v>124</v>
      </c>
      <c r="E131" s="205" t="s">
        <v>178</v>
      </c>
      <c r="F131" s="206" t="s">
        <v>179</v>
      </c>
      <c r="G131" s="207" t="s">
        <v>180</v>
      </c>
      <c r="H131" s="208">
        <v>1875.2</v>
      </c>
      <c r="I131" s="209"/>
      <c r="J131" s="210">
        <f>ROUND(I131*H131,2)</f>
        <v>0</v>
      </c>
      <c r="K131" s="206" t="s">
        <v>128</v>
      </c>
      <c r="L131" s="44"/>
      <c r="M131" s="211" t="s">
        <v>19</v>
      </c>
      <c r="N131" s="212" t="s">
        <v>43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129</v>
      </c>
      <c r="AT131" s="215" t="s">
        <v>124</v>
      </c>
      <c r="AU131" s="215" t="s">
        <v>82</v>
      </c>
      <c r="AY131" s="17" t="s">
        <v>122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129</v>
      </c>
      <c r="BM131" s="215" t="s">
        <v>181</v>
      </c>
    </row>
    <row r="132" spans="1:47" s="2" customFormat="1" ht="12">
      <c r="A132" s="38"/>
      <c r="B132" s="39"/>
      <c r="C132" s="40"/>
      <c r="D132" s="217" t="s">
        <v>131</v>
      </c>
      <c r="E132" s="40"/>
      <c r="F132" s="218" t="s">
        <v>182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131</v>
      </c>
      <c r="AU132" s="17" t="s">
        <v>82</v>
      </c>
    </row>
    <row r="133" spans="1:47" s="2" customFormat="1" ht="12">
      <c r="A133" s="38"/>
      <c r="B133" s="39"/>
      <c r="C133" s="40"/>
      <c r="D133" s="222" t="s">
        <v>133</v>
      </c>
      <c r="E133" s="40"/>
      <c r="F133" s="223" t="s">
        <v>183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82</v>
      </c>
    </row>
    <row r="134" spans="1:47" s="2" customFormat="1" ht="12">
      <c r="A134" s="38"/>
      <c r="B134" s="39"/>
      <c r="C134" s="40"/>
      <c r="D134" s="217" t="s">
        <v>145</v>
      </c>
      <c r="E134" s="40"/>
      <c r="F134" s="245" t="s">
        <v>184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pans="1:51" s="13" customFormat="1" ht="12">
      <c r="A135" s="13"/>
      <c r="B135" s="224"/>
      <c r="C135" s="225"/>
      <c r="D135" s="217" t="s">
        <v>135</v>
      </c>
      <c r="E135" s="226" t="s">
        <v>19</v>
      </c>
      <c r="F135" s="227" t="s">
        <v>185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135</v>
      </c>
      <c r="AU135" s="233" t="s">
        <v>82</v>
      </c>
      <c r="AV135" s="13" t="s">
        <v>80</v>
      </c>
      <c r="AW135" s="13" t="s">
        <v>33</v>
      </c>
      <c r="AX135" s="13" t="s">
        <v>72</v>
      </c>
      <c r="AY135" s="233" t="s">
        <v>122</v>
      </c>
    </row>
    <row r="136" spans="1:51" s="13" customFormat="1" ht="12">
      <c r="A136" s="13"/>
      <c r="B136" s="224"/>
      <c r="C136" s="225"/>
      <c r="D136" s="217" t="s">
        <v>135</v>
      </c>
      <c r="E136" s="226" t="s">
        <v>19</v>
      </c>
      <c r="F136" s="227" t="s">
        <v>137</v>
      </c>
      <c r="G136" s="225"/>
      <c r="H136" s="226" t="s">
        <v>19</v>
      </c>
      <c r="I136" s="228"/>
      <c r="J136" s="225"/>
      <c r="K136" s="225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135</v>
      </c>
      <c r="AU136" s="233" t="s">
        <v>82</v>
      </c>
      <c r="AV136" s="13" t="s">
        <v>80</v>
      </c>
      <c r="AW136" s="13" t="s">
        <v>33</v>
      </c>
      <c r="AX136" s="13" t="s">
        <v>72</v>
      </c>
      <c r="AY136" s="233" t="s">
        <v>122</v>
      </c>
    </row>
    <row r="137" spans="1:51" s="13" customFormat="1" ht="12">
      <c r="A137" s="13"/>
      <c r="B137" s="224"/>
      <c r="C137" s="225"/>
      <c r="D137" s="217" t="s">
        <v>135</v>
      </c>
      <c r="E137" s="226" t="s">
        <v>19</v>
      </c>
      <c r="F137" s="227" t="s">
        <v>138</v>
      </c>
      <c r="G137" s="225"/>
      <c r="H137" s="226" t="s">
        <v>19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135</v>
      </c>
      <c r="AU137" s="233" t="s">
        <v>82</v>
      </c>
      <c r="AV137" s="13" t="s">
        <v>80</v>
      </c>
      <c r="AW137" s="13" t="s">
        <v>33</v>
      </c>
      <c r="AX137" s="13" t="s">
        <v>72</v>
      </c>
      <c r="AY137" s="233" t="s">
        <v>122</v>
      </c>
    </row>
    <row r="138" spans="1:51" s="14" customFormat="1" ht="12">
      <c r="A138" s="14"/>
      <c r="B138" s="234"/>
      <c r="C138" s="235"/>
      <c r="D138" s="217" t="s">
        <v>135</v>
      </c>
      <c r="E138" s="236" t="s">
        <v>19</v>
      </c>
      <c r="F138" s="237" t="s">
        <v>186</v>
      </c>
      <c r="G138" s="235"/>
      <c r="H138" s="238">
        <v>1875.2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135</v>
      </c>
      <c r="AU138" s="244" t="s">
        <v>82</v>
      </c>
      <c r="AV138" s="14" t="s">
        <v>82</v>
      </c>
      <c r="AW138" s="14" t="s">
        <v>33</v>
      </c>
      <c r="AX138" s="14" t="s">
        <v>72</v>
      </c>
      <c r="AY138" s="244" t="s">
        <v>122</v>
      </c>
    </row>
    <row r="139" spans="1:65" s="2" customFormat="1" ht="21.75" customHeight="1">
      <c r="A139" s="38"/>
      <c r="B139" s="39"/>
      <c r="C139" s="204" t="s">
        <v>187</v>
      </c>
      <c r="D139" s="204" t="s">
        <v>124</v>
      </c>
      <c r="E139" s="205" t="s">
        <v>188</v>
      </c>
      <c r="F139" s="206" t="s">
        <v>189</v>
      </c>
      <c r="G139" s="207" t="s">
        <v>180</v>
      </c>
      <c r="H139" s="208">
        <v>110</v>
      </c>
      <c r="I139" s="209"/>
      <c r="J139" s="210">
        <f>ROUND(I139*H139,2)</f>
        <v>0</v>
      </c>
      <c r="K139" s="206" t="s">
        <v>128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129</v>
      </c>
      <c r="AT139" s="215" t="s">
        <v>124</v>
      </c>
      <c r="AU139" s="215" t="s">
        <v>82</v>
      </c>
      <c r="AY139" s="17" t="s">
        <v>122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129</v>
      </c>
      <c r="BM139" s="215" t="s">
        <v>190</v>
      </c>
    </row>
    <row r="140" spans="1:47" s="2" customFormat="1" ht="12">
      <c r="A140" s="38"/>
      <c r="B140" s="39"/>
      <c r="C140" s="40"/>
      <c r="D140" s="217" t="s">
        <v>131</v>
      </c>
      <c r="E140" s="40"/>
      <c r="F140" s="218" t="s">
        <v>191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131</v>
      </c>
      <c r="AU140" s="17" t="s">
        <v>82</v>
      </c>
    </row>
    <row r="141" spans="1:47" s="2" customFormat="1" ht="12">
      <c r="A141" s="38"/>
      <c r="B141" s="39"/>
      <c r="C141" s="40"/>
      <c r="D141" s="222" t="s">
        <v>133</v>
      </c>
      <c r="E141" s="40"/>
      <c r="F141" s="223" t="s">
        <v>192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133</v>
      </c>
      <c r="AU141" s="17" t="s">
        <v>82</v>
      </c>
    </row>
    <row r="142" spans="1:47" s="2" customFormat="1" ht="12">
      <c r="A142" s="38"/>
      <c r="B142" s="39"/>
      <c r="C142" s="40"/>
      <c r="D142" s="217" t="s">
        <v>145</v>
      </c>
      <c r="E142" s="40"/>
      <c r="F142" s="245" t="s">
        <v>193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pans="1:51" s="13" customFormat="1" ht="12">
      <c r="A143" s="13"/>
      <c r="B143" s="224"/>
      <c r="C143" s="225"/>
      <c r="D143" s="217" t="s">
        <v>135</v>
      </c>
      <c r="E143" s="226" t="s">
        <v>19</v>
      </c>
      <c r="F143" s="227" t="s">
        <v>157</v>
      </c>
      <c r="G143" s="225"/>
      <c r="H143" s="226" t="s">
        <v>19</v>
      </c>
      <c r="I143" s="228"/>
      <c r="J143" s="225"/>
      <c r="K143" s="225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135</v>
      </c>
      <c r="AU143" s="233" t="s">
        <v>82</v>
      </c>
      <c r="AV143" s="13" t="s">
        <v>80</v>
      </c>
      <c r="AW143" s="13" t="s">
        <v>33</v>
      </c>
      <c r="AX143" s="13" t="s">
        <v>72</v>
      </c>
      <c r="AY143" s="233" t="s">
        <v>122</v>
      </c>
    </row>
    <row r="144" spans="1:51" s="13" customFormat="1" ht="12">
      <c r="A144" s="13"/>
      <c r="B144" s="224"/>
      <c r="C144" s="225"/>
      <c r="D144" s="217" t="s">
        <v>135</v>
      </c>
      <c r="E144" s="226" t="s">
        <v>19</v>
      </c>
      <c r="F144" s="227" t="s">
        <v>194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135</v>
      </c>
      <c r="AU144" s="233" t="s">
        <v>82</v>
      </c>
      <c r="AV144" s="13" t="s">
        <v>80</v>
      </c>
      <c r="AW144" s="13" t="s">
        <v>33</v>
      </c>
      <c r="AX144" s="13" t="s">
        <v>72</v>
      </c>
      <c r="AY144" s="233" t="s">
        <v>122</v>
      </c>
    </row>
    <row r="145" spans="1:51" s="14" customFormat="1" ht="12">
      <c r="A145" s="14"/>
      <c r="B145" s="234"/>
      <c r="C145" s="235"/>
      <c r="D145" s="217" t="s">
        <v>135</v>
      </c>
      <c r="E145" s="236" t="s">
        <v>19</v>
      </c>
      <c r="F145" s="237" t="s">
        <v>195</v>
      </c>
      <c r="G145" s="235"/>
      <c r="H145" s="238">
        <v>110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135</v>
      </c>
      <c r="AU145" s="244" t="s">
        <v>82</v>
      </c>
      <c r="AV145" s="14" t="s">
        <v>82</v>
      </c>
      <c r="AW145" s="14" t="s">
        <v>33</v>
      </c>
      <c r="AX145" s="14" t="s">
        <v>72</v>
      </c>
      <c r="AY145" s="244" t="s">
        <v>122</v>
      </c>
    </row>
    <row r="146" spans="1:65" s="2" customFormat="1" ht="24.15" customHeight="1">
      <c r="A146" s="38"/>
      <c r="B146" s="39"/>
      <c r="C146" s="204" t="s">
        <v>196</v>
      </c>
      <c r="D146" s="204" t="s">
        <v>124</v>
      </c>
      <c r="E146" s="205" t="s">
        <v>197</v>
      </c>
      <c r="F146" s="206" t="s">
        <v>198</v>
      </c>
      <c r="G146" s="207" t="s">
        <v>180</v>
      </c>
      <c r="H146" s="208">
        <v>122.4</v>
      </c>
      <c r="I146" s="209"/>
      <c r="J146" s="210">
        <f>ROUND(I146*H146,2)</f>
        <v>0</v>
      </c>
      <c r="K146" s="206" t="s">
        <v>19</v>
      </c>
      <c r="L146" s="44"/>
      <c r="M146" s="211" t="s">
        <v>19</v>
      </c>
      <c r="N146" s="212" t="s">
        <v>43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129</v>
      </c>
      <c r="AT146" s="215" t="s">
        <v>124</v>
      </c>
      <c r="AU146" s="215" t="s">
        <v>82</v>
      </c>
      <c r="AY146" s="17" t="s">
        <v>122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129</v>
      </c>
      <c r="BM146" s="215" t="s">
        <v>199</v>
      </c>
    </row>
    <row r="147" spans="1:47" s="2" customFormat="1" ht="12">
      <c r="A147" s="38"/>
      <c r="B147" s="39"/>
      <c r="C147" s="40"/>
      <c r="D147" s="217" t="s">
        <v>131</v>
      </c>
      <c r="E147" s="40"/>
      <c r="F147" s="218" t="s">
        <v>200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131</v>
      </c>
      <c r="AU147" s="17" t="s">
        <v>82</v>
      </c>
    </row>
    <row r="148" spans="1:51" s="13" customFormat="1" ht="12">
      <c r="A148" s="13"/>
      <c r="B148" s="224"/>
      <c r="C148" s="225"/>
      <c r="D148" s="217" t="s">
        <v>135</v>
      </c>
      <c r="E148" s="226" t="s">
        <v>19</v>
      </c>
      <c r="F148" s="227" t="s">
        <v>201</v>
      </c>
      <c r="G148" s="225"/>
      <c r="H148" s="226" t="s">
        <v>19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135</v>
      </c>
      <c r="AU148" s="233" t="s">
        <v>82</v>
      </c>
      <c r="AV148" s="13" t="s">
        <v>80</v>
      </c>
      <c r="AW148" s="13" t="s">
        <v>33</v>
      </c>
      <c r="AX148" s="13" t="s">
        <v>72</v>
      </c>
      <c r="AY148" s="233" t="s">
        <v>122</v>
      </c>
    </row>
    <row r="149" spans="1:51" s="14" customFormat="1" ht="12">
      <c r="A149" s="14"/>
      <c r="B149" s="234"/>
      <c r="C149" s="235"/>
      <c r="D149" s="217" t="s">
        <v>135</v>
      </c>
      <c r="E149" s="236" t="s">
        <v>19</v>
      </c>
      <c r="F149" s="237" t="s">
        <v>202</v>
      </c>
      <c r="G149" s="235"/>
      <c r="H149" s="238">
        <v>61.2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135</v>
      </c>
      <c r="AU149" s="244" t="s">
        <v>82</v>
      </c>
      <c r="AV149" s="14" t="s">
        <v>82</v>
      </c>
      <c r="AW149" s="14" t="s">
        <v>33</v>
      </c>
      <c r="AX149" s="14" t="s">
        <v>72</v>
      </c>
      <c r="AY149" s="244" t="s">
        <v>122</v>
      </c>
    </row>
    <row r="150" spans="1:51" s="13" customFormat="1" ht="12">
      <c r="A150" s="13"/>
      <c r="B150" s="224"/>
      <c r="C150" s="225"/>
      <c r="D150" s="217" t="s">
        <v>135</v>
      </c>
      <c r="E150" s="226" t="s">
        <v>19</v>
      </c>
      <c r="F150" s="227" t="s">
        <v>203</v>
      </c>
      <c r="G150" s="225"/>
      <c r="H150" s="226" t="s">
        <v>19</v>
      </c>
      <c r="I150" s="228"/>
      <c r="J150" s="225"/>
      <c r="K150" s="225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135</v>
      </c>
      <c r="AU150" s="233" t="s">
        <v>82</v>
      </c>
      <c r="AV150" s="13" t="s">
        <v>80</v>
      </c>
      <c r="AW150" s="13" t="s">
        <v>33</v>
      </c>
      <c r="AX150" s="13" t="s">
        <v>72</v>
      </c>
      <c r="AY150" s="233" t="s">
        <v>122</v>
      </c>
    </row>
    <row r="151" spans="1:51" s="14" customFormat="1" ht="12">
      <c r="A151" s="14"/>
      <c r="B151" s="234"/>
      <c r="C151" s="235"/>
      <c r="D151" s="217" t="s">
        <v>135</v>
      </c>
      <c r="E151" s="236" t="s">
        <v>19</v>
      </c>
      <c r="F151" s="237" t="s">
        <v>202</v>
      </c>
      <c r="G151" s="235"/>
      <c r="H151" s="238">
        <v>61.2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135</v>
      </c>
      <c r="AU151" s="244" t="s">
        <v>82</v>
      </c>
      <c r="AV151" s="14" t="s">
        <v>82</v>
      </c>
      <c r="AW151" s="14" t="s">
        <v>33</v>
      </c>
      <c r="AX151" s="14" t="s">
        <v>72</v>
      </c>
      <c r="AY151" s="244" t="s">
        <v>122</v>
      </c>
    </row>
    <row r="152" spans="1:65" s="2" customFormat="1" ht="24.15" customHeight="1">
      <c r="A152" s="38"/>
      <c r="B152" s="39"/>
      <c r="C152" s="204" t="s">
        <v>204</v>
      </c>
      <c r="D152" s="204" t="s">
        <v>124</v>
      </c>
      <c r="E152" s="205" t="s">
        <v>205</v>
      </c>
      <c r="F152" s="206" t="s">
        <v>206</v>
      </c>
      <c r="G152" s="207" t="s">
        <v>180</v>
      </c>
      <c r="H152" s="208">
        <v>1924</v>
      </c>
      <c r="I152" s="209"/>
      <c r="J152" s="210">
        <f>ROUND(I152*H152,2)</f>
        <v>0</v>
      </c>
      <c r="K152" s="206" t="s">
        <v>19</v>
      </c>
      <c r="L152" s="44"/>
      <c r="M152" s="211" t="s">
        <v>19</v>
      </c>
      <c r="N152" s="212" t="s">
        <v>43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129</v>
      </c>
      <c r="AT152" s="215" t="s">
        <v>124</v>
      </c>
      <c r="AU152" s="215" t="s">
        <v>82</v>
      </c>
      <c r="AY152" s="17" t="s">
        <v>122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80</v>
      </c>
      <c r="BK152" s="216">
        <f>ROUND(I152*H152,2)</f>
        <v>0</v>
      </c>
      <c r="BL152" s="17" t="s">
        <v>129</v>
      </c>
      <c r="BM152" s="215" t="s">
        <v>207</v>
      </c>
    </row>
    <row r="153" spans="1:47" s="2" customFormat="1" ht="12">
      <c r="A153" s="38"/>
      <c r="B153" s="39"/>
      <c r="C153" s="40"/>
      <c r="D153" s="217" t="s">
        <v>131</v>
      </c>
      <c r="E153" s="40"/>
      <c r="F153" s="218" t="s">
        <v>208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131</v>
      </c>
      <c r="AU153" s="17" t="s">
        <v>82</v>
      </c>
    </row>
    <row r="154" spans="1:51" s="14" customFormat="1" ht="12">
      <c r="A154" s="14"/>
      <c r="B154" s="234"/>
      <c r="C154" s="235"/>
      <c r="D154" s="217" t="s">
        <v>135</v>
      </c>
      <c r="E154" s="236" t="s">
        <v>19</v>
      </c>
      <c r="F154" s="237" t="s">
        <v>209</v>
      </c>
      <c r="G154" s="235"/>
      <c r="H154" s="238">
        <v>1875.2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135</v>
      </c>
      <c r="AU154" s="244" t="s">
        <v>82</v>
      </c>
      <c r="AV154" s="14" t="s">
        <v>82</v>
      </c>
      <c r="AW154" s="14" t="s">
        <v>33</v>
      </c>
      <c r="AX154" s="14" t="s">
        <v>72</v>
      </c>
      <c r="AY154" s="244" t="s">
        <v>122</v>
      </c>
    </row>
    <row r="155" spans="1:51" s="14" customFormat="1" ht="12">
      <c r="A155" s="14"/>
      <c r="B155" s="234"/>
      <c r="C155" s="235"/>
      <c r="D155" s="217" t="s">
        <v>135</v>
      </c>
      <c r="E155" s="236" t="s">
        <v>19</v>
      </c>
      <c r="F155" s="237" t="s">
        <v>210</v>
      </c>
      <c r="G155" s="235"/>
      <c r="H155" s="238">
        <v>48.8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135</v>
      </c>
      <c r="AU155" s="244" t="s">
        <v>82</v>
      </c>
      <c r="AV155" s="14" t="s">
        <v>82</v>
      </c>
      <c r="AW155" s="14" t="s">
        <v>33</v>
      </c>
      <c r="AX155" s="14" t="s">
        <v>72</v>
      </c>
      <c r="AY155" s="244" t="s">
        <v>122</v>
      </c>
    </row>
    <row r="156" spans="1:65" s="2" customFormat="1" ht="16.5" customHeight="1">
      <c r="A156" s="38"/>
      <c r="B156" s="39"/>
      <c r="C156" s="204" t="s">
        <v>211</v>
      </c>
      <c r="D156" s="204" t="s">
        <v>124</v>
      </c>
      <c r="E156" s="205" t="s">
        <v>212</v>
      </c>
      <c r="F156" s="206" t="s">
        <v>213</v>
      </c>
      <c r="G156" s="207" t="s">
        <v>180</v>
      </c>
      <c r="H156" s="208">
        <v>61.2</v>
      </c>
      <c r="I156" s="209"/>
      <c r="J156" s="210">
        <f>ROUND(I156*H156,2)</f>
        <v>0</v>
      </c>
      <c r="K156" s="206" t="s">
        <v>128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129</v>
      </c>
      <c r="AT156" s="215" t="s">
        <v>124</v>
      </c>
      <c r="AU156" s="215" t="s">
        <v>82</v>
      </c>
      <c r="AY156" s="17" t="s">
        <v>122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129</v>
      </c>
      <c r="BM156" s="215" t="s">
        <v>214</v>
      </c>
    </row>
    <row r="157" spans="1:47" s="2" customFormat="1" ht="12">
      <c r="A157" s="38"/>
      <c r="B157" s="39"/>
      <c r="C157" s="40"/>
      <c r="D157" s="217" t="s">
        <v>131</v>
      </c>
      <c r="E157" s="40"/>
      <c r="F157" s="218" t="s">
        <v>215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131</v>
      </c>
      <c r="AU157" s="17" t="s">
        <v>82</v>
      </c>
    </row>
    <row r="158" spans="1:47" s="2" customFormat="1" ht="12">
      <c r="A158" s="38"/>
      <c r="B158" s="39"/>
      <c r="C158" s="40"/>
      <c r="D158" s="222" t="s">
        <v>133</v>
      </c>
      <c r="E158" s="40"/>
      <c r="F158" s="223" t="s">
        <v>216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82</v>
      </c>
    </row>
    <row r="159" spans="1:51" s="13" customFormat="1" ht="12">
      <c r="A159" s="13"/>
      <c r="B159" s="224"/>
      <c r="C159" s="225"/>
      <c r="D159" s="217" t="s">
        <v>135</v>
      </c>
      <c r="E159" s="226" t="s">
        <v>19</v>
      </c>
      <c r="F159" s="227" t="s">
        <v>217</v>
      </c>
      <c r="G159" s="225"/>
      <c r="H159" s="226" t="s">
        <v>19</v>
      </c>
      <c r="I159" s="228"/>
      <c r="J159" s="225"/>
      <c r="K159" s="225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135</v>
      </c>
      <c r="AU159" s="233" t="s">
        <v>82</v>
      </c>
      <c r="AV159" s="13" t="s">
        <v>80</v>
      </c>
      <c r="AW159" s="13" t="s">
        <v>33</v>
      </c>
      <c r="AX159" s="13" t="s">
        <v>72</v>
      </c>
      <c r="AY159" s="233" t="s">
        <v>122</v>
      </c>
    </row>
    <row r="160" spans="1:51" s="14" customFormat="1" ht="12">
      <c r="A160" s="14"/>
      <c r="B160" s="234"/>
      <c r="C160" s="235"/>
      <c r="D160" s="217" t="s">
        <v>135</v>
      </c>
      <c r="E160" s="236" t="s">
        <v>19</v>
      </c>
      <c r="F160" s="237" t="s">
        <v>202</v>
      </c>
      <c r="G160" s="235"/>
      <c r="H160" s="238">
        <v>61.2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135</v>
      </c>
      <c r="AU160" s="244" t="s">
        <v>82</v>
      </c>
      <c r="AV160" s="14" t="s">
        <v>82</v>
      </c>
      <c r="AW160" s="14" t="s">
        <v>33</v>
      </c>
      <c r="AX160" s="14" t="s">
        <v>72</v>
      </c>
      <c r="AY160" s="244" t="s">
        <v>122</v>
      </c>
    </row>
    <row r="161" spans="1:65" s="2" customFormat="1" ht="21.75" customHeight="1">
      <c r="A161" s="38"/>
      <c r="B161" s="39"/>
      <c r="C161" s="204" t="s">
        <v>218</v>
      </c>
      <c r="D161" s="204" t="s">
        <v>124</v>
      </c>
      <c r="E161" s="205" t="s">
        <v>219</v>
      </c>
      <c r="F161" s="206" t="s">
        <v>220</v>
      </c>
      <c r="G161" s="207" t="s">
        <v>180</v>
      </c>
      <c r="H161" s="208">
        <v>1875.2</v>
      </c>
      <c r="I161" s="209"/>
      <c r="J161" s="210">
        <f>ROUND(I161*H161,2)</f>
        <v>0</v>
      </c>
      <c r="K161" s="206" t="s">
        <v>128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129</v>
      </c>
      <c r="AT161" s="215" t="s">
        <v>124</v>
      </c>
      <c r="AU161" s="215" t="s">
        <v>82</v>
      </c>
      <c r="AY161" s="17" t="s">
        <v>122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129</v>
      </c>
      <c r="BM161" s="215" t="s">
        <v>221</v>
      </c>
    </row>
    <row r="162" spans="1:47" s="2" customFormat="1" ht="12">
      <c r="A162" s="38"/>
      <c r="B162" s="39"/>
      <c r="C162" s="40"/>
      <c r="D162" s="217" t="s">
        <v>131</v>
      </c>
      <c r="E162" s="40"/>
      <c r="F162" s="218" t="s">
        <v>222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131</v>
      </c>
      <c r="AU162" s="17" t="s">
        <v>82</v>
      </c>
    </row>
    <row r="163" spans="1:47" s="2" customFormat="1" ht="12">
      <c r="A163" s="38"/>
      <c r="B163" s="39"/>
      <c r="C163" s="40"/>
      <c r="D163" s="222" t="s">
        <v>133</v>
      </c>
      <c r="E163" s="40"/>
      <c r="F163" s="223" t="s">
        <v>223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82</v>
      </c>
    </row>
    <row r="164" spans="1:51" s="13" customFormat="1" ht="12">
      <c r="A164" s="13"/>
      <c r="B164" s="224"/>
      <c r="C164" s="225"/>
      <c r="D164" s="217" t="s">
        <v>135</v>
      </c>
      <c r="E164" s="226" t="s">
        <v>19</v>
      </c>
      <c r="F164" s="227" t="s">
        <v>185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135</v>
      </c>
      <c r="AU164" s="233" t="s">
        <v>82</v>
      </c>
      <c r="AV164" s="13" t="s">
        <v>80</v>
      </c>
      <c r="AW164" s="13" t="s">
        <v>33</v>
      </c>
      <c r="AX164" s="13" t="s">
        <v>72</v>
      </c>
      <c r="AY164" s="233" t="s">
        <v>122</v>
      </c>
    </row>
    <row r="165" spans="1:51" s="13" customFormat="1" ht="12">
      <c r="A165" s="13"/>
      <c r="B165" s="224"/>
      <c r="C165" s="225"/>
      <c r="D165" s="217" t="s">
        <v>135</v>
      </c>
      <c r="E165" s="226" t="s">
        <v>19</v>
      </c>
      <c r="F165" s="227" t="s">
        <v>137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135</v>
      </c>
      <c r="AU165" s="233" t="s">
        <v>82</v>
      </c>
      <c r="AV165" s="13" t="s">
        <v>80</v>
      </c>
      <c r="AW165" s="13" t="s">
        <v>33</v>
      </c>
      <c r="AX165" s="13" t="s">
        <v>72</v>
      </c>
      <c r="AY165" s="233" t="s">
        <v>122</v>
      </c>
    </row>
    <row r="166" spans="1:51" s="13" customFormat="1" ht="12">
      <c r="A166" s="13"/>
      <c r="B166" s="224"/>
      <c r="C166" s="225"/>
      <c r="D166" s="217" t="s">
        <v>135</v>
      </c>
      <c r="E166" s="226" t="s">
        <v>19</v>
      </c>
      <c r="F166" s="227" t="s">
        <v>138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135</v>
      </c>
      <c r="AU166" s="233" t="s">
        <v>82</v>
      </c>
      <c r="AV166" s="13" t="s">
        <v>80</v>
      </c>
      <c r="AW166" s="13" t="s">
        <v>33</v>
      </c>
      <c r="AX166" s="13" t="s">
        <v>72</v>
      </c>
      <c r="AY166" s="233" t="s">
        <v>122</v>
      </c>
    </row>
    <row r="167" spans="1:51" s="14" customFormat="1" ht="12">
      <c r="A167" s="14"/>
      <c r="B167" s="234"/>
      <c r="C167" s="235"/>
      <c r="D167" s="217" t="s">
        <v>135</v>
      </c>
      <c r="E167" s="236" t="s">
        <v>19</v>
      </c>
      <c r="F167" s="237" t="s">
        <v>224</v>
      </c>
      <c r="G167" s="235"/>
      <c r="H167" s="238">
        <v>1875.2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135</v>
      </c>
      <c r="AU167" s="244" t="s">
        <v>82</v>
      </c>
      <c r="AV167" s="14" t="s">
        <v>82</v>
      </c>
      <c r="AW167" s="14" t="s">
        <v>33</v>
      </c>
      <c r="AX167" s="14" t="s">
        <v>72</v>
      </c>
      <c r="AY167" s="244" t="s">
        <v>122</v>
      </c>
    </row>
    <row r="168" spans="1:65" s="2" customFormat="1" ht="16.5" customHeight="1">
      <c r="A168" s="38"/>
      <c r="B168" s="39"/>
      <c r="C168" s="246" t="s">
        <v>225</v>
      </c>
      <c r="D168" s="246" t="s">
        <v>226</v>
      </c>
      <c r="E168" s="247" t="s">
        <v>227</v>
      </c>
      <c r="F168" s="248" t="s">
        <v>228</v>
      </c>
      <c r="G168" s="249" t="s">
        <v>229</v>
      </c>
      <c r="H168" s="250">
        <v>3375.36</v>
      </c>
      <c r="I168" s="251"/>
      <c r="J168" s="252">
        <f>ROUND(I168*H168,2)</f>
        <v>0</v>
      </c>
      <c r="K168" s="248" t="s">
        <v>128</v>
      </c>
      <c r="L168" s="253"/>
      <c r="M168" s="254" t="s">
        <v>19</v>
      </c>
      <c r="N168" s="255" t="s">
        <v>43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196</v>
      </c>
      <c r="AT168" s="215" t="s">
        <v>226</v>
      </c>
      <c r="AU168" s="215" t="s">
        <v>82</v>
      </c>
      <c r="AY168" s="17" t="s">
        <v>122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80</v>
      </c>
      <c r="BK168" s="216">
        <f>ROUND(I168*H168,2)</f>
        <v>0</v>
      </c>
      <c r="BL168" s="17" t="s">
        <v>129</v>
      </c>
      <c r="BM168" s="215" t="s">
        <v>230</v>
      </c>
    </row>
    <row r="169" spans="1:47" s="2" customFormat="1" ht="12">
      <c r="A169" s="38"/>
      <c r="B169" s="39"/>
      <c r="C169" s="40"/>
      <c r="D169" s="217" t="s">
        <v>131</v>
      </c>
      <c r="E169" s="40"/>
      <c r="F169" s="218" t="s">
        <v>228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131</v>
      </c>
      <c r="AU169" s="17" t="s">
        <v>82</v>
      </c>
    </row>
    <row r="170" spans="1:47" s="2" customFormat="1" ht="12">
      <c r="A170" s="38"/>
      <c r="B170" s="39"/>
      <c r="C170" s="40"/>
      <c r="D170" s="217" t="s">
        <v>145</v>
      </c>
      <c r="E170" s="40"/>
      <c r="F170" s="245" t="s">
        <v>231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pans="1:51" s="14" customFormat="1" ht="12">
      <c r="A171" s="14"/>
      <c r="B171" s="234"/>
      <c r="C171" s="235"/>
      <c r="D171" s="217" t="s">
        <v>135</v>
      </c>
      <c r="E171" s="235"/>
      <c r="F171" s="237" t="s">
        <v>232</v>
      </c>
      <c r="G171" s="235"/>
      <c r="H171" s="238">
        <v>3375.36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135</v>
      </c>
      <c r="AU171" s="244" t="s">
        <v>82</v>
      </c>
      <c r="AV171" s="14" t="s">
        <v>82</v>
      </c>
      <c r="AW171" s="14" t="s">
        <v>4</v>
      </c>
      <c r="AX171" s="14" t="s">
        <v>80</v>
      </c>
      <c r="AY171" s="244" t="s">
        <v>122</v>
      </c>
    </row>
    <row r="172" spans="1:65" s="2" customFormat="1" ht="16.5" customHeight="1">
      <c r="A172" s="38"/>
      <c r="B172" s="39"/>
      <c r="C172" s="204" t="s">
        <v>233</v>
      </c>
      <c r="D172" s="204" t="s">
        <v>124</v>
      </c>
      <c r="E172" s="205" t="s">
        <v>234</v>
      </c>
      <c r="F172" s="206" t="s">
        <v>235</v>
      </c>
      <c r="G172" s="207" t="s">
        <v>229</v>
      </c>
      <c r="H172" s="208">
        <v>3463.2</v>
      </c>
      <c r="I172" s="209"/>
      <c r="J172" s="210">
        <f>ROUND(I172*H172,2)</f>
        <v>0</v>
      </c>
      <c r="K172" s="206" t="s">
        <v>128</v>
      </c>
      <c r="L172" s="44"/>
      <c r="M172" s="211" t="s">
        <v>19</v>
      </c>
      <c r="N172" s="212" t="s">
        <v>43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129</v>
      </c>
      <c r="AT172" s="215" t="s">
        <v>124</v>
      </c>
      <c r="AU172" s="215" t="s">
        <v>82</v>
      </c>
      <c r="AY172" s="17" t="s">
        <v>122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80</v>
      </c>
      <c r="BK172" s="216">
        <f>ROUND(I172*H172,2)</f>
        <v>0</v>
      </c>
      <c r="BL172" s="17" t="s">
        <v>129</v>
      </c>
      <c r="BM172" s="215" t="s">
        <v>236</v>
      </c>
    </row>
    <row r="173" spans="1:47" s="2" customFormat="1" ht="12">
      <c r="A173" s="38"/>
      <c r="B173" s="39"/>
      <c r="C173" s="40"/>
      <c r="D173" s="217" t="s">
        <v>131</v>
      </c>
      <c r="E173" s="40"/>
      <c r="F173" s="218" t="s">
        <v>237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131</v>
      </c>
      <c r="AU173" s="17" t="s">
        <v>82</v>
      </c>
    </row>
    <row r="174" spans="1:47" s="2" customFormat="1" ht="12">
      <c r="A174" s="38"/>
      <c r="B174" s="39"/>
      <c r="C174" s="40"/>
      <c r="D174" s="222" t="s">
        <v>133</v>
      </c>
      <c r="E174" s="40"/>
      <c r="F174" s="223" t="s">
        <v>238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82</v>
      </c>
    </row>
    <row r="175" spans="1:51" s="14" customFormat="1" ht="12">
      <c r="A175" s="14"/>
      <c r="B175" s="234"/>
      <c r="C175" s="235"/>
      <c r="D175" s="217" t="s">
        <v>135</v>
      </c>
      <c r="E175" s="236" t="s">
        <v>19</v>
      </c>
      <c r="F175" s="237" t="s">
        <v>209</v>
      </c>
      <c r="G175" s="235"/>
      <c r="H175" s="238">
        <v>1875.2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135</v>
      </c>
      <c r="AU175" s="244" t="s">
        <v>82</v>
      </c>
      <c r="AV175" s="14" t="s">
        <v>82</v>
      </c>
      <c r="AW175" s="14" t="s">
        <v>33</v>
      </c>
      <c r="AX175" s="14" t="s">
        <v>72</v>
      </c>
      <c r="AY175" s="244" t="s">
        <v>122</v>
      </c>
    </row>
    <row r="176" spans="1:51" s="14" customFormat="1" ht="12">
      <c r="A176" s="14"/>
      <c r="B176" s="234"/>
      <c r="C176" s="235"/>
      <c r="D176" s="217" t="s">
        <v>135</v>
      </c>
      <c r="E176" s="236" t="s">
        <v>19</v>
      </c>
      <c r="F176" s="237" t="s">
        <v>210</v>
      </c>
      <c r="G176" s="235"/>
      <c r="H176" s="238">
        <v>48.8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135</v>
      </c>
      <c r="AU176" s="244" t="s">
        <v>82</v>
      </c>
      <c r="AV176" s="14" t="s">
        <v>82</v>
      </c>
      <c r="AW176" s="14" t="s">
        <v>33</v>
      </c>
      <c r="AX176" s="14" t="s">
        <v>72</v>
      </c>
      <c r="AY176" s="244" t="s">
        <v>122</v>
      </c>
    </row>
    <row r="177" spans="1:51" s="14" customFormat="1" ht="12">
      <c r="A177" s="14"/>
      <c r="B177" s="234"/>
      <c r="C177" s="235"/>
      <c r="D177" s="217" t="s">
        <v>135</v>
      </c>
      <c r="E177" s="235"/>
      <c r="F177" s="237" t="s">
        <v>239</v>
      </c>
      <c r="G177" s="235"/>
      <c r="H177" s="238">
        <v>3463.2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135</v>
      </c>
      <c r="AU177" s="244" t="s">
        <v>82</v>
      </c>
      <c r="AV177" s="14" t="s">
        <v>82</v>
      </c>
      <c r="AW177" s="14" t="s">
        <v>4</v>
      </c>
      <c r="AX177" s="14" t="s">
        <v>80</v>
      </c>
      <c r="AY177" s="244" t="s">
        <v>122</v>
      </c>
    </row>
    <row r="178" spans="1:65" s="2" customFormat="1" ht="16.5" customHeight="1">
      <c r="A178" s="38"/>
      <c r="B178" s="39"/>
      <c r="C178" s="204" t="s">
        <v>240</v>
      </c>
      <c r="D178" s="204" t="s">
        <v>124</v>
      </c>
      <c r="E178" s="205" t="s">
        <v>241</v>
      </c>
      <c r="F178" s="206" t="s">
        <v>242</v>
      </c>
      <c r="G178" s="207" t="s">
        <v>180</v>
      </c>
      <c r="H178" s="208">
        <v>61.2</v>
      </c>
      <c r="I178" s="209"/>
      <c r="J178" s="210">
        <f>ROUND(I178*H178,2)</f>
        <v>0</v>
      </c>
      <c r="K178" s="206" t="s">
        <v>128</v>
      </c>
      <c r="L178" s="44"/>
      <c r="M178" s="211" t="s">
        <v>19</v>
      </c>
      <c r="N178" s="212" t="s">
        <v>43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129</v>
      </c>
      <c r="AT178" s="215" t="s">
        <v>124</v>
      </c>
      <c r="AU178" s="215" t="s">
        <v>82</v>
      </c>
      <c r="AY178" s="17" t="s">
        <v>122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80</v>
      </c>
      <c r="BK178" s="216">
        <f>ROUND(I178*H178,2)</f>
        <v>0</v>
      </c>
      <c r="BL178" s="17" t="s">
        <v>129</v>
      </c>
      <c r="BM178" s="215" t="s">
        <v>243</v>
      </c>
    </row>
    <row r="179" spans="1:47" s="2" customFormat="1" ht="12">
      <c r="A179" s="38"/>
      <c r="B179" s="39"/>
      <c r="C179" s="40"/>
      <c r="D179" s="217" t="s">
        <v>131</v>
      </c>
      <c r="E179" s="40"/>
      <c r="F179" s="218" t="s">
        <v>244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131</v>
      </c>
      <c r="AU179" s="17" t="s">
        <v>82</v>
      </c>
    </row>
    <row r="180" spans="1:47" s="2" customFormat="1" ht="12">
      <c r="A180" s="38"/>
      <c r="B180" s="39"/>
      <c r="C180" s="40"/>
      <c r="D180" s="222" t="s">
        <v>133</v>
      </c>
      <c r="E180" s="40"/>
      <c r="F180" s="223" t="s">
        <v>245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82</v>
      </c>
    </row>
    <row r="181" spans="1:51" s="13" customFormat="1" ht="12">
      <c r="A181" s="13"/>
      <c r="B181" s="224"/>
      <c r="C181" s="225"/>
      <c r="D181" s="217" t="s">
        <v>135</v>
      </c>
      <c r="E181" s="226" t="s">
        <v>19</v>
      </c>
      <c r="F181" s="227" t="s">
        <v>246</v>
      </c>
      <c r="G181" s="225"/>
      <c r="H181" s="226" t="s">
        <v>19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135</v>
      </c>
      <c r="AU181" s="233" t="s">
        <v>82</v>
      </c>
      <c r="AV181" s="13" t="s">
        <v>80</v>
      </c>
      <c r="AW181" s="13" t="s">
        <v>33</v>
      </c>
      <c r="AX181" s="13" t="s">
        <v>72</v>
      </c>
      <c r="AY181" s="233" t="s">
        <v>122</v>
      </c>
    </row>
    <row r="182" spans="1:51" s="13" customFormat="1" ht="12">
      <c r="A182" s="13"/>
      <c r="B182" s="224"/>
      <c r="C182" s="225"/>
      <c r="D182" s="217" t="s">
        <v>135</v>
      </c>
      <c r="E182" s="226" t="s">
        <v>19</v>
      </c>
      <c r="F182" s="227" t="s">
        <v>247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135</v>
      </c>
      <c r="AU182" s="233" t="s">
        <v>82</v>
      </c>
      <c r="AV182" s="13" t="s">
        <v>80</v>
      </c>
      <c r="AW182" s="13" t="s">
        <v>33</v>
      </c>
      <c r="AX182" s="13" t="s">
        <v>72</v>
      </c>
      <c r="AY182" s="233" t="s">
        <v>122</v>
      </c>
    </row>
    <row r="183" spans="1:51" s="14" customFormat="1" ht="12">
      <c r="A183" s="14"/>
      <c r="B183" s="234"/>
      <c r="C183" s="235"/>
      <c r="D183" s="217" t="s">
        <v>135</v>
      </c>
      <c r="E183" s="236" t="s">
        <v>19</v>
      </c>
      <c r="F183" s="237" t="s">
        <v>248</v>
      </c>
      <c r="G183" s="235"/>
      <c r="H183" s="238">
        <v>61.2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135</v>
      </c>
      <c r="AU183" s="244" t="s">
        <v>82</v>
      </c>
      <c r="AV183" s="14" t="s">
        <v>82</v>
      </c>
      <c r="AW183" s="14" t="s">
        <v>33</v>
      </c>
      <c r="AX183" s="14" t="s">
        <v>72</v>
      </c>
      <c r="AY183" s="244" t="s">
        <v>122</v>
      </c>
    </row>
    <row r="184" spans="1:65" s="2" customFormat="1" ht="16.5" customHeight="1">
      <c r="A184" s="38"/>
      <c r="B184" s="39"/>
      <c r="C184" s="204" t="s">
        <v>8</v>
      </c>
      <c r="D184" s="204" t="s">
        <v>124</v>
      </c>
      <c r="E184" s="205" t="s">
        <v>249</v>
      </c>
      <c r="F184" s="206" t="s">
        <v>250</v>
      </c>
      <c r="G184" s="207" t="s">
        <v>127</v>
      </c>
      <c r="H184" s="208">
        <v>3750.4</v>
      </c>
      <c r="I184" s="209"/>
      <c r="J184" s="210">
        <f>ROUND(I184*H184,2)</f>
        <v>0</v>
      </c>
      <c r="K184" s="206" t="s">
        <v>128</v>
      </c>
      <c r="L184" s="44"/>
      <c r="M184" s="211" t="s">
        <v>19</v>
      </c>
      <c r="N184" s="212" t="s">
        <v>43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129</v>
      </c>
      <c r="AT184" s="215" t="s">
        <v>124</v>
      </c>
      <c r="AU184" s="215" t="s">
        <v>82</v>
      </c>
      <c r="AY184" s="17" t="s">
        <v>122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80</v>
      </c>
      <c r="BK184" s="216">
        <f>ROUND(I184*H184,2)</f>
        <v>0</v>
      </c>
      <c r="BL184" s="17" t="s">
        <v>129</v>
      </c>
      <c r="BM184" s="215" t="s">
        <v>251</v>
      </c>
    </row>
    <row r="185" spans="1:47" s="2" customFormat="1" ht="12">
      <c r="A185" s="38"/>
      <c r="B185" s="39"/>
      <c r="C185" s="40"/>
      <c r="D185" s="217" t="s">
        <v>131</v>
      </c>
      <c r="E185" s="40"/>
      <c r="F185" s="218" t="s">
        <v>252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131</v>
      </c>
      <c r="AU185" s="17" t="s">
        <v>82</v>
      </c>
    </row>
    <row r="186" spans="1:47" s="2" customFormat="1" ht="12">
      <c r="A186" s="38"/>
      <c r="B186" s="39"/>
      <c r="C186" s="40"/>
      <c r="D186" s="222" t="s">
        <v>133</v>
      </c>
      <c r="E186" s="40"/>
      <c r="F186" s="223" t="s">
        <v>253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82</v>
      </c>
    </row>
    <row r="187" spans="1:51" s="13" customFormat="1" ht="12">
      <c r="A187" s="13"/>
      <c r="B187" s="224"/>
      <c r="C187" s="225"/>
      <c r="D187" s="217" t="s">
        <v>135</v>
      </c>
      <c r="E187" s="226" t="s">
        <v>19</v>
      </c>
      <c r="F187" s="227" t="s">
        <v>136</v>
      </c>
      <c r="G187" s="225"/>
      <c r="H187" s="226" t="s">
        <v>19</v>
      </c>
      <c r="I187" s="228"/>
      <c r="J187" s="225"/>
      <c r="K187" s="225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135</v>
      </c>
      <c r="AU187" s="233" t="s">
        <v>82</v>
      </c>
      <c r="AV187" s="13" t="s">
        <v>80</v>
      </c>
      <c r="AW187" s="13" t="s">
        <v>33</v>
      </c>
      <c r="AX187" s="13" t="s">
        <v>72</v>
      </c>
      <c r="AY187" s="233" t="s">
        <v>122</v>
      </c>
    </row>
    <row r="188" spans="1:51" s="13" customFormat="1" ht="12">
      <c r="A188" s="13"/>
      <c r="B188" s="224"/>
      <c r="C188" s="225"/>
      <c r="D188" s="217" t="s">
        <v>135</v>
      </c>
      <c r="E188" s="226" t="s">
        <v>19</v>
      </c>
      <c r="F188" s="227" t="s">
        <v>137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135</v>
      </c>
      <c r="AU188" s="233" t="s">
        <v>82</v>
      </c>
      <c r="AV188" s="13" t="s">
        <v>80</v>
      </c>
      <c r="AW188" s="13" t="s">
        <v>33</v>
      </c>
      <c r="AX188" s="13" t="s">
        <v>72</v>
      </c>
      <c r="AY188" s="233" t="s">
        <v>122</v>
      </c>
    </row>
    <row r="189" spans="1:51" s="13" customFormat="1" ht="12">
      <c r="A189" s="13"/>
      <c r="B189" s="224"/>
      <c r="C189" s="225"/>
      <c r="D189" s="217" t="s">
        <v>135</v>
      </c>
      <c r="E189" s="226" t="s">
        <v>19</v>
      </c>
      <c r="F189" s="227" t="s">
        <v>138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135</v>
      </c>
      <c r="AU189" s="233" t="s">
        <v>82</v>
      </c>
      <c r="AV189" s="13" t="s">
        <v>80</v>
      </c>
      <c r="AW189" s="13" t="s">
        <v>33</v>
      </c>
      <c r="AX189" s="13" t="s">
        <v>72</v>
      </c>
      <c r="AY189" s="233" t="s">
        <v>122</v>
      </c>
    </row>
    <row r="190" spans="1:51" s="14" customFormat="1" ht="12">
      <c r="A190" s="14"/>
      <c r="B190" s="234"/>
      <c r="C190" s="235"/>
      <c r="D190" s="217" t="s">
        <v>135</v>
      </c>
      <c r="E190" s="236" t="s">
        <v>19</v>
      </c>
      <c r="F190" s="237" t="s">
        <v>254</v>
      </c>
      <c r="G190" s="235"/>
      <c r="H190" s="238">
        <v>3750.4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135</v>
      </c>
      <c r="AU190" s="244" t="s">
        <v>82</v>
      </c>
      <c r="AV190" s="14" t="s">
        <v>82</v>
      </c>
      <c r="AW190" s="14" t="s">
        <v>33</v>
      </c>
      <c r="AX190" s="14" t="s">
        <v>72</v>
      </c>
      <c r="AY190" s="244" t="s">
        <v>122</v>
      </c>
    </row>
    <row r="191" spans="1:63" s="12" customFormat="1" ht="22.8" customHeight="1">
      <c r="A191" s="12"/>
      <c r="B191" s="188"/>
      <c r="C191" s="189"/>
      <c r="D191" s="190" t="s">
        <v>71</v>
      </c>
      <c r="E191" s="202" t="s">
        <v>129</v>
      </c>
      <c r="F191" s="202" t="s">
        <v>255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SUM(P192:P210)</f>
        <v>0</v>
      </c>
      <c r="Q191" s="196"/>
      <c r="R191" s="197">
        <f>SUM(R192:R210)</f>
        <v>60.971743800000006</v>
      </c>
      <c r="S191" s="196"/>
      <c r="T191" s="198">
        <f>SUM(T192:T210)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9" t="s">
        <v>80</v>
      </c>
      <c r="AT191" s="200" t="s">
        <v>71</v>
      </c>
      <c r="AU191" s="200" t="s">
        <v>80</v>
      </c>
      <c r="AY191" s="199" t="s">
        <v>122</v>
      </c>
      <c r="BK191" s="201">
        <f>SUM(BK192:BK210)</f>
        <v>0</v>
      </c>
    </row>
    <row r="192" spans="1:65" s="2" customFormat="1" ht="16.5" customHeight="1">
      <c r="A192" s="38"/>
      <c r="B192" s="39"/>
      <c r="C192" s="204" t="s">
        <v>256</v>
      </c>
      <c r="D192" s="204" t="s">
        <v>124</v>
      </c>
      <c r="E192" s="205" t="s">
        <v>257</v>
      </c>
      <c r="F192" s="206" t="s">
        <v>258</v>
      </c>
      <c r="G192" s="207" t="s">
        <v>127</v>
      </c>
      <c r="H192" s="208">
        <v>64.9</v>
      </c>
      <c r="I192" s="209"/>
      <c r="J192" s="210">
        <f>ROUND(I192*H192,2)</f>
        <v>0</v>
      </c>
      <c r="K192" s="206" t="s">
        <v>128</v>
      </c>
      <c r="L192" s="44"/>
      <c r="M192" s="211" t="s">
        <v>19</v>
      </c>
      <c r="N192" s="212" t="s">
        <v>43</v>
      </c>
      <c r="O192" s="84"/>
      <c r="P192" s="213">
        <f>O192*H192</f>
        <v>0</v>
      </c>
      <c r="Q192" s="213">
        <v>0.37175</v>
      </c>
      <c r="R192" s="213">
        <f>Q192*H192</f>
        <v>24.126575000000003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129</v>
      </c>
      <c r="AT192" s="215" t="s">
        <v>124</v>
      </c>
      <c r="AU192" s="215" t="s">
        <v>82</v>
      </c>
      <c r="AY192" s="17" t="s">
        <v>122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129</v>
      </c>
      <c r="BM192" s="215" t="s">
        <v>259</v>
      </c>
    </row>
    <row r="193" spans="1:47" s="2" customFormat="1" ht="12">
      <c r="A193" s="38"/>
      <c r="B193" s="39"/>
      <c r="C193" s="40"/>
      <c r="D193" s="217" t="s">
        <v>131</v>
      </c>
      <c r="E193" s="40"/>
      <c r="F193" s="218" t="s">
        <v>260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131</v>
      </c>
      <c r="AU193" s="17" t="s">
        <v>82</v>
      </c>
    </row>
    <row r="194" spans="1:47" s="2" customFormat="1" ht="12">
      <c r="A194" s="38"/>
      <c r="B194" s="39"/>
      <c r="C194" s="40"/>
      <c r="D194" s="222" t="s">
        <v>133</v>
      </c>
      <c r="E194" s="40"/>
      <c r="F194" s="223" t="s">
        <v>261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82</v>
      </c>
    </row>
    <row r="195" spans="1:51" s="13" customFormat="1" ht="12">
      <c r="A195" s="13"/>
      <c r="B195" s="224"/>
      <c r="C195" s="225"/>
      <c r="D195" s="217" t="s">
        <v>135</v>
      </c>
      <c r="E195" s="226" t="s">
        <v>19</v>
      </c>
      <c r="F195" s="227" t="s">
        <v>246</v>
      </c>
      <c r="G195" s="225"/>
      <c r="H195" s="226" t="s">
        <v>19</v>
      </c>
      <c r="I195" s="228"/>
      <c r="J195" s="225"/>
      <c r="K195" s="225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135</v>
      </c>
      <c r="AU195" s="233" t="s">
        <v>82</v>
      </c>
      <c r="AV195" s="13" t="s">
        <v>80</v>
      </c>
      <c r="AW195" s="13" t="s">
        <v>33</v>
      </c>
      <c r="AX195" s="13" t="s">
        <v>72</v>
      </c>
      <c r="AY195" s="233" t="s">
        <v>122</v>
      </c>
    </row>
    <row r="196" spans="1:51" s="13" customFormat="1" ht="12">
      <c r="A196" s="13"/>
      <c r="B196" s="224"/>
      <c r="C196" s="225"/>
      <c r="D196" s="217" t="s">
        <v>135</v>
      </c>
      <c r="E196" s="226" t="s">
        <v>19</v>
      </c>
      <c r="F196" s="227" t="s">
        <v>247</v>
      </c>
      <c r="G196" s="225"/>
      <c r="H196" s="226" t="s">
        <v>19</v>
      </c>
      <c r="I196" s="228"/>
      <c r="J196" s="225"/>
      <c r="K196" s="225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135</v>
      </c>
      <c r="AU196" s="233" t="s">
        <v>82</v>
      </c>
      <c r="AV196" s="13" t="s">
        <v>80</v>
      </c>
      <c r="AW196" s="13" t="s">
        <v>33</v>
      </c>
      <c r="AX196" s="13" t="s">
        <v>72</v>
      </c>
      <c r="AY196" s="233" t="s">
        <v>122</v>
      </c>
    </row>
    <row r="197" spans="1:51" s="14" customFormat="1" ht="12">
      <c r="A197" s="14"/>
      <c r="B197" s="234"/>
      <c r="C197" s="235"/>
      <c r="D197" s="217" t="s">
        <v>135</v>
      </c>
      <c r="E197" s="236" t="s">
        <v>19</v>
      </c>
      <c r="F197" s="237" t="s">
        <v>262</v>
      </c>
      <c r="G197" s="235"/>
      <c r="H197" s="238">
        <v>64.9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135</v>
      </c>
      <c r="AU197" s="244" t="s">
        <v>82</v>
      </c>
      <c r="AV197" s="14" t="s">
        <v>82</v>
      </c>
      <c r="AW197" s="14" t="s">
        <v>33</v>
      </c>
      <c r="AX197" s="14" t="s">
        <v>72</v>
      </c>
      <c r="AY197" s="244" t="s">
        <v>122</v>
      </c>
    </row>
    <row r="198" spans="1:65" s="2" customFormat="1" ht="16.5" customHeight="1">
      <c r="A198" s="38"/>
      <c r="B198" s="39"/>
      <c r="C198" s="204" t="s">
        <v>263</v>
      </c>
      <c r="D198" s="204" t="s">
        <v>124</v>
      </c>
      <c r="E198" s="205" t="s">
        <v>264</v>
      </c>
      <c r="F198" s="206" t="s">
        <v>265</v>
      </c>
      <c r="G198" s="207" t="s">
        <v>180</v>
      </c>
      <c r="H198" s="208">
        <v>6.49</v>
      </c>
      <c r="I198" s="209"/>
      <c r="J198" s="210">
        <f>ROUND(I198*H198,2)</f>
        <v>0</v>
      </c>
      <c r="K198" s="206" t="s">
        <v>128</v>
      </c>
      <c r="L198" s="44"/>
      <c r="M198" s="211" t="s">
        <v>19</v>
      </c>
      <c r="N198" s="212" t="s">
        <v>43</v>
      </c>
      <c r="O198" s="84"/>
      <c r="P198" s="213">
        <f>O198*H198</f>
        <v>0</v>
      </c>
      <c r="Q198" s="213">
        <v>1.7034</v>
      </c>
      <c r="R198" s="213">
        <f>Q198*H198</f>
        <v>11.055066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129</v>
      </c>
      <c r="AT198" s="215" t="s">
        <v>124</v>
      </c>
      <c r="AU198" s="215" t="s">
        <v>82</v>
      </c>
      <c r="AY198" s="17" t="s">
        <v>122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80</v>
      </c>
      <c r="BK198" s="216">
        <f>ROUND(I198*H198,2)</f>
        <v>0</v>
      </c>
      <c r="BL198" s="17" t="s">
        <v>129</v>
      </c>
      <c r="BM198" s="215" t="s">
        <v>266</v>
      </c>
    </row>
    <row r="199" spans="1:47" s="2" customFormat="1" ht="12">
      <c r="A199" s="38"/>
      <c r="B199" s="39"/>
      <c r="C199" s="40"/>
      <c r="D199" s="217" t="s">
        <v>131</v>
      </c>
      <c r="E199" s="40"/>
      <c r="F199" s="218" t="s">
        <v>267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131</v>
      </c>
      <c r="AU199" s="17" t="s">
        <v>82</v>
      </c>
    </row>
    <row r="200" spans="1:47" s="2" customFormat="1" ht="12">
      <c r="A200" s="38"/>
      <c r="B200" s="39"/>
      <c r="C200" s="40"/>
      <c r="D200" s="222" t="s">
        <v>133</v>
      </c>
      <c r="E200" s="40"/>
      <c r="F200" s="223" t="s">
        <v>268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133</v>
      </c>
      <c r="AU200" s="17" t="s">
        <v>82</v>
      </c>
    </row>
    <row r="201" spans="1:51" s="13" customFormat="1" ht="12">
      <c r="A201" s="13"/>
      <c r="B201" s="224"/>
      <c r="C201" s="225"/>
      <c r="D201" s="217" t="s">
        <v>135</v>
      </c>
      <c r="E201" s="226" t="s">
        <v>19</v>
      </c>
      <c r="F201" s="227" t="s">
        <v>246</v>
      </c>
      <c r="G201" s="225"/>
      <c r="H201" s="226" t="s">
        <v>19</v>
      </c>
      <c r="I201" s="228"/>
      <c r="J201" s="225"/>
      <c r="K201" s="225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135</v>
      </c>
      <c r="AU201" s="233" t="s">
        <v>82</v>
      </c>
      <c r="AV201" s="13" t="s">
        <v>80</v>
      </c>
      <c r="AW201" s="13" t="s">
        <v>33</v>
      </c>
      <c r="AX201" s="13" t="s">
        <v>72</v>
      </c>
      <c r="AY201" s="233" t="s">
        <v>122</v>
      </c>
    </row>
    <row r="202" spans="1:51" s="13" customFormat="1" ht="12">
      <c r="A202" s="13"/>
      <c r="B202" s="224"/>
      <c r="C202" s="225"/>
      <c r="D202" s="217" t="s">
        <v>135</v>
      </c>
      <c r="E202" s="226" t="s">
        <v>19</v>
      </c>
      <c r="F202" s="227" t="s">
        <v>247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135</v>
      </c>
      <c r="AU202" s="233" t="s">
        <v>82</v>
      </c>
      <c r="AV202" s="13" t="s">
        <v>80</v>
      </c>
      <c r="AW202" s="13" t="s">
        <v>33</v>
      </c>
      <c r="AX202" s="13" t="s">
        <v>72</v>
      </c>
      <c r="AY202" s="233" t="s">
        <v>122</v>
      </c>
    </row>
    <row r="203" spans="1:51" s="14" customFormat="1" ht="12">
      <c r="A203" s="14"/>
      <c r="B203" s="234"/>
      <c r="C203" s="235"/>
      <c r="D203" s="217" t="s">
        <v>135</v>
      </c>
      <c r="E203" s="236" t="s">
        <v>19</v>
      </c>
      <c r="F203" s="237" t="s">
        <v>269</v>
      </c>
      <c r="G203" s="235"/>
      <c r="H203" s="238">
        <v>6.49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135</v>
      </c>
      <c r="AU203" s="244" t="s">
        <v>82</v>
      </c>
      <c r="AV203" s="14" t="s">
        <v>82</v>
      </c>
      <c r="AW203" s="14" t="s">
        <v>33</v>
      </c>
      <c r="AX203" s="14" t="s">
        <v>72</v>
      </c>
      <c r="AY203" s="244" t="s">
        <v>122</v>
      </c>
    </row>
    <row r="204" spans="1:65" s="2" customFormat="1" ht="16.5" customHeight="1">
      <c r="A204" s="38"/>
      <c r="B204" s="39"/>
      <c r="C204" s="204" t="s">
        <v>270</v>
      </c>
      <c r="D204" s="204" t="s">
        <v>124</v>
      </c>
      <c r="E204" s="205" t="s">
        <v>271</v>
      </c>
      <c r="F204" s="206" t="s">
        <v>272</v>
      </c>
      <c r="G204" s="207" t="s">
        <v>180</v>
      </c>
      <c r="H204" s="208">
        <v>13.64</v>
      </c>
      <c r="I204" s="209"/>
      <c r="J204" s="210">
        <f>ROUND(I204*H204,2)</f>
        <v>0</v>
      </c>
      <c r="K204" s="206" t="s">
        <v>128</v>
      </c>
      <c r="L204" s="44"/>
      <c r="M204" s="211" t="s">
        <v>19</v>
      </c>
      <c r="N204" s="212" t="s">
        <v>43</v>
      </c>
      <c r="O204" s="84"/>
      <c r="P204" s="213">
        <f>O204*H204</f>
        <v>0</v>
      </c>
      <c r="Q204" s="213">
        <v>1.89077</v>
      </c>
      <c r="R204" s="213">
        <f>Q204*H204</f>
        <v>25.790102800000003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129</v>
      </c>
      <c r="AT204" s="215" t="s">
        <v>124</v>
      </c>
      <c r="AU204" s="215" t="s">
        <v>82</v>
      </c>
      <c r="AY204" s="17" t="s">
        <v>122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129</v>
      </c>
      <c r="BM204" s="215" t="s">
        <v>273</v>
      </c>
    </row>
    <row r="205" spans="1:47" s="2" customFormat="1" ht="12">
      <c r="A205" s="38"/>
      <c r="B205" s="39"/>
      <c r="C205" s="40"/>
      <c r="D205" s="217" t="s">
        <v>131</v>
      </c>
      <c r="E205" s="40"/>
      <c r="F205" s="218" t="s">
        <v>274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131</v>
      </c>
      <c r="AU205" s="17" t="s">
        <v>82</v>
      </c>
    </row>
    <row r="206" spans="1:47" s="2" customFormat="1" ht="12">
      <c r="A206" s="38"/>
      <c r="B206" s="39"/>
      <c r="C206" s="40"/>
      <c r="D206" s="222" t="s">
        <v>133</v>
      </c>
      <c r="E206" s="40"/>
      <c r="F206" s="223" t="s">
        <v>275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133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135</v>
      </c>
      <c r="E207" s="226" t="s">
        <v>19</v>
      </c>
      <c r="F207" s="227" t="s">
        <v>246</v>
      </c>
      <c r="G207" s="225"/>
      <c r="H207" s="226" t="s">
        <v>19</v>
      </c>
      <c r="I207" s="228"/>
      <c r="J207" s="225"/>
      <c r="K207" s="225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135</v>
      </c>
      <c r="AU207" s="233" t="s">
        <v>82</v>
      </c>
      <c r="AV207" s="13" t="s">
        <v>80</v>
      </c>
      <c r="AW207" s="13" t="s">
        <v>33</v>
      </c>
      <c r="AX207" s="13" t="s">
        <v>72</v>
      </c>
      <c r="AY207" s="233" t="s">
        <v>122</v>
      </c>
    </row>
    <row r="208" spans="1:51" s="13" customFormat="1" ht="12">
      <c r="A208" s="13"/>
      <c r="B208" s="224"/>
      <c r="C208" s="225"/>
      <c r="D208" s="217" t="s">
        <v>135</v>
      </c>
      <c r="E208" s="226" t="s">
        <v>19</v>
      </c>
      <c r="F208" s="227" t="s">
        <v>276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135</v>
      </c>
      <c r="AU208" s="233" t="s">
        <v>82</v>
      </c>
      <c r="AV208" s="13" t="s">
        <v>80</v>
      </c>
      <c r="AW208" s="13" t="s">
        <v>33</v>
      </c>
      <c r="AX208" s="13" t="s">
        <v>72</v>
      </c>
      <c r="AY208" s="233" t="s">
        <v>122</v>
      </c>
    </row>
    <row r="209" spans="1:51" s="14" customFormat="1" ht="12">
      <c r="A209" s="14"/>
      <c r="B209" s="234"/>
      <c r="C209" s="235"/>
      <c r="D209" s="217" t="s">
        <v>135</v>
      </c>
      <c r="E209" s="236" t="s">
        <v>19</v>
      </c>
      <c r="F209" s="237" t="s">
        <v>277</v>
      </c>
      <c r="G209" s="235"/>
      <c r="H209" s="238">
        <v>12.98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135</v>
      </c>
      <c r="AU209" s="244" t="s">
        <v>82</v>
      </c>
      <c r="AV209" s="14" t="s">
        <v>82</v>
      </c>
      <c r="AW209" s="14" t="s">
        <v>33</v>
      </c>
      <c r="AX209" s="14" t="s">
        <v>72</v>
      </c>
      <c r="AY209" s="244" t="s">
        <v>122</v>
      </c>
    </row>
    <row r="210" spans="1:51" s="14" customFormat="1" ht="12">
      <c r="A210" s="14"/>
      <c r="B210" s="234"/>
      <c r="C210" s="235"/>
      <c r="D210" s="217" t="s">
        <v>135</v>
      </c>
      <c r="E210" s="236" t="s">
        <v>19</v>
      </c>
      <c r="F210" s="237" t="s">
        <v>278</v>
      </c>
      <c r="G210" s="235"/>
      <c r="H210" s="238">
        <v>0.66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135</v>
      </c>
      <c r="AU210" s="244" t="s">
        <v>82</v>
      </c>
      <c r="AV210" s="14" t="s">
        <v>82</v>
      </c>
      <c r="AW210" s="14" t="s">
        <v>33</v>
      </c>
      <c r="AX210" s="14" t="s">
        <v>72</v>
      </c>
      <c r="AY210" s="244" t="s">
        <v>122</v>
      </c>
    </row>
    <row r="211" spans="1:63" s="12" customFormat="1" ht="22.8" customHeight="1">
      <c r="A211" s="12"/>
      <c r="B211" s="188"/>
      <c r="C211" s="189"/>
      <c r="D211" s="190" t="s">
        <v>71</v>
      </c>
      <c r="E211" s="202" t="s">
        <v>168</v>
      </c>
      <c r="F211" s="202" t="s">
        <v>279</v>
      </c>
      <c r="G211" s="189"/>
      <c r="H211" s="189"/>
      <c r="I211" s="192"/>
      <c r="J211" s="203">
        <f>BK211</f>
        <v>0</v>
      </c>
      <c r="K211" s="189"/>
      <c r="L211" s="194"/>
      <c r="M211" s="195"/>
      <c r="N211" s="196"/>
      <c r="O211" s="196"/>
      <c r="P211" s="197">
        <f>SUM(P212:P307)</f>
        <v>0</v>
      </c>
      <c r="Q211" s="196"/>
      <c r="R211" s="197">
        <f>SUM(R212:R307)</f>
        <v>112.71068000000001</v>
      </c>
      <c r="S211" s="196"/>
      <c r="T211" s="198">
        <f>SUM(T212:T307)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9" t="s">
        <v>80</v>
      </c>
      <c r="AT211" s="200" t="s">
        <v>71</v>
      </c>
      <c r="AU211" s="200" t="s">
        <v>80</v>
      </c>
      <c r="AY211" s="199" t="s">
        <v>122</v>
      </c>
      <c r="BK211" s="201">
        <f>SUM(BK212:BK307)</f>
        <v>0</v>
      </c>
    </row>
    <row r="212" spans="1:65" s="2" customFormat="1" ht="16.5" customHeight="1">
      <c r="A212" s="38"/>
      <c r="B212" s="39"/>
      <c r="C212" s="204" t="s">
        <v>280</v>
      </c>
      <c r="D212" s="204" t="s">
        <v>124</v>
      </c>
      <c r="E212" s="205" t="s">
        <v>281</v>
      </c>
      <c r="F212" s="206" t="s">
        <v>282</v>
      </c>
      <c r="G212" s="207" t="s">
        <v>127</v>
      </c>
      <c r="H212" s="208">
        <v>452</v>
      </c>
      <c r="I212" s="209"/>
      <c r="J212" s="210">
        <f>ROUND(I212*H212,2)</f>
        <v>0</v>
      </c>
      <c r="K212" s="206" t="s">
        <v>128</v>
      </c>
      <c r="L212" s="44"/>
      <c r="M212" s="211" t="s">
        <v>19</v>
      </c>
      <c r="N212" s="212" t="s">
        <v>43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129</v>
      </c>
      <c r="AT212" s="215" t="s">
        <v>124</v>
      </c>
      <c r="AU212" s="215" t="s">
        <v>82</v>
      </c>
      <c r="AY212" s="17" t="s">
        <v>122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80</v>
      </c>
      <c r="BK212" s="216">
        <f>ROUND(I212*H212,2)</f>
        <v>0</v>
      </c>
      <c r="BL212" s="17" t="s">
        <v>129</v>
      </c>
      <c r="BM212" s="215" t="s">
        <v>283</v>
      </c>
    </row>
    <row r="213" spans="1:47" s="2" customFormat="1" ht="12">
      <c r="A213" s="38"/>
      <c r="B213" s="39"/>
      <c r="C213" s="40"/>
      <c r="D213" s="217" t="s">
        <v>131</v>
      </c>
      <c r="E213" s="40"/>
      <c r="F213" s="218" t="s">
        <v>284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131</v>
      </c>
      <c r="AU213" s="17" t="s">
        <v>82</v>
      </c>
    </row>
    <row r="214" spans="1:47" s="2" customFormat="1" ht="12">
      <c r="A214" s="38"/>
      <c r="B214" s="39"/>
      <c r="C214" s="40"/>
      <c r="D214" s="222" t="s">
        <v>133</v>
      </c>
      <c r="E214" s="40"/>
      <c r="F214" s="223" t="s">
        <v>285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133</v>
      </c>
      <c r="AU214" s="17" t="s">
        <v>82</v>
      </c>
    </row>
    <row r="215" spans="1:51" s="13" customFormat="1" ht="12">
      <c r="A215" s="13"/>
      <c r="B215" s="224"/>
      <c r="C215" s="225"/>
      <c r="D215" s="217" t="s">
        <v>135</v>
      </c>
      <c r="E215" s="226" t="s">
        <v>19</v>
      </c>
      <c r="F215" s="227" t="s">
        <v>286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135</v>
      </c>
      <c r="AU215" s="233" t="s">
        <v>82</v>
      </c>
      <c r="AV215" s="13" t="s">
        <v>80</v>
      </c>
      <c r="AW215" s="13" t="s">
        <v>33</v>
      </c>
      <c r="AX215" s="13" t="s">
        <v>72</v>
      </c>
      <c r="AY215" s="233" t="s">
        <v>122</v>
      </c>
    </row>
    <row r="216" spans="1:51" s="13" customFormat="1" ht="12">
      <c r="A216" s="13"/>
      <c r="B216" s="224"/>
      <c r="C216" s="225"/>
      <c r="D216" s="217" t="s">
        <v>135</v>
      </c>
      <c r="E216" s="226" t="s">
        <v>19</v>
      </c>
      <c r="F216" s="227" t="s">
        <v>137</v>
      </c>
      <c r="G216" s="225"/>
      <c r="H216" s="226" t="s">
        <v>19</v>
      </c>
      <c r="I216" s="228"/>
      <c r="J216" s="225"/>
      <c r="K216" s="225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135</v>
      </c>
      <c r="AU216" s="233" t="s">
        <v>82</v>
      </c>
      <c r="AV216" s="13" t="s">
        <v>80</v>
      </c>
      <c r="AW216" s="13" t="s">
        <v>33</v>
      </c>
      <c r="AX216" s="13" t="s">
        <v>72</v>
      </c>
      <c r="AY216" s="233" t="s">
        <v>122</v>
      </c>
    </row>
    <row r="217" spans="1:51" s="14" customFormat="1" ht="12">
      <c r="A217" s="14"/>
      <c r="B217" s="234"/>
      <c r="C217" s="235"/>
      <c r="D217" s="217" t="s">
        <v>135</v>
      </c>
      <c r="E217" s="236" t="s">
        <v>19</v>
      </c>
      <c r="F217" s="237" t="s">
        <v>287</v>
      </c>
      <c r="G217" s="235"/>
      <c r="H217" s="238">
        <v>452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135</v>
      </c>
      <c r="AU217" s="244" t="s">
        <v>82</v>
      </c>
      <c r="AV217" s="14" t="s">
        <v>82</v>
      </c>
      <c r="AW217" s="14" t="s">
        <v>33</v>
      </c>
      <c r="AX217" s="14" t="s">
        <v>72</v>
      </c>
      <c r="AY217" s="244" t="s">
        <v>122</v>
      </c>
    </row>
    <row r="218" spans="1:65" s="2" customFormat="1" ht="16.5" customHeight="1">
      <c r="A218" s="38"/>
      <c r="B218" s="39"/>
      <c r="C218" s="204" t="s">
        <v>288</v>
      </c>
      <c r="D218" s="204" t="s">
        <v>124</v>
      </c>
      <c r="E218" s="205" t="s">
        <v>289</v>
      </c>
      <c r="F218" s="206" t="s">
        <v>290</v>
      </c>
      <c r="G218" s="207" t="s">
        <v>127</v>
      </c>
      <c r="H218" s="208">
        <v>3750.4</v>
      </c>
      <c r="I218" s="209"/>
      <c r="J218" s="210">
        <f>ROUND(I218*H218,2)</f>
        <v>0</v>
      </c>
      <c r="K218" s="206" t="s">
        <v>128</v>
      </c>
      <c r="L218" s="44"/>
      <c r="M218" s="211" t="s">
        <v>19</v>
      </c>
      <c r="N218" s="212" t="s">
        <v>43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129</v>
      </c>
      <c r="AT218" s="215" t="s">
        <v>124</v>
      </c>
      <c r="AU218" s="215" t="s">
        <v>82</v>
      </c>
      <c r="AY218" s="17" t="s">
        <v>122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80</v>
      </c>
      <c r="BK218" s="216">
        <f>ROUND(I218*H218,2)</f>
        <v>0</v>
      </c>
      <c r="BL218" s="17" t="s">
        <v>129</v>
      </c>
      <c r="BM218" s="215" t="s">
        <v>291</v>
      </c>
    </row>
    <row r="219" spans="1:47" s="2" customFormat="1" ht="12">
      <c r="A219" s="38"/>
      <c r="B219" s="39"/>
      <c r="C219" s="40"/>
      <c r="D219" s="217" t="s">
        <v>131</v>
      </c>
      <c r="E219" s="40"/>
      <c r="F219" s="218" t="s">
        <v>292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131</v>
      </c>
      <c r="AU219" s="17" t="s">
        <v>82</v>
      </c>
    </row>
    <row r="220" spans="1:47" s="2" customFormat="1" ht="12">
      <c r="A220" s="38"/>
      <c r="B220" s="39"/>
      <c r="C220" s="40"/>
      <c r="D220" s="222" t="s">
        <v>133</v>
      </c>
      <c r="E220" s="40"/>
      <c r="F220" s="223" t="s">
        <v>293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133</v>
      </c>
      <c r="AU220" s="17" t="s">
        <v>82</v>
      </c>
    </row>
    <row r="221" spans="1:51" s="13" customFormat="1" ht="12">
      <c r="A221" s="13"/>
      <c r="B221" s="224"/>
      <c r="C221" s="225"/>
      <c r="D221" s="217" t="s">
        <v>135</v>
      </c>
      <c r="E221" s="226" t="s">
        <v>19</v>
      </c>
      <c r="F221" s="227" t="s">
        <v>136</v>
      </c>
      <c r="G221" s="225"/>
      <c r="H221" s="226" t="s">
        <v>19</v>
      </c>
      <c r="I221" s="228"/>
      <c r="J221" s="225"/>
      <c r="K221" s="225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135</v>
      </c>
      <c r="AU221" s="233" t="s">
        <v>82</v>
      </c>
      <c r="AV221" s="13" t="s">
        <v>80</v>
      </c>
      <c r="AW221" s="13" t="s">
        <v>33</v>
      </c>
      <c r="AX221" s="13" t="s">
        <v>72</v>
      </c>
      <c r="AY221" s="233" t="s">
        <v>122</v>
      </c>
    </row>
    <row r="222" spans="1:51" s="13" customFormat="1" ht="12">
      <c r="A222" s="13"/>
      <c r="B222" s="224"/>
      <c r="C222" s="225"/>
      <c r="D222" s="217" t="s">
        <v>135</v>
      </c>
      <c r="E222" s="226" t="s">
        <v>19</v>
      </c>
      <c r="F222" s="227" t="s">
        <v>137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135</v>
      </c>
      <c r="AU222" s="233" t="s">
        <v>82</v>
      </c>
      <c r="AV222" s="13" t="s">
        <v>80</v>
      </c>
      <c r="AW222" s="13" t="s">
        <v>33</v>
      </c>
      <c r="AX222" s="13" t="s">
        <v>72</v>
      </c>
      <c r="AY222" s="233" t="s">
        <v>122</v>
      </c>
    </row>
    <row r="223" spans="1:51" s="13" customFormat="1" ht="12">
      <c r="A223" s="13"/>
      <c r="B223" s="224"/>
      <c r="C223" s="225"/>
      <c r="D223" s="217" t="s">
        <v>135</v>
      </c>
      <c r="E223" s="226" t="s">
        <v>19</v>
      </c>
      <c r="F223" s="227" t="s">
        <v>138</v>
      </c>
      <c r="G223" s="225"/>
      <c r="H223" s="226" t="s">
        <v>19</v>
      </c>
      <c r="I223" s="228"/>
      <c r="J223" s="225"/>
      <c r="K223" s="225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135</v>
      </c>
      <c r="AU223" s="233" t="s">
        <v>82</v>
      </c>
      <c r="AV223" s="13" t="s">
        <v>80</v>
      </c>
      <c r="AW223" s="13" t="s">
        <v>33</v>
      </c>
      <c r="AX223" s="13" t="s">
        <v>72</v>
      </c>
      <c r="AY223" s="233" t="s">
        <v>122</v>
      </c>
    </row>
    <row r="224" spans="1:51" s="14" customFormat="1" ht="12">
      <c r="A224" s="14"/>
      <c r="B224" s="234"/>
      <c r="C224" s="235"/>
      <c r="D224" s="217" t="s">
        <v>135</v>
      </c>
      <c r="E224" s="236" t="s">
        <v>19</v>
      </c>
      <c r="F224" s="237" t="s">
        <v>294</v>
      </c>
      <c r="G224" s="235"/>
      <c r="H224" s="238">
        <v>3750.4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135</v>
      </c>
      <c r="AU224" s="244" t="s">
        <v>82</v>
      </c>
      <c r="AV224" s="14" t="s">
        <v>82</v>
      </c>
      <c r="AW224" s="14" t="s">
        <v>33</v>
      </c>
      <c r="AX224" s="14" t="s">
        <v>72</v>
      </c>
      <c r="AY224" s="244" t="s">
        <v>122</v>
      </c>
    </row>
    <row r="225" spans="1:65" s="2" customFormat="1" ht="16.5" customHeight="1">
      <c r="A225" s="38"/>
      <c r="B225" s="39"/>
      <c r="C225" s="204" t="s">
        <v>7</v>
      </c>
      <c r="D225" s="204" t="s">
        <v>124</v>
      </c>
      <c r="E225" s="205" t="s">
        <v>295</v>
      </c>
      <c r="F225" s="206" t="s">
        <v>296</v>
      </c>
      <c r="G225" s="207" t="s">
        <v>127</v>
      </c>
      <c r="H225" s="208">
        <v>3750.4</v>
      </c>
      <c r="I225" s="209"/>
      <c r="J225" s="210">
        <f>ROUND(I225*H225,2)</f>
        <v>0</v>
      </c>
      <c r="K225" s="206" t="s">
        <v>128</v>
      </c>
      <c r="L225" s="44"/>
      <c r="M225" s="211" t="s">
        <v>19</v>
      </c>
      <c r="N225" s="212" t="s">
        <v>43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129</v>
      </c>
      <c r="AT225" s="215" t="s">
        <v>124</v>
      </c>
      <c r="AU225" s="215" t="s">
        <v>82</v>
      </c>
      <c r="AY225" s="17" t="s">
        <v>122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80</v>
      </c>
      <c r="BK225" s="216">
        <f>ROUND(I225*H225,2)</f>
        <v>0</v>
      </c>
      <c r="BL225" s="17" t="s">
        <v>129</v>
      </c>
      <c r="BM225" s="215" t="s">
        <v>297</v>
      </c>
    </row>
    <row r="226" spans="1:47" s="2" customFormat="1" ht="12">
      <c r="A226" s="38"/>
      <c r="B226" s="39"/>
      <c r="C226" s="40"/>
      <c r="D226" s="217" t="s">
        <v>131</v>
      </c>
      <c r="E226" s="40"/>
      <c r="F226" s="218" t="s">
        <v>298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131</v>
      </c>
      <c r="AU226" s="17" t="s">
        <v>82</v>
      </c>
    </row>
    <row r="227" spans="1:47" s="2" customFormat="1" ht="12">
      <c r="A227" s="38"/>
      <c r="B227" s="39"/>
      <c r="C227" s="40"/>
      <c r="D227" s="222" t="s">
        <v>133</v>
      </c>
      <c r="E227" s="40"/>
      <c r="F227" s="223" t="s">
        <v>299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133</v>
      </c>
      <c r="AU227" s="17" t="s">
        <v>82</v>
      </c>
    </row>
    <row r="228" spans="1:47" s="2" customFormat="1" ht="12">
      <c r="A228" s="38"/>
      <c r="B228" s="39"/>
      <c r="C228" s="40"/>
      <c r="D228" s="217" t="s">
        <v>145</v>
      </c>
      <c r="E228" s="40"/>
      <c r="F228" s="245" t="s">
        <v>300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145</v>
      </c>
      <c r="AU228" s="17" t="s">
        <v>82</v>
      </c>
    </row>
    <row r="229" spans="1:51" s="13" customFormat="1" ht="12">
      <c r="A229" s="13"/>
      <c r="B229" s="224"/>
      <c r="C229" s="225"/>
      <c r="D229" s="217" t="s">
        <v>135</v>
      </c>
      <c r="E229" s="226" t="s">
        <v>19</v>
      </c>
      <c r="F229" s="227" t="s">
        <v>136</v>
      </c>
      <c r="G229" s="225"/>
      <c r="H229" s="226" t="s">
        <v>19</v>
      </c>
      <c r="I229" s="228"/>
      <c r="J229" s="225"/>
      <c r="K229" s="225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135</v>
      </c>
      <c r="AU229" s="233" t="s">
        <v>82</v>
      </c>
      <c r="AV229" s="13" t="s">
        <v>80</v>
      </c>
      <c r="AW229" s="13" t="s">
        <v>33</v>
      </c>
      <c r="AX229" s="13" t="s">
        <v>72</v>
      </c>
      <c r="AY229" s="233" t="s">
        <v>122</v>
      </c>
    </row>
    <row r="230" spans="1:51" s="13" customFormat="1" ht="12">
      <c r="A230" s="13"/>
      <c r="B230" s="224"/>
      <c r="C230" s="225"/>
      <c r="D230" s="217" t="s">
        <v>135</v>
      </c>
      <c r="E230" s="226" t="s">
        <v>19</v>
      </c>
      <c r="F230" s="227" t="s">
        <v>137</v>
      </c>
      <c r="G230" s="225"/>
      <c r="H230" s="226" t="s">
        <v>19</v>
      </c>
      <c r="I230" s="228"/>
      <c r="J230" s="225"/>
      <c r="K230" s="225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135</v>
      </c>
      <c r="AU230" s="233" t="s">
        <v>82</v>
      </c>
      <c r="AV230" s="13" t="s">
        <v>80</v>
      </c>
      <c r="AW230" s="13" t="s">
        <v>33</v>
      </c>
      <c r="AX230" s="13" t="s">
        <v>72</v>
      </c>
      <c r="AY230" s="233" t="s">
        <v>122</v>
      </c>
    </row>
    <row r="231" spans="1:51" s="13" customFormat="1" ht="12">
      <c r="A231" s="13"/>
      <c r="B231" s="224"/>
      <c r="C231" s="225"/>
      <c r="D231" s="217" t="s">
        <v>135</v>
      </c>
      <c r="E231" s="226" t="s">
        <v>19</v>
      </c>
      <c r="F231" s="227" t="s">
        <v>138</v>
      </c>
      <c r="G231" s="225"/>
      <c r="H231" s="226" t="s">
        <v>19</v>
      </c>
      <c r="I231" s="228"/>
      <c r="J231" s="225"/>
      <c r="K231" s="225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135</v>
      </c>
      <c r="AU231" s="233" t="s">
        <v>82</v>
      </c>
      <c r="AV231" s="13" t="s">
        <v>80</v>
      </c>
      <c r="AW231" s="13" t="s">
        <v>33</v>
      </c>
      <c r="AX231" s="13" t="s">
        <v>72</v>
      </c>
      <c r="AY231" s="233" t="s">
        <v>122</v>
      </c>
    </row>
    <row r="232" spans="1:51" s="14" customFormat="1" ht="12">
      <c r="A232" s="14"/>
      <c r="B232" s="234"/>
      <c r="C232" s="235"/>
      <c r="D232" s="217" t="s">
        <v>135</v>
      </c>
      <c r="E232" s="236" t="s">
        <v>19</v>
      </c>
      <c r="F232" s="237" t="s">
        <v>301</v>
      </c>
      <c r="G232" s="235"/>
      <c r="H232" s="238">
        <v>3750.4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135</v>
      </c>
      <c r="AU232" s="244" t="s">
        <v>82</v>
      </c>
      <c r="AV232" s="14" t="s">
        <v>82</v>
      </c>
      <c r="AW232" s="14" t="s">
        <v>33</v>
      </c>
      <c r="AX232" s="14" t="s">
        <v>72</v>
      </c>
      <c r="AY232" s="244" t="s">
        <v>122</v>
      </c>
    </row>
    <row r="233" spans="1:65" s="2" customFormat="1" ht="16.5" customHeight="1">
      <c r="A233" s="38"/>
      <c r="B233" s="39"/>
      <c r="C233" s="204" t="s">
        <v>302</v>
      </c>
      <c r="D233" s="204" t="s">
        <v>124</v>
      </c>
      <c r="E233" s="205" t="s">
        <v>303</v>
      </c>
      <c r="F233" s="206" t="s">
        <v>304</v>
      </c>
      <c r="G233" s="207" t="s">
        <v>127</v>
      </c>
      <c r="H233" s="208">
        <v>3750.4</v>
      </c>
      <c r="I233" s="209"/>
      <c r="J233" s="210">
        <f>ROUND(I233*H233,2)</f>
        <v>0</v>
      </c>
      <c r="K233" s="206" t="s">
        <v>128</v>
      </c>
      <c r="L233" s="44"/>
      <c r="M233" s="211" t="s">
        <v>19</v>
      </c>
      <c r="N233" s="212" t="s">
        <v>43</v>
      </c>
      <c r="O233" s="84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129</v>
      </c>
      <c r="AT233" s="215" t="s">
        <v>124</v>
      </c>
      <c r="AU233" s="215" t="s">
        <v>82</v>
      </c>
      <c r="AY233" s="17" t="s">
        <v>122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80</v>
      </c>
      <c r="BK233" s="216">
        <f>ROUND(I233*H233,2)</f>
        <v>0</v>
      </c>
      <c r="BL233" s="17" t="s">
        <v>129</v>
      </c>
      <c r="BM233" s="215" t="s">
        <v>305</v>
      </c>
    </row>
    <row r="234" spans="1:47" s="2" customFormat="1" ht="12">
      <c r="A234" s="38"/>
      <c r="B234" s="39"/>
      <c r="C234" s="40"/>
      <c r="D234" s="217" t="s">
        <v>131</v>
      </c>
      <c r="E234" s="40"/>
      <c r="F234" s="218" t="s">
        <v>306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131</v>
      </c>
      <c r="AU234" s="17" t="s">
        <v>82</v>
      </c>
    </row>
    <row r="235" spans="1:47" s="2" customFormat="1" ht="12">
      <c r="A235" s="38"/>
      <c r="B235" s="39"/>
      <c r="C235" s="40"/>
      <c r="D235" s="222" t="s">
        <v>133</v>
      </c>
      <c r="E235" s="40"/>
      <c r="F235" s="223" t="s">
        <v>307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133</v>
      </c>
      <c r="AU235" s="17" t="s">
        <v>82</v>
      </c>
    </row>
    <row r="236" spans="1:51" s="13" customFormat="1" ht="12">
      <c r="A236" s="13"/>
      <c r="B236" s="224"/>
      <c r="C236" s="225"/>
      <c r="D236" s="217" t="s">
        <v>135</v>
      </c>
      <c r="E236" s="226" t="s">
        <v>19</v>
      </c>
      <c r="F236" s="227" t="s">
        <v>136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135</v>
      </c>
      <c r="AU236" s="233" t="s">
        <v>82</v>
      </c>
      <c r="AV236" s="13" t="s">
        <v>80</v>
      </c>
      <c r="AW236" s="13" t="s">
        <v>33</v>
      </c>
      <c r="AX236" s="13" t="s">
        <v>72</v>
      </c>
      <c r="AY236" s="233" t="s">
        <v>122</v>
      </c>
    </row>
    <row r="237" spans="1:51" s="13" customFormat="1" ht="12">
      <c r="A237" s="13"/>
      <c r="B237" s="224"/>
      <c r="C237" s="225"/>
      <c r="D237" s="217" t="s">
        <v>135</v>
      </c>
      <c r="E237" s="226" t="s">
        <v>19</v>
      </c>
      <c r="F237" s="227" t="s">
        <v>137</v>
      </c>
      <c r="G237" s="225"/>
      <c r="H237" s="226" t="s">
        <v>19</v>
      </c>
      <c r="I237" s="228"/>
      <c r="J237" s="225"/>
      <c r="K237" s="225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135</v>
      </c>
      <c r="AU237" s="233" t="s">
        <v>82</v>
      </c>
      <c r="AV237" s="13" t="s">
        <v>80</v>
      </c>
      <c r="AW237" s="13" t="s">
        <v>33</v>
      </c>
      <c r="AX237" s="13" t="s">
        <v>72</v>
      </c>
      <c r="AY237" s="233" t="s">
        <v>122</v>
      </c>
    </row>
    <row r="238" spans="1:51" s="13" customFormat="1" ht="12">
      <c r="A238" s="13"/>
      <c r="B238" s="224"/>
      <c r="C238" s="225"/>
      <c r="D238" s="217" t="s">
        <v>135</v>
      </c>
      <c r="E238" s="226" t="s">
        <v>19</v>
      </c>
      <c r="F238" s="227" t="s">
        <v>138</v>
      </c>
      <c r="G238" s="225"/>
      <c r="H238" s="226" t="s">
        <v>19</v>
      </c>
      <c r="I238" s="228"/>
      <c r="J238" s="225"/>
      <c r="K238" s="225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135</v>
      </c>
      <c r="AU238" s="233" t="s">
        <v>82</v>
      </c>
      <c r="AV238" s="13" t="s">
        <v>80</v>
      </c>
      <c r="AW238" s="13" t="s">
        <v>33</v>
      </c>
      <c r="AX238" s="13" t="s">
        <v>72</v>
      </c>
      <c r="AY238" s="233" t="s">
        <v>122</v>
      </c>
    </row>
    <row r="239" spans="1:51" s="14" customFormat="1" ht="12">
      <c r="A239" s="14"/>
      <c r="B239" s="234"/>
      <c r="C239" s="235"/>
      <c r="D239" s="217" t="s">
        <v>135</v>
      </c>
      <c r="E239" s="236" t="s">
        <v>19</v>
      </c>
      <c r="F239" s="237" t="s">
        <v>308</v>
      </c>
      <c r="G239" s="235"/>
      <c r="H239" s="238">
        <v>3750.4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135</v>
      </c>
      <c r="AU239" s="244" t="s">
        <v>82</v>
      </c>
      <c r="AV239" s="14" t="s">
        <v>82</v>
      </c>
      <c r="AW239" s="14" t="s">
        <v>33</v>
      </c>
      <c r="AX239" s="14" t="s">
        <v>72</v>
      </c>
      <c r="AY239" s="244" t="s">
        <v>122</v>
      </c>
    </row>
    <row r="240" spans="1:65" s="2" customFormat="1" ht="16.5" customHeight="1">
      <c r="A240" s="38"/>
      <c r="B240" s="39"/>
      <c r="C240" s="204" t="s">
        <v>309</v>
      </c>
      <c r="D240" s="204" t="s">
        <v>124</v>
      </c>
      <c r="E240" s="205" t="s">
        <v>310</v>
      </c>
      <c r="F240" s="206" t="s">
        <v>311</v>
      </c>
      <c r="G240" s="207" t="s">
        <v>180</v>
      </c>
      <c r="H240" s="208">
        <v>807.44</v>
      </c>
      <c r="I240" s="209"/>
      <c r="J240" s="210">
        <f>ROUND(I240*H240,2)</f>
        <v>0</v>
      </c>
      <c r="K240" s="206" t="s">
        <v>128</v>
      </c>
      <c r="L240" s="44"/>
      <c r="M240" s="211" t="s">
        <v>19</v>
      </c>
      <c r="N240" s="212" t="s">
        <v>43</v>
      </c>
      <c r="O240" s="8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129</v>
      </c>
      <c r="AT240" s="215" t="s">
        <v>124</v>
      </c>
      <c r="AU240" s="215" t="s">
        <v>82</v>
      </c>
      <c r="AY240" s="17" t="s">
        <v>122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80</v>
      </c>
      <c r="BK240" s="216">
        <f>ROUND(I240*H240,2)</f>
        <v>0</v>
      </c>
      <c r="BL240" s="17" t="s">
        <v>129</v>
      </c>
      <c r="BM240" s="215" t="s">
        <v>312</v>
      </c>
    </row>
    <row r="241" spans="1:47" s="2" customFormat="1" ht="12">
      <c r="A241" s="38"/>
      <c r="B241" s="39"/>
      <c r="C241" s="40"/>
      <c r="D241" s="217" t="s">
        <v>131</v>
      </c>
      <c r="E241" s="40"/>
      <c r="F241" s="218" t="s">
        <v>313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131</v>
      </c>
      <c r="AU241" s="17" t="s">
        <v>82</v>
      </c>
    </row>
    <row r="242" spans="1:47" s="2" customFormat="1" ht="12">
      <c r="A242" s="38"/>
      <c r="B242" s="39"/>
      <c r="C242" s="40"/>
      <c r="D242" s="222" t="s">
        <v>133</v>
      </c>
      <c r="E242" s="40"/>
      <c r="F242" s="223" t="s">
        <v>314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82</v>
      </c>
    </row>
    <row r="243" spans="1:51" s="13" customFormat="1" ht="12">
      <c r="A243" s="13"/>
      <c r="B243" s="224"/>
      <c r="C243" s="225"/>
      <c r="D243" s="217" t="s">
        <v>135</v>
      </c>
      <c r="E243" s="226" t="s">
        <v>19</v>
      </c>
      <c r="F243" s="227" t="s">
        <v>315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135</v>
      </c>
      <c r="AU243" s="233" t="s">
        <v>82</v>
      </c>
      <c r="AV243" s="13" t="s">
        <v>80</v>
      </c>
      <c r="AW243" s="13" t="s">
        <v>33</v>
      </c>
      <c r="AX243" s="13" t="s">
        <v>72</v>
      </c>
      <c r="AY243" s="233" t="s">
        <v>122</v>
      </c>
    </row>
    <row r="244" spans="1:51" s="13" customFormat="1" ht="12">
      <c r="A244" s="13"/>
      <c r="B244" s="224"/>
      <c r="C244" s="225"/>
      <c r="D244" s="217" t="s">
        <v>135</v>
      </c>
      <c r="E244" s="226" t="s">
        <v>19</v>
      </c>
      <c r="F244" s="227" t="s">
        <v>137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135</v>
      </c>
      <c r="AU244" s="233" t="s">
        <v>82</v>
      </c>
      <c r="AV244" s="13" t="s">
        <v>80</v>
      </c>
      <c r="AW244" s="13" t="s">
        <v>33</v>
      </c>
      <c r="AX244" s="13" t="s">
        <v>72</v>
      </c>
      <c r="AY244" s="233" t="s">
        <v>122</v>
      </c>
    </row>
    <row r="245" spans="1:51" s="14" customFormat="1" ht="12">
      <c r="A245" s="14"/>
      <c r="B245" s="234"/>
      <c r="C245" s="235"/>
      <c r="D245" s="217" t="s">
        <v>135</v>
      </c>
      <c r="E245" s="236" t="s">
        <v>19</v>
      </c>
      <c r="F245" s="237" t="s">
        <v>316</v>
      </c>
      <c r="G245" s="235"/>
      <c r="H245" s="238">
        <v>432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135</v>
      </c>
      <c r="AU245" s="244" t="s">
        <v>82</v>
      </c>
      <c r="AV245" s="14" t="s">
        <v>82</v>
      </c>
      <c r="AW245" s="14" t="s">
        <v>33</v>
      </c>
      <c r="AX245" s="14" t="s">
        <v>72</v>
      </c>
      <c r="AY245" s="244" t="s">
        <v>122</v>
      </c>
    </row>
    <row r="246" spans="1:51" s="14" customFormat="1" ht="12">
      <c r="A246" s="14"/>
      <c r="B246" s="234"/>
      <c r="C246" s="235"/>
      <c r="D246" s="217" t="s">
        <v>135</v>
      </c>
      <c r="E246" s="236" t="s">
        <v>19</v>
      </c>
      <c r="F246" s="237" t="s">
        <v>317</v>
      </c>
      <c r="G246" s="235"/>
      <c r="H246" s="238">
        <v>375.44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135</v>
      </c>
      <c r="AU246" s="244" t="s">
        <v>82</v>
      </c>
      <c r="AV246" s="14" t="s">
        <v>82</v>
      </c>
      <c r="AW246" s="14" t="s">
        <v>33</v>
      </c>
      <c r="AX246" s="14" t="s">
        <v>72</v>
      </c>
      <c r="AY246" s="244" t="s">
        <v>122</v>
      </c>
    </row>
    <row r="247" spans="1:65" s="2" customFormat="1" ht="16.5" customHeight="1">
      <c r="A247" s="38"/>
      <c r="B247" s="39"/>
      <c r="C247" s="204" t="s">
        <v>318</v>
      </c>
      <c r="D247" s="204" t="s">
        <v>124</v>
      </c>
      <c r="E247" s="205" t="s">
        <v>319</v>
      </c>
      <c r="F247" s="206" t="s">
        <v>320</v>
      </c>
      <c r="G247" s="207" t="s">
        <v>321</v>
      </c>
      <c r="H247" s="208">
        <v>1200</v>
      </c>
      <c r="I247" s="209"/>
      <c r="J247" s="210">
        <f>ROUND(I247*H247,2)</f>
        <v>0</v>
      </c>
      <c r="K247" s="206" t="s">
        <v>128</v>
      </c>
      <c r="L247" s="44"/>
      <c r="M247" s="211" t="s">
        <v>19</v>
      </c>
      <c r="N247" s="212" t="s">
        <v>43</v>
      </c>
      <c r="O247" s="84"/>
      <c r="P247" s="213">
        <f>O247*H247</f>
        <v>0</v>
      </c>
      <c r="Q247" s="213">
        <v>0.00127</v>
      </c>
      <c r="R247" s="213">
        <f>Q247*H247</f>
        <v>1.524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129</v>
      </c>
      <c r="AT247" s="215" t="s">
        <v>124</v>
      </c>
      <c r="AU247" s="215" t="s">
        <v>82</v>
      </c>
      <c r="AY247" s="17" t="s">
        <v>122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80</v>
      </c>
      <c r="BK247" s="216">
        <f>ROUND(I247*H247,2)</f>
        <v>0</v>
      </c>
      <c r="BL247" s="17" t="s">
        <v>129</v>
      </c>
      <c r="BM247" s="215" t="s">
        <v>322</v>
      </c>
    </row>
    <row r="248" spans="1:47" s="2" customFormat="1" ht="12">
      <c r="A248" s="38"/>
      <c r="B248" s="39"/>
      <c r="C248" s="40"/>
      <c r="D248" s="217" t="s">
        <v>131</v>
      </c>
      <c r="E248" s="40"/>
      <c r="F248" s="218" t="s">
        <v>323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131</v>
      </c>
      <c r="AU248" s="17" t="s">
        <v>82</v>
      </c>
    </row>
    <row r="249" spans="1:47" s="2" customFormat="1" ht="12">
      <c r="A249" s="38"/>
      <c r="B249" s="39"/>
      <c r="C249" s="40"/>
      <c r="D249" s="222" t="s">
        <v>133</v>
      </c>
      <c r="E249" s="40"/>
      <c r="F249" s="223" t="s">
        <v>324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133</v>
      </c>
      <c r="AU249" s="17" t="s">
        <v>82</v>
      </c>
    </row>
    <row r="250" spans="1:51" s="13" customFormat="1" ht="12">
      <c r="A250" s="13"/>
      <c r="B250" s="224"/>
      <c r="C250" s="225"/>
      <c r="D250" s="217" t="s">
        <v>135</v>
      </c>
      <c r="E250" s="226" t="s">
        <v>19</v>
      </c>
      <c r="F250" s="227" t="s">
        <v>136</v>
      </c>
      <c r="G250" s="225"/>
      <c r="H250" s="226" t="s">
        <v>19</v>
      </c>
      <c r="I250" s="228"/>
      <c r="J250" s="225"/>
      <c r="K250" s="225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135</v>
      </c>
      <c r="AU250" s="233" t="s">
        <v>82</v>
      </c>
      <c r="AV250" s="13" t="s">
        <v>80</v>
      </c>
      <c r="AW250" s="13" t="s">
        <v>33</v>
      </c>
      <c r="AX250" s="13" t="s">
        <v>72</v>
      </c>
      <c r="AY250" s="233" t="s">
        <v>122</v>
      </c>
    </row>
    <row r="251" spans="1:51" s="13" customFormat="1" ht="12">
      <c r="A251" s="13"/>
      <c r="B251" s="224"/>
      <c r="C251" s="225"/>
      <c r="D251" s="217" t="s">
        <v>135</v>
      </c>
      <c r="E251" s="226" t="s">
        <v>19</v>
      </c>
      <c r="F251" s="227" t="s">
        <v>137</v>
      </c>
      <c r="G251" s="225"/>
      <c r="H251" s="226" t="s">
        <v>19</v>
      </c>
      <c r="I251" s="228"/>
      <c r="J251" s="225"/>
      <c r="K251" s="225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135</v>
      </c>
      <c r="AU251" s="233" t="s">
        <v>82</v>
      </c>
      <c r="AV251" s="13" t="s">
        <v>80</v>
      </c>
      <c r="AW251" s="13" t="s">
        <v>33</v>
      </c>
      <c r="AX251" s="13" t="s">
        <v>72</v>
      </c>
      <c r="AY251" s="233" t="s">
        <v>122</v>
      </c>
    </row>
    <row r="252" spans="1:51" s="13" customFormat="1" ht="12">
      <c r="A252" s="13"/>
      <c r="B252" s="224"/>
      <c r="C252" s="225"/>
      <c r="D252" s="217" t="s">
        <v>135</v>
      </c>
      <c r="E252" s="226" t="s">
        <v>19</v>
      </c>
      <c r="F252" s="227" t="s">
        <v>138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135</v>
      </c>
      <c r="AU252" s="233" t="s">
        <v>82</v>
      </c>
      <c r="AV252" s="13" t="s">
        <v>80</v>
      </c>
      <c r="AW252" s="13" t="s">
        <v>33</v>
      </c>
      <c r="AX252" s="13" t="s">
        <v>72</v>
      </c>
      <c r="AY252" s="233" t="s">
        <v>122</v>
      </c>
    </row>
    <row r="253" spans="1:51" s="14" customFormat="1" ht="12">
      <c r="A253" s="14"/>
      <c r="B253" s="234"/>
      <c r="C253" s="235"/>
      <c r="D253" s="217" t="s">
        <v>135</v>
      </c>
      <c r="E253" s="236" t="s">
        <v>19</v>
      </c>
      <c r="F253" s="237" t="s">
        <v>325</v>
      </c>
      <c r="G253" s="235"/>
      <c r="H253" s="238">
        <v>1200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135</v>
      </c>
      <c r="AU253" s="244" t="s">
        <v>82</v>
      </c>
      <c r="AV253" s="14" t="s">
        <v>82</v>
      </c>
      <c r="AW253" s="14" t="s">
        <v>33</v>
      </c>
      <c r="AX253" s="14" t="s">
        <v>72</v>
      </c>
      <c r="AY253" s="244" t="s">
        <v>122</v>
      </c>
    </row>
    <row r="254" spans="1:65" s="2" customFormat="1" ht="16.5" customHeight="1">
      <c r="A254" s="38"/>
      <c r="B254" s="39"/>
      <c r="C254" s="204" t="s">
        <v>326</v>
      </c>
      <c r="D254" s="204" t="s">
        <v>124</v>
      </c>
      <c r="E254" s="205" t="s">
        <v>327</v>
      </c>
      <c r="F254" s="206" t="s">
        <v>328</v>
      </c>
      <c r="G254" s="207" t="s">
        <v>127</v>
      </c>
      <c r="H254" s="208">
        <v>39050.08</v>
      </c>
      <c r="I254" s="209"/>
      <c r="J254" s="210">
        <f>ROUND(I254*H254,2)</f>
        <v>0</v>
      </c>
      <c r="K254" s="206" t="s">
        <v>128</v>
      </c>
      <c r="L254" s="44"/>
      <c r="M254" s="211" t="s">
        <v>19</v>
      </c>
      <c r="N254" s="212" t="s">
        <v>43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129</v>
      </c>
      <c r="AT254" s="215" t="s">
        <v>124</v>
      </c>
      <c r="AU254" s="215" t="s">
        <v>82</v>
      </c>
      <c r="AY254" s="17" t="s">
        <v>122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80</v>
      </c>
      <c r="BK254" s="216">
        <f>ROUND(I254*H254,2)</f>
        <v>0</v>
      </c>
      <c r="BL254" s="17" t="s">
        <v>129</v>
      </c>
      <c r="BM254" s="215" t="s">
        <v>329</v>
      </c>
    </row>
    <row r="255" spans="1:47" s="2" customFormat="1" ht="12">
      <c r="A255" s="38"/>
      <c r="B255" s="39"/>
      <c r="C255" s="40"/>
      <c r="D255" s="217" t="s">
        <v>131</v>
      </c>
      <c r="E255" s="40"/>
      <c r="F255" s="218" t="s">
        <v>330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131</v>
      </c>
      <c r="AU255" s="17" t="s">
        <v>82</v>
      </c>
    </row>
    <row r="256" spans="1:47" s="2" customFormat="1" ht="12">
      <c r="A256" s="38"/>
      <c r="B256" s="39"/>
      <c r="C256" s="40"/>
      <c r="D256" s="222" t="s">
        <v>133</v>
      </c>
      <c r="E256" s="40"/>
      <c r="F256" s="223" t="s">
        <v>331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133</v>
      </c>
      <c r="AU256" s="17" t="s">
        <v>82</v>
      </c>
    </row>
    <row r="257" spans="1:51" s="13" customFormat="1" ht="12">
      <c r="A257" s="13"/>
      <c r="B257" s="224"/>
      <c r="C257" s="225"/>
      <c r="D257" s="217" t="s">
        <v>135</v>
      </c>
      <c r="E257" s="226" t="s">
        <v>19</v>
      </c>
      <c r="F257" s="227" t="s">
        <v>315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135</v>
      </c>
      <c r="AU257" s="233" t="s">
        <v>82</v>
      </c>
      <c r="AV257" s="13" t="s">
        <v>80</v>
      </c>
      <c r="AW257" s="13" t="s">
        <v>33</v>
      </c>
      <c r="AX257" s="13" t="s">
        <v>72</v>
      </c>
      <c r="AY257" s="233" t="s">
        <v>122</v>
      </c>
    </row>
    <row r="258" spans="1:51" s="13" customFormat="1" ht="12">
      <c r="A258" s="13"/>
      <c r="B258" s="224"/>
      <c r="C258" s="225"/>
      <c r="D258" s="217" t="s">
        <v>135</v>
      </c>
      <c r="E258" s="226" t="s">
        <v>19</v>
      </c>
      <c r="F258" s="227" t="s">
        <v>137</v>
      </c>
      <c r="G258" s="225"/>
      <c r="H258" s="226" t="s">
        <v>19</v>
      </c>
      <c r="I258" s="228"/>
      <c r="J258" s="225"/>
      <c r="K258" s="225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135</v>
      </c>
      <c r="AU258" s="233" t="s">
        <v>82</v>
      </c>
      <c r="AV258" s="13" t="s">
        <v>80</v>
      </c>
      <c r="AW258" s="13" t="s">
        <v>33</v>
      </c>
      <c r="AX258" s="13" t="s">
        <v>72</v>
      </c>
      <c r="AY258" s="233" t="s">
        <v>122</v>
      </c>
    </row>
    <row r="259" spans="1:51" s="13" customFormat="1" ht="12">
      <c r="A259" s="13"/>
      <c r="B259" s="224"/>
      <c r="C259" s="225"/>
      <c r="D259" s="217" t="s">
        <v>135</v>
      </c>
      <c r="E259" s="226" t="s">
        <v>19</v>
      </c>
      <c r="F259" s="227" t="s">
        <v>332</v>
      </c>
      <c r="G259" s="225"/>
      <c r="H259" s="226" t="s">
        <v>19</v>
      </c>
      <c r="I259" s="228"/>
      <c r="J259" s="225"/>
      <c r="K259" s="225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135</v>
      </c>
      <c r="AU259" s="233" t="s">
        <v>82</v>
      </c>
      <c r="AV259" s="13" t="s">
        <v>80</v>
      </c>
      <c r="AW259" s="13" t="s">
        <v>33</v>
      </c>
      <c r="AX259" s="13" t="s">
        <v>72</v>
      </c>
      <c r="AY259" s="233" t="s">
        <v>122</v>
      </c>
    </row>
    <row r="260" spans="1:51" s="13" customFormat="1" ht="12">
      <c r="A260" s="13"/>
      <c r="B260" s="224"/>
      <c r="C260" s="225"/>
      <c r="D260" s="217" t="s">
        <v>135</v>
      </c>
      <c r="E260" s="226" t="s">
        <v>19</v>
      </c>
      <c r="F260" s="227" t="s">
        <v>333</v>
      </c>
      <c r="G260" s="225"/>
      <c r="H260" s="226" t="s">
        <v>19</v>
      </c>
      <c r="I260" s="228"/>
      <c r="J260" s="225"/>
      <c r="K260" s="225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135</v>
      </c>
      <c r="AU260" s="233" t="s">
        <v>82</v>
      </c>
      <c r="AV260" s="13" t="s">
        <v>80</v>
      </c>
      <c r="AW260" s="13" t="s">
        <v>33</v>
      </c>
      <c r="AX260" s="13" t="s">
        <v>72</v>
      </c>
      <c r="AY260" s="233" t="s">
        <v>122</v>
      </c>
    </row>
    <row r="261" spans="1:51" s="14" customFormat="1" ht="12">
      <c r="A261" s="14"/>
      <c r="B261" s="234"/>
      <c r="C261" s="235"/>
      <c r="D261" s="217" t="s">
        <v>135</v>
      </c>
      <c r="E261" s="236" t="s">
        <v>19</v>
      </c>
      <c r="F261" s="237" t="s">
        <v>334</v>
      </c>
      <c r="G261" s="235"/>
      <c r="H261" s="238">
        <v>18939.52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135</v>
      </c>
      <c r="AU261" s="244" t="s">
        <v>82</v>
      </c>
      <c r="AV261" s="14" t="s">
        <v>82</v>
      </c>
      <c r="AW261" s="14" t="s">
        <v>33</v>
      </c>
      <c r="AX261" s="14" t="s">
        <v>72</v>
      </c>
      <c r="AY261" s="244" t="s">
        <v>122</v>
      </c>
    </row>
    <row r="262" spans="1:51" s="14" customFormat="1" ht="12">
      <c r="A262" s="14"/>
      <c r="B262" s="234"/>
      <c r="C262" s="235"/>
      <c r="D262" s="217" t="s">
        <v>135</v>
      </c>
      <c r="E262" s="236" t="s">
        <v>19</v>
      </c>
      <c r="F262" s="237" t="s">
        <v>335</v>
      </c>
      <c r="G262" s="235"/>
      <c r="H262" s="238">
        <v>19314.56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135</v>
      </c>
      <c r="AU262" s="244" t="s">
        <v>82</v>
      </c>
      <c r="AV262" s="14" t="s">
        <v>82</v>
      </c>
      <c r="AW262" s="14" t="s">
        <v>33</v>
      </c>
      <c r="AX262" s="14" t="s">
        <v>72</v>
      </c>
      <c r="AY262" s="244" t="s">
        <v>122</v>
      </c>
    </row>
    <row r="263" spans="1:51" s="13" customFormat="1" ht="12">
      <c r="A263" s="13"/>
      <c r="B263" s="224"/>
      <c r="C263" s="225"/>
      <c r="D263" s="217" t="s">
        <v>135</v>
      </c>
      <c r="E263" s="226" t="s">
        <v>19</v>
      </c>
      <c r="F263" s="227" t="s">
        <v>336</v>
      </c>
      <c r="G263" s="225"/>
      <c r="H263" s="226" t="s">
        <v>19</v>
      </c>
      <c r="I263" s="228"/>
      <c r="J263" s="225"/>
      <c r="K263" s="225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135</v>
      </c>
      <c r="AU263" s="233" t="s">
        <v>82</v>
      </c>
      <c r="AV263" s="13" t="s">
        <v>80</v>
      </c>
      <c r="AW263" s="13" t="s">
        <v>33</v>
      </c>
      <c r="AX263" s="13" t="s">
        <v>72</v>
      </c>
      <c r="AY263" s="233" t="s">
        <v>122</v>
      </c>
    </row>
    <row r="264" spans="1:51" s="13" customFormat="1" ht="12">
      <c r="A264" s="13"/>
      <c r="B264" s="224"/>
      <c r="C264" s="225"/>
      <c r="D264" s="217" t="s">
        <v>135</v>
      </c>
      <c r="E264" s="226" t="s">
        <v>19</v>
      </c>
      <c r="F264" s="227" t="s">
        <v>137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135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122</v>
      </c>
    </row>
    <row r="265" spans="1:51" s="13" customFormat="1" ht="12">
      <c r="A265" s="13"/>
      <c r="B265" s="224"/>
      <c r="C265" s="225"/>
      <c r="D265" s="217" t="s">
        <v>135</v>
      </c>
      <c r="E265" s="226" t="s">
        <v>19</v>
      </c>
      <c r="F265" s="227" t="s">
        <v>337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135</v>
      </c>
      <c r="AU265" s="233" t="s">
        <v>82</v>
      </c>
      <c r="AV265" s="13" t="s">
        <v>80</v>
      </c>
      <c r="AW265" s="13" t="s">
        <v>33</v>
      </c>
      <c r="AX265" s="13" t="s">
        <v>72</v>
      </c>
      <c r="AY265" s="233" t="s">
        <v>122</v>
      </c>
    </row>
    <row r="266" spans="1:51" s="14" customFormat="1" ht="12">
      <c r="A266" s="14"/>
      <c r="B266" s="234"/>
      <c r="C266" s="235"/>
      <c r="D266" s="217" t="s">
        <v>135</v>
      </c>
      <c r="E266" s="236" t="s">
        <v>19</v>
      </c>
      <c r="F266" s="237" t="s">
        <v>338</v>
      </c>
      <c r="G266" s="235"/>
      <c r="H266" s="238">
        <v>344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135</v>
      </c>
      <c r="AU266" s="244" t="s">
        <v>82</v>
      </c>
      <c r="AV266" s="14" t="s">
        <v>82</v>
      </c>
      <c r="AW266" s="14" t="s">
        <v>33</v>
      </c>
      <c r="AX266" s="14" t="s">
        <v>72</v>
      </c>
      <c r="AY266" s="244" t="s">
        <v>122</v>
      </c>
    </row>
    <row r="267" spans="1:51" s="13" customFormat="1" ht="12">
      <c r="A267" s="13"/>
      <c r="B267" s="224"/>
      <c r="C267" s="225"/>
      <c r="D267" s="217" t="s">
        <v>135</v>
      </c>
      <c r="E267" s="226" t="s">
        <v>19</v>
      </c>
      <c r="F267" s="227" t="s">
        <v>286</v>
      </c>
      <c r="G267" s="225"/>
      <c r="H267" s="226" t="s">
        <v>19</v>
      </c>
      <c r="I267" s="228"/>
      <c r="J267" s="225"/>
      <c r="K267" s="225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135</v>
      </c>
      <c r="AU267" s="233" t="s">
        <v>82</v>
      </c>
      <c r="AV267" s="13" t="s">
        <v>80</v>
      </c>
      <c r="AW267" s="13" t="s">
        <v>33</v>
      </c>
      <c r="AX267" s="13" t="s">
        <v>72</v>
      </c>
      <c r="AY267" s="233" t="s">
        <v>122</v>
      </c>
    </row>
    <row r="268" spans="1:51" s="13" customFormat="1" ht="12">
      <c r="A268" s="13"/>
      <c r="B268" s="224"/>
      <c r="C268" s="225"/>
      <c r="D268" s="217" t="s">
        <v>135</v>
      </c>
      <c r="E268" s="226" t="s">
        <v>19</v>
      </c>
      <c r="F268" s="227" t="s">
        <v>137</v>
      </c>
      <c r="G268" s="225"/>
      <c r="H268" s="226" t="s">
        <v>19</v>
      </c>
      <c r="I268" s="228"/>
      <c r="J268" s="225"/>
      <c r="K268" s="225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135</v>
      </c>
      <c r="AU268" s="233" t="s">
        <v>82</v>
      </c>
      <c r="AV268" s="13" t="s">
        <v>80</v>
      </c>
      <c r="AW268" s="13" t="s">
        <v>33</v>
      </c>
      <c r="AX268" s="13" t="s">
        <v>72</v>
      </c>
      <c r="AY268" s="233" t="s">
        <v>122</v>
      </c>
    </row>
    <row r="269" spans="1:51" s="13" customFormat="1" ht="12">
      <c r="A269" s="13"/>
      <c r="B269" s="224"/>
      <c r="C269" s="225"/>
      <c r="D269" s="217" t="s">
        <v>135</v>
      </c>
      <c r="E269" s="226" t="s">
        <v>19</v>
      </c>
      <c r="F269" s="227" t="s">
        <v>337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135</v>
      </c>
      <c r="AU269" s="233" t="s">
        <v>82</v>
      </c>
      <c r="AV269" s="13" t="s">
        <v>80</v>
      </c>
      <c r="AW269" s="13" t="s">
        <v>33</v>
      </c>
      <c r="AX269" s="13" t="s">
        <v>72</v>
      </c>
      <c r="AY269" s="233" t="s">
        <v>122</v>
      </c>
    </row>
    <row r="270" spans="1:51" s="14" customFormat="1" ht="12">
      <c r="A270" s="14"/>
      <c r="B270" s="234"/>
      <c r="C270" s="235"/>
      <c r="D270" s="217" t="s">
        <v>135</v>
      </c>
      <c r="E270" s="236" t="s">
        <v>19</v>
      </c>
      <c r="F270" s="237" t="s">
        <v>339</v>
      </c>
      <c r="G270" s="235"/>
      <c r="H270" s="238">
        <v>452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135</v>
      </c>
      <c r="AU270" s="244" t="s">
        <v>82</v>
      </c>
      <c r="AV270" s="14" t="s">
        <v>82</v>
      </c>
      <c r="AW270" s="14" t="s">
        <v>33</v>
      </c>
      <c r="AX270" s="14" t="s">
        <v>72</v>
      </c>
      <c r="AY270" s="244" t="s">
        <v>122</v>
      </c>
    </row>
    <row r="271" spans="1:65" s="2" customFormat="1" ht="21.75" customHeight="1">
      <c r="A271" s="38"/>
      <c r="B271" s="39"/>
      <c r="C271" s="204" t="s">
        <v>340</v>
      </c>
      <c r="D271" s="204" t="s">
        <v>124</v>
      </c>
      <c r="E271" s="205" t="s">
        <v>341</v>
      </c>
      <c r="F271" s="206" t="s">
        <v>342</v>
      </c>
      <c r="G271" s="207" t="s">
        <v>127</v>
      </c>
      <c r="H271" s="208">
        <v>19548</v>
      </c>
      <c r="I271" s="209"/>
      <c r="J271" s="210">
        <f>ROUND(I271*H271,2)</f>
        <v>0</v>
      </c>
      <c r="K271" s="206" t="s">
        <v>128</v>
      </c>
      <c r="L271" s="44"/>
      <c r="M271" s="211" t="s">
        <v>19</v>
      </c>
      <c r="N271" s="212" t="s">
        <v>43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129</v>
      </c>
      <c r="AT271" s="215" t="s">
        <v>124</v>
      </c>
      <c r="AU271" s="215" t="s">
        <v>82</v>
      </c>
      <c r="AY271" s="17" t="s">
        <v>122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80</v>
      </c>
      <c r="BK271" s="216">
        <f>ROUND(I271*H271,2)</f>
        <v>0</v>
      </c>
      <c r="BL271" s="17" t="s">
        <v>129</v>
      </c>
      <c r="BM271" s="215" t="s">
        <v>343</v>
      </c>
    </row>
    <row r="272" spans="1:47" s="2" customFormat="1" ht="12">
      <c r="A272" s="38"/>
      <c r="B272" s="39"/>
      <c r="C272" s="40"/>
      <c r="D272" s="217" t="s">
        <v>131</v>
      </c>
      <c r="E272" s="40"/>
      <c r="F272" s="218" t="s">
        <v>344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131</v>
      </c>
      <c r="AU272" s="17" t="s">
        <v>82</v>
      </c>
    </row>
    <row r="273" spans="1:47" s="2" customFormat="1" ht="12">
      <c r="A273" s="38"/>
      <c r="B273" s="39"/>
      <c r="C273" s="40"/>
      <c r="D273" s="222" t="s">
        <v>133</v>
      </c>
      <c r="E273" s="40"/>
      <c r="F273" s="223" t="s">
        <v>345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133</v>
      </c>
      <c r="AU273" s="17" t="s">
        <v>82</v>
      </c>
    </row>
    <row r="274" spans="1:51" s="13" customFormat="1" ht="12">
      <c r="A274" s="13"/>
      <c r="B274" s="224"/>
      <c r="C274" s="225"/>
      <c r="D274" s="217" t="s">
        <v>135</v>
      </c>
      <c r="E274" s="226" t="s">
        <v>19</v>
      </c>
      <c r="F274" s="227" t="s">
        <v>315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135</v>
      </c>
      <c r="AU274" s="233" t="s">
        <v>82</v>
      </c>
      <c r="AV274" s="13" t="s">
        <v>80</v>
      </c>
      <c r="AW274" s="13" t="s">
        <v>33</v>
      </c>
      <c r="AX274" s="13" t="s">
        <v>72</v>
      </c>
      <c r="AY274" s="233" t="s">
        <v>122</v>
      </c>
    </row>
    <row r="275" spans="1:51" s="13" customFormat="1" ht="12">
      <c r="A275" s="13"/>
      <c r="B275" s="224"/>
      <c r="C275" s="225"/>
      <c r="D275" s="217" t="s">
        <v>135</v>
      </c>
      <c r="E275" s="226" t="s">
        <v>19</v>
      </c>
      <c r="F275" s="227" t="s">
        <v>137</v>
      </c>
      <c r="G275" s="225"/>
      <c r="H275" s="226" t="s">
        <v>19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135</v>
      </c>
      <c r="AU275" s="233" t="s">
        <v>82</v>
      </c>
      <c r="AV275" s="13" t="s">
        <v>80</v>
      </c>
      <c r="AW275" s="13" t="s">
        <v>33</v>
      </c>
      <c r="AX275" s="13" t="s">
        <v>72</v>
      </c>
      <c r="AY275" s="233" t="s">
        <v>122</v>
      </c>
    </row>
    <row r="276" spans="1:51" s="13" customFormat="1" ht="12">
      <c r="A276" s="13"/>
      <c r="B276" s="224"/>
      <c r="C276" s="225"/>
      <c r="D276" s="217" t="s">
        <v>135</v>
      </c>
      <c r="E276" s="226" t="s">
        <v>19</v>
      </c>
      <c r="F276" s="227" t="s">
        <v>332</v>
      </c>
      <c r="G276" s="225"/>
      <c r="H276" s="226" t="s">
        <v>19</v>
      </c>
      <c r="I276" s="228"/>
      <c r="J276" s="225"/>
      <c r="K276" s="225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135</v>
      </c>
      <c r="AU276" s="233" t="s">
        <v>82</v>
      </c>
      <c r="AV276" s="13" t="s">
        <v>80</v>
      </c>
      <c r="AW276" s="13" t="s">
        <v>33</v>
      </c>
      <c r="AX276" s="13" t="s">
        <v>72</v>
      </c>
      <c r="AY276" s="233" t="s">
        <v>122</v>
      </c>
    </row>
    <row r="277" spans="1:51" s="13" customFormat="1" ht="12">
      <c r="A277" s="13"/>
      <c r="B277" s="224"/>
      <c r="C277" s="225"/>
      <c r="D277" s="217" t="s">
        <v>135</v>
      </c>
      <c r="E277" s="226" t="s">
        <v>19</v>
      </c>
      <c r="F277" s="227" t="s">
        <v>346</v>
      </c>
      <c r="G277" s="225"/>
      <c r="H277" s="226" t="s">
        <v>19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135</v>
      </c>
      <c r="AU277" s="233" t="s">
        <v>82</v>
      </c>
      <c r="AV277" s="13" t="s">
        <v>80</v>
      </c>
      <c r="AW277" s="13" t="s">
        <v>33</v>
      </c>
      <c r="AX277" s="13" t="s">
        <v>72</v>
      </c>
      <c r="AY277" s="233" t="s">
        <v>122</v>
      </c>
    </row>
    <row r="278" spans="1:51" s="14" customFormat="1" ht="12">
      <c r="A278" s="14"/>
      <c r="B278" s="234"/>
      <c r="C278" s="235"/>
      <c r="D278" s="217" t="s">
        <v>135</v>
      </c>
      <c r="E278" s="236" t="s">
        <v>19</v>
      </c>
      <c r="F278" s="237" t="s">
        <v>347</v>
      </c>
      <c r="G278" s="235"/>
      <c r="H278" s="238">
        <v>18752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135</v>
      </c>
      <c r="AU278" s="244" t="s">
        <v>82</v>
      </c>
      <c r="AV278" s="14" t="s">
        <v>82</v>
      </c>
      <c r="AW278" s="14" t="s">
        <v>33</v>
      </c>
      <c r="AX278" s="14" t="s">
        <v>72</v>
      </c>
      <c r="AY278" s="244" t="s">
        <v>122</v>
      </c>
    </row>
    <row r="279" spans="1:51" s="13" customFormat="1" ht="12">
      <c r="A279" s="13"/>
      <c r="B279" s="224"/>
      <c r="C279" s="225"/>
      <c r="D279" s="217" t="s">
        <v>135</v>
      </c>
      <c r="E279" s="226" t="s">
        <v>19</v>
      </c>
      <c r="F279" s="227" t="s">
        <v>348</v>
      </c>
      <c r="G279" s="225"/>
      <c r="H279" s="226" t="s">
        <v>19</v>
      </c>
      <c r="I279" s="228"/>
      <c r="J279" s="225"/>
      <c r="K279" s="225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135</v>
      </c>
      <c r="AU279" s="233" t="s">
        <v>82</v>
      </c>
      <c r="AV279" s="13" t="s">
        <v>80</v>
      </c>
      <c r="AW279" s="13" t="s">
        <v>33</v>
      </c>
      <c r="AX279" s="13" t="s">
        <v>72</v>
      </c>
      <c r="AY279" s="233" t="s">
        <v>122</v>
      </c>
    </row>
    <row r="280" spans="1:51" s="13" customFormat="1" ht="12">
      <c r="A280" s="13"/>
      <c r="B280" s="224"/>
      <c r="C280" s="225"/>
      <c r="D280" s="217" t="s">
        <v>135</v>
      </c>
      <c r="E280" s="226" t="s">
        <v>19</v>
      </c>
      <c r="F280" s="227" t="s">
        <v>137</v>
      </c>
      <c r="G280" s="225"/>
      <c r="H280" s="226" t="s">
        <v>19</v>
      </c>
      <c r="I280" s="228"/>
      <c r="J280" s="225"/>
      <c r="K280" s="225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135</v>
      </c>
      <c r="AU280" s="233" t="s">
        <v>82</v>
      </c>
      <c r="AV280" s="13" t="s">
        <v>80</v>
      </c>
      <c r="AW280" s="13" t="s">
        <v>33</v>
      </c>
      <c r="AX280" s="13" t="s">
        <v>72</v>
      </c>
      <c r="AY280" s="233" t="s">
        <v>122</v>
      </c>
    </row>
    <row r="281" spans="1:51" s="13" customFormat="1" ht="12">
      <c r="A281" s="13"/>
      <c r="B281" s="224"/>
      <c r="C281" s="225"/>
      <c r="D281" s="217" t="s">
        <v>135</v>
      </c>
      <c r="E281" s="226" t="s">
        <v>19</v>
      </c>
      <c r="F281" s="227" t="s">
        <v>349</v>
      </c>
      <c r="G281" s="225"/>
      <c r="H281" s="226" t="s">
        <v>19</v>
      </c>
      <c r="I281" s="228"/>
      <c r="J281" s="225"/>
      <c r="K281" s="225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135</v>
      </c>
      <c r="AU281" s="233" t="s">
        <v>82</v>
      </c>
      <c r="AV281" s="13" t="s">
        <v>80</v>
      </c>
      <c r="AW281" s="13" t="s">
        <v>33</v>
      </c>
      <c r="AX281" s="13" t="s">
        <v>72</v>
      </c>
      <c r="AY281" s="233" t="s">
        <v>122</v>
      </c>
    </row>
    <row r="282" spans="1:51" s="14" customFormat="1" ht="12">
      <c r="A282" s="14"/>
      <c r="B282" s="234"/>
      <c r="C282" s="235"/>
      <c r="D282" s="217" t="s">
        <v>135</v>
      </c>
      <c r="E282" s="236" t="s">
        <v>19</v>
      </c>
      <c r="F282" s="237" t="s">
        <v>350</v>
      </c>
      <c r="G282" s="235"/>
      <c r="H282" s="238">
        <v>344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135</v>
      </c>
      <c r="AU282" s="244" t="s">
        <v>82</v>
      </c>
      <c r="AV282" s="14" t="s">
        <v>82</v>
      </c>
      <c r="AW282" s="14" t="s">
        <v>33</v>
      </c>
      <c r="AX282" s="14" t="s">
        <v>72</v>
      </c>
      <c r="AY282" s="244" t="s">
        <v>122</v>
      </c>
    </row>
    <row r="283" spans="1:51" s="13" customFormat="1" ht="12">
      <c r="A283" s="13"/>
      <c r="B283" s="224"/>
      <c r="C283" s="225"/>
      <c r="D283" s="217" t="s">
        <v>135</v>
      </c>
      <c r="E283" s="226" t="s">
        <v>19</v>
      </c>
      <c r="F283" s="227" t="s">
        <v>286</v>
      </c>
      <c r="G283" s="225"/>
      <c r="H283" s="226" t="s">
        <v>19</v>
      </c>
      <c r="I283" s="228"/>
      <c r="J283" s="225"/>
      <c r="K283" s="225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135</v>
      </c>
      <c r="AU283" s="233" t="s">
        <v>82</v>
      </c>
      <c r="AV283" s="13" t="s">
        <v>80</v>
      </c>
      <c r="AW283" s="13" t="s">
        <v>33</v>
      </c>
      <c r="AX283" s="13" t="s">
        <v>72</v>
      </c>
      <c r="AY283" s="233" t="s">
        <v>122</v>
      </c>
    </row>
    <row r="284" spans="1:51" s="13" customFormat="1" ht="12">
      <c r="A284" s="13"/>
      <c r="B284" s="224"/>
      <c r="C284" s="225"/>
      <c r="D284" s="217" t="s">
        <v>135</v>
      </c>
      <c r="E284" s="226" t="s">
        <v>19</v>
      </c>
      <c r="F284" s="227" t="s">
        <v>137</v>
      </c>
      <c r="G284" s="225"/>
      <c r="H284" s="226" t="s">
        <v>19</v>
      </c>
      <c r="I284" s="228"/>
      <c r="J284" s="225"/>
      <c r="K284" s="225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135</v>
      </c>
      <c r="AU284" s="233" t="s">
        <v>82</v>
      </c>
      <c r="AV284" s="13" t="s">
        <v>80</v>
      </c>
      <c r="AW284" s="13" t="s">
        <v>33</v>
      </c>
      <c r="AX284" s="13" t="s">
        <v>72</v>
      </c>
      <c r="AY284" s="233" t="s">
        <v>122</v>
      </c>
    </row>
    <row r="285" spans="1:51" s="13" customFormat="1" ht="12">
      <c r="A285" s="13"/>
      <c r="B285" s="224"/>
      <c r="C285" s="225"/>
      <c r="D285" s="217" t="s">
        <v>135</v>
      </c>
      <c r="E285" s="226" t="s">
        <v>19</v>
      </c>
      <c r="F285" s="227" t="s">
        <v>346</v>
      </c>
      <c r="G285" s="225"/>
      <c r="H285" s="226" t="s">
        <v>19</v>
      </c>
      <c r="I285" s="228"/>
      <c r="J285" s="225"/>
      <c r="K285" s="225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135</v>
      </c>
      <c r="AU285" s="233" t="s">
        <v>82</v>
      </c>
      <c r="AV285" s="13" t="s">
        <v>80</v>
      </c>
      <c r="AW285" s="13" t="s">
        <v>33</v>
      </c>
      <c r="AX285" s="13" t="s">
        <v>72</v>
      </c>
      <c r="AY285" s="233" t="s">
        <v>122</v>
      </c>
    </row>
    <row r="286" spans="1:51" s="14" customFormat="1" ht="12">
      <c r="A286" s="14"/>
      <c r="B286" s="234"/>
      <c r="C286" s="235"/>
      <c r="D286" s="217" t="s">
        <v>135</v>
      </c>
      <c r="E286" s="236" t="s">
        <v>19</v>
      </c>
      <c r="F286" s="237" t="s">
        <v>351</v>
      </c>
      <c r="G286" s="235"/>
      <c r="H286" s="238">
        <v>452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135</v>
      </c>
      <c r="AU286" s="244" t="s">
        <v>82</v>
      </c>
      <c r="AV286" s="14" t="s">
        <v>82</v>
      </c>
      <c r="AW286" s="14" t="s">
        <v>33</v>
      </c>
      <c r="AX286" s="14" t="s">
        <v>72</v>
      </c>
      <c r="AY286" s="244" t="s">
        <v>122</v>
      </c>
    </row>
    <row r="287" spans="1:65" s="2" customFormat="1" ht="16.5" customHeight="1">
      <c r="A287" s="38"/>
      <c r="B287" s="39"/>
      <c r="C287" s="204" t="s">
        <v>352</v>
      </c>
      <c r="D287" s="204" t="s">
        <v>124</v>
      </c>
      <c r="E287" s="205" t="s">
        <v>353</v>
      </c>
      <c r="F287" s="206" t="s">
        <v>354</v>
      </c>
      <c r="G287" s="207" t="s">
        <v>127</v>
      </c>
      <c r="H287" s="208">
        <v>452</v>
      </c>
      <c r="I287" s="209"/>
      <c r="J287" s="210">
        <f>ROUND(I287*H287,2)</f>
        <v>0</v>
      </c>
      <c r="K287" s="206" t="s">
        <v>128</v>
      </c>
      <c r="L287" s="44"/>
      <c r="M287" s="211" t="s">
        <v>19</v>
      </c>
      <c r="N287" s="212" t="s">
        <v>43</v>
      </c>
      <c r="O287" s="84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129</v>
      </c>
      <c r="AT287" s="215" t="s">
        <v>124</v>
      </c>
      <c r="AU287" s="215" t="s">
        <v>82</v>
      </c>
      <c r="AY287" s="17" t="s">
        <v>122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80</v>
      </c>
      <c r="BK287" s="216">
        <f>ROUND(I287*H287,2)</f>
        <v>0</v>
      </c>
      <c r="BL287" s="17" t="s">
        <v>129</v>
      </c>
      <c r="BM287" s="215" t="s">
        <v>355</v>
      </c>
    </row>
    <row r="288" spans="1:47" s="2" customFormat="1" ht="12">
      <c r="A288" s="38"/>
      <c r="B288" s="39"/>
      <c r="C288" s="40"/>
      <c r="D288" s="217" t="s">
        <v>131</v>
      </c>
      <c r="E288" s="40"/>
      <c r="F288" s="218" t="s">
        <v>356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131</v>
      </c>
      <c r="AU288" s="17" t="s">
        <v>82</v>
      </c>
    </row>
    <row r="289" spans="1:47" s="2" customFormat="1" ht="12">
      <c r="A289" s="38"/>
      <c r="B289" s="39"/>
      <c r="C289" s="40"/>
      <c r="D289" s="222" t="s">
        <v>133</v>
      </c>
      <c r="E289" s="40"/>
      <c r="F289" s="223" t="s">
        <v>357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133</v>
      </c>
      <c r="AU289" s="17" t="s">
        <v>82</v>
      </c>
    </row>
    <row r="290" spans="1:51" s="13" customFormat="1" ht="12">
      <c r="A290" s="13"/>
      <c r="B290" s="224"/>
      <c r="C290" s="225"/>
      <c r="D290" s="217" t="s">
        <v>135</v>
      </c>
      <c r="E290" s="226" t="s">
        <v>19</v>
      </c>
      <c r="F290" s="227" t="s">
        <v>286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135</v>
      </c>
      <c r="AU290" s="233" t="s">
        <v>82</v>
      </c>
      <c r="AV290" s="13" t="s">
        <v>80</v>
      </c>
      <c r="AW290" s="13" t="s">
        <v>33</v>
      </c>
      <c r="AX290" s="13" t="s">
        <v>72</v>
      </c>
      <c r="AY290" s="233" t="s">
        <v>122</v>
      </c>
    </row>
    <row r="291" spans="1:51" s="13" customFormat="1" ht="12">
      <c r="A291" s="13"/>
      <c r="B291" s="224"/>
      <c r="C291" s="225"/>
      <c r="D291" s="217" t="s">
        <v>135</v>
      </c>
      <c r="E291" s="226" t="s">
        <v>19</v>
      </c>
      <c r="F291" s="227" t="s">
        <v>137</v>
      </c>
      <c r="G291" s="225"/>
      <c r="H291" s="226" t="s">
        <v>19</v>
      </c>
      <c r="I291" s="228"/>
      <c r="J291" s="225"/>
      <c r="K291" s="225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135</v>
      </c>
      <c r="AU291" s="233" t="s">
        <v>82</v>
      </c>
      <c r="AV291" s="13" t="s">
        <v>80</v>
      </c>
      <c r="AW291" s="13" t="s">
        <v>33</v>
      </c>
      <c r="AX291" s="13" t="s">
        <v>72</v>
      </c>
      <c r="AY291" s="233" t="s">
        <v>122</v>
      </c>
    </row>
    <row r="292" spans="1:51" s="13" customFormat="1" ht="12">
      <c r="A292" s="13"/>
      <c r="B292" s="224"/>
      <c r="C292" s="225"/>
      <c r="D292" s="217" t="s">
        <v>135</v>
      </c>
      <c r="E292" s="226" t="s">
        <v>19</v>
      </c>
      <c r="F292" s="227" t="s">
        <v>358</v>
      </c>
      <c r="G292" s="225"/>
      <c r="H292" s="226" t="s">
        <v>19</v>
      </c>
      <c r="I292" s="228"/>
      <c r="J292" s="225"/>
      <c r="K292" s="225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135</v>
      </c>
      <c r="AU292" s="233" t="s">
        <v>82</v>
      </c>
      <c r="AV292" s="13" t="s">
        <v>80</v>
      </c>
      <c r="AW292" s="13" t="s">
        <v>33</v>
      </c>
      <c r="AX292" s="13" t="s">
        <v>72</v>
      </c>
      <c r="AY292" s="233" t="s">
        <v>122</v>
      </c>
    </row>
    <row r="293" spans="1:51" s="14" customFormat="1" ht="12">
      <c r="A293" s="14"/>
      <c r="B293" s="234"/>
      <c r="C293" s="235"/>
      <c r="D293" s="217" t="s">
        <v>135</v>
      </c>
      <c r="E293" s="236" t="s">
        <v>19</v>
      </c>
      <c r="F293" s="237" t="s">
        <v>359</v>
      </c>
      <c r="G293" s="235"/>
      <c r="H293" s="238">
        <v>452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135</v>
      </c>
      <c r="AU293" s="244" t="s">
        <v>82</v>
      </c>
      <c r="AV293" s="14" t="s">
        <v>82</v>
      </c>
      <c r="AW293" s="14" t="s">
        <v>33</v>
      </c>
      <c r="AX293" s="14" t="s">
        <v>72</v>
      </c>
      <c r="AY293" s="244" t="s">
        <v>122</v>
      </c>
    </row>
    <row r="294" spans="1:65" s="2" customFormat="1" ht="16.5" customHeight="1">
      <c r="A294" s="38"/>
      <c r="B294" s="39"/>
      <c r="C294" s="204" t="s">
        <v>360</v>
      </c>
      <c r="D294" s="204" t="s">
        <v>124</v>
      </c>
      <c r="E294" s="205" t="s">
        <v>361</v>
      </c>
      <c r="F294" s="206" t="s">
        <v>362</v>
      </c>
      <c r="G294" s="207" t="s">
        <v>127</v>
      </c>
      <c r="H294" s="208">
        <v>19127.04</v>
      </c>
      <c r="I294" s="209"/>
      <c r="J294" s="210">
        <f>ROUND(I294*H294,2)</f>
        <v>0</v>
      </c>
      <c r="K294" s="206" t="s">
        <v>128</v>
      </c>
      <c r="L294" s="44"/>
      <c r="M294" s="211" t="s">
        <v>19</v>
      </c>
      <c r="N294" s="212" t="s">
        <v>43</v>
      </c>
      <c r="O294" s="84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129</v>
      </c>
      <c r="AT294" s="215" t="s">
        <v>124</v>
      </c>
      <c r="AU294" s="215" t="s">
        <v>82</v>
      </c>
      <c r="AY294" s="17" t="s">
        <v>122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80</v>
      </c>
      <c r="BK294" s="216">
        <f>ROUND(I294*H294,2)</f>
        <v>0</v>
      </c>
      <c r="BL294" s="17" t="s">
        <v>129</v>
      </c>
      <c r="BM294" s="215" t="s">
        <v>363</v>
      </c>
    </row>
    <row r="295" spans="1:47" s="2" customFormat="1" ht="12">
      <c r="A295" s="38"/>
      <c r="B295" s="39"/>
      <c r="C295" s="40"/>
      <c r="D295" s="217" t="s">
        <v>131</v>
      </c>
      <c r="E295" s="40"/>
      <c r="F295" s="218" t="s">
        <v>364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131</v>
      </c>
      <c r="AU295" s="17" t="s">
        <v>82</v>
      </c>
    </row>
    <row r="296" spans="1:47" s="2" customFormat="1" ht="12">
      <c r="A296" s="38"/>
      <c r="B296" s="39"/>
      <c r="C296" s="40"/>
      <c r="D296" s="222" t="s">
        <v>133</v>
      </c>
      <c r="E296" s="40"/>
      <c r="F296" s="223" t="s">
        <v>365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133</v>
      </c>
      <c r="AU296" s="17" t="s">
        <v>82</v>
      </c>
    </row>
    <row r="297" spans="1:51" s="13" customFormat="1" ht="12">
      <c r="A297" s="13"/>
      <c r="B297" s="224"/>
      <c r="C297" s="225"/>
      <c r="D297" s="217" t="s">
        <v>135</v>
      </c>
      <c r="E297" s="226" t="s">
        <v>19</v>
      </c>
      <c r="F297" s="227" t="s">
        <v>315</v>
      </c>
      <c r="G297" s="225"/>
      <c r="H297" s="226" t="s">
        <v>19</v>
      </c>
      <c r="I297" s="228"/>
      <c r="J297" s="225"/>
      <c r="K297" s="225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135</v>
      </c>
      <c r="AU297" s="233" t="s">
        <v>82</v>
      </c>
      <c r="AV297" s="13" t="s">
        <v>80</v>
      </c>
      <c r="AW297" s="13" t="s">
        <v>33</v>
      </c>
      <c r="AX297" s="13" t="s">
        <v>72</v>
      </c>
      <c r="AY297" s="233" t="s">
        <v>122</v>
      </c>
    </row>
    <row r="298" spans="1:51" s="13" customFormat="1" ht="12">
      <c r="A298" s="13"/>
      <c r="B298" s="224"/>
      <c r="C298" s="225"/>
      <c r="D298" s="217" t="s">
        <v>135</v>
      </c>
      <c r="E298" s="226" t="s">
        <v>19</v>
      </c>
      <c r="F298" s="227" t="s">
        <v>137</v>
      </c>
      <c r="G298" s="225"/>
      <c r="H298" s="226" t="s">
        <v>19</v>
      </c>
      <c r="I298" s="228"/>
      <c r="J298" s="225"/>
      <c r="K298" s="225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135</v>
      </c>
      <c r="AU298" s="233" t="s">
        <v>82</v>
      </c>
      <c r="AV298" s="13" t="s">
        <v>80</v>
      </c>
      <c r="AW298" s="13" t="s">
        <v>33</v>
      </c>
      <c r="AX298" s="13" t="s">
        <v>72</v>
      </c>
      <c r="AY298" s="233" t="s">
        <v>122</v>
      </c>
    </row>
    <row r="299" spans="1:51" s="13" customFormat="1" ht="12">
      <c r="A299" s="13"/>
      <c r="B299" s="224"/>
      <c r="C299" s="225"/>
      <c r="D299" s="217" t="s">
        <v>135</v>
      </c>
      <c r="E299" s="226" t="s">
        <v>19</v>
      </c>
      <c r="F299" s="227" t="s">
        <v>332</v>
      </c>
      <c r="G299" s="225"/>
      <c r="H299" s="226" t="s">
        <v>19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135</v>
      </c>
      <c r="AU299" s="233" t="s">
        <v>82</v>
      </c>
      <c r="AV299" s="13" t="s">
        <v>80</v>
      </c>
      <c r="AW299" s="13" t="s">
        <v>33</v>
      </c>
      <c r="AX299" s="13" t="s">
        <v>72</v>
      </c>
      <c r="AY299" s="233" t="s">
        <v>122</v>
      </c>
    </row>
    <row r="300" spans="1:51" s="13" customFormat="1" ht="12">
      <c r="A300" s="13"/>
      <c r="B300" s="224"/>
      <c r="C300" s="225"/>
      <c r="D300" s="217" t="s">
        <v>135</v>
      </c>
      <c r="E300" s="226" t="s">
        <v>19</v>
      </c>
      <c r="F300" s="227" t="s">
        <v>366</v>
      </c>
      <c r="G300" s="225"/>
      <c r="H300" s="226" t="s">
        <v>19</v>
      </c>
      <c r="I300" s="228"/>
      <c r="J300" s="225"/>
      <c r="K300" s="225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135</v>
      </c>
      <c r="AU300" s="233" t="s">
        <v>82</v>
      </c>
      <c r="AV300" s="13" t="s">
        <v>80</v>
      </c>
      <c r="AW300" s="13" t="s">
        <v>33</v>
      </c>
      <c r="AX300" s="13" t="s">
        <v>72</v>
      </c>
      <c r="AY300" s="233" t="s">
        <v>122</v>
      </c>
    </row>
    <row r="301" spans="1:51" s="14" customFormat="1" ht="12">
      <c r="A301" s="14"/>
      <c r="B301" s="234"/>
      <c r="C301" s="235"/>
      <c r="D301" s="217" t="s">
        <v>135</v>
      </c>
      <c r="E301" s="236" t="s">
        <v>19</v>
      </c>
      <c r="F301" s="237" t="s">
        <v>367</v>
      </c>
      <c r="G301" s="235"/>
      <c r="H301" s="238">
        <v>19127.04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135</v>
      </c>
      <c r="AU301" s="244" t="s">
        <v>82</v>
      </c>
      <c r="AV301" s="14" t="s">
        <v>82</v>
      </c>
      <c r="AW301" s="14" t="s">
        <v>33</v>
      </c>
      <c r="AX301" s="14" t="s">
        <v>72</v>
      </c>
      <c r="AY301" s="244" t="s">
        <v>122</v>
      </c>
    </row>
    <row r="302" spans="1:65" s="2" customFormat="1" ht="16.5" customHeight="1">
      <c r="A302" s="38"/>
      <c r="B302" s="39"/>
      <c r="C302" s="204" t="s">
        <v>368</v>
      </c>
      <c r="D302" s="204" t="s">
        <v>124</v>
      </c>
      <c r="E302" s="205" t="s">
        <v>369</v>
      </c>
      <c r="F302" s="206" t="s">
        <v>370</v>
      </c>
      <c r="G302" s="207" t="s">
        <v>127</v>
      </c>
      <c r="H302" s="208">
        <v>129.8</v>
      </c>
      <c r="I302" s="209"/>
      <c r="J302" s="210">
        <f>ROUND(I302*H302,2)</f>
        <v>0</v>
      </c>
      <c r="K302" s="206" t="s">
        <v>128</v>
      </c>
      <c r="L302" s="44"/>
      <c r="M302" s="211" t="s">
        <v>19</v>
      </c>
      <c r="N302" s="212" t="s">
        <v>43</v>
      </c>
      <c r="O302" s="84"/>
      <c r="P302" s="213">
        <f>O302*H302</f>
        <v>0</v>
      </c>
      <c r="Q302" s="213">
        <v>0.8566</v>
      </c>
      <c r="R302" s="213">
        <f>Q302*H302</f>
        <v>111.18668000000001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129</v>
      </c>
      <c r="AT302" s="215" t="s">
        <v>124</v>
      </c>
      <c r="AU302" s="215" t="s">
        <v>82</v>
      </c>
      <c r="AY302" s="17" t="s">
        <v>122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80</v>
      </c>
      <c r="BK302" s="216">
        <f>ROUND(I302*H302,2)</f>
        <v>0</v>
      </c>
      <c r="BL302" s="17" t="s">
        <v>129</v>
      </c>
      <c r="BM302" s="215" t="s">
        <v>371</v>
      </c>
    </row>
    <row r="303" spans="1:47" s="2" customFormat="1" ht="12">
      <c r="A303" s="38"/>
      <c r="B303" s="39"/>
      <c r="C303" s="40"/>
      <c r="D303" s="217" t="s">
        <v>131</v>
      </c>
      <c r="E303" s="40"/>
      <c r="F303" s="218" t="s">
        <v>372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131</v>
      </c>
      <c r="AU303" s="17" t="s">
        <v>82</v>
      </c>
    </row>
    <row r="304" spans="1:47" s="2" customFormat="1" ht="12">
      <c r="A304" s="38"/>
      <c r="B304" s="39"/>
      <c r="C304" s="40"/>
      <c r="D304" s="222" t="s">
        <v>133</v>
      </c>
      <c r="E304" s="40"/>
      <c r="F304" s="223" t="s">
        <v>373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133</v>
      </c>
      <c r="AU304" s="17" t="s">
        <v>82</v>
      </c>
    </row>
    <row r="305" spans="1:51" s="13" customFormat="1" ht="12">
      <c r="A305" s="13"/>
      <c r="B305" s="224"/>
      <c r="C305" s="225"/>
      <c r="D305" s="217" t="s">
        <v>135</v>
      </c>
      <c r="E305" s="226" t="s">
        <v>19</v>
      </c>
      <c r="F305" s="227" t="s">
        <v>246</v>
      </c>
      <c r="G305" s="225"/>
      <c r="H305" s="226" t="s">
        <v>19</v>
      </c>
      <c r="I305" s="228"/>
      <c r="J305" s="225"/>
      <c r="K305" s="225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135</v>
      </c>
      <c r="AU305" s="233" t="s">
        <v>82</v>
      </c>
      <c r="AV305" s="13" t="s">
        <v>80</v>
      </c>
      <c r="AW305" s="13" t="s">
        <v>33</v>
      </c>
      <c r="AX305" s="13" t="s">
        <v>72</v>
      </c>
      <c r="AY305" s="233" t="s">
        <v>122</v>
      </c>
    </row>
    <row r="306" spans="1:51" s="13" customFormat="1" ht="12">
      <c r="A306" s="13"/>
      <c r="B306" s="224"/>
      <c r="C306" s="225"/>
      <c r="D306" s="217" t="s">
        <v>135</v>
      </c>
      <c r="E306" s="226" t="s">
        <v>19</v>
      </c>
      <c r="F306" s="227" t="s">
        <v>276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135</v>
      </c>
      <c r="AU306" s="233" t="s">
        <v>82</v>
      </c>
      <c r="AV306" s="13" t="s">
        <v>80</v>
      </c>
      <c r="AW306" s="13" t="s">
        <v>33</v>
      </c>
      <c r="AX306" s="13" t="s">
        <v>72</v>
      </c>
      <c r="AY306" s="233" t="s">
        <v>122</v>
      </c>
    </row>
    <row r="307" spans="1:51" s="14" customFormat="1" ht="12">
      <c r="A307" s="14"/>
      <c r="B307" s="234"/>
      <c r="C307" s="235"/>
      <c r="D307" s="217" t="s">
        <v>135</v>
      </c>
      <c r="E307" s="236" t="s">
        <v>19</v>
      </c>
      <c r="F307" s="237" t="s">
        <v>374</v>
      </c>
      <c r="G307" s="235"/>
      <c r="H307" s="238">
        <v>129.8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135</v>
      </c>
      <c r="AU307" s="244" t="s">
        <v>82</v>
      </c>
      <c r="AV307" s="14" t="s">
        <v>82</v>
      </c>
      <c r="AW307" s="14" t="s">
        <v>33</v>
      </c>
      <c r="AX307" s="14" t="s">
        <v>72</v>
      </c>
      <c r="AY307" s="244" t="s">
        <v>122</v>
      </c>
    </row>
    <row r="308" spans="1:63" s="12" customFormat="1" ht="22.8" customHeight="1">
      <c r="A308" s="12"/>
      <c r="B308" s="188"/>
      <c r="C308" s="189"/>
      <c r="D308" s="190" t="s">
        <v>71</v>
      </c>
      <c r="E308" s="202" t="s">
        <v>204</v>
      </c>
      <c r="F308" s="202" t="s">
        <v>375</v>
      </c>
      <c r="G308" s="189"/>
      <c r="H308" s="189"/>
      <c r="I308" s="192"/>
      <c r="J308" s="203">
        <f>BK308</f>
        <v>0</v>
      </c>
      <c r="K308" s="189"/>
      <c r="L308" s="194"/>
      <c r="M308" s="195"/>
      <c r="N308" s="196"/>
      <c r="O308" s="196"/>
      <c r="P308" s="197">
        <f>SUM(P309:P435)</f>
        <v>0</v>
      </c>
      <c r="Q308" s="196"/>
      <c r="R308" s="197">
        <f>SUM(R309:R435)</f>
        <v>169.29753050000002</v>
      </c>
      <c r="S308" s="196"/>
      <c r="T308" s="198">
        <f>SUM(T309:T435)</f>
        <v>312.202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99" t="s">
        <v>80</v>
      </c>
      <c r="AT308" s="200" t="s">
        <v>71</v>
      </c>
      <c r="AU308" s="200" t="s">
        <v>80</v>
      </c>
      <c r="AY308" s="199" t="s">
        <v>122</v>
      </c>
      <c r="BK308" s="201">
        <f>SUM(BK309:BK435)</f>
        <v>0</v>
      </c>
    </row>
    <row r="309" spans="1:65" s="2" customFormat="1" ht="16.5" customHeight="1">
      <c r="A309" s="38"/>
      <c r="B309" s="39"/>
      <c r="C309" s="204" t="s">
        <v>376</v>
      </c>
      <c r="D309" s="204" t="s">
        <v>124</v>
      </c>
      <c r="E309" s="205" t="s">
        <v>377</v>
      </c>
      <c r="F309" s="206" t="s">
        <v>378</v>
      </c>
      <c r="G309" s="207" t="s">
        <v>379</v>
      </c>
      <c r="H309" s="208">
        <v>42</v>
      </c>
      <c r="I309" s="209"/>
      <c r="J309" s="210">
        <f>ROUND(I309*H309,2)</f>
        <v>0</v>
      </c>
      <c r="K309" s="206" t="s">
        <v>128</v>
      </c>
      <c r="L309" s="44"/>
      <c r="M309" s="211" t="s">
        <v>19</v>
      </c>
      <c r="N309" s="212" t="s">
        <v>43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129</v>
      </c>
      <c r="AT309" s="215" t="s">
        <v>124</v>
      </c>
      <c r="AU309" s="215" t="s">
        <v>82</v>
      </c>
      <c r="AY309" s="17" t="s">
        <v>122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80</v>
      </c>
      <c r="BK309" s="216">
        <f>ROUND(I309*H309,2)</f>
        <v>0</v>
      </c>
      <c r="BL309" s="17" t="s">
        <v>129</v>
      </c>
      <c r="BM309" s="215" t="s">
        <v>380</v>
      </c>
    </row>
    <row r="310" spans="1:47" s="2" customFormat="1" ht="12">
      <c r="A310" s="38"/>
      <c r="B310" s="39"/>
      <c r="C310" s="40"/>
      <c r="D310" s="217" t="s">
        <v>131</v>
      </c>
      <c r="E310" s="40"/>
      <c r="F310" s="218" t="s">
        <v>381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131</v>
      </c>
      <c r="AU310" s="17" t="s">
        <v>82</v>
      </c>
    </row>
    <row r="311" spans="1:47" s="2" customFormat="1" ht="12">
      <c r="A311" s="38"/>
      <c r="B311" s="39"/>
      <c r="C311" s="40"/>
      <c r="D311" s="222" t="s">
        <v>133</v>
      </c>
      <c r="E311" s="40"/>
      <c r="F311" s="223" t="s">
        <v>382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133</v>
      </c>
      <c r="AU311" s="17" t="s">
        <v>82</v>
      </c>
    </row>
    <row r="312" spans="1:51" s="13" customFormat="1" ht="12">
      <c r="A312" s="13"/>
      <c r="B312" s="224"/>
      <c r="C312" s="225"/>
      <c r="D312" s="217" t="s">
        <v>135</v>
      </c>
      <c r="E312" s="226" t="s">
        <v>19</v>
      </c>
      <c r="F312" s="227" t="s">
        <v>315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135</v>
      </c>
      <c r="AU312" s="233" t="s">
        <v>82</v>
      </c>
      <c r="AV312" s="13" t="s">
        <v>80</v>
      </c>
      <c r="AW312" s="13" t="s">
        <v>33</v>
      </c>
      <c r="AX312" s="13" t="s">
        <v>72</v>
      </c>
      <c r="AY312" s="233" t="s">
        <v>122</v>
      </c>
    </row>
    <row r="313" spans="1:51" s="13" customFormat="1" ht="12">
      <c r="A313" s="13"/>
      <c r="B313" s="224"/>
      <c r="C313" s="225"/>
      <c r="D313" s="217" t="s">
        <v>135</v>
      </c>
      <c r="E313" s="226" t="s">
        <v>19</v>
      </c>
      <c r="F313" s="227" t="s">
        <v>137</v>
      </c>
      <c r="G313" s="225"/>
      <c r="H313" s="226" t="s">
        <v>19</v>
      </c>
      <c r="I313" s="228"/>
      <c r="J313" s="225"/>
      <c r="K313" s="225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135</v>
      </c>
      <c r="AU313" s="233" t="s">
        <v>82</v>
      </c>
      <c r="AV313" s="13" t="s">
        <v>80</v>
      </c>
      <c r="AW313" s="13" t="s">
        <v>33</v>
      </c>
      <c r="AX313" s="13" t="s">
        <v>72</v>
      </c>
      <c r="AY313" s="233" t="s">
        <v>122</v>
      </c>
    </row>
    <row r="314" spans="1:51" s="14" customFormat="1" ht="12">
      <c r="A314" s="14"/>
      <c r="B314" s="234"/>
      <c r="C314" s="235"/>
      <c r="D314" s="217" t="s">
        <v>135</v>
      </c>
      <c r="E314" s="236" t="s">
        <v>19</v>
      </c>
      <c r="F314" s="237" t="s">
        <v>383</v>
      </c>
      <c r="G314" s="235"/>
      <c r="H314" s="238">
        <v>42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135</v>
      </c>
      <c r="AU314" s="244" t="s">
        <v>82</v>
      </c>
      <c r="AV314" s="14" t="s">
        <v>82</v>
      </c>
      <c r="AW314" s="14" t="s">
        <v>33</v>
      </c>
      <c r="AX314" s="14" t="s">
        <v>72</v>
      </c>
      <c r="AY314" s="244" t="s">
        <v>122</v>
      </c>
    </row>
    <row r="315" spans="1:65" s="2" customFormat="1" ht="16.5" customHeight="1">
      <c r="A315" s="38"/>
      <c r="B315" s="39"/>
      <c r="C315" s="246" t="s">
        <v>384</v>
      </c>
      <c r="D315" s="246" t="s">
        <v>226</v>
      </c>
      <c r="E315" s="247" t="s">
        <v>385</v>
      </c>
      <c r="F315" s="248" t="s">
        <v>386</v>
      </c>
      <c r="G315" s="249" t="s">
        <v>379</v>
      </c>
      <c r="H315" s="250">
        <v>42</v>
      </c>
      <c r="I315" s="251"/>
      <c r="J315" s="252">
        <f>ROUND(I315*H315,2)</f>
        <v>0</v>
      </c>
      <c r="K315" s="248" t="s">
        <v>19</v>
      </c>
      <c r="L315" s="253"/>
      <c r="M315" s="254" t="s">
        <v>19</v>
      </c>
      <c r="N315" s="255" t="s">
        <v>43</v>
      </c>
      <c r="O315" s="84"/>
      <c r="P315" s="213">
        <f>O315*H315</f>
        <v>0</v>
      </c>
      <c r="Q315" s="213">
        <v>0.0021</v>
      </c>
      <c r="R315" s="213">
        <f>Q315*H315</f>
        <v>0.0882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196</v>
      </c>
      <c r="AT315" s="215" t="s">
        <v>226</v>
      </c>
      <c r="AU315" s="215" t="s">
        <v>82</v>
      </c>
      <c r="AY315" s="17" t="s">
        <v>122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80</v>
      </c>
      <c r="BK315" s="216">
        <f>ROUND(I315*H315,2)</f>
        <v>0</v>
      </c>
      <c r="BL315" s="17" t="s">
        <v>129</v>
      </c>
      <c r="BM315" s="215" t="s">
        <v>387</v>
      </c>
    </row>
    <row r="316" spans="1:47" s="2" customFormat="1" ht="12">
      <c r="A316" s="38"/>
      <c r="B316" s="39"/>
      <c r="C316" s="40"/>
      <c r="D316" s="217" t="s">
        <v>131</v>
      </c>
      <c r="E316" s="40"/>
      <c r="F316" s="218" t="s">
        <v>386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131</v>
      </c>
      <c r="AU316" s="17" t="s">
        <v>82</v>
      </c>
    </row>
    <row r="317" spans="1:65" s="2" customFormat="1" ht="16.5" customHeight="1">
      <c r="A317" s="38"/>
      <c r="B317" s="39"/>
      <c r="C317" s="204" t="s">
        <v>388</v>
      </c>
      <c r="D317" s="204" t="s">
        <v>124</v>
      </c>
      <c r="E317" s="205" t="s">
        <v>389</v>
      </c>
      <c r="F317" s="206" t="s">
        <v>390</v>
      </c>
      <c r="G317" s="207" t="s">
        <v>379</v>
      </c>
      <c r="H317" s="208">
        <v>193</v>
      </c>
      <c r="I317" s="209"/>
      <c r="J317" s="210">
        <f>ROUND(I317*H317,2)</f>
        <v>0</v>
      </c>
      <c r="K317" s="206" t="s">
        <v>128</v>
      </c>
      <c r="L317" s="44"/>
      <c r="M317" s="211" t="s">
        <v>19</v>
      </c>
      <c r="N317" s="212" t="s">
        <v>43</v>
      </c>
      <c r="O317" s="84"/>
      <c r="P317" s="213">
        <f>O317*H317</f>
        <v>0</v>
      </c>
      <c r="Q317" s="213">
        <v>0</v>
      </c>
      <c r="R317" s="213">
        <f>Q317*H317</f>
        <v>0</v>
      </c>
      <c r="S317" s="213">
        <v>0</v>
      </c>
      <c r="T317" s="21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5" t="s">
        <v>129</v>
      </c>
      <c r="AT317" s="215" t="s">
        <v>124</v>
      </c>
      <c r="AU317" s="215" t="s">
        <v>82</v>
      </c>
      <c r="AY317" s="17" t="s">
        <v>122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7" t="s">
        <v>80</v>
      </c>
      <c r="BK317" s="216">
        <f>ROUND(I317*H317,2)</f>
        <v>0</v>
      </c>
      <c r="BL317" s="17" t="s">
        <v>129</v>
      </c>
      <c r="BM317" s="215" t="s">
        <v>391</v>
      </c>
    </row>
    <row r="318" spans="1:47" s="2" customFormat="1" ht="12">
      <c r="A318" s="38"/>
      <c r="B318" s="39"/>
      <c r="C318" s="40"/>
      <c r="D318" s="217" t="s">
        <v>131</v>
      </c>
      <c r="E318" s="40"/>
      <c r="F318" s="218" t="s">
        <v>392</v>
      </c>
      <c r="G318" s="40"/>
      <c r="H318" s="40"/>
      <c r="I318" s="219"/>
      <c r="J318" s="40"/>
      <c r="K318" s="40"/>
      <c r="L318" s="44"/>
      <c r="M318" s="220"/>
      <c r="N318" s="221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131</v>
      </c>
      <c r="AU318" s="17" t="s">
        <v>82</v>
      </c>
    </row>
    <row r="319" spans="1:47" s="2" customFormat="1" ht="12">
      <c r="A319" s="38"/>
      <c r="B319" s="39"/>
      <c r="C319" s="40"/>
      <c r="D319" s="222" t="s">
        <v>133</v>
      </c>
      <c r="E319" s="40"/>
      <c r="F319" s="223" t="s">
        <v>393</v>
      </c>
      <c r="G319" s="40"/>
      <c r="H319" s="40"/>
      <c r="I319" s="219"/>
      <c r="J319" s="40"/>
      <c r="K319" s="40"/>
      <c r="L319" s="44"/>
      <c r="M319" s="220"/>
      <c r="N319" s="221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133</v>
      </c>
      <c r="AU319" s="17" t="s">
        <v>82</v>
      </c>
    </row>
    <row r="320" spans="1:47" s="2" customFormat="1" ht="12">
      <c r="A320" s="38"/>
      <c r="B320" s="39"/>
      <c r="C320" s="40"/>
      <c r="D320" s="217" t="s">
        <v>145</v>
      </c>
      <c r="E320" s="40"/>
      <c r="F320" s="245" t="s">
        <v>394</v>
      </c>
      <c r="G320" s="40"/>
      <c r="H320" s="40"/>
      <c r="I320" s="219"/>
      <c r="J320" s="40"/>
      <c r="K320" s="40"/>
      <c r="L320" s="44"/>
      <c r="M320" s="220"/>
      <c r="N320" s="221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145</v>
      </c>
      <c r="AU320" s="17" t="s">
        <v>82</v>
      </c>
    </row>
    <row r="321" spans="1:51" s="13" customFormat="1" ht="12">
      <c r="A321" s="13"/>
      <c r="B321" s="224"/>
      <c r="C321" s="225"/>
      <c r="D321" s="217" t="s">
        <v>135</v>
      </c>
      <c r="E321" s="226" t="s">
        <v>19</v>
      </c>
      <c r="F321" s="227" t="s">
        <v>315</v>
      </c>
      <c r="G321" s="225"/>
      <c r="H321" s="226" t="s">
        <v>19</v>
      </c>
      <c r="I321" s="228"/>
      <c r="J321" s="225"/>
      <c r="K321" s="225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135</v>
      </c>
      <c r="AU321" s="233" t="s">
        <v>82</v>
      </c>
      <c r="AV321" s="13" t="s">
        <v>80</v>
      </c>
      <c r="AW321" s="13" t="s">
        <v>33</v>
      </c>
      <c r="AX321" s="13" t="s">
        <v>72</v>
      </c>
      <c r="AY321" s="233" t="s">
        <v>122</v>
      </c>
    </row>
    <row r="322" spans="1:51" s="13" customFormat="1" ht="12">
      <c r="A322" s="13"/>
      <c r="B322" s="224"/>
      <c r="C322" s="225"/>
      <c r="D322" s="217" t="s">
        <v>135</v>
      </c>
      <c r="E322" s="226" t="s">
        <v>19</v>
      </c>
      <c r="F322" s="227" t="s">
        <v>395</v>
      </c>
      <c r="G322" s="225"/>
      <c r="H322" s="226" t="s">
        <v>19</v>
      </c>
      <c r="I322" s="228"/>
      <c r="J322" s="225"/>
      <c r="K322" s="225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135</v>
      </c>
      <c r="AU322" s="233" t="s">
        <v>82</v>
      </c>
      <c r="AV322" s="13" t="s">
        <v>80</v>
      </c>
      <c r="AW322" s="13" t="s">
        <v>33</v>
      </c>
      <c r="AX322" s="13" t="s">
        <v>72</v>
      </c>
      <c r="AY322" s="233" t="s">
        <v>122</v>
      </c>
    </row>
    <row r="323" spans="1:51" s="14" customFormat="1" ht="12">
      <c r="A323" s="14"/>
      <c r="B323" s="234"/>
      <c r="C323" s="235"/>
      <c r="D323" s="217" t="s">
        <v>135</v>
      </c>
      <c r="E323" s="236" t="s">
        <v>19</v>
      </c>
      <c r="F323" s="237" t="s">
        <v>396</v>
      </c>
      <c r="G323" s="235"/>
      <c r="H323" s="238">
        <v>193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135</v>
      </c>
      <c r="AU323" s="244" t="s">
        <v>82</v>
      </c>
      <c r="AV323" s="14" t="s">
        <v>82</v>
      </c>
      <c r="AW323" s="14" t="s">
        <v>33</v>
      </c>
      <c r="AX323" s="14" t="s">
        <v>72</v>
      </c>
      <c r="AY323" s="244" t="s">
        <v>122</v>
      </c>
    </row>
    <row r="324" spans="1:65" s="2" customFormat="1" ht="16.5" customHeight="1">
      <c r="A324" s="38"/>
      <c r="B324" s="39"/>
      <c r="C324" s="246" t="s">
        <v>397</v>
      </c>
      <c r="D324" s="246" t="s">
        <v>226</v>
      </c>
      <c r="E324" s="247" t="s">
        <v>398</v>
      </c>
      <c r="F324" s="248" t="s">
        <v>399</v>
      </c>
      <c r="G324" s="249" t="s">
        <v>379</v>
      </c>
      <c r="H324" s="250">
        <v>193</v>
      </c>
      <c r="I324" s="251"/>
      <c r="J324" s="252">
        <f>ROUND(I324*H324,2)</f>
        <v>0</v>
      </c>
      <c r="K324" s="248" t="s">
        <v>128</v>
      </c>
      <c r="L324" s="253"/>
      <c r="M324" s="254" t="s">
        <v>19</v>
      </c>
      <c r="N324" s="255" t="s">
        <v>43</v>
      </c>
      <c r="O324" s="84"/>
      <c r="P324" s="213">
        <f>O324*H324</f>
        <v>0</v>
      </c>
      <c r="Q324" s="213">
        <v>0.00145</v>
      </c>
      <c r="R324" s="213">
        <f>Q324*H324</f>
        <v>0.27985</v>
      </c>
      <c r="S324" s="213">
        <v>0</v>
      </c>
      <c r="T324" s="214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5" t="s">
        <v>196</v>
      </c>
      <c r="AT324" s="215" t="s">
        <v>226</v>
      </c>
      <c r="AU324" s="215" t="s">
        <v>82</v>
      </c>
      <c r="AY324" s="17" t="s">
        <v>122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7" t="s">
        <v>80</v>
      </c>
      <c r="BK324" s="216">
        <f>ROUND(I324*H324,2)</f>
        <v>0</v>
      </c>
      <c r="BL324" s="17" t="s">
        <v>129</v>
      </c>
      <c r="BM324" s="215" t="s">
        <v>400</v>
      </c>
    </row>
    <row r="325" spans="1:47" s="2" customFormat="1" ht="12">
      <c r="A325" s="38"/>
      <c r="B325" s="39"/>
      <c r="C325" s="40"/>
      <c r="D325" s="217" t="s">
        <v>131</v>
      </c>
      <c r="E325" s="40"/>
      <c r="F325" s="218" t="s">
        <v>399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131</v>
      </c>
      <c r="AU325" s="17" t="s">
        <v>82</v>
      </c>
    </row>
    <row r="326" spans="1:65" s="2" customFormat="1" ht="16.5" customHeight="1">
      <c r="A326" s="38"/>
      <c r="B326" s="39"/>
      <c r="C326" s="204" t="s">
        <v>401</v>
      </c>
      <c r="D326" s="204" t="s">
        <v>124</v>
      </c>
      <c r="E326" s="205" t="s">
        <v>402</v>
      </c>
      <c r="F326" s="206" t="s">
        <v>403</v>
      </c>
      <c r="G326" s="207" t="s">
        <v>321</v>
      </c>
      <c r="H326" s="208">
        <v>6142</v>
      </c>
      <c r="I326" s="209"/>
      <c r="J326" s="210">
        <f>ROUND(I326*H326,2)</f>
        <v>0</v>
      </c>
      <c r="K326" s="206" t="s">
        <v>128</v>
      </c>
      <c r="L326" s="44"/>
      <c r="M326" s="211" t="s">
        <v>19</v>
      </c>
      <c r="N326" s="212" t="s">
        <v>43</v>
      </c>
      <c r="O326" s="84"/>
      <c r="P326" s="213">
        <f>O326*H326</f>
        <v>0</v>
      </c>
      <c r="Q326" s="213">
        <v>0.00013</v>
      </c>
      <c r="R326" s="213">
        <f>Q326*H326</f>
        <v>0.79846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129</v>
      </c>
      <c r="AT326" s="215" t="s">
        <v>124</v>
      </c>
      <c r="AU326" s="215" t="s">
        <v>82</v>
      </c>
      <c r="AY326" s="17" t="s">
        <v>122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80</v>
      </c>
      <c r="BK326" s="216">
        <f>ROUND(I326*H326,2)</f>
        <v>0</v>
      </c>
      <c r="BL326" s="17" t="s">
        <v>129</v>
      </c>
      <c r="BM326" s="215" t="s">
        <v>404</v>
      </c>
    </row>
    <row r="327" spans="1:47" s="2" customFormat="1" ht="12">
      <c r="A327" s="38"/>
      <c r="B327" s="39"/>
      <c r="C327" s="40"/>
      <c r="D327" s="217" t="s">
        <v>131</v>
      </c>
      <c r="E327" s="40"/>
      <c r="F327" s="218" t="s">
        <v>405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131</v>
      </c>
      <c r="AU327" s="17" t="s">
        <v>82</v>
      </c>
    </row>
    <row r="328" spans="1:47" s="2" customFormat="1" ht="12">
      <c r="A328" s="38"/>
      <c r="B328" s="39"/>
      <c r="C328" s="40"/>
      <c r="D328" s="222" t="s">
        <v>133</v>
      </c>
      <c r="E328" s="40"/>
      <c r="F328" s="223" t="s">
        <v>406</v>
      </c>
      <c r="G328" s="40"/>
      <c r="H328" s="40"/>
      <c r="I328" s="219"/>
      <c r="J328" s="40"/>
      <c r="K328" s="40"/>
      <c r="L328" s="44"/>
      <c r="M328" s="220"/>
      <c r="N328" s="221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133</v>
      </c>
      <c r="AU328" s="17" t="s">
        <v>82</v>
      </c>
    </row>
    <row r="329" spans="1:51" s="13" customFormat="1" ht="12">
      <c r="A329" s="13"/>
      <c r="B329" s="224"/>
      <c r="C329" s="225"/>
      <c r="D329" s="217" t="s">
        <v>135</v>
      </c>
      <c r="E329" s="226" t="s">
        <v>19</v>
      </c>
      <c r="F329" s="227" t="s">
        <v>315</v>
      </c>
      <c r="G329" s="225"/>
      <c r="H329" s="226" t="s">
        <v>19</v>
      </c>
      <c r="I329" s="228"/>
      <c r="J329" s="225"/>
      <c r="K329" s="225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135</v>
      </c>
      <c r="AU329" s="233" t="s">
        <v>82</v>
      </c>
      <c r="AV329" s="13" t="s">
        <v>80</v>
      </c>
      <c r="AW329" s="13" t="s">
        <v>33</v>
      </c>
      <c r="AX329" s="13" t="s">
        <v>72</v>
      </c>
      <c r="AY329" s="233" t="s">
        <v>122</v>
      </c>
    </row>
    <row r="330" spans="1:51" s="13" customFormat="1" ht="12">
      <c r="A330" s="13"/>
      <c r="B330" s="224"/>
      <c r="C330" s="225"/>
      <c r="D330" s="217" t="s">
        <v>135</v>
      </c>
      <c r="E330" s="226" t="s">
        <v>19</v>
      </c>
      <c r="F330" s="227" t="s">
        <v>137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135</v>
      </c>
      <c r="AU330" s="233" t="s">
        <v>82</v>
      </c>
      <c r="AV330" s="13" t="s">
        <v>80</v>
      </c>
      <c r="AW330" s="13" t="s">
        <v>33</v>
      </c>
      <c r="AX330" s="13" t="s">
        <v>72</v>
      </c>
      <c r="AY330" s="233" t="s">
        <v>122</v>
      </c>
    </row>
    <row r="331" spans="1:51" s="13" customFormat="1" ht="12">
      <c r="A331" s="13"/>
      <c r="B331" s="224"/>
      <c r="C331" s="225"/>
      <c r="D331" s="217" t="s">
        <v>135</v>
      </c>
      <c r="E331" s="226" t="s">
        <v>19</v>
      </c>
      <c r="F331" s="227" t="s">
        <v>407</v>
      </c>
      <c r="G331" s="225"/>
      <c r="H331" s="226" t="s">
        <v>19</v>
      </c>
      <c r="I331" s="228"/>
      <c r="J331" s="225"/>
      <c r="K331" s="225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135</v>
      </c>
      <c r="AU331" s="233" t="s">
        <v>82</v>
      </c>
      <c r="AV331" s="13" t="s">
        <v>80</v>
      </c>
      <c r="AW331" s="13" t="s">
        <v>33</v>
      </c>
      <c r="AX331" s="13" t="s">
        <v>72</v>
      </c>
      <c r="AY331" s="233" t="s">
        <v>122</v>
      </c>
    </row>
    <row r="332" spans="1:51" s="14" customFormat="1" ht="12">
      <c r="A332" s="14"/>
      <c r="B332" s="234"/>
      <c r="C332" s="235"/>
      <c r="D332" s="217" t="s">
        <v>135</v>
      </c>
      <c r="E332" s="236" t="s">
        <v>19</v>
      </c>
      <c r="F332" s="237" t="s">
        <v>408</v>
      </c>
      <c r="G332" s="235"/>
      <c r="H332" s="238">
        <v>6142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135</v>
      </c>
      <c r="AU332" s="244" t="s">
        <v>82</v>
      </c>
      <c r="AV332" s="14" t="s">
        <v>82</v>
      </c>
      <c r="AW332" s="14" t="s">
        <v>33</v>
      </c>
      <c r="AX332" s="14" t="s">
        <v>72</v>
      </c>
      <c r="AY332" s="244" t="s">
        <v>122</v>
      </c>
    </row>
    <row r="333" spans="1:65" s="2" customFormat="1" ht="16.5" customHeight="1">
      <c r="A333" s="38"/>
      <c r="B333" s="39"/>
      <c r="C333" s="204" t="s">
        <v>409</v>
      </c>
      <c r="D333" s="204" t="s">
        <v>124</v>
      </c>
      <c r="E333" s="205" t="s">
        <v>410</v>
      </c>
      <c r="F333" s="206" t="s">
        <v>411</v>
      </c>
      <c r="G333" s="207" t="s">
        <v>321</v>
      </c>
      <c r="H333" s="208">
        <v>39</v>
      </c>
      <c r="I333" s="209"/>
      <c r="J333" s="210">
        <f>ROUND(I333*H333,2)</f>
        <v>0</v>
      </c>
      <c r="K333" s="206" t="s">
        <v>128</v>
      </c>
      <c r="L333" s="44"/>
      <c r="M333" s="211" t="s">
        <v>19</v>
      </c>
      <c r="N333" s="212" t="s">
        <v>43</v>
      </c>
      <c r="O333" s="84"/>
      <c r="P333" s="213">
        <f>O333*H333</f>
        <v>0</v>
      </c>
      <c r="Q333" s="213">
        <v>0.00016</v>
      </c>
      <c r="R333" s="213">
        <f>Q333*H333</f>
        <v>0.006240000000000001</v>
      </c>
      <c r="S333" s="213">
        <v>0</v>
      </c>
      <c r="T333" s="21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5" t="s">
        <v>129</v>
      </c>
      <c r="AT333" s="215" t="s">
        <v>124</v>
      </c>
      <c r="AU333" s="215" t="s">
        <v>82</v>
      </c>
      <c r="AY333" s="17" t="s">
        <v>122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80</v>
      </c>
      <c r="BK333" s="216">
        <f>ROUND(I333*H333,2)</f>
        <v>0</v>
      </c>
      <c r="BL333" s="17" t="s">
        <v>129</v>
      </c>
      <c r="BM333" s="215" t="s">
        <v>412</v>
      </c>
    </row>
    <row r="334" spans="1:47" s="2" customFormat="1" ht="12">
      <c r="A334" s="38"/>
      <c r="B334" s="39"/>
      <c r="C334" s="40"/>
      <c r="D334" s="217" t="s">
        <v>131</v>
      </c>
      <c r="E334" s="40"/>
      <c r="F334" s="218" t="s">
        <v>413</v>
      </c>
      <c r="G334" s="40"/>
      <c r="H334" s="40"/>
      <c r="I334" s="219"/>
      <c r="J334" s="40"/>
      <c r="K334" s="40"/>
      <c r="L334" s="44"/>
      <c r="M334" s="220"/>
      <c r="N334" s="221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131</v>
      </c>
      <c r="AU334" s="17" t="s">
        <v>82</v>
      </c>
    </row>
    <row r="335" spans="1:47" s="2" customFormat="1" ht="12">
      <c r="A335" s="38"/>
      <c r="B335" s="39"/>
      <c r="C335" s="40"/>
      <c r="D335" s="222" t="s">
        <v>133</v>
      </c>
      <c r="E335" s="40"/>
      <c r="F335" s="223" t="s">
        <v>414</v>
      </c>
      <c r="G335" s="40"/>
      <c r="H335" s="40"/>
      <c r="I335" s="219"/>
      <c r="J335" s="40"/>
      <c r="K335" s="40"/>
      <c r="L335" s="44"/>
      <c r="M335" s="220"/>
      <c r="N335" s="221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133</v>
      </c>
      <c r="AU335" s="17" t="s">
        <v>82</v>
      </c>
    </row>
    <row r="336" spans="1:51" s="13" customFormat="1" ht="12">
      <c r="A336" s="13"/>
      <c r="B336" s="224"/>
      <c r="C336" s="225"/>
      <c r="D336" s="217" t="s">
        <v>135</v>
      </c>
      <c r="E336" s="226" t="s">
        <v>19</v>
      </c>
      <c r="F336" s="227" t="s">
        <v>315</v>
      </c>
      <c r="G336" s="225"/>
      <c r="H336" s="226" t="s">
        <v>19</v>
      </c>
      <c r="I336" s="228"/>
      <c r="J336" s="225"/>
      <c r="K336" s="225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135</v>
      </c>
      <c r="AU336" s="233" t="s">
        <v>82</v>
      </c>
      <c r="AV336" s="13" t="s">
        <v>80</v>
      </c>
      <c r="AW336" s="13" t="s">
        <v>33</v>
      </c>
      <c r="AX336" s="13" t="s">
        <v>72</v>
      </c>
      <c r="AY336" s="233" t="s">
        <v>122</v>
      </c>
    </row>
    <row r="337" spans="1:51" s="13" customFormat="1" ht="12">
      <c r="A337" s="13"/>
      <c r="B337" s="224"/>
      <c r="C337" s="225"/>
      <c r="D337" s="217" t="s">
        <v>135</v>
      </c>
      <c r="E337" s="226" t="s">
        <v>19</v>
      </c>
      <c r="F337" s="227" t="s">
        <v>137</v>
      </c>
      <c r="G337" s="225"/>
      <c r="H337" s="226" t="s">
        <v>19</v>
      </c>
      <c r="I337" s="228"/>
      <c r="J337" s="225"/>
      <c r="K337" s="225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135</v>
      </c>
      <c r="AU337" s="233" t="s">
        <v>82</v>
      </c>
      <c r="AV337" s="13" t="s">
        <v>80</v>
      </c>
      <c r="AW337" s="13" t="s">
        <v>33</v>
      </c>
      <c r="AX337" s="13" t="s">
        <v>72</v>
      </c>
      <c r="AY337" s="233" t="s">
        <v>122</v>
      </c>
    </row>
    <row r="338" spans="1:51" s="13" customFormat="1" ht="12">
      <c r="A338" s="13"/>
      <c r="B338" s="224"/>
      <c r="C338" s="225"/>
      <c r="D338" s="217" t="s">
        <v>135</v>
      </c>
      <c r="E338" s="226" t="s">
        <v>19</v>
      </c>
      <c r="F338" s="227" t="s">
        <v>407</v>
      </c>
      <c r="G338" s="225"/>
      <c r="H338" s="226" t="s">
        <v>19</v>
      </c>
      <c r="I338" s="228"/>
      <c r="J338" s="225"/>
      <c r="K338" s="225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135</v>
      </c>
      <c r="AU338" s="233" t="s">
        <v>82</v>
      </c>
      <c r="AV338" s="13" t="s">
        <v>80</v>
      </c>
      <c r="AW338" s="13" t="s">
        <v>33</v>
      </c>
      <c r="AX338" s="13" t="s">
        <v>72</v>
      </c>
      <c r="AY338" s="233" t="s">
        <v>122</v>
      </c>
    </row>
    <row r="339" spans="1:51" s="14" customFormat="1" ht="12">
      <c r="A339" s="14"/>
      <c r="B339" s="234"/>
      <c r="C339" s="235"/>
      <c r="D339" s="217" t="s">
        <v>135</v>
      </c>
      <c r="E339" s="236" t="s">
        <v>19</v>
      </c>
      <c r="F339" s="237" t="s">
        <v>415</v>
      </c>
      <c r="G339" s="235"/>
      <c r="H339" s="238">
        <v>39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135</v>
      </c>
      <c r="AU339" s="244" t="s">
        <v>82</v>
      </c>
      <c r="AV339" s="14" t="s">
        <v>82</v>
      </c>
      <c r="AW339" s="14" t="s">
        <v>33</v>
      </c>
      <c r="AX339" s="14" t="s">
        <v>72</v>
      </c>
      <c r="AY339" s="244" t="s">
        <v>122</v>
      </c>
    </row>
    <row r="340" spans="1:65" s="2" customFormat="1" ht="16.5" customHeight="1">
      <c r="A340" s="38"/>
      <c r="B340" s="39"/>
      <c r="C340" s="204" t="s">
        <v>416</v>
      </c>
      <c r="D340" s="204" t="s">
        <v>124</v>
      </c>
      <c r="E340" s="205" t="s">
        <v>417</v>
      </c>
      <c r="F340" s="206" t="s">
        <v>418</v>
      </c>
      <c r="G340" s="207" t="s">
        <v>321</v>
      </c>
      <c r="H340" s="208">
        <v>6142</v>
      </c>
      <c r="I340" s="209"/>
      <c r="J340" s="210">
        <f>ROUND(I340*H340,2)</f>
        <v>0</v>
      </c>
      <c r="K340" s="206" t="s">
        <v>128</v>
      </c>
      <c r="L340" s="44"/>
      <c r="M340" s="211" t="s">
        <v>19</v>
      </c>
      <c r="N340" s="212" t="s">
        <v>43</v>
      </c>
      <c r="O340" s="84"/>
      <c r="P340" s="213">
        <f>O340*H340</f>
        <v>0</v>
      </c>
      <c r="Q340" s="213">
        <v>0.00033</v>
      </c>
      <c r="R340" s="213">
        <f>Q340*H340</f>
        <v>2.02686</v>
      </c>
      <c r="S340" s="213">
        <v>0</v>
      </c>
      <c r="T340" s="214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15" t="s">
        <v>129</v>
      </c>
      <c r="AT340" s="215" t="s">
        <v>124</v>
      </c>
      <c r="AU340" s="215" t="s">
        <v>82</v>
      </c>
      <c r="AY340" s="17" t="s">
        <v>122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7" t="s">
        <v>80</v>
      </c>
      <c r="BK340" s="216">
        <f>ROUND(I340*H340,2)</f>
        <v>0</v>
      </c>
      <c r="BL340" s="17" t="s">
        <v>129</v>
      </c>
      <c r="BM340" s="215" t="s">
        <v>419</v>
      </c>
    </row>
    <row r="341" spans="1:47" s="2" customFormat="1" ht="12">
      <c r="A341" s="38"/>
      <c r="B341" s="39"/>
      <c r="C341" s="40"/>
      <c r="D341" s="217" t="s">
        <v>131</v>
      </c>
      <c r="E341" s="40"/>
      <c r="F341" s="218" t="s">
        <v>420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131</v>
      </c>
      <c r="AU341" s="17" t="s">
        <v>82</v>
      </c>
    </row>
    <row r="342" spans="1:47" s="2" customFormat="1" ht="12">
      <c r="A342" s="38"/>
      <c r="B342" s="39"/>
      <c r="C342" s="40"/>
      <c r="D342" s="222" t="s">
        <v>133</v>
      </c>
      <c r="E342" s="40"/>
      <c r="F342" s="223" t="s">
        <v>421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133</v>
      </c>
      <c r="AU342" s="17" t="s">
        <v>82</v>
      </c>
    </row>
    <row r="343" spans="1:47" s="2" customFormat="1" ht="12">
      <c r="A343" s="38"/>
      <c r="B343" s="39"/>
      <c r="C343" s="40"/>
      <c r="D343" s="217" t="s">
        <v>145</v>
      </c>
      <c r="E343" s="40"/>
      <c r="F343" s="245" t="s">
        <v>422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145</v>
      </c>
      <c r="AU343" s="17" t="s">
        <v>82</v>
      </c>
    </row>
    <row r="344" spans="1:51" s="13" customFormat="1" ht="12">
      <c r="A344" s="13"/>
      <c r="B344" s="224"/>
      <c r="C344" s="225"/>
      <c r="D344" s="217" t="s">
        <v>135</v>
      </c>
      <c r="E344" s="226" t="s">
        <v>19</v>
      </c>
      <c r="F344" s="227" t="s">
        <v>315</v>
      </c>
      <c r="G344" s="225"/>
      <c r="H344" s="226" t="s">
        <v>19</v>
      </c>
      <c r="I344" s="228"/>
      <c r="J344" s="225"/>
      <c r="K344" s="225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135</v>
      </c>
      <c r="AU344" s="233" t="s">
        <v>82</v>
      </c>
      <c r="AV344" s="13" t="s">
        <v>80</v>
      </c>
      <c r="AW344" s="13" t="s">
        <v>33</v>
      </c>
      <c r="AX344" s="13" t="s">
        <v>72</v>
      </c>
      <c r="AY344" s="233" t="s">
        <v>122</v>
      </c>
    </row>
    <row r="345" spans="1:51" s="13" customFormat="1" ht="12">
      <c r="A345" s="13"/>
      <c r="B345" s="224"/>
      <c r="C345" s="225"/>
      <c r="D345" s="217" t="s">
        <v>135</v>
      </c>
      <c r="E345" s="226" t="s">
        <v>19</v>
      </c>
      <c r="F345" s="227" t="s">
        <v>137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135</v>
      </c>
      <c r="AU345" s="233" t="s">
        <v>82</v>
      </c>
      <c r="AV345" s="13" t="s">
        <v>80</v>
      </c>
      <c r="AW345" s="13" t="s">
        <v>33</v>
      </c>
      <c r="AX345" s="13" t="s">
        <v>72</v>
      </c>
      <c r="AY345" s="233" t="s">
        <v>122</v>
      </c>
    </row>
    <row r="346" spans="1:51" s="13" customFormat="1" ht="12">
      <c r="A346" s="13"/>
      <c r="B346" s="224"/>
      <c r="C346" s="225"/>
      <c r="D346" s="217" t="s">
        <v>135</v>
      </c>
      <c r="E346" s="226" t="s">
        <v>19</v>
      </c>
      <c r="F346" s="227" t="s">
        <v>423</v>
      </c>
      <c r="G346" s="225"/>
      <c r="H346" s="226" t="s">
        <v>19</v>
      </c>
      <c r="I346" s="228"/>
      <c r="J346" s="225"/>
      <c r="K346" s="225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135</v>
      </c>
      <c r="AU346" s="233" t="s">
        <v>82</v>
      </c>
      <c r="AV346" s="13" t="s">
        <v>80</v>
      </c>
      <c r="AW346" s="13" t="s">
        <v>33</v>
      </c>
      <c r="AX346" s="13" t="s">
        <v>72</v>
      </c>
      <c r="AY346" s="233" t="s">
        <v>122</v>
      </c>
    </row>
    <row r="347" spans="1:51" s="14" customFormat="1" ht="12">
      <c r="A347" s="14"/>
      <c r="B347" s="234"/>
      <c r="C347" s="235"/>
      <c r="D347" s="217" t="s">
        <v>135</v>
      </c>
      <c r="E347" s="236" t="s">
        <v>19</v>
      </c>
      <c r="F347" s="237" t="s">
        <v>408</v>
      </c>
      <c r="G347" s="235"/>
      <c r="H347" s="238">
        <v>6142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135</v>
      </c>
      <c r="AU347" s="244" t="s">
        <v>82</v>
      </c>
      <c r="AV347" s="14" t="s">
        <v>82</v>
      </c>
      <c r="AW347" s="14" t="s">
        <v>33</v>
      </c>
      <c r="AX347" s="14" t="s">
        <v>72</v>
      </c>
      <c r="AY347" s="244" t="s">
        <v>122</v>
      </c>
    </row>
    <row r="348" spans="1:65" s="2" customFormat="1" ht="16.5" customHeight="1">
      <c r="A348" s="38"/>
      <c r="B348" s="39"/>
      <c r="C348" s="204" t="s">
        <v>424</v>
      </c>
      <c r="D348" s="204" t="s">
        <v>124</v>
      </c>
      <c r="E348" s="205" t="s">
        <v>425</v>
      </c>
      <c r="F348" s="206" t="s">
        <v>426</v>
      </c>
      <c r="G348" s="207" t="s">
        <v>321</v>
      </c>
      <c r="H348" s="208">
        <v>39</v>
      </c>
      <c r="I348" s="209"/>
      <c r="J348" s="210">
        <f>ROUND(I348*H348,2)</f>
        <v>0</v>
      </c>
      <c r="K348" s="206" t="s">
        <v>128</v>
      </c>
      <c r="L348" s="44"/>
      <c r="M348" s="211" t="s">
        <v>19</v>
      </c>
      <c r="N348" s="212" t="s">
        <v>43</v>
      </c>
      <c r="O348" s="84"/>
      <c r="P348" s="213">
        <f>O348*H348</f>
        <v>0</v>
      </c>
      <c r="Q348" s="213">
        <v>0.00038</v>
      </c>
      <c r="R348" s="213">
        <f>Q348*H348</f>
        <v>0.014820000000000002</v>
      </c>
      <c r="S348" s="213">
        <v>0</v>
      </c>
      <c r="T348" s="21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5" t="s">
        <v>129</v>
      </c>
      <c r="AT348" s="215" t="s">
        <v>124</v>
      </c>
      <c r="AU348" s="215" t="s">
        <v>82</v>
      </c>
      <c r="AY348" s="17" t="s">
        <v>122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7" t="s">
        <v>80</v>
      </c>
      <c r="BK348" s="216">
        <f>ROUND(I348*H348,2)</f>
        <v>0</v>
      </c>
      <c r="BL348" s="17" t="s">
        <v>129</v>
      </c>
      <c r="BM348" s="215" t="s">
        <v>427</v>
      </c>
    </row>
    <row r="349" spans="1:47" s="2" customFormat="1" ht="12">
      <c r="A349" s="38"/>
      <c r="B349" s="39"/>
      <c r="C349" s="40"/>
      <c r="D349" s="217" t="s">
        <v>131</v>
      </c>
      <c r="E349" s="40"/>
      <c r="F349" s="218" t="s">
        <v>428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131</v>
      </c>
      <c r="AU349" s="17" t="s">
        <v>82</v>
      </c>
    </row>
    <row r="350" spans="1:47" s="2" customFormat="1" ht="12">
      <c r="A350" s="38"/>
      <c r="B350" s="39"/>
      <c r="C350" s="40"/>
      <c r="D350" s="222" t="s">
        <v>133</v>
      </c>
      <c r="E350" s="40"/>
      <c r="F350" s="223" t="s">
        <v>429</v>
      </c>
      <c r="G350" s="40"/>
      <c r="H350" s="40"/>
      <c r="I350" s="219"/>
      <c r="J350" s="40"/>
      <c r="K350" s="40"/>
      <c r="L350" s="44"/>
      <c r="M350" s="220"/>
      <c r="N350" s="221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133</v>
      </c>
      <c r="AU350" s="17" t="s">
        <v>82</v>
      </c>
    </row>
    <row r="351" spans="1:47" s="2" customFormat="1" ht="12">
      <c r="A351" s="38"/>
      <c r="B351" s="39"/>
      <c r="C351" s="40"/>
      <c r="D351" s="217" t="s">
        <v>145</v>
      </c>
      <c r="E351" s="40"/>
      <c r="F351" s="245" t="s">
        <v>422</v>
      </c>
      <c r="G351" s="40"/>
      <c r="H351" s="40"/>
      <c r="I351" s="219"/>
      <c r="J351" s="40"/>
      <c r="K351" s="40"/>
      <c r="L351" s="44"/>
      <c r="M351" s="220"/>
      <c r="N351" s="221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145</v>
      </c>
      <c r="AU351" s="17" t="s">
        <v>82</v>
      </c>
    </row>
    <row r="352" spans="1:51" s="13" customFormat="1" ht="12">
      <c r="A352" s="13"/>
      <c r="B352" s="224"/>
      <c r="C352" s="225"/>
      <c r="D352" s="217" t="s">
        <v>135</v>
      </c>
      <c r="E352" s="226" t="s">
        <v>19</v>
      </c>
      <c r="F352" s="227" t="s">
        <v>315</v>
      </c>
      <c r="G352" s="225"/>
      <c r="H352" s="226" t="s">
        <v>19</v>
      </c>
      <c r="I352" s="228"/>
      <c r="J352" s="225"/>
      <c r="K352" s="225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135</v>
      </c>
      <c r="AU352" s="233" t="s">
        <v>82</v>
      </c>
      <c r="AV352" s="13" t="s">
        <v>80</v>
      </c>
      <c r="AW352" s="13" t="s">
        <v>33</v>
      </c>
      <c r="AX352" s="13" t="s">
        <v>72</v>
      </c>
      <c r="AY352" s="233" t="s">
        <v>122</v>
      </c>
    </row>
    <row r="353" spans="1:51" s="13" customFormat="1" ht="12">
      <c r="A353" s="13"/>
      <c r="B353" s="224"/>
      <c r="C353" s="225"/>
      <c r="D353" s="217" t="s">
        <v>135</v>
      </c>
      <c r="E353" s="226" t="s">
        <v>19</v>
      </c>
      <c r="F353" s="227" t="s">
        <v>137</v>
      </c>
      <c r="G353" s="225"/>
      <c r="H353" s="226" t="s">
        <v>19</v>
      </c>
      <c r="I353" s="228"/>
      <c r="J353" s="225"/>
      <c r="K353" s="225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135</v>
      </c>
      <c r="AU353" s="233" t="s">
        <v>82</v>
      </c>
      <c r="AV353" s="13" t="s">
        <v>80</v>
      </c>
      <c r="AW353" s="13" t="s">
        <v>33</v>
      </c>
      <c r="AX353" s="13" t="s">
        <v>72</v>
      </c>
      <c r="AY353" s="233" t="s">
        <v>122</v>
      </c>
    </row>
    <row r="354" spans="1:51" s="13" customFormat="1" ht="12">
      <c r="A354" s="13"/>
      <c r="B354" s="224"/>
      <c r="C354" s="225"/>
      <c r="D354" s="217" t="s">
        <v>135</v>
      </c>
      <c r="E354" s="226" t="s">
        <v>19</v>
      </c>
      <c r="F354" s="227" t="s">
        <v>423</v>
      </c>
      <c r="G354" s="225"/>
      <c r="H354" s="226" t="s">
        <v>19</v>
      </c>
      <c r="I354" s="228"/>
      <c r="J354" s="225"/>
      <c r="K354" s="225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135</v>
      </c>
      <c r="AU354" s="233" t="s">
        <v>82</v>
      </c>
      <c r="AV354" s="13" t="s">
        <v>80</v>
      </c>
      <c r="AW354" s="13" t="s">
        <v>33</v>
      </c>
      <c r="AX354" s="13" t="s">
        <v>72</v>
      </c>
      <c r="AY354" s="233" t="s">
        <v>122</v>
      </c>
    </row>
    <row r="355" spans="1:51" s="14" customFormat="1" ht="12">
      <c r="A355" s="14"/>
      <c r="B355" s="234"/>
      <c r="C355" s="235"/>
      <c r="D355" s="217" t="s">
        <v>135</v>
      </c>
      <c r="E355" s="236" t="s">
        <v>19</v>
      </c>
      <c r="F355" s="237" t="s">
        <v>415</v>
      </c>
      <c r="G355" s="235"/>
      <c r="H355" s="238">
        <v>39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135</v>
      </c>
      <c r="AU355" s="244" t="s">
        <v>82</v>
      </c>
      <c r="AV355" s="14" t="s">
        <v>82</v>
      </c>
      <c r="AW355" s="14" t="s">
        <v>33</v>
      </c>
      <c r="AX355" s="14" t="s">
        <v>72</v>
      </c>
      <c r="AY355" s="244" t="s">
        <v>122</v>
      </c>
    </row>
    <row r="356" spans="1:65" s="2" customFormat="1" ht="16.5" customHeight="1">
      <c r="A356" s="38"/>
      <c r="B356" s="39"/>
      <c r="C356" s="204" t="s">
        <v>430</v>
      </c>
      <c r="D356" s="204" t="s">
        <v>124</v>
      </c>
      <c r="E356" s="205" t="s">
        <v>431</v>
      </c>
      <c r="F356" s="206" t="s">
        <v>432</v>
      </c>
      <c r="G356" s="207" t="s">
        <v>321</v>
      </c>
      <c r="H356" s="208">
        <v>6181</v>
      </c>
      <c r="I356" s="209"/>
      <c r="J356" s="210">
        <f>ROUND(I356*H356,2)</f>
        <v>0</v>
      </c>
      <c r="K356" s="206" t="s">
        <v>128</v>
      </c>
      <c r="L356" s="44"/>
      <c r="M356" s="211" t="s">
        <v>19</v>
      </c>
      <c r="N356" s="212" t="s">
        <v>43</v>
      </c>
      <c r="O356" s="84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5" t="s">
        <v>129</v>
      </c>
      <c r="AT356" s="215" t="s">
        <v>124</v>
      </c>
      <c r="AU356" s="215" t="s">
        <v>82</v>
      </c>
      <c r="AY356" s="17" t="s">
        <v>122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7" t="s">
        <v>80</v>
      </c>
      <c r="BK356" s="216">
        <f>ROUND(I356*H356,2)</f>
        <v>0</v>
      </c>
      <c r="BL356" s="17" t="s">
        <v>129</v>
      </c>
      <c r="BM356" s="215" t="s">
        <v>433</v>
      </c>
    </row>
    <row r="357" spans="1:47" s="2" customFormat="1" ht="12">
      <c r="A357" s="38"/>
      <c r="B357" s="39"/>
      <c r="C357" s="40"/>
      <c r="D357" s="217" t="s">
        <v>131</v>
      </c>
      <c r="E357" s="40"/>
      <c r="F357" s="218" t="s">
        <v>434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131</v>
      </c>
      <c r="AU357" s="17" t="s">
        <v>82</v>
      </c>
    </row>
    <row r="358" spans="1:47" s="2" customFormat="1" ht="12">
      <c r="A358" s="38"/>
      <c r="B358" s="39"/>
      <c r="C358" s="40"/>
      <c r="D358" s="222" t="s">
        <v>133</v>
      </c>
      <c r="E358" s="40"/>
      <c r="F358" s="223" t="s">
        <v>435</v>
      </c>
      <c r="G358" s="40"/>
      <c r="H358" s="40"/>
      <c r="I358" s="219"/>
      <c r="J358" s="40"/>
      <c r="K358" s="40"/>
      <c r="L358" s="44"/>
      <c r="M358" s="220"/>
      <c r="N358" s="221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133</v>
      </c>
      <c r="AU358" s="17" t="s">
        <v>82</v>
      </c>
    </row>
    <row r="359" spans="1:51" s="13" customFormat="1" ht="12">
      <c r="A359" s="13"/>
      <c r="B359" s="224"/>
      <c r="C359" s="225"/>
      <c r="D359" s="217" t="s">
        <v>135</v>
      </c>
      <c r="E359" s="226" t="s">
        <v>19</v>
      </c>
      <c r="F359" s="227" t="s">
        <v>315</v>
      </c>
      <c r="G359" s="225"/>
      <c r="H359" s="226" t="s">
        <v>19</v>
      </c>
      <c r="I359" s="228"/>
      <c r="J359" s="225"/>
      <c r="K359" s="225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135</v>
      </c>
      <c r="AU359" s="233" t="s">
        <v>82</v>
      </c>
      <c r="AV359" s="13" t="s">
        <v>80</v>
      </c>
      <c r="AW359" s="13" t="s">
        <v>33</v>
      </c>
      <c r="AX359" s="13" t="s">
        <v>72</v>
      </c>
      <c r="AY359" s="233" t="s">
        <v>122</v>
      </c>
    </row>
    <row r="360" spans="1:51" s="13" customFormat="1" ht="12">
      <c r="A360" s="13"/>
      <c r="B360" s="224"/>
      <c r="C360" s="225"/>
      <c r="D360" s="217" t="s">
        <v>135</v>
      </c>
      <c r="E360" s="226" t="s">
        <v>19</v>
      </c>
      <c r="F360" s="227" t="s">
        <v>137</v>
      </c>
      <c r="G360" s="225"/>
      <c r="H360" s="226" t="s">
        <v>19</v>
      </c>
      <c r="I360" s="228"/>
      <c r="J360" s="225"/>
      <c r="K360" s="225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135</v>
      </c>
      <c r="AU360" s="233" t="s">
        <v>82</v>
      </c>
      <c r="AV360" s="13" t="s">
        <v>80</v>
      </c>
      <c r="AW360" s="13" t="s">
        <v>33</v>
      </c>
      <c r="AX360" s="13" t="s">
        <v>72</v>
      </c>
      <c r="AY360" s="233" t="s">
        <v>122</v>
      </c>
    </row>
    <row r="361" spans="1:51" s="13" customFormat="1" ht="12">
      <c r="A361" s="13"/>
      <c r="B361" s="224"/>
      <c r="C361" s="225"/>
      <c r="D361" s="217" t="s">
        <v>135</v>
      </c>
      <c r="E361" s="226" t="s">
        <v>19</v>
      </c>
      <c r="F361" s="227" t="s">
        <v>436</v>
      </c>
      <c r="G361" s="225"/>
      <c r="H361" s="226" t="s">
        <v>19</v>
      </c>
      <c r="I361" s="228"/>
      <c r="J361" s="225"/>
      <c r="K361" s="225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135</v>
      </c>
      <c r="AU361" s="233" t="s">
        <v>82</v>
      </c>
      <c r="AV361" s="13" t="s">
        <v>80</v>
      </c>
      <c r="AW361" s="13" t="s">
        <v>33</v>
      </c>
      <c r="AX361" s="13" t="s">
        <v>72</v>
      </c>
      <c r="AY361" s="233" t="s">
        <v>122</v>
      </c>
    </row>
    <row r="362" spans="1:51" s="14" customFormat="1" ht="12">
      <c r="A362" s="14"/>
      <c r="B362" s="234"/>
      <c r="C362" s="235"/>
      <c r="D362" s="217" t="s">
        <v>135</v>
      </c>
      <c r="E362" s="236" t="s">
        <v>19</v>
      </c>
      <c r="F362" s="237" t="s">
        <v>408</v>
      </c>
      <c r="G362" s="235"/>
      <c r="H362" s="238">
        <v>6142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135</v>
      </c>
      <c r="AU362" s="244" t="s">
        <v>82</v>
      </c>
      <c r="AV362" s="14" t="s">
        <v>82</v>
      </c>
      <c r="AW362" s="14" t="s">
        <v>33</v>
      </c>
      <c r="AX362" s="14" t="s">
        <v>72</v>
      </c>
      <c r="AY362" s="244" t="s">
        <v>122</v>
      </c>
    </row>
    <row r="363" spans="1:51" s="14" customFormat="1" ht="12">
      <c r="A363" s="14"/>
      <c r="B363" s="234"/>
      <c r="C363" s="235"/>
      <c r="D363" s="217" t="s">
        <v>135</v>
      </c>
      <c r="E363" s="236" t="s">
        <v>19</v>
      </c>
      <c r="F363" s="237" t="s">
        <v>415</v>
      </c>
      <c r="G363" s="235"/>
      <c r="H363" s="238">
        <v>39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135</v>
      </c>
      <c r="AU363" s="244" t="s">
        <v>82</v>
      </c>
      <c r="AV363" s="14" t="s">
        <v>82</v>
      </c>
      <c r="AW363" s="14" t="s">
        <v>33</v>
      </c>
      <c r="AX363" s="14" t="s">
        <v>72</v>
      </c>
      <c r="AY363" s="244" t="s">
        <v>122</v>
      </c>
    </row>
    <row r="364" spans="1:65" s="2" customFormat="1" ht="16.5" customHeight="1">
      <c r="A364" s="38"/>
      <c r="B364" s="39"/>
      <c r="C364" s="204" t="s">
        <v>437</v>
      </c>
      <c r="D364" s="204" t="s">
        <v>124</v>
      </c>
      <c r="E364" s="205" t="s">
        <v>438</v>
      </c>
      <c r="F364" s="206" t="s">
        <v>439</v>
      </c>
      <c r="G364" s="207" t="s">
        <v>379</v>
      </c>
      <c r="H364" s="208">
        <v>22</v>
      </c>
      <c r="I364" s="209"/>
      <c r="J364" s="210">
        <f>ROUND(I364*H364,2)</f>
        <v>0</v>
      </c>
      <c r="K364" s="206" t="s">
        <v>19</v>
      </c>
      <c r="L364" s="44"/>
      <c r="M364" s="211" t="s">
        <v>19</v>
      </c>
      <c r="N364" s="212" t="s">
        <v>43</v>
      </c>
      <c r="O364" s="84"/>
      <c r="P364" s="213">
        <f>O364*H364</f>
        <v>0</v>
      </c>
      <c r="Q364" s="213">
        <v>5.80039</v>
      </c>
      <c r="R364" s="213">
        <f>Q364*H364</f>
        <v>127.60858</v>
      </c>
      <c r="S364" s="213">
        <v>0</v>
      </c>
      <c r="T364" s="214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5" t="s">
        <v>129</v>
      </c>
      <c r="AT364" s="215" t="s">
        <v>124</v>
      </c>
      <c r="AU364" s="215" t="s">
        <v>82</v>
      </c>
      <c r="AY364" s="17" t="s">
        <v>122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7" t="s">
        <v>80</v>
      </c>
      <c r="BK364" s="216">
        <f>ROUND(I364*H364,2)</f>
        <v>0</v>
      </c>
      <c r="BL364" s="17" t="s">
        <v>129</v>
      </c>
      <c r="BM364" s="215" t="s">
        <v>440</v>
      </c>
    </row>
    <row r="365" spans="1:47" s="2" customFormat="1" ht="12">
      <c r="A365" s="38"/>
      <c r="B365" s="39"/>
      <c r="C365" s="40"/>
      <c r="D365" s="217" t="s">
        <v>131</v>
      </c>
      <c r="E365" s="40"/>
      <c r="F365" s="218" t="s">
        <v>441</v>
      </c>
      <c r="G365" s="40"/>
      <c r="H365" s="40"/>
      <c r="I365" s="219"/>
      <c r="J365" s="40"/>
      <c r="K365" s="40"/>
      <c r="L365" s="44"/>
      <c r="M365" s="220"/>
      <c r="N365" s="221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131</v>
      </c>
      <c r="AU365" s="17" t="s">
        <v>82</v>
      </c>
    </row>
    <row r="366" spans="1:47" s="2" customFormat="1" ht="12">
      <c r="A366" s="38"/>
      <c r="B366" s="39"/>
      <c r="C366" s="40"/>
      <c r="D366" s="217" t="s">
        <v>145</v>
      </c>
      <c r="E366" s="40"/>
      <c r="F366" s="245" t="s">
        <v>442</v>
      </c>
      <c r="G366" s="40"/>
      <c r="H366" s="40"/>
      <c r="I366" s="219"/>
      <c r="J366" s="40"/>
      <c r="K366" s="40"/>
      <c r="L366" s="44"/>
      <c r="M366" s="220"/>
      <c r="N366" s="221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145</v>
      </c>
      <c r="AU366" s="17" t="s">
        <v>82</v>
      </c>
    </row>
    <row r="367" spans="1:51" s="13" customFormat="1" ht="12">
      <c r="A367" s="13"/>
      <c r="B367" s="224"/>
      <c r="C367" s="225"/>
      <c r="D367" s="217" t="s">
        <v>135</v>
      </c>
      <c r="E367" s="226" t="s">
        <v>19</v>
      </c>
      <c r="F367" s="227" t="s">
        <v>246</v>
      </c>
      <c r="G367" s="225"/>
      <c r="H367" s="226" t="s">
        <v>19</v>
      </c>
      <c r="I367" s="228"/>
      <c r="J367" s="225"/>
      <c r="K367" s="225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135</v>
      </c>
      <c r="AU367" s="233" t="s">
        <v>82</v>
      </c>
      <c r="AV367" s="13" t="s">
        <v>80</v>
      </c>
      <c r="AW367" s="13" t="s">
        <v>33</v>
      </c>
      <c r="AX367" s="13" t="s">
        <v>72</v>
      </c>
      <c r="AY367" s="233" t="s">
        <v>122</v>
      </c>
    </row>
    <row r="368" spans="1:51" s="13" customFormat="1" ht="12">
      <c r="A368" s="13"/>
      <c r="B368" s="224"/>
      <c r="C368" s="225"/>
      <c r="D368" s="217" t="s">
        <v>135</v>
      </c>
      <c r="E368" s="226" t="s">
        <v>19</v>
      </c>
      <c r="F368" s="227" t="s">
        <v>137</v>
      </c>
      <c r="G368" s="225"/>
      <c r="H368" s="226" t="s">
        <v>19</v>
      </c>
      <c r="I368" s="228"/>
      <c r="J368" s="225"/>
      <c r="K368" s="225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135</v>
      </c>
      <c r="AU368" s="233" t="s">
        <v>82</v>
      </c>
      <c r="AV368" s="13" t="s">
        <v>80</v>
      </c>
      <c r="AW368" s="13" t="s">
        <v>33</v>
      </c>
      <c r="AX368" s="13" t="s">
        <v>72</v>
      </c>
      <c r="AY368" s="233" t="s">
        <v>122</v>
      </c>
    </row>
    <row r="369" spans="1:51" s="14" customFormat="1" ht="12">
      <c r="A369" s="14"/>
      <c r="B369" s="234"/>
      <c r="C369" s="235"/>
      <c r="D369" s="217" t="s">
        <v>135</v>
      </c>
      <c r="E369" s="236" t="s">
        <v>19</v>
      </c>
      <c r="F369" s="237" t="s">
        <v>443</v>
      </c>
      <c r="G369" s="235"/>
      <c r="H369" s="238">
        <v>22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135</v>
      </c>
      <c r="AU369" s="244" t="s">
        <v>82</v>
      </c>
      <c r="AV369" s="14" t="s">
        <v>82</v>
      </c>
      <c r="AW369" s="14" t="s">
        <v>33</v>
      </c>
      <c r="AX369" s="14" t="s">
        <v>72</v>
      </c>
      <c r="AY369" s="244" t="s">
        <v>122</v>
      </c>
    </row>
    <row r="370" spans="1:65" s="2" customFormat="1" ht="16.5" customHeight="1">
      <c r="A370" s="38"/>
      <c r="B370" s="39"/>
      <c r="C370" s="204" t="s">
        <v>444</v>
      </c>
      <c r="D370" s="204" t="s">
        <v>124</v>
      </c>
      <c r="E370" s="205" t="s">
        <v>445</v>
      </c>
      <c r="F370" s="206" t="s">
        <v>446</v>
      </c>
      <c r="G370" s="207" t="s">
        <v>180</v>
      </c>
      <c r="H370" s="208">
        <v>12.76</v>
      </c>
      <c r="I370" s="209"/>
      <c r="J370" s="210">
        <f>ROUND(I370*H370,2)</f>
        <v>0</v>
      </c>
      <c r="K370" s="206" t="s">
        <v>128</v>
      </c>
      <c r="L370" s="44"/>
      <c r="M370" s="211" t="s">
        <v>19</v>
      </c>
      <c r="N370" s="212" t="s">
        <v>43</v>
      </c>
      <c r="O370" s="84"/>
      <c r="P370" s="213">
        <f>O370*H370</f>
        <v>0</v>
      </c>
      <c r="Q370" s="213">
        <v>2.51225</v>
      </c>
      <c r="R370" s="213">
        <f>Q370*H370</f>
        <v>32.056309999999996</v>
      </c>
      <c r="S370" s="213">
        <v>0</v>
      </c>
      <c r="T370" s="21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5" t="s">
        <v>129</v>
      </c>
      <c r="AT370" s="215" t="s">
        <v>124</v>
      </c>
      <c r="AU370" s="215" t="s">
        <v>82</v>
      </c>
      <c r="AY370" s="17" t="s">
        <v>122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80</v>
      </c>
      <c r="BK370" s="216">
        <f>ROUND(I370*H370,2)</f>
        <v>0</v>
      </c>
      <c r="BL370" s="17" t="s">
        <v>129</v>
      </c>
      <c r="BM370" s="215" t="s">
        <v>447</v>
      </c>
    </row>
    <row r="371" spans="1:47" s="2" customFormat="1" ht="12">
      <c r="A371" s="38"/>
      <c r="B371" s="39"/>
      <c r="C371" s="40"/>
      <c r="D371" s="217" t="s">
        <v>131</v>
      </c>
      <c r="E371" s="40"/>
      <c r="F371" s="218" t="s">
        <v>448</v>
      </c>
      <c r="G371" s="40"/>
      <c r="H371" s="40"/>
      <c r="I371" s="219"/>
      <c r="J371" s="40"/>
      <c r="K371" s="40"/>
      <c r="L371" s="44"/>
      <c r="M371" s="220"/>
      <c r="N371" s="221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131</v>
      </c>
      <c r="AU371" s="17" t="s">
        <v>82</v>
      </c>
    </row>
    <row r="372" spans="1:47" s="2" customFormat="1" ht="12">
      <c r="A372" s="38"/>
      <c r="B372" s="39"/>
      <c r="C372" s="40"/>
      <c r="D372" s="222" t="s">
        <v>133</v>
      </c>
      <c r="E372" s="40"/>
      <c r="F372" s="223" t="s">
        <v>449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133</v>
      </c>
      <c r="AU372" s="17" t="s">
        <v>82</v>
      </c>
    </row>
    <row r="373" spans="1:51" s="13" customFormat="1" ht="12">
      <c r="A373" s="13"/>
      <c r="B373" s="224"/>
      <c r="C373" s="225"/>
      <c r="D373" s="217" t="s">
        <v>135</v>
      </c>
      <c r="E373" s="226" t="s">
        <v>19</v>
      </c>
      <c r="F373" s="227" t="s">
        <v>246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135</v>
      </c>
      <c r="AU373" s="233" t="s">
        <v>82</v>
      </c>
      <c r="AV373" s="13" t="s">
        <v>80</v>
      </c>
      <c r="AW373" s="13" t="s">
        <v>33</v>
      </c>
      <c r="AX373" s="13" t="s">
        <v>72</v>
      </c>
      <c r="AY373" s="233" t="s">
        <v>122</v>
      </c>
    </row>
    <row r="374" spans="1:51" s="13" customFormat="1" ht="12">
      <c r="A374" s="13"/>
      <c r="B374" s="224"/>
      <c r="C374" s="225"/>
      <c r="D374" s="217" t="s">
        <v>135</v>
      </c>
      <c r="E374" s="226" t="s">
        <v>19</v>
      </c>
      <c r="F374" s="227" t="s">
        <v>247</v>
      </c>
      <c r="G374" s="225"/>
      <c r="H374" s="226" t="s">
        <v>19</v>
      </c>
      <c r="I374" s="228"/>
      <c r="J374" s="225"/>
      <c r="K374" s="225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135</v>
      </c>
      <c r="AU374" s="233" t="s">
        <v>82</v>
      </c>
      <c r="AV374" s="13" t="s">
        <v>80</v>
      </c>
      <c r="AW374" s="13" t="s">
        <v>33</v>
      </c>
      <c r="AX374" s="13" t="s">
        <v>72</v>
      </c>
      <c r="AY374" s="233" t="s">
        <v>122</v>
      </c>
    </row>
    <row r="375" spans="1:51" s="14" customFormat="1" ht="12">
      <c r="A375" s="14"/>
      <c r="B375" s="234"/>
      <c r="C375" s="235"/>
      <c r="D375" s="217" t="s">
        <v>135</v>
      </c>
      <c r="E375" s="236" t="s">
        <v>19</v>
      </c>
      <c r="F375" s="237" t="s">
        <v>450</v>
      </c>
      <c r="G375" s="235"/>
      <c r="H375" s="238">
        <v>12.76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135</v>
      </c>
      <c r="AU375" s="244" t="s">
        <v>82</v>
      </c>
      <c r="AV375" s="14" t="s">
        <v>82</v>
      </c>
      <c r="AW375" s="14" t="s">
        <v>33</v>
      </c>
      <c r="AX375" s="14" t="s">
        <v>72</v>
      </c>
      <c r="AY375" s="244" t="s">
        <v>122</v>
      </c>
    </row>
    <row r="376" spans="1:65" s="2" customFormat="1" ht="16.5" customHeight="1">
      <c r="A376" s="38"/>
      <c r="B376" s="39"/>
      <c r="C376" s="204" t="s">
        <v>451</v>
      </c>
      <c r="D376" s="204" t="s">
        <v>124</v>
      </c>
      <c r="E376" s="205" t="s">
        <v>452</v>
      </c>
      <c r="F376" s="206" t="s">
        <v>453</v>
      </c>
      <c r="G376" s="207" t="s">
        <v>321</v>
      </c>
      <c r="H376" s="208">
        <v>81.4</v>
      </c>
      <c r="I376" s="209"/>
      <c r="J376" s="210">
        <f>ROUND(I376*H376,2)</f>
        <v>0</v>
      </c>
      <c r="K376" s="206" t="s">
        <v>128</v>
      </c>
      <c r="L376" s="44"/>
      <c r="M376" s="211" t="s">
        <v>19</v>
      </c>
      <c r="N376" s="212" t="s">
        <v>43</v>
      </c>
      <c r="O376" s="84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129</v>
      </c>
      <c r="AT376" s="215" t="s">
        <v>124</v>
      </c>
      <c r="AU376" s="215" t="s">
        <v>82</v>
      </c>
      <c r="AY376" s="17" t="s">
        <v>122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80</v>
      </c>
      <c r="BK376" s="216">
        <f>ROUND(I376*H376,2)</f>
        <v>0</v>
      </c>
      <c r="BL376" s="17" t="s">
        <v>129</v>
      </c>
      <c r="BM376" s="215" t="s">
        <v>454</v>
      </c>
    </row>
    <row r="377" spans="1:47" s="2" customFormat="1" ht="12">
      <c r="A377" s="38"/>
      <c r="B377" s="39"/>
      <c r="C377" s="40"/>
      <c r="D377" s="217" t="s">
        <v>131</v>
      </c>
      <c r="E377" s="40"/>
      <c r="F377" s="218" t="s">
        <v>455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131</v>
      </c>
      <c r="AU377" s="17" t="s">
        <v>82</v>
      </c>
    </row>
    <row r="378" spans="1:47" s="2" customFormat="1" ht="12">
      <c r="A378" s="38"/>
      <c r="B378" s="39"/>
      <c r="C378" s="40"/>
      <c r="D378" s="222" t="s">
        <v>133</v>
      </c>
      <c r="E378" s="40"/>
      <c r="F378" s="223" t="s">
        <v>456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133</v>
      </c>
      <c r="AU378" s="17" t="s">
        <v>82</v>
      </c>
    </row>
    <row r="379" spans="1:51" s="13" customFormat="1" ht="12">
      <c r="A379" s="13"/>
      <c r="B379" s="224"/>
      <c r="C379" s="225"/>
      <c r="D379" s="217" t="s">
        <v>135</v>
      </c>
      <c r="E379" s="226" t="s">
        <v>19</v>
      </c>
      <c r="F379" s="227" t="s">
        <v>246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135</v>
      </c>
      <c r="AU379" s="233" t="s">
        <v>82</v>
      </c>
      <c r="AV379" s="13" t="s">
        <v>80</v>
      </c>
      <c r="AW379" s="13" t="s">
        <v>33</v>
      </c>
      <c r="AX379" s="13" t="s">
        <v>72</v>
      </c>
      <c r="AY379" s="233" t="s">
        <v>122</v>
      </c>
    </row>
    <row r="380" spans="1:51" s="13" customFormat="1" ht="12">
      <c r="A380" s="13"/>
      <c r="B380" s="224"/>
      <c r="C380" s="225"/>
      <c r="D380" s="217" t="s">
        <v>135</v>
      </c>
      <c r="E380" s="226" t="s">
        <v>19</v>
      </c>
      <c r="F380" s="227" t="s">
        <v>137</v>
      </c>
      <c r="G380" s="225"/>
      <c r="H380" s="226" t="s">
        <v>19</v>
      </c>
      <c r="I380" s="228"/>
      <c r="J380" s="225"/>
      <c r="K380" s="225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135</v>
      </c>
      <c r="AU380" s="233" t="s">
        <v>82</v>
      </c>
      <c r="AV380" s="13" t="s">
        <v>80</v>
      </c>
      <c r="AW380" s="13" t="s">
        <v>33</v>
      </c>
      <c r="AX380" s="13" t="s">
        <v>72</v>
      </c>
      <c r="AY380" s="233" t="s">
        <v>122</v>
      </c>
    </row>
    <row r="381" spans="1:51" s="14" customFormat="1" ht="12">
      <c r="A381" s="14"/>
      <c r="B381" s="234"/>
      <c r="C381" s="235"/>
      <c r="D381" s="217" t="s">
        <v>135</v>
      </c>
      <c r="E381" s="236" t="s">
        <v>19</v>
      </c>
      <c r="F381" s="237" t="s">
        <v>457</v>
      </c>
      <c r="G381" s="235"/>
      <c r="H381" s="238">
        <v>81.4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135</v>
      </c>
      <c r="AU381" s="244" t="s">
        <v>82</v>
      </c>
      <c r="AV381" s="14" t="s">
        <v>82</v>
      </c>
      <c r="AW381" s="14" t="s">
        <v>33</v>
      </c>
      <c r="AX381" s="14" t="s">
        <v>72</v>
      </c>
      <c r="AY381" s="244" t="s">
        <v>122</v>
      </c>
    </row>
    <row r="382" spans="1:65" s="2" customFormat="1" ht="16.5" customHeight="1">
      <c r="A382" s="38"/>
      <c r="B382" s="39"/>
      <c r="C382" s="246" t="s">
        <v>458</v>
      </c>
      <c r="D382" s="246" t="s">
        <v>226</v>
      </c>
      <c r="E382" s="247" t="s">
        <v>459</v>
      </c>
      <c r="F382" s="248" t="s">
        <v>460</v>
      </c>
      <c r="G382" s="249" t="s">
        <v>321</v>
      </c>
      <c r="H382" s="250">
        <v>82.621</v>
      </c>
      <c r="I382" s="251"/>
      <c r="J382" s="252">
        <f>ROUND(I382*H382,2)</f>
        <v>0</v>
      </c>
      <c r="K382" s="248" t="s">
        <v>128</v>
      </c>
      <c r="L382" s="253"/>
      <c r="M382" s="254" t="s">
        <v>19</v>
      </c>
      <c r="N382" s="255" t="s">
        <v>43</v>
      </c>
      <c r="O382" s="84"/>
      <c r="P382" s="213">
        <f>O382*H382</f>
        <v>0</v>
      </c>
      <c r="Q382" s="213">
        <v>0.0105</v>
      </c>
      <c r="R382" s="213">
        <f>Q382*H382</f>
        <v>0.8675205</v>
      </c>
      <c r="S382" s="213">
        <v>0</v>
      </c>
      <c r="T382" s="214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15" t="s">
        <v>196</v>
      </c>
      <c r="AT382" s="215" t="s">
        <v>226</v>
      </c>
      <c r="AU382" s="215" t="s">
        <v>82</v>
      </c>
      <c r="AY382" s="17" t="s">
        <v>122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7" t="s">
        <v>80</v>
      </c>
      <c r="BK382" s="216">
        <f>ROUND(I382*H382,2)</f>
        <v>0</v>
      </c>
      <c r="BL382" s="17" t="s">
        <v>129</v>
      </c>
      <c r="BM382" s="215" t="s">
        <v>461</v>
      </c>
    </row>
    <row r="383" spans="1:47" s="2" customFormat="1" ht="12">
      <c r="A383" s="38"/>
      <c r="B383" s="39"/>
      <c r="C383" s="40"/>
      <c r="D383" s="217" t="s">
        <v>131</v>
      </c>
      <c r="E383" s="40"/>
      <c r="F383" s="218" t="s">
        <v>460</v>
      </c>
      <c r="G383" s="40"/>
      <c r="H383" s="40"/>
      <c r="I383" s="219"/>
      <c r="J383" s="40"/>
      <c r="K383" s="40"/>
      <c r="L383" s="44"/>
      <c r="M383" s="220"/>
      <c r="N383" s="221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131</v>
      </c>
      <c r="AU383" s="17" t="s">
        <v>82</v>
      </c>
    </row>
    <row r="384" spans="1:51" s="14" customFormat="1" ht="12">
      <c r="A384" s="14"/>
      <c r="B384" s="234"/>
      <c r="C384" s="235"/>
      <c r="D384" s="217" t="s">
        <v>135</v>
      </c>
      <c r="E384" s="235"/>
      <c r="F384" s="237" t="s">
        <v>462</v>
      </c>
      <c r="G384" s="235"/>
      <c r="H384" s="238">
        <v>82.621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135</v>
      </c>
      <c r="AU384" s="244" t="s">
        <v>82</v>
      </c>
      <c r="AV384" s="14" t="s">
        <v>82</v>
      </c>
      <c r="AW384" s="14" t="s">
        <v>4</v>
      </c>
      <c r="AX384" s="14" t="s">
        <v>80</v>
      </c>
      <c r="AY384" s="244" t="s">
        <v>122</v>
      </c>
    </row>
    <row r="385" spans="1:65" s="2" customFormat="1" ht="16.5" customHeight="1">
      <c r="A385" s="38"/>
      <c r="B385" s="39"/>
      <c r="C385" s="204" t="s">
        <v>463</v>
      </c>
      <c r="D385" s="204" t="s">
        <v>124</v>
      </c>
      <c r="E385" s="205" t="s">
        <v>464</v>
      </c>
      <c r="F385" s="206" t="s">
        <v>465</v>
      </c>
      <c r="G385" s="207" t="s">
        <v>127</v>
      </c>
      <c r="H385" s="208">
        <v>1875.2</v>
      </c>
      <c r="I385" s="209"/>
      <c r="J385" s="210">
        <f>ROUND(I385*H385,2)</f>
        <v>0</v>
      </c>
      <c r="K385" s="206" t="s">
        <v>128</v>
      </c>
      <c r="L385" s="44"/>
      <c r="M385" s="211" t="s">
        <v>19</v>
      </c>
      <c r="N385" s="212" t="s">
        <v>43</v>
      </c>
      <c r="O385" s="84"/>
      <c r="P385" s="213">
        <f>O385*H385</f>
        <v>0</v>
      </c>
      <c r="Q385" s="213">
        <v>0.00195</v>
      </c>
      <c r="R385" s="213">
        <f>Q385*H385</f>
        <v>3.65664</v>
      </c>
      <c r="S385" s="213">
        <v>0</v>
      </c>
      <c r="T385" s="214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5" t="s">
        <v>129</v>
      </c>
      <c r="AT385" s="215" t="s">
        <v>124</v>
      </c>
      <c r="AU385" s="215" t="s">
        <v>82</v>
      </c>
      <c r="AY385" s="17" t="s">
        <v>122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7" t="s">
        <v>80</v>
      </c>
      <c r="BK385" s="216">
        <f>ROUND(I385*H385,2)</f>
        <v>0</v>
      </c>
      <c r="BL385" s="17" t="s">
        <v>129</v>
      </c>
      <c r="BM385" s="215" t="s">
        <v>466</v>
      </c>
    </row>
    <row r="386" spans="1:47" s="2" customFormat="1" ht="12">
      <c r="A386" s="38"/>
      <c r="B386" s="39"/>
      <c r="C386" s="40"/>
      <c r="D386" s="217" t="s">
        <v>131</v>
      </c>
      <c r="E386" s="40"/>
      <c r="F386" s="218" t="s">
        <v>467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131</v>
      </c>
      <c r="AU386" s="17" t="s">
        <v>82</v>
      </c>
    </row>
    <row r="387" spans="1:47" s="2" customFormat="1" ht="12">
      <c r="A387" s="38"/>
      <c r="B387" s="39"/>
      <c r="C387" s="40"/>
      <c r="D387" s="222" t="s">
        <v>133</v>
      </c>
      <c r="E387" s="40"/>
      <c r="F387" s="223" t="s">
        <v>468</v>
      </c>
      <c r="G387" s="40"/>
      <c r="H387" s="40"/>
      <c r="I387" s="219"/>
      <c r="J387" s="40"/>
      <c r="K387" s="40"/>
      <c r="L387" s="44"/>
      <c r="M387" s="220"/>
      <c r="N387" s="221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133</v>
      </c>
      <c r="AU387" s="17" t="s">
        <v>82</v>
      </c>
    </row>
    <row r="388" spans="1:51" s="13" customFormat="1" ht="12">
      <c r="A388" s="13"/>
      <c r="B388" s="224"/>
      <c r="C388" s="225"/>
      <c r="D388" s="217" t="s">
        <v>135</v>
      </c>
      <c r="E388" s="226" t="s">
        <v>19</v>
      </c>
      <c r="F388" s="227" t="s">
        <v>136</v>
      </c>
      <c r="G388" s="225"/>
      <c r="H388" s="226" t="s">
        <v>19</v>
      </c>
      <c r="I388" s="228"/>
      <c r="J388" s="225"/>
      <c r="K388" s="225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135</v>
      </c>
      <c r="AU388" s="233" t="s">
        <v>82</v>
      </c>
      <c r="AV388" s="13" t="s">
        <v>80</v>
      </c>
      <c r="AW388" s="13" t="s">
        <v>33</v>
      </c>
      <c r="AX388" s="13" t="s">
        <v>72</v>
      </c>
      <c r="AY388" s="233" t="s">
        <v>122</v>
      </c>
    </row>
    <row r="389" spans="1:51" s="13" customFormat="1" ht="12">
      <c r="A389" s="13"/>
      <c r="B389" s="224"/>
      <c r="C389" s="225"/>
      <c r="D389" s="217" t="s">
        <v>135</v>
      </c>
      <c r="E389" s="226" t="s">
        <v>19</v>
      </c>
      <c r="F389" s="227" t="s">
        <v>137</v>
      </c>
      <c r="G389" s="225"/>
      <c r="H389" s="226" t="s">
        <v>19</v>
      </c>
      <c r="I389" s="228"/>
      <c r="J389" s="225"/>
      <c r="K389" s="225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135</v>
      </c>
      <c r="AU389" s="233" t="s">
        <v>82</v>
      </c>
      <c r="AV389" s="13" t="s">
        <v>80</v>
      </c>
      <c r="AW389" s="13" t="s">
        <v>33</v>
      </c>
      <c r="AX389" s="13" t="s">
        <v>72</v>
      </c>
      <c r="AY389" s="233" t="s">
        <v>122</v>
      </c>
    </row>
    <row r="390" spans="1:51" s="13" customFormat="1" ht="12">
      <c r="A390" s="13"/>
      <c r="B390" s="224"/>
      <c r="C390" s="225"/>
      <c r="D390" s="217" t="s">
        <v>135</v>
      </c>
      <c r="E390" s="226" t="s">
        <v>19</v>
      </c>
      <c r="F390" s="227" t="s">
        <v>138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135</v>
      </c>
      <c r="AU390" s="233" t="s">
        <v>82</v>
      </c>
      <c r="AV390" s="13" t="s">
        <v>80</v>
      </c>
      <c r="AW390" s="13" t="s">
        <v>33</v>
      </c>
      <c r="AX390" s="13" t="s">
        <v>72</v>
      </c>
      <c r="AY390" s="233" t="s">
        <v>122</v>
      </c>
    </row>
    <row r="391" spans="1:51" s="14" customFormat="1" ht="12">
      <c r="A391" s="14"/>
      <c r="B391" s="234"/>
      <c r="C391" s="235"/>
      <c r="D391" s="217" t="s">
        <v>135</v>
      </c>
      <c r="E391" s="236" t="s">
        <v>19</v>
      </c>
      <c r="F391" s="237" t="s">
        <v>469</v>
      </c>
      <c r="G391" s="235"/>
      <c r="H391" s="238">
        <v>1875.2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135</v>
      </c>
      <c r="AU391" s="244" t="s">
        <v>82</v>
      </c>
      <c r="AV391" s="14" t="s">
        <v>82</v>
      </c>
      <c r="AW391" s="14" t="s">
        <v>33</v>
      </c>
      <c r="AX391" s="14" t="s">
        <v>72</v>
      </c>
      <c r="AY391" s="244" t="s">
        <v>122</v>
      </c>
    </row>
    <row r="392" spans="1:65" s="2" customFormat="1" ht="21.75" customHeight="1">
      <c r="A392" s="38"/>
      <c r="B392" s="39"/>
      <c r="C392" s="204" t="s">
        <v>470</v>
      </c>
      <c r="D392" s="204" t="s">
        <v>124</v>
      </c>
      <c r="E392" s="205" t="s">
        <v>471</v>
      </c>
      <c r="F392" s="206" t="s">
        <v>472</v>
      </c>
      <c r="G392" s="207" t="s">
        <v>321</v>
      </c>
      <c r="H392" s="208">
        <v>3105</v>
      </c>
      <c r="I392" s="209"/>
      <c r="J392" s="210">
        <f>ROUND(I392*H392,2)</f>
        <v>0</v>
      </c>
      <c r="K392" s="206" t="s">
        <v>128</v>
      </c>
      <c r="L392" s="44"/>
      <c r="M392" s="211" t="s">
        <v>19</v>
      </c>
      <c r="N392" s="212" t="s">
        <v>43</v>
      </c>
      <c r="O392" s="84"/>
      <c r="P392" s="213">
        <f>O392*H392</f>
        <v>0</v>
      </c>
      <c r="Q392" s="213">
        <v>0.00061</v>
      </c>
      <c r="R392" s="213">
        <f>Q392*H392</f>
        <v>1.89405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129</v>
      </c>
      <c r="AT392" s="215" t="s">
        <v>124</v>
      </c>
      <c r="AU392" s="215" t="s">
        <v>82</v>
      </c>
      <c r="AY392" s="17" t="s">
        <v>122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80</v>
      </c>
      <c r="BK392" s="216">
        <f>ROUND(I392*H392,2)</f>
        <v>0</v>
      </c>
      <c r="BL392" s="17" t="s">
        <v>129</v>
      </c>
      <c r="BM392" s="215" t="s">
        <v>473</v>
      </c>
    </row>
    <row r="393" spans="1:47" s="2" customFormat="1" ht="12">
      <c r="A393" s="38"/>
      <c r="B393" s="39"/>
      <c r="C393" s="40"/>
      <c r="D393" s="217" t="s">
        <v>131</v>
      </c>
      <c r="E393" s="40"/>
      <c r="F393" s="218" t="s">
        <v>474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131</v>
      </c>
      <c r="AU393" s="17" t="s">
        <v>82</v>
      </c>
    </row>
    <row r="394" spans="1:47" s="2" customFormat="1" ht="12">
      <c r="A394" s="38"/>
      <c r="B394" s="39"/>
      <c r="C394" s="40"/>
      <c r="D394" s="222" t="s">
        <v>133</v>
      </c>
      <c r="E394" s="40"/>
      <c r="F394" s="223" t="s">
        <v>475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133</v>
      </c>
      <c r="AU394" s="17" t="s">
        <v>82</v>
      </c>
    </row>
    <row r="395" spans="1:51" s="13" customFormat="1" ht="12">
      <c r="A395" s="13"/>
      <c r="B395" s="224"/>
      <c r="C395" s="225"/>
      <c r="D395" s="217" t="s">
        <v>135</v>
      </c>
      <c r="E395" s="226" t="s">
        <v>19</v>
      </c>
      <c r="F395" s="227" t="s">
        <v>476</v>
      </c>
      <c r="G395" s="225"/>
      <c r="H395" s="226" t="s">
        <v>19</v>
      </c>
      <c r="I395" s="228"/>
      <c r="J395" s="225"/>
      <c r="K395" s="225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135</v>
      </c>
      <c r="AU395" s="233" t="s">
        <v>82</v>
      </c>
      <c r="AV395" s="13" t="s">
        <v>80</v>
      </c>
      <c r="AW395" s="13" t="s">
        <v>33</v>
      </c>
      <c r="AX395" s="13" t="s">
        <v>72</v>
      </c>
      <c r="AY395" s="233" t="s">
        <v>122</v>
      </c>
    </row>
    <row r="396" spans="1:51" s="14" customFormat="1" ht="12">
      <c r="A396" s="14"/>
      <c r="B396" s="234"/>
      <c r="C396" s="235"/>
      <c r="D396" s="217" t="s">
        <v>135</v>
      </c>
      <c r="E396" s="236" t="s">
        <v>19</v>
      </c>
      <c r="F396" s="237" t="s">
        <v>477</v>
      </c>
      <c r="G396" s="235"/>
      <c r="H396" s="238">
        <v>12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135</v>
      </c>
      <c r="AU396" s="244" t="s">
        <v>82</v>
      </c>
      <c r="AV396" s="14" t="s">
        <v>82</v>
      </c>
      <c r="AW396" s="14" t="s">
        <v>33</v>
      </c>
      <c r="AX396" s="14" t="s">
        <v>72</v>
      </c>
      <c r="AY396" s="244" t="s">
        <v>122</v>
      </c>
    </row>
    <row r="397" spans="1:51" s="14" customFormat="1" ht="12">
      <c r="A397" s="14"/>
      <c r="B397" s="234"/>
      <c r="C397" s="235"/>
      <c r="D397" s="217" t="s">
        <v>135</v>
      </c>
      <c r="E397" s="236" t="s">
        <v>19</v>
      </c>
      <c r="F397" s="237" t="s">
        <v>478</v>
      </c>
      <c r="G397" s="235"/>
      <c r="H397" s="238">
        <v>3093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135</v>
      </c>
      <c r="AU397" s="244" t="s">
        <v>82</v>
      </c>
      <c r="AV397" s="14" t="s">
        <v>82</v>
      </c>
      <c r="AW397" s="14" t="s">
        <v>33</v>
      </c>
      <c r="AX397" s="14" t="s">
        <v>72</v>
      </c>
      <c r="AY397" s="244" t="s">
        <v>122</v>
      </c>
    </row>
    <row r="398" spans="1:65" s="2" customFormat="1" ht="16.5" customHeight="1">
      <c r="A398" s="38"/>
      <c r="B398" s="39"/>
      <c r="C398" s="204" t="s">
        <v>479</v>
      </c>
      <c r="D398" s="204" t="s">
        <v>124</v>
      </c>
      <c r="E398" s="205" t="s">
        <v>480</v>
      </c>
      <c r="F398" s="206" t="s">
        <v>481</v>
      </c>
      <c r="G398" s="207" t="s">
        <v>321</v>
      </c>
      <c r="H398" s="208">
        <v>3105</v>
      </c>
      <c r="I398" s="209"/>
      <c r="J398" s="210">
        <f>ROUND(I398*H398,2)</f>
        <v>0</v>
      </c>
      <c r="K398" s="206" t="s">
        <v>128</v>
      </c>
      <c r="L398" s="44"/>
      <c r="M398" s="211" t="s">
        <v>19</v>
      </c>
      <c r="N398" s="212" t="s">
        <v>43</v>
      </c>
      <c r="O398" s="8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5" t="s">
        <v>129</v>
      </c>
      <c r="AT398" s="215" t="s">
        <v>124</v>
      </c>
      <c r="AU398" s="215" t="s">
        <v>82</v>
      </c>
      <c r="AY398" s="17" t="s">
        <v>122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7" t="s">
        <v>80</v>
      </c>
      <c r="BK398" s="216">
        <f>ROUND(I398*H398,2)</f>
        <v>0</v>
      </c>
      <c r="BL398" s="17" t="s">
        <v>129</v>
      </c>
      <c r="BM398" s="215" t="s">
        <v>482</v>
      </c>
    </row>
    <row r="399" spans="1:47" s="2" customFormat="1" ht="12">
      <c r="A399" s="38"/>
      <c r="B399" s="39"/>
      <c r="C399" s="40"/>
      <c r="D399" s="217" t="s">
        <v>131</v>
      </c>
      <c r="E399" s="40"/>
      <c r="F399" s="218" t="s">
        <v>483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131</v>
      </c>
      <c r="AU399" s="17" t="s">
        <v>82</v>
      </c>
    </row>
    <row r="400" spans="1:47" s="2" customFormat="1" ht="12">
      <c r="A400" s="38"/>
      <c r="B400" s="39"/>
      <c r="C400" s="40"/>
      <c r="D400" s="222" t="s">
        <v>133</v>
      </c>
      <c r="E400" s="40"/>
      <c r="F400" s="223" t="s">
        <v>484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133</v>
      </c>
      <c r="AU400" s="17" t="s">
        <v>82</v>
      </c>
    </row>
    <row r="401" spans="1:47" s="2" customFormat="1" ht="12">
      <c r="A401" s="38"/>
      <c r="B401" s="39"/>
      <c r="C401" s="40"/>
      <c r="D401" s="217" t="s">
        <v>145</v>
      </c>
      <c r="E401" s="40"/>
      <c r="F401" s="245" t="s">
        <v>485</v>
      </c>
      <c r="G401" s="40"/>
      <c r="H401" s="40"/>
      <c r="I401" s="219"/>
      <c r="J401" s="40"/>
      <c r="K401" s="40"/>
      <c r="L401" s="44"/>
      <c r="M401" s="220"/>
      <c r="N401" s="221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145</v>
      </c>
      <c r="AU401" s="17" t="s">
        <v>82</v>
      </c>
    </row>
    <row r="402" spans="1:51" s="13" customFormat="1" ht="12">
      <c r="A402" s="13"/>
      <c r="B402" s="224"/>
      <c r="C402" s="225"/>
      <c r="D402" s="217" t="s">
        <v>135</v>
      </c>
      <c r="E402" s="226" t="s">
        <v>19</v>
      </c>
      <c r="F402" s="227" t="s">
        <v>476</v>
      </c>
      <c r="G402" s="225"/>
      <c r="H402" s="226" t="s">
        <v>19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135</v>
      </c>
      <c r="AU402" s="233" t="s">
        <v>82</v>
      </c>
      <c r="AV402" s="13" t="s">
        <v>80</v>
      </c>
      <c r="AW402" s="13" t="s">
        <v>33</v>
      </c>
      <c r="AX402" s="13" t="s">
        <v>72</v>
      </c>
      <c r="AY402" s="233" t="s">
        <v>122</v>
      </c>
    </row>
    <row r="403" spans="1:51" s="14" customFormat="1" ht="12">
      <c r="A403" s="14"/>
      <c r="B403" s="234"/>
      <c r="C403" s="235"/>
      <c r="D403" s="217" t="s">
        <v>135</v>
      </c>
      <c r="E403" s="236" t="s">
        <v>19</v>
      </c>
      <c r="F403" s="237" t="s">
        <v>486</v>
      </c>
      <c r="G403" s="235"/>
      <c r="H403" s="238">
        <v>12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135</v>
      </c>
      <c r="AU403" s="244" t="s">
        <v>82</v>
      </c>
      <c r="AV403" s="14" t="s">
        <v>82</v>
      </c>
      <c r="AW403" s="14" t="s">
        <v>33</v>
      </c>
      <c r="AX403" s="14" t="s">
        <v>72</v>
      </c>
      <c r="AY403" s="244" t="s">
        <v>122</v>
      </c>
    </row>
    <row r="404" spans="1:51" s="14" customFormat="1" ht="12">
      <c r="A404" s="14"/>
      <c r="B404" s="234"/>
      <c r="C404" s="235"/>
      <c r="D404" s="217" t="s">
        <v>135</v>
      </c>
      <c r="E404" s="236" t="s">
        <v>19</v>
      </c>
      <c r="F404" s="237" t="s">
        <v>487</v>
      </c>
      <c r="G404" s="235"/>
      <c r="H404" s="238">
        <v>3093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135</v>
      </c>
      <c r="AU404" s="244" t="s">
        <v>82</v>
      </c>
      <c r="AV404" s="14" t="s">
        <v>82</v>
      </c>
      <c r="AW404" s="14" t="s">
        <v>33</v>
      </c>
      <c r="AX404" s="14" t="s">
        <v>72</v>
      </c>
      <c r="AY404" s="244" t="s">
        <v>122</v>
      </c>
    </row>
    <row r="405" spans="1:65" s="2" customFormat="1" ht="16.5" customHeight="1">
      <c r="A405" s="38"/>
      <c r="B405" s="39"/>
      <c r="C405" s="204" t="s">
        <v>488</v>
      </c>
      <c r="D405" s="204" t="s">
        <v>124</v>
      </c>
      <c r="E405" s="205" t="s">
        <v>489</v>
      </c>
      <c r="F405" s="206" t="s">
        <v>490</v>
      </c>
      <c r="G405" s="207" t="s">
        <v>321</v>
      </c>
      <c r="H405" s="208">
        <v>4369</v>
      </c>
      <c r="I405" s="209"/>
      <c r="J405" s="210">
        <f>ROUND(I405*H405,2)</f>
        <v>0</v>
      </c>
      <c r="K405" s="206" t="s">
        <v>128</v>
      </c>
      <c r="L405" s="44"/>
      <c r="M405" s="211" t="s">
        <v>19</v>
      </c>
      <c r="N405" s="212" t="s">
        <v>43</v>
      </c>
      <c r="O405" s="84"/>
      <c r="P405" s="213">
        <f>O405*H405</f>
        <v>0</v>
      </c>
      <c r="Q405" s="213">
        <v>0</v>
      </c>
      <c r="R405" s="213">
        <f>Q405*H405</f>
        <v>0</v>
      </c>
      <c r="S405" s="213">
        <v>0.05</v>
      </c>
      <c r="T405" s="214">
        <f>S405*H405</f>
        <v>218.45000000000002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15" t="s">
        <v>129</v>
      </c>
      <c r="AT405" s="215" t="s">
        <v>124</v>
      </c>
      <c r="AU405" s="215" t="s">
        <v>82</v>
      </c>
      <c r="AY405" s="17" t="s">
        <v>122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7" t="s">
        <v>80</v>
      </c>
      <c r="BK405" s="216">
        <f>ROUND(I405*H405,2)</f>
        <v>0</v>
      </c>
      <c r="BL405" s="17" t="s">
        <v>129</v>
      </c>
      <c r="BM405" s="215" t="s">
        <v>491</v>
      </c>
    </row>
    <row r="406" spans="1:47" s="2" customFormat="1" ht="12">
      <c r="A406" s="38"/>
      <c r="B406" s="39"/>
      <c r="C406" s="40"/>
      <c r="D406" s="217" t="s">
        <v>131</v>
      </c>
      <c r="E406" s="40"/>
      <c r="F406" s="218" t="s">
        <v>492</v>
      </c>
      <c r="G406" s="40"/>
      <c r="H406" s="40"/>
      <c r="I406" s="219"/>
      <c r="J406" s="40"/>
      <c r="K406" s="40"/>
      <c r="L406" s="44"/>
      <c r="M406" s="220"/>
      <c r="N406" s="221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131</v>
      </c>
      <c r="AU406" s="17" t="s">
        <v>82</v>
      </c>
    </row>
    <row r="407" spans="1:47" s="2" customFormat="1" ht="12">
      <c r="A407" s="38"/>
      <c r="B407" s="39"/>
      <c r="C407" s="40"/>
      <c r="D407" s="222" t="s">
        <v>133</v>
      </c>
      <c r="E407" s="40"/>
      <c r="F407" s="223" t="s">
        <v>493</v>
      </c>
      <c r="G407" s="40"/>
      <c r="H407" s="40"/>
      <c r="I407" s="219"/>
      <c r="J407" s="40"/>
      <c r="K407" s="40"/>
      <c r="L407" s="44"/>
      <c r="M407" s="220"/>
      <c r="N407" s="221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133</v>
      </c>
      <c r="AU407" s="17" t="s">
        <v>82</v>
      </c>
    </row>
    <row r="408" spans="1:51" s="13" customFormat="1" ht="12">
      <c r="A408" s="13"/>
      <c r="B408" s="224"/>
      <c r="C408" s="225"/>
      <c r="D408" s="217" t="s">
        <v>135</v>
      </c>
      <c r="E408" s="226" t="s">
        <v>19</v>
      </c>
      <c r="F408" s="227" t="s">
        <v>157</v>
      </c>
      <c r="G408" s="225"/>
      <c r="H408" s="226" t="s">
        <v>19</v>
      </c>
      <c r="I408" s="228"/>
      <c r="J408" s="225"/>
      <c r="K408" s="225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135</v>
      </c>
      <c r="AU408" s="233" t="s">
        <v>82</v>
      </c>
      <c r="AV408" s="13" t="s">
        <v>80</v>
      </c>
      <c r="AW408" s="13" t="s">
        <v>33</v>
      </c>
      <c r="AX408" s="13" t="s">
        <v>72</v>
      </c>
      <c r="AY408" s="233" t="s">
        <v>122</v>
      </c>
    </row>
    <row r="409" spans="1:51" s="13" customFormat="1" ht="12">
      <c r="A409" s="13"/>
      <c r="B409" s="224"/>
      <c r="C409" s="225"/>
      <c r="D409" s="217" t="s">
        <v>135</v>
      </c>
      <c r="E409" s="226" t="s">
        <v>19</v>
      </c>
      <c r="F409" s="227" t="s">
        <v>137</v>
      </c>
      <c r="G409" s="225"/>
      <c r="H409" s="226" t="s">
        <v>19</v>
      </c>
      <c r="I409" s="228"/>
      <c r="J409" s="225"/>
      <c r="K409" s="225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135</v>
      </c>
      <c r="AU409" s="233" t="s">
        <v>82</v>
      </c>
      <c r="AV409" s="13" t="s">
        <v>80</v>
      </c>
      <c r="AW409" s="13" t="s">
        <v>33</v>
      </c>
      <c r="AX409" s="13" t="s">
        <v>72</v>
      </c>
      <c r="AY409" s="233" t="s">
        <v>122</v>
      </c>
    </row>
    <row r="410" spans="1:51" s="14" customFormat="1" ht="12">
      <c r="A410" s="14"/>
      <c r="B410" s="234"/>
      <c r="C410" s="235"/>
      <c r="D410" s="217" t="s">
        <v>135</v>
      </c>
      <c r="E410" s="236" t="s">
        <v>19</v>
      </c>
      <c r="F410" s="237" t="s">
        <v>494</v>
      </c>
      <c r="G410" s="235"/>
      <c r="H410" s="238">
        <v>4369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135</v>
      </c>
      <c r="AU410" s="244" t="s">
        <v>82</v>
      </c>
      <c r="AV410" s="14" t="s">
        <v>82</v>
      </c>
      <c r="AW410" s="14" t="s">
        <v>33</v>
      </c>
      <c r="AX410" s="14" t="s">
        <v>72</v>
      </c>
      <c r="AY410" s="244" t="s">
        <v>122</v>
      </c>
    </row>
    <row r="411" spans="1:65" s="2" customFormat="1" ht="16.5" customHeight="1">
      <c r="A411" s="38"/>
      <c r="B411" s="39"/>
      <c r="C411" s="204" t="s">
        <v>495</v>
      </c>
      <c r="D411" s="204" t="s">
        <v>124</v>
      </c>
      <c r="E411" s="205" t="s">
        <v>496</v>
      </c>
      <c r="F411" s="206" t="s">
        <v>497</v>
      </c>
      <c r="G411" s="207" t="s">
        <v>127</v>
      </c>
      <c r="H411" s="208">
        <v>18752</v>
      </c>
      <c r="I411" s="209"/>
      <c r="J411" s="210">
        <f>ROUND(I411*H411,2)</f>
        <v>0</v>
      </c>
      <c r="K411" s="206" t="s">
        <v>128</v>
      </c>
      <c r="L411" s="44"/>
      <c r="M411" s="211" t="s">
        <v>19</v>
      </c>
      <c r="N411" s="212" t="s">
        <v>43</v>
      </c>
      <c r="O411" s="84"/>
      <c r="P411" s="213">
        <f>O411*H411</f>
        <v>0</v>
      </c>
      <c r="Q411" s="213">
        <v>0</v>
      </c>
      <c r="R411" s="213">
        <f>Q411*H411</f>
        <v>0</v>
      </c>
      <c r="S411" s="213">
        <v>0.001</v>
      </c>
      <c r="T411" s="214">
        <f>S411*H411</f>
        <v>18.752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15" t="s">
        <v>129</v>
      </c>
      <c r="AT411" s="215" t="s">
        <v>124</v>
      </c>
      <c r="AU411" s="215" t="s">
        <v>82</v>
      </c>
      <c r="AY411" s="17" t="s">
        <v>122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7" t="s">
        <v>80</v>
      </c>
      <c r="BK411" s="216">
        <f>ROUND(I411*H411,2)</f>
        <v>0</v>
      </c>
      <c r="BL411" s="17" t="s">
        <v>129</v>
      </c>
      <c r="BM411" s="215" t="s">
        <v>498</v>
      </c>
    </row>
    <row r="412" spans="1:47" s="2" customFormat="1" ht="12">
      <c r="A412" s="38"/>
      <c r="B412" s="39"/>
      <c r="C412" s="40"/>
      <c r="D412" s="217" t="s">
        <v>131</v>
      </c>
      <c r="E412" s="40"/>
      <c r="F412" s="218" t="s">
        <v>499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131</v>
      </c>
      <c r="AU412" s="17" t="s">
        <v>82</v>
      </c>
    </row>
    <row r="413" spans="1:47" s="2" customFormat="1" ht="12">
      <c r="A413" s="38"/>
      <c r="B413" s="39"/>
      <c r="C413" s="40"/>
      <c r="D413" s="222" t="s">
        <v>133</v>
      </c>
      <c r="E413" s="40"/>
      <c r="F413" s="223" t="s">
        <v>500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133</v>
      </c>
      <c r="AU413" s="17" t="s">
        <v>82</v>
      </c>
    </row>
    <row r="414" spans="1:51" s="13" customFormat="1" ht="12">
      <c r="A414" s="13"/>
      <c r="B414" s="224"/>
      <c r="C414" s="225"/>
      <c r="D414" s="217" t="s">
        <v>135</v>
      </c>
      <c r="E414" s="226" t="s">
        <v>19</v>
      </c>
      <c r="F414" s="227" t="s">
        <v>157</v>
      </c>
      <c r="G414" s="225"/>
      <c r="H414" s="226" t="s">
        <v>19</v>
      </c>
      <c r="I414" s="228"/>
      <c r="J414" s="225"/>
      <c r="K414" s="225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135</v>
      </c>
      <c r="AU414" s="233" t="s">
        <v>82</v>
      </c>
      <c r="AV414" s="13" t="s">
        <v>80</v>
      </c>
      <c r="AW414" s="13" t="s">
        <v>33</v>
      </c>
      <c r="AX414" s="13" t="s">
        <v>72</v>
      </c>
      <c r="AY414" s="233" t="s">
        <v>122</v>
      </c>
    </row>
    <row r="415" spans="1:51" s="13" customFormat="1" ht="12">
      <c r="A415" s="13"/>
      <c r="B415" s="224"/>
      <c r="C415" s="225"/>
      <c r="D415" s="217" t="s">
        <v>135</v>
      </c>
      <c r="E415" s="226" t="s">
        <v>19</v>
      </c>
      <c r="F415" s="227" t="s">
        <v>137</v>
      </c>
      <c r="G415" s="225"/>
      <c r="H415" s="226" t="s">
        <v>19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135</v>
      </c>
      <c r="AU415" s="233" t="s">
        <v>82</v>
      </c>
      <c r="AV415" s="13" t="s">
        <v>80</v>
      </c>
      <c r="AW415" s="13" t="s">
        <v>33</v>
      </c>
      <c r="AX415" s="13" t="s">
        <v>72</v>
      </c>
      <c r="AY415" s="233" t="s">
        <v>122</v>
      </c>
    </row>
    <row r="416" spans="1:51" s="13" customFormat="1" ht="12">
      <c r="A416" s="13"/>
      <c r="B416" s="224"/>
      <c r="C416" s="225"/>
      <c r="D416" s="217" t="s">
        <v>135</v>
      </c>
      <c r="E416" s="226" t="s">
        <v>19</v>
      </c>
      <c r="F416" s="227" t="s">
        <v>501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135</v>
      </c>
      <c r="AU416" s="233" t="s">
        <v>82</v>
      </c>
      <c r="AV416" s="13" t="s">
        <v>80</v>
      </c>
      <c r="AW416" s="13" t="s">
        <v>33</v>
      </c>
      <c r="AX416" s="13" t="s">
        <v>72</v>
      </c>
      <c r="AY416" s="233" t="s">
        <v>122</v>
      </c>
    </row>
    <row r="417" spans="1:51" s="14" customFormat="1" ht="12">
      <c r="A417" s="14"/>
      <c r="B417" s="234"/>
      <c r="C417" s="235"/>
      <c r="D417" s="217" t="s">
        <v>135</v>
      </c>
      <c r="E417" s="236" t="s">
        <v>19</v>
      </c>
      <c r="F417" s="237" t="s">
        <v>502</v>
      </c>
      <c r="G417" s="235"/>
      <c r="H417" s="238">
        <v>18752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135</v>
      </c>
      <c r="AU417" s="244" t="s">
        <v>82</v>
      </c>
      <c r="AV417" s="14" t="s">
        <v>82</v>
      </c>
      <c r="AW417" s="14" t="s">
        <v>33</v>
      </c>
      <c r="AX417" s="14" t="s">
        <v>72</v>
      </c>
      <c r="AY417" s="244" t="s">
        <v>122</v>
      </c>
    </row>
    <row r="418" spans="1:65" s="2" customFormat="1" ht="16.5" customHeight="1">
      <c r="A418" s="38"/>
      <c r="B418" s="39"/>
      <c r="C418" s="204" t="s">
        <v>503</v>
      </c>
      <c r="D418" s="204" t="s">
        <v>124</v>
      </c>
      <c r="E418" s="205" t="s">
        <v>504</v>
      </c>
      <c r="F418" s="206" t="s">
        <v>505</v>
      </c>
      <c r="G418" s="207" t="s">
        <v>180</v>
      </c>
      <c r="H418" s="208">
        <v>10</v>
      </c>
      <c r="I418" s="209"/>
      <c r="J418" s="210">
        <f>ROUND(I418*H418,2)</f>
        <v>0</v>
      </c>
      <c r="K418" s="206" t="s">
        <v>128</v>
      </c>
      <c r="L418" s="44"/>
      <c r="M418" s="211" t="s">
        <v>19</v>
      </c>
      <c r="N418" s="212" t="s">
        <v>43</v>
      </c>
      <c r="O418" s="84"/>
      <c r="P418" s="213">
        <f>O418*H418</f>
        <v>0</v>
      </c>
      <c r="Q418" s="213">
        <v>0</v>
      </c>
      <c r="R418" s="213">
        <f>Q418*H418</f>
        <v>0</v>
      </c>
      <c r="S418" s="213">
        <v>2.6</v>
      </c>
      <c r="T418" s="214">
        <f>S418*H418</f>
        <v>26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15" t="s">
        <v>129</v>
      </c>
      <c r="AT418" s="215" t="s">
        <v>124</v>
      </c>
      <c r="AU418" s="215" t="s">
        <v>82</v>
      </c>
      <c r="AY418" s="17" t="s">
        <v>122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7" t="s">
        <v>80</v>
      </c>
      <c r="BK418" s="216">
        <f>ROUND(I418*H418,2)</f>
        <v>0</v>
      </c>
      <c r="BL418" s="17" t="s">
        <v>129</v>
      </c>
      <c r="BM418" s="215" t="s">
        <v>506</v>
      </c>
    </row>
    <row r="419" spans="1:47" s="2" customFormat="1" ht="12">
      <c r="A419" s="38"/>
      <c r="B419" s="39"/>
      <c r="C419" s="40"/>
      <c r="D419" s="217" t="s">
        <v>131</v>
      </c>
      <c r="E419" s="40"/>
      <c r="F419" s="218" t="s">
        <v>507</v>
      </c>
      <c r="G419" s="40"/>
      <c r="H419" s="40"/>
      <c r="I419" s="219"/>
      <c r="J419" s="40"/>
      <c r="K419" s="40"/>
      <c r="L419" s="44"/>
      <c r="M419" s="220"/>
      <c r="N419" s="221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131</v>
      </c>
      <c r="AU419" s="17" t="s">
        <v>82</v>
      </c>
    </row>
    <row r="420" spans="1:47" s="2" customFormat="1" ht="12">
      <c r="A420" s="38"/>
      <c r="B420" s="39"/>
      <c r="C420" s="40"/>
      <c r="D420" s="222" t="s">
        <v>133</v>
      </c>
      <c r="E420" s="40"/>
      <c r="F420" s="223" t="s">
        <v>508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133</v>
      </c>
      <c r="AU420" s="17" t="s">
        <v>82</v>
      </c>
    </row>
    <row r="421" spans="1:51" s="13" customFormat="1" ht="12">
      <c r="A421" s="13"/>
      <c r="B421" s="224"/>
      <c r="C421" s="225"/>
      <c r="D421" s="217" t="s">
        <v>135</v>
      </c>
      <c r="E421" s="226" t="s">
        <v>19</v>
      </c>
      <c r="F421" s="227" t="s">
        <v>157</v>
      </c>
      <c r="G421" s="225"/>
      <c r="H421" s="226" t="s">
        <v>19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135</v>
      </c>
      <c r="AU421" s="233" t="s">
        <v>82</v>
      </c>
      <c r="AV421" s="13" t="s">
        <v>80</v>
      </c>
      <c r="AW421" s="13" t="s">
        <v>33</v>
      </c>
      <c r="AX421" s="13" t="s">
        <v>72</v>
      </c>
      <c r="AY421" s="233" t="s">
        <v>122</v>
      </c>
    </row>
    <row r="422" spans="1:51" s="13" customFormat="1" ht="12">
      <c r="A422" s="13"/>
      <c r="B422" s="224"/>
      <c r="C422" s="225"/>
      <c r="D422" s="217" t="s">
        <v>135</v>
      </c>
      <c r="E422" s="226" t="s">
        <v>19</v>
      </c>
      <c r="F422" s="227" t="s">
        <v>509</v>
      </c>
      <c r="G422" s="225"/>
      <c r="H422" s="226" t="s">
        <v>19</v>
      </c>
      <c r="I422" s="228"/>
      <c r="J422" s="225"/>
      <c r="K422" s="225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135</v>
      </c>
      <c r="AU422" s="233" t="s">
        <v>82</v>
      </c>
      <c r="AV422" s="13" t="s">
        <v>80</v>
      </c>
      <c r="AW422" s="13" t="s">
        <v>33</v>
      </c>
      <c r="AX422" s="13" t="s">
        <v>72</v>
      </c>
      <c r="AY422" s="233" t="s">
        <v>122</v>
      </c>
    </row>
    <row r="423" spans="1:51" s="14" customFormat="1" ht="12">
      <c r="A423" s="14"/>
      <c r="B423" s="234"/>
      <c r="C423" s="235"/>
      <c r="D423" s="217" t="s">
        <v>135</v>
      </c>
      <c r="E423" s="236" t="s">
        <v>19</v>
      </c>
      <c r="F423" s="237" t="s">
        <v>510</v>
      </c>
      <c r="G423" s="235"/>
      <c r="H423" s="238">
        <v>10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135</v>
      </c>
      <c r="AU423" s="244" t="s">
        <v>82</v>
      </c>
      <c r="AV423" s="14" t="s">
        <v>82</v>
      </c>
      <c r="AW423" s="14" t="s">
        <v>33</v>
      </c>
      <c r="AX423" s="14" t="s">
        <v>72</v>
      </c>
      <c r="AY423" s="244" t="s">
        <v>122</v>
      </c>
    </row>
    <row r="424" spans="1:65" s="2" customFormat="1" ht="16.5" customHeight="1">
      <c r="A424" s="38"/>
      <c r="B424" s="39"/>
      <c r="C424" s="204" t="s">
        <v>511</v>
      </c>
      <c r="D424" s="204" t="s">
        <v>124</v>
      </c>
      <c r="E424" s="205" t="s">
        <v>512</v>
      </c>
      <c r="F424" s="206" t="s">
        <v>513</v>
      </c>
      <c r="G424" s="207" t="s">
        <v>180</v>
      </c>
      <c r="H424" s="208">
        <v>10</v>
      </c>
      <c r="I424" s="209"/>
      <c r="J424" s="210">
        <f>ROUND(I424*H424,2)</f>
        <v>0</v>
      </c>
      <c r="K424" s="206" t="s">
        <v>128</v>
      </c>
      <c r="L424" s="44"/>
      <c r="M424" s="211" t="s">
        <v>19</v>
      </c>
      <c r="N424" s="212" t="s">
        <v>43</v>
      </c>
      <c r="O424" s="84"/>
      <c r="P424" s="213">
        <f>O424*H424</f>
        <v>0</v>
      </c>
      <c r="Q424" s="213">
        <v>0</v>
      </c>
      <c r="R424" s="213">
        <f>Q424*H424</f>
        <v>0</v>
      </c>
      <c r="S424" s="213">
        <v>2.4</v>
      </c>
      <c r="T424" s="214">
        <f>S424*H424</f>
        <v>24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15" t="s">
        <v>129</v>
      </c>
      <c r="AT424" s="215" t="s">
        <v>124</v>
      </c>
      <c r="AU424" s="215" t="s">
        <v>82</v>
      </c>
      <c r="AY424" s="17" t="s">
        <v>122</v>
      </c>
      <c r="BE424" s="216">
        <f>IF(N424="základní",J424,0)</f>
        <v>0</v>
      </c>
      <c r="BF424" s="216">
        <f>IF(N424="snížená",J424,0)</f>
        <v>0</v>
      </c>
      <c r="BG424" s="216">
        <f>IF(N424="zákl. přenesená",J424,0)</f>
        <v>0</v>
      </c>
      <c r="BH424" s="216">
        <f>IF(N424="sníž. přenesená",J424,0)</f>
        <v>0</v>
      </c>
      <c r="BI424" s="216">
        <f>IF(N424="nulová",J424,0)</f>
        <v>0</v>
      </c>
      <c r="BJ424" s="17" t="s">
        <v>80</v>
      </c>
      <c r="BK424" s="216">
        <f>ROUND(I424*H424,2)</f>
        <v>0</v>
      </c>
      <c r="BL424" s="17" t="s">
        <v>129</v>
      </c>
      <c r="BM424" s="215" t="s">
        <v>514</v>
      </c>
    </row>
    <row r="425" spans="1:47" s="2" customFormat="1" ht="12">
      <c r="A425" s="38"/>
      <c r="B425" s="39"/>
      <c r="C425" s="40"/>
      <c r="D425" s="217" t="s">
        <v>131</v>
      </c>
      <c r="E425" s="40"/>
      <c r="F425" s="218" t="s">
        <v>515</v>
      </c>
      <c r="G425" s="40"/>
      <c r="H425" s="40"/>
      <c r="I425" s="219"/>
      <c r="J425" s="40"/>
      <c r="K425" s="40"/>
      <c r="L425" s="44"/>
      <c r="M425" s="220"/>
      <c r="N425" s="221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131</v>
      </c>
      <c r="AU425" s="17" t="s">
        <v>82</v>
      </c>
    </row>
    <row r="426" spans="1:47" s="2" customFormat="1" ht="12">
      <c r="A426" s="38"/>
      <c r="B426" s="39"/>
      <c r="C426" s="40"/>
      <c r="D426" s="222" t="s">
        <v>133</v>
      </c>
      <c r="E426" s="40"/>
      <c r="F426" s="223" t="s">
        <v>516</v>
      </c>
      <c r="G426" s="40"/>
      <c r="H426" s="40"/>
      <c r="I426" s="219"/>
      <c r="J426" s="40"/>
      <c r="K426" s="40"/>
      <c r="L426" s="44"/>
      <c r="M426" s="220"/>
      <c r="N426" s="221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133</v>
      </c>
      <c r="AU426" s="17" t="s">
        <v>82</v>
      </c>
    </row>
    <row r="427" spans="1:51" s="13" customFormat="1" ht="12">
      <c r="A427" s="13"/>
      <c r="B427" s="224"/>
      <c r="C427" s="225"/>
      <c r="D427" s="217" t="s">
        <v>135</v>
      </c>
      <c r="E427" s="226" t="s">
        <v>19</v>
      </c>
      <c r="F427" s="227" t="s">
        <v>157</v>
      </c>
      <c r="G427" s="225"/>
      <c r="H427" s="226" t="s">
        <v>19</v>
      </c>
      <c r="I427" s="228"/>
      <c r="J427" s="225"/>
      <c r="K427" s="225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135</v>
      </c>
      <c r="AU427" s="233" t="s">
        <v>82</v>
      </c>
      <c r="AV427" s="13" t="s">
        <v>80</v>
      </c>
      <c r="AW427" s="13" t="s">
        <v>33</v>
      </c>
      <c r="AX427" s="13" t="s">
        <v>72</v>
      </c>
      <c r="AY427" s="233" t="s">
        <v>122</v>
      </c>
    </row>
    <row r="428" spans="1:51" s="13" customFormat="1" ht="12">
      <c r="A428" s="13"/>
      <c r="B428" s="224"/>
      <c r="C428" s="225"/>
      <c r="D428" s="217" t="s">
        <v>135</v>
      </c>
      <c r="E428" s="226" t="s">
        <v>19</v>
      </c>
      <c r="F428" s="227" t="s">
        <v>509</v>
      </c>
      <c r="G428" s="225"/>
      <c r="H428" s="226" t="s">
        <v>19</v>
      </c>
      <c r="I428" s="228"/>
      <c r="J428" s="225"/>
      <c r="K428" s="225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135</v>
      </c>
      <c r="AU428" s="233" t="s">
        <v>82</v>
      </c>
      <c r="AV428" s="13" t="s">
        <v>80</v>
      </c>
      <c r="AW428" s="13" t="s">
        <v>33</v>
      </c>
      <c r="AX428" s="13" t="s">
        <v>72</v>
      </c>
      <c r="AY428" s="233" t="s">
        <v>122</v>
      </c>
    </row>
    <row r="429" spans="1:51" s="14" customFormat="1" ht="12">
      <c r="A429" s="14"/>
      <c r="B429" s="234"/>
      <c r="C429" s="235"/>
      <c r="D429" s="217" t="s">
        <v>135</v>
      </c>
      <c r="E429" s="236" t="s">
        <v>19</v>
      </c>
      <c r="F429" s="237" t="s">
        <v>517</v>
      </c>
      <c r="G429" s="235"/>
      <c r="H429" s="238">
        <v>10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135</v>
      </c>
      <c r="AU429" s="244" t="s">
        <v>82</v>
      </c>
      <c r="AV429" s="14" t="s">
        <v>82</v>
      </c>
      <c r="AW429" s="14" t="s">
        <v>33</v>
      </c>
      <c r="AX429" s="14" t="s">
        <v>72</v>
      </c>
      <c r="AY429" s="244" t="s">
        <v>122</v>
      </c>
    </row>
    <row r="430" spans="1:65" s="2" customFormat="1" ht="16.5" customHeight="1">
      <c r="A430" s="38"/>
      <c r="B430" s="39"/>
      <c r="C430" s="204" t="s">
        <v>518</v>
      </c>
      <c r="D430" s="204" t="s">
        <v>124</v>
      </c>
      <c r="E430" s="205" t="s">
        <v>519</v>
      </c>
      <c r="F430" s="206" t="s">
        <v>520</v>
      </c>
      <c r="G430" s="207" t="s">
        <v>180</v>
      </c>
      <c r="H430" s="208">
        <v>10</v>
      </c>
      <c r="I430" s="209"/>
      <c r="J430" s="210">
        <f>ROUND(I430*H430,2)</f>
        <v>0</v>
      </c>
      <c r="K430" s="206" t="s">
        <v>128</v>
      </c>
      <c r="L430" s="44"/>
      <c r="M430" s="211" t="s">
        <v>19</v>
      </c>
      <c r="N430" s="212" t="s">
        <v>43</v>
      </c>
      <c r="O430" s="84"/>
      <c r="P430" s="213">
        <f>O430*H430</f>
        <v>0</v>
      </c>
      <c r="Q430" s="213">
        <v>0</v>
      </c>
      <c r="R430" s="213">
        <f>Q430*H430</f>
        <v>0</v>
      </c>
      <c r="S430" s="213">
        <v>2.5</v>
      </c>
      <c r="T430" s="214">
        <f>S430*H430</f>
        <v>25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5" t="s">
        <v>129</v>
      </c>
      <c r="AT430" s="215" t="s">
        <v>124</v>
      </c>
      <c r="AU430" s="215" t="s">
        <v>82</v>
      </c>
      <c r="AY430" s="17" t="s">
        <v>122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7" t="s">
        <v>80</v>
      </c>
      <c r="BK430" s="216">
        <f>ROUND(I430*H430,2)</f>
        <v>0</v>
      </c>
      <c r="BL430" s="17" t="s">
        <v>129</v>
      </c>
      <c r="BM430" s="215" t="s">
        <v>521</v>
      </c>
    </row>
    <row r="431" spans="1:47" s="2" customFormat="1" ht="12">
      <c r="A431" s="38"/>
      <c r="B431" s="39"/>
      <c r="C431" s="40"/>
      <c r="D431" s="217" t="s">
        <v>131</v>
      </c>
      <c r="E431" s="40"/>
      <c r="F431" s="218" t="s">
        <v>522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131</v>
      </c>
      <c r="AU431" s="17" t="s">
        <v>82</v>
      </c>
    </row>
    <row r="432" spans="1:47" s="2" customFormat="1" ht="12">
      <c r="A432" s="38"/>
      <c r="B432" s="39"/>
      <c r="C432" s="40"/>
      <c r="D432" s="222" t="s">
        <v>133</v>
      </c>
      <c r="E432" s="40"/>
      <c r="F432" s="223" t="s">
        <v>523</v>
      </c>
      <c r="G432" s="40"/>
      <c r="H432" s="40"/>
      <c r="I432" s="219"/>
      <c r="J432" s="40"/>
      <c r="K432" s="40"/>
      <c r="L432" s="44"/>
      <c r="M432" s="220"/>
      <c r="N432" s="221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133</v>
      </c>
      <c r="AU432" s="17" t="s">
        <v>82</v>
      </c>
    </row>
    <row r="433" spans="1:51" s="13" customFormat="1" ht="12">
      <c r="A433" s="13"/>
      <c r="B433" s="224"/>
      <c r="C433" s="225"/>
      <c r="D433" s="217" t="s">
        <v>135</v>
      </c>
      <c r="E433" s="226" t="s">
        <v>19</v>
      </c>
      <c r="F433" s="227" t="s">
        <v>157</v>
      </c>
      <c r="G433" s="225"/>
      <c r="H433" s="226" t="s">
        <v>19</v>
      </c>
      <c r="I433" s="228"/>
      <c r="J433" s="225"/>
      <c r="K433" s="225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135</v>
      </c>
      <c r="AU433" s="233" t="s">
        <v>82</v>
      </c>
      <c r="AV433" s="13" t="s">
        <v>80</v>
      </c>
      <c r="AW433" s="13" t="s">
        <v>33</v>
      </c>
      <c r="AX433" s="13" t="s">
        <v>72</v>
      </c>
      <c r="AY433" s="233" t="s">
        <v>122</v>
      </c>
    </row>
    <row r="434" spans="1:51" s="13" customFormat="1" ht="12">
      <c r="A434" s="13"/>
      <c r="B434" s="224"/>
      <c r="C434" s="225"/>
      <c r="D434" s="217" t="s">
        <v>135</v>
      </c>
      <c r="E434" s="226" t="s">
        <v>19</v>
      </c>
      <c r="F434" s="227" t="s">
        <v>509</v>
      </c>
      <c r="G434" s="225"/>
      <c r="H434" s="226" t="s">
        <v>19</v>
      </c>
      <c r="I434" s="228"/>
      <c r="J434" s="225"/>
      <c r="K434" s="225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135</v>
      </c>
      <c r="AU434" s="233" t="s">
        <v>82</v>
      </c>
      <c r="AV434" s="13" t="s">
        <v>80</v>
      </c>
      <c r="AW434" s="13" t="s">
        <v>33</v>
      </c>
      <c r="AX434" s="13" t="s">
        <v>72</v>
      </c>
      <c r="AY434" s="233" t="s">
        <v>122</v>
      </c>
    </row>
    <row r="435" spans="1:51" s="14" customFormat="1" ht="12">
      <c r="A435" s="14"/>
      <c r="B435" s="234"/>
      <c r="C435" s="235"/>
      <c r="D435" s="217" t="s">
        <v>135</v>
      </c>
      <c r="E435" s="236" t="s">
        <v>19</v>
      </c>
      <c r="F435" s="237" t="s">
        <v>524</v>
      </c>
      <c r="G435" s="235"/>
      <c r="H435" s="238">
        <v>10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135</v>
      </c>
      <c r="AU435" s="244" t="s">
        <v>82</v>
      </c>
      <c r="AV435" s="14" t="s">
        <v>82</v>
      </c>
      <c r="AW435" s="14" t="s">
        <v>33</v>
      </c>
      <c r="AX435" s="14" t="s">
        <v>72</v>
      </c>
      <c r="AY435" s="244" t="s">
        <v>122</v>
      </c>
    </row>
    <row r="436" spans="1:63" s="12" customFormat="1" ht="22.8" customHeight="1">
      <c r="A436" s="12"/>
      <c r="B436" s="188"/>
      <c r="C436" s="189"/>
      <c r="D436" s="190" t="s">
        <v>71</v>
      </c>
      <c r="E436" s="202" t="s">
        <v>525</v>
      </c>
      <c r="F436" s="202" t="s">
        <v>526</v>
      </c>
      <c r="G436" s="189"/>
      <c r="H436" s="189"/>
      <c r="I436" s="192"/>
      <c r="J436" s="203">
        <f>BK436</f>
        <v>0</v>
      </c>
      <c r="K436" s="189"/>
      <c r="L436" s="194"/>
      <c r="M436" s="195"/>
      <c r="N436" s="196"/>
      <c r="O436" s="196"/>
      <c r="P436" s="197">
        <f>SUM(P437:P480)</f>
        <v>0</v>
      </c>
      <c r="Q436" s="196"/>
      <c r="R436" s="197">
        <f>SUM(R437:R480)</f>
        <v>0</v>
      </c>
      <c r="S436" s="196"/>
      <c r="T436" s="198">
        <f>SUM(T437:T480)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199" t="s">
        <v>80</v>
      </c>
      <c r="AT436" s="200" t="s">
        <v>71</v>
      </c>
      <c r="AU436" s="200" t="s">
        <v>80</v>
      </c>
      <c r="AY436" s="199" t="s">
        <v>122</v>
      </c>
      <c r="BK436" s="201">
        <f>SUM(BK437:BK480)</f>
        <v>0</v>
      </c>
    </row>
    <row r="437" spans="1:65" s="2" customFormat="1" ht="24.15" customHeight="1">
      <c r="A437" s="38"/>
      <c r="B437" s="39"/>
      <c r="C437" s="204" t="s">
        <v>527</v>
      </c>
      <c r="D437" s="204" t="s">
        <v>124</v>
      </c>
      <c r="E437" s="205" t="s">
        <v>528</v>
      </c>
      <c r="F437" s="206" t="s">
        <v>529</v>
      </c>
      <c r="G437" s="207" t="s">
        <v>229</v>
      </c>
      <c r="H437" s="208">
        <v>3714.224</v>
      </c>
      <c r="I437" s="209"/>
      <c r="J437" s="210">
        <f>ROUND(I437*H437,2)</f>
        <v>0</v>
      </c>
      <c r="K437" s="206" t="s">
        <v>19</v>
      </c>
      <c r="L437" s="44"/>
      <c r="M437" s="211" t="s">
        <v>19</v>
      </c>
      <c r="N437" s="212" t="s">
        <v>43</v>
      </c>
      <c r="O437" s="84"/>
      <c r="P437" s="213">
        <f>O437*H437</f>
        <v>0</v>
      </c>
      <c r="Q437" s="213">
        <v>0</v>
      </c>
      <c r="R437" s="213">
        <f>Q437*H437</f>
        <v>0</v>
      </c>
      <c r="S437" s="213">
        <v>0</v>
      </c>
      <c r="T437" s="214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5" t="s">
        <v>129</v>
      </c>
      <c r="AT437" s="215" t="s">
        <v>124</v>
      </c>
      <c r="AU437" s="215" t="s">
        <v>82</v>
      </c>
      <c r="AY437" s="17" t="s">
        <v>122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7" t="s">
        <v>80</v>
      </c>
      <c r="BK437" s="216">
        <f>ROUND(I437*H437,2)</f>
        <v>0</v>
      </c>
      <c r="BL437" s="17" t="s">
        <v>129</v>
      </c>
      <c r="BM437" s="215" t="s">
        <v>530</v>
      </c>
    </row>
    <row r="438" spans="1:47" s="2" customFormat="1" ht="12">
      <c r="A438" s="38"/>
      <c r="B438" s="39"/>
      <c r="C438" s="40"/>
      <c r="D438" s="217" t="s">
        <v>131</v>
      </c>
      <c r="E438" s="40"/>
      <c r="F438" s="218" t="s">
        <v>531</v>
      </c>
      <c r="G438" s="40"/>
      <c r="H438" s="40"/>
      <c r="I438" s="219"/>
      <c r="J438" s="40"/>
      <c r="K438" s="40"/>
      <c r="L438" s="44"/>
      <c r="M438" s="220"/>
      <c r="N438" s="221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131</v>
      </c>
      <c r="AU438" s="17" t="s">
        <v>82</v>
      </c>
    </row>
    <row r="439" spans="1:47" s="2" customFormat="1" ht="12">
      <c r="A439" s="38"/>
      <c r="B439" s="39"/>
      <c r="C439" s="40"/>
      <c r="D439" s="217" t="s">
        <v>145</v>
      </c>
      <c r="E439" s="40"/>
      <c r="F439" s="245" t="s">
        <v>532</v>
      </c>
      <c r="G439" s="40"/>
      <c r="H439" s="40"/>
      <c r="I439" s="219"/>
      <c r="J439" s="40"/>
      <c r="K439" s="40"/>
      <c r="L439" s="44"/>
      <c r="M439" s="220"/>
      <c r="N439" s="221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145</v>
      </c>
      <c r="AU439" s="17" t="s">
        <v>82</v>
      </c>
    </row>
    <row r="440" spans="1:51" s="13" customFormat="1" ht="12">
      <c r="A440" s="13"/>
      <c r="B440" s="224"/>
      <c r="C440" s="225"/>
      <c r="D440" s="217" t="s">
        <v>135</v>
      </c>
      <c r="E440" s="226" t="s">
        <v>19</v>
      </c>
      <c r="F440" s="227" t="s">
        <v>201</v>
      </c>
      <c r="G440" s="225"/>
      <c r="H440" s="226" t="s">
        <v>19</v>
      </c>
      <c r="I440" s="228"/>
      <c r="J440" s="225"/>
      <c r="K440" s="225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135</v>
      </c>
      <c r="AU440" s="233" t="s">
        <v>82</v>
      </c>
      <c r="AV440" s="13" t="s">
        <v>80</v>
      </c>
      <c r="AW440" s="13" t="s">
        <v>33</v>
      </c>
      <c r="AX440" s="13" t="s">
        <v>72</v>
      </c>
      <c r="AY440" s="233" t="s">
        <v>122</v>
      </c>
    </row>
    <row r="441" spans="1:51" s="14" customFormat="1" ht="12">
      <c r="A441" s="14"/>
      <c r="B441" s="234"/>
      <c r="C441" s="235"/>
      <c r="D441" s="217" t="s">
        <v>135</v>
      </c>
      <c r="E441" s="236" t="s">
        <v>19</v>
      </c>
      <c r="F441" s="237" t="s">
        <v>533</v>
      </c>
      <c r="G441" s="235"/>
      <c r="H441" s="238">
        <v>1857.112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135</v>
      </c>
      <c r="AU441" s="244" t="s">
        <v>82</v>
      </c>
      <c r="AV441" s="14" t="s">
        <v>82</v>
      </c>
      <c r="AW441" s="14" t="s">
        <v>33</v>
      </c>
      <c r="AX441" s="14" t="s">
        <v>72</v>
      </c>
      <c r="AY441" s="244" t="s">
        <v>122</v>
      </c>
    </row>
    <row r="442" spans="1:51" s="13" customFormat="1" ht="12">
      <c r="A442" s="13"/>
      <c r="B442" s="224"/>
      <c r="C442" s="225"/>
      <c r="D442" s="217" t="s">
        <v>135</v>
      </c>
      <c r="E442" s="226" t="s">
        <v>19</v>
      </c>
      <c r="F442" s="227" t="s">
        <v>203</v>
      </c>
      <c r="G442" s="225"/>
      <c r="H442" s="226" t="s">
        <v>19</v>
      </c>
      <c r="I442" s="228"/>
      <c r="J442" s="225"/>
      <c r="K442" s="225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135</v>
      </c>
      <c r="AU442" s="233" t="s">
        <v>82</v>
      </c>
      <c r="AV442" s="13" t="s">
        <v>80</v>
      </c>
      <c r="AW442" s="13" t="s">
        <v>33</v>
      </c>
      <c r="AX442" s="13" t="s">
        <v>72</v>
      </c>
      <c r="AY442" s="233" t="s">
        <v>122</v>
      </c>
    </row>
    <row r="443" spans="1:51" s="14" customFormat="1" ht="12">
      <c r="A443" s="14"/>
      <c r="B443" s="234"/>
      <c r="C443" s="235"/>
      <c r="D443" s="217" t="s">
        <v>135</v>
      </c>
      <c r="E443" s="236" t="s">
        <v>19</v>
      </c>
      <c r="F443" s="237" t="s">
        <v>533</v>
      </c>
      <c r="G443" s="235"/>
      <c r="H443" s="238">
        <v>1857.112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135</v>
      </c>
      <c r="AU443" s="244" t="s">
        <v>82</v>
      </c>
      <c r="AV443" s="14" t="s">
        <v>82</v>
      </c>
      <c r="AW443" s="14" t="s">
        <v>33</v>
      </c>
      <c r="AX443" s="14" t="s">
        <v>72</v>
      </c>
      <c r="AY443" s="244" t="s">
        <v>122</v>
      </c>
    </row>
    <row r="444" spans="1:65" s="2" customFormat="1" ht="24.15" customHeight="1">
      <c r="A444" s="38"/>
      <c r="B444" s="39"/>
      <c r="C444" s="204" t="s">
        <v>534</v>
      </c>
      <c r="D444" s="204" t="s">
        <v>124</v>
      </c>
      <c r="E444" s="205" t="s">
        <v>535</v>
      </c>
      <c r="F444" s="206" t="s">
        <v>536</v>
      </c>
      <c r="G444" s="207" t="s">
        <v>229</v>
      </c>
      <c r="H444" s="208">
        <v>1868.626</v>
      </c>
      <c r="I444" s="209"/>
      <c r="J444" s="210">
        <f>ROUND(I444*H444,2)</f>
        <v>0</v>
      </c>
      <c r="K444" s="206" t="s">
        <v>19</v>
      </c>
      <c r="L444" s="44"/>
      <c r="M444" s="211" t="s">
        <v>19</v>
      </c>
      <c r="N444" s="212" t="s">
        <v>43</v>
      </c>
      <c r="O444" s="84"/>
      <c r="P444" s="213">
        <f>O444*H444</f>
        <v>0</v>
      </c>
      <c r="Q444" s="213">
        <v>0</v>
      </c>
      <c r="R444" s="213">
        <f>Q444*H444</f>
        <v>0</v>
      </c>
      <c r="S444" s="213">
        <v>0</v>
      </c>
      <c r="T444" s="214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15" t="s">
        <v>129</v>
      </c>
      <c r="AT444" s="215" t="s">
        <v>124</v>
      </c>
      <c r="AU444" s="215" t="s">
        <v>82</v>
      </c>
      <c r="AY444" s="17" t="s">
        <v>122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7" t="s">
        <v>80</v>
      </c>
      <c r="BK444" s="216">
        <f>ROUND(I444*H444,2)</f>
        <v>0</v>
      </c>
      <c r="BL444" s="17" t="s">
        <v>129</v>
      </c>
      <c r="BM444" s="215" t="s">
        <v>537</v>
      </c>
    </row>
    <row r="445" spans="1:47" s="2" customFormat="1" ht="12">
      <c r="A445" s="38"/>
      <c r="B445" s="39"/>
      <c r="C445" s="40"/>
      <c r="D445" s="217" t="s">
        <v>131</v>
      </c>
      <c r="E445" s="40"/>
      <c r="F445" s="218" t="s">
        <v>538</v>
      </c>
      <c r="G445" s="40"/>
      <c r="H445" s="40"/>
      <c r="I445" s="219"/>
      <c r="J445" s="40"/>
      <c r="K445" s="40"/>
      <c r="L445" s="44"/>
      <c r="M445" s="220"/>
      <c r="N445" s="221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131</v>
      </c>
      <c r="AU445" s="17" t="s">
        <v>82</v>
      </c>
    </row>
    <row r="446" spans="1:51" s="14" customFormat="1" ht="12">
      <c r="A446" s="14"/>
      <c r="B446" s="234"/>
      <c r="C446" s="235"/>
      <c r="D446" s="217" t="s">
        <v>135</v>
      </c>
      <c r="E446" s="236" t="s">
        <v>19</v>
      </c>
      <c r="F446" s="237" t="s">
        <v>539</v>
      </c>
      <c r="G446" s="235"/>
      <c r="H446" s="238">
        <v>1650.176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135</v>
      </c>
      <c r="AU446" s="244" t="s">
        <v>82</v>
      </c>
      <c r="AV446" s="14" t="s">
        <v>82</v>
      </c>
      <c r="AW446" s="14" t="s">
        <v>33</v>
      </c>
      <c r="AX446" s="14" t="s">
        <v>72</v>
      </c>
      <c r="AY446" s="244" t="s">
        <v>122</v>
      </c>
    </row>
    <row r="447" spans="1:51" s="14" customFormat="1" ht="12">
      <c r="A447" s="14"/>
      <c r="B447" s="234"/>
      <c r="C447" s="235"/>
      <c r="D447" s="217" t="s">
        <v>135</v>
      </c>
      <c r="E447" s="236" t="s">
        <v>19</v>
      </c>
      <c r="F447" s="237" t="s">
        <v>540</v>
      </c>
      <c r="G447" s="235"/>
      <c r="H447" s="238">
        <v>218.45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135</v>
      </c>
      <c r="AU447" s="244" t="s">
        <v>82</v>
      </c>
      <c r="AV447" s="14" t="s">
        <v>82</v>
      </c>
      <c r="AW447" s="14" t="s">
        <v>33</v>
      </c>
      <c r="AX447" s="14" t="s">
        <v>72</v>
      </c>
      <c r="AY447" s="244" t="s">
        <v>122</v>
      </c>
    </row>
    <row r="448" spans="1:65" s="2" customFormat="1" ht="24.15" customHeight="1">
      <c r="A448" s="38"/>
      <c r="B448" s="39"/>
      <c r="C448" s="204" t="s">
        <v>541</v>
      </c>
      <c r="D448" s="204" t="s">
        <v>124</v>
      </c>
      <c r="E448" s="205" t="s">
        <v>542</v>
      </c>
      <c r="F448" s="206" t="s">
        <v>543</v>
      </c>
      <c r="G448" s="207" t="s">
        <v>229</v>
      </c>
      <c r="H448" s="208">
        <v>881.344</v>
      </c>
      <c r="I448" s="209"/>
      <c r="J448" s="210">
        <f>ROUND(I448*H448,2)</f>
        <v>0</v>
      </c>
      <c r="K448" s="206" t="s">
        <v>19</v>
      </c>
      <c r="L448" s="44"/>
      <c r="M448" s="211" t="s">
        <v>19</v>
      </c>
      <c r="N448" s="212" t="s">
        <v>43</v>
      </c>
      <c r="O448" s="84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5" t="s">
        <v>129</v>
      </c>
      <c r="AT448" s="215" t="s">
        <v>124</v>
      </c>
      <c r="AU448" s="215" t="s">
        <v>82</v>
      </c>
      <c r="AY448" s="17" t="s">
        <v>122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7" t="s">
        <v>80</v>
      </c>
      <c r="BK448" s="216">
        <f>ROUND(I448*H448,2)</f>
        <v>0</v>
      </c>
      <c r="BL448" s="17" t="s">
        <v>129</v>
      </c>
      <c r="BM448" s="215" t="s">
        <v>544</v>
      </c>
    </row>
    <row r="449" spans="1:47" s="2" customFormat="1" ht="12">
      <c r="A449" s="38"/>
      <c r="B449" s="39"/>
      <c r="C449" s="40"/>
      <c r="D449" s="217" t="s">
        <v>131</v>
      </c>
      <c r="E449" s="40"/>
      <c r="F449" s="218" t="s">
        <v>545</v>
      </c>
      <c r="G449" s="40"/>
      <c r="H449" s="40"/>
      <c r="I449" s="219"/>
      <c r="J449" s="40"/>
      <c r="K449" s="40"/>
      <c r="L449" s="44"/>
      <c r="M449" s="220"/>
      <c r="N449" s="221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131</v>
      </c>
      <c r="AU449" s="17" t="s">
        <v>82</v>
      </c>
    </row>
    <row r="450" spans="1:51" s="14" customFormat="1" ht="12">
      <c r="A450" s="14"/>
      <c r="B450" s="234"/>
      <c r="C450" s="235"/>
      <c r="D450" s="217" t="s">
        <v>135</v>
      </c>
      <c r="E450" s="236" t="s">
        <v>19</v>
      </c>
      <c r="F450" s="237" t="s">
        <v>546</v>
      </c>
      <c r="G450" s="235"/>
      <c r="H450" s="238">
        <v>862.592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135</v>
      </c>
      <c r="AU450" s="244" t="s">
        <v>82</v>
      </c>
      <c r="AV450" s="14" t="s">
        <v>82</v>
      </c>
      <c r="AW450" s="14" t="s">
        <v>33</v>
      </c>
      <c r="AX450" s="14" t="s">
        <v>72</v>
      </c>
      <c r="AY450" s="244" t="s">
        <v>122</v>
      </c>
    </row>
    <row r="451" spans="1:51" s="14" customFormat="1" ht="12">
      <c r="A451" s="14"/>
      <c r="B451" s="234"/>
      <c r="C451" s="235"/>
      <c r="D451" s="217" t="s">
        <v>135</v>
      </c>
      <c r="E451" s="236" t="s">
        <v>19</v>
      </c>
      <c r="F451" s="237" t="s">
        <v>547</v>
      </c>
      <c r="G451" s="235"/>
      <c r="H451" s="238">
        <v>18.752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135</v>
      </c>
      <c r="AU451" s="244" t="s">
        <v>82</v>
      </c>
      <c r="AV451" s="14" t="s">
        <v>82</v>
      </c>
      <c r="AW451" s="14" t="s">
        <v>33</v>
      </c>
      <c r="AX451" s="14" t="s">
        <v>72</v>
      </c>
      <c r="AY451" s="244" t="s">
        <v>122</v>
      </c>
    </row>
    <row r="452" spans="1:65" s="2" customFormat="1" ht="24.15" customHeight="1">
      <c r="A452" s="38"/>
      <c r="B452" s="39"/>
      <c r="C452" s="204" t="s">
        <v>548</v>
      </c>
      <c r="D452" s="204" t="s">
        <v>124</v>
      </c>
      <c r="E452" s="205" t="s">
        <v>549</v>
      </c>
      <c r="F452" s="206" t="s">
        <v>550</v>
      </c>
      <c r="G452" s="207" t="s">
        <v>229</v>
      </c>
      <c r="H452" s="208">
        <v>75</v>
      </c>
      <c r="I452" s="209"/>
      <c r="J452" s="210">
        <f>ROUND(I452*H452,2)</f>
        <v>0</v>
      </c>
      <c r="K452" s="206" t="s">
        <v>19</v>
      </c>
      <c r="L452" s="44"/>
      <c r="M452" s="211" t="s">
        <v>19</v>
      </c>
      <c r="N452" s="212" t="s">
        <v>43</v>
      </c>
      <c r="O452" s="84"/>
      <c r="P452" s="213">
        <f>O452*H452</f>
        <v>0</v>
      </c>
      <c r="Q452" s="213">
        <v>0</v>
      </c>
      <c r="R452" s="213">
        <f>Q452*H452</f>
        <v>0</v>
      </c>
      <c r="S452" s="213">
        <v>0</v>
      </c>
      <c r="T452" s="214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15" t="s">
        <v>129</v>
      </c>
      <c r="AT452" s="215" t="s">
        <v>124</v>
      </c>
      <c r="AU452" s="215" t="s">
        <v>82</v>
      </c>
      <c r="AY452" s="17" t="s">
        <v>122</v>
      </c>
      <c r="BE452" s="216">
        <f>IF(N452="základní",J452,0)</f>
        <v>0</v>
      </c>
      <c r="BF452" s="216">
        <f>IF(N452="snížená",J452,0)</f>
        <v>0</v>
      </c>
      <c r="BG452" s="216">
        <f>IF(N452="zákl. přenesená",J452,0)</f>
        <v>0</v>
      </c>
      <c r="BH452" s="216">
        <f>IF(N452="sníž. přenesená",J452,0)</f>
        <v>0</v>
      </c>
      <c r="BI452" s="216">
        <f>IF(N452="nulová",J452,0)</f>
        <v>0</v>
      </c>
      <c r="BJ452" s="17" t="s">
        <v>80</v>
      </c>
      <c r="BK452" s="216">
        <f>ROUND(I452*H452,2)</f>
        <v>0</v>
      </c>
      <c r="BL452" s="17" t="s">
        <v>129</v>
      </c>
      <c r="BM452" s="215" t="s">
        <v>551</v>
      </c>
    </row>
    <row r="453" spans="1:47" s="2" customFormat="1" ht="12">
      <c r="A453" s="38"/>
      <c r="B453" s="39"/>
      <c r="C453" s="40"/>
      <c r="D453" s="217" t="s">
        <v>131</v>
      </c>
      <c r="E453" s="40"/>
      <c r="F453" s="218" t="s">
        <v>552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131</v>
      </c>
      <c r="AU453" s="17" t="s">
        <v>82</v>
      </c>
    </row>
    <row r="454" spans="1:51" s="14" customFormat="1" ht="12">
      <c r="A454" s="14"/>
      <c r="B454" s="234"/>
      <c r="C454" s="235"/>
      <c r="D454" s="217" t="s">
        <v>135</v>
      </c>
      <c r="E454" s="236" t="s">
        <v>19</v>
      </c>
      <c r="F454" s="237" t="s">
        <v>553</v>
      </c>
      <c r="G454" s="235"/>
      <c r="H454" s="238">
        <v>26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135</v>
      </c>
      <c r="AU454" s="244" t="s">
        <v>82</v>
      </c>
      <c r="AV454" s="14" t="s">
        <v>82</v>
      </c>
      <c r="AW454" s="14" t="s">
        <v>33</v>
      </c>
      <c r="AX454" s="14" t="s">
        <v>72</v>
      </c>
      <c r="AY454" s="244" t="s">
        <v>122</v>
      </c>
    </row>
    <row r="455" spans="1:51" s="14" customFormat="1" ht="12">
      <c r="A455" s="14"/>
      <c r="B455" s="234"/>
      <c r="C455" s="235"/>
      <c r="D455" s="217" t="s">
        <v>135</v>
      </c>
      <c r="E455" s="236" t="s">
        <v>19</v>
      </c>
      <c r="F455" s="237" t="s">
        <v>554</v>
      </c>
      <c r="G455" s="235"/>
      <c r="H455" s="238">
        <v>24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135</v>
      </c>
      <c r="AU455" s="244" t="s">
        <v>82</v>
      </c>
      <c r="AV455" s="14" t="s">
        <v>82</v>
      </c>
      <c r="AW455" s="14" t="s">
        <v>33</v>
      </c>
      <c r="AX455" s="14" t="s">
        <v>72</v>
      </c>
      <c r="AY455" s="244" t="s">
        <v>122</v>
      </c>
    </row>
    <row r="456" spans="1:51" s="14" customFormat="1" ht="12">
      <c r="A456" s="14"/>
      <c r="B456" s="234"/>
      <c r="C456" s="235"/>
      <c r="D456" s="217" t="s">
        <v>135</v>
      </c>
      <c r="E456" s="236" t="s">
        <v>19</v>
      </c>
      <c r="F456" s="237" t="s">
        <v>555</v>
      </c>
      <c r="G456" s="235"/>
      <c r="H456" s="238">
        <v>25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135</v>
      </c>
      <c r="AU456" s="244" t="s">
        <v>82</v>
      </c>
      <c r="AV456" s="14" t="s">
        <v>82</v>
      </c>
      <c r="AW456" s="14" t="s">
        <v>33</v>
      </c>
      <c r="AX456" s="14" t="s">
        <v>72</v>
      </c>
      <c r="AY456" s="244" t="s">
        <v>122</v>
      </c>
    </row>
    <row r="457" spans="1:65" s="2" customFormat="1" ht="16.5" customHeight="1">
      <c r="A457" s="38"/>
      <c r="B457" s="39"/>
      <c r="C457" s="204" t="s">
        <v>556</v>
      </c>
      <c r="D457" s="204" t="s">
        <v>124</v>
      </c>
      <c r="E457" s="205" t="s">
        <v>557</v>
      </c>
      <c r="F457" s="206" t="s">
        <v>558</v>
      </c>
      <c r="G457" s="207" t="s">
        <v>229</v>
      </c>
      <c r="H457" s="208">
        <v>1857.112</v>
      </c>
      <c r="I457" s="209"/>
      <c r="J457" s="210">
        <f>ROUND(I457*H457,2)</f>
        <v>0</v>
      </c>
      <c r="K457" s="206" t="s">
        <v>128</v>
      </c>
      <c r="L457" s="44"/>
      <c r="M457" s="211" t="s">
        <v>19</v>
      </c>
      <c r="N457" s="212" t="s">
        <v>43</v>
      </c>
      <c r="O457" s="84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15" t="s">
        <v>129</v>
      </c>
      <c r="AT457" s="215" t="s">
        <v>124</v>
      </c>
      <c r="AU457" s="215" t="s">
        <v>82</v>
      </c>
      <c r="AY457" s="17" t="s">
        <v>122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17" t="s">
        <v>80</v>
      </c>
      <c r="BK457" s="216">
        <f>ROUND(I457*H457,2)</f>
        <v>0</v>
      </c>
      <c r="BL457" s="17" t="s">
        <v>129</v>
      </c>
      <c r="BM457" s="215" t="s">
        <v>559</v>
      </c>
    </row>
    <row r="458" spans="1:47" s="2" customFormat="1" ht="12">
      <c r="A458" s="38"/>
      <c r="B458" s="39"/>
      <c r="C458" s="40"/>
      <c r="D458" s="217" t="s">
        <v>131</v>
      </c>
      <c r="E458" s="40"/>
      <c r="F458" s="218" t="s">
        <v>560</v>
      </c>
      <c r="G458" s="40"/>
      <c r="H458" s="40"/>
      <c r="I458" s="219"/>
      <c r="J458" s="40"/>
      <c r="K458" s="40"/>
      <c r="L458" s="44"/>
      <c r="M458" s="220"/>
      <c r="N458" s="221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131</v>
      </c>
      <c r="AU458" s="17" t="s">
        <v>82</v>
      </c>
    </row>
    <row r="459" spans="1:47" s="2" customFormat="1" ht="12">
      <c r="A459" s="38"/>
      <c r="B459" s="39"/>
      <c r="C459" s="40"/>
      <c r="D459" s="222" t="s">
        <v>133</v>
      </c>
      <c r="E459" s="40"/>
      <c r="F459" s="223" t="s">
        <v>561</v>
      </c>
      <c r="G459" s="40"/>
      <c r="H459" s="40"/>
      <c r="I459" s="219"/>
      <c r="J459" s="40"/>
      <c r="K459" s="40"/>
      <c r="L459" s="44"/>
      <c r="M459" s="220"/>
      <c r="N459" s="221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133</v>
      </c>
      <c r="AU459" s="17" t="s">
        <v>82</v>
      </c>
    </row>
    <row r="460" spans="1:51" s="13" customFormat="1" ht="12">
      <c r="A460" s="13"/>
      <c r="B460" s="224"/>
      <c r="C460" s="225"/>
      <c r="D460" s="217" t="s">
        <v>135</v>
      </c>
      <c r="E460" s="226" t="s">
        <v>19</v>
      </c>
      <c r="F460" s="227" t="s">
        <v>217</v>
      </c>
      <c r="G460" s="225"/>
      <c r="H460" s="226" t="s">
        <v>19</v>
      </c>
      <c r="I460" s="228"/>
      <c r="J460" s="225"/>
      <c r="K460" s="225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135</v>
      </c>
      <c r="AU460" s="233" t="s">
        <v>82</v>
      </c>
      <c r="AV460" s="13" t="s">
        <v>80</v>
      </c>
      <c r="AW460" s="13" t="s">
        <v>33</v>
      </c>
      <c r="AX460" s="13" t="s">
        <v>72</v>
      </c>
      <c r="AY460" s="233" t="s">
        <v>122</v>
      </c>
    </row>
    <row r="461" spans="1:51" s="14" customFormat="1" ht="12">
      <c r="A461" s="14"/>
      <c r="B461" s="234"/>
      <c r="C461" s="235"/>
      <c r="D461" s="217" t="s">
        <v>135</v>
      </c>
      <c r="E461" s="236" t="s">
        <v>19</v>
      </c>
      <c r="F461" s="237" t="s">
        <v>533</v>
      </c>
      <c r="G461" s="235"/>
      <c r="H461" s="238">
        <v>1857.112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135</v>
      </c>
      <c r="AU461" s="244" t="s">
        <v>82</v>
      </c>
      <c r="AV461" s="14" t="s">
        <v>82</v>
      </c>
      <c r="AW461" s="14" t="s">
        <v>33</v>
      </c>
      <c r="AX461" s="14" t="s">
        <v>72</v>
      </c>
      <c r="AY461" s="244" t="s">
        <v>122</v>
      </c>
    </row>
    <row r="462" spans="1:65" s="2" customFormat="1" ht="24.15" customHeight="1">
      <c r="A462" s="38"/>
      <c r="B462" s="39"/>
      <c r="C462" s="204" t="s">
        <v>562</v>
      </c>
      <c r="D462" s="204" t="s">
        <v>124</v>
      </c>
      <c r="E462" s="205" t="s">
        <v>563</v>
      </c>
      <c r="F462" s="206" t="s">
        <v>564</v>
      </c>
      <c r="G462" s="207" t="s">
        <v>229</v>
      </c>
      <c r="H462" s="208">
        <v>24</v>
      </c>
      <c r="I462" s="209"/>
      <c r="J462" s="210">
        <f>ROUND(I462*H462,2)</f>
        <v>0</v>
      </c>
      <c r="K462" s="206" t="s">
        <v>128</v>
      </c>
      <c r="L462" s="44"/>
      <c r="M462" s="211" t="s">
        <v>19</v>
      </c>
      <c r="N462" s="212" t="s">
        <v>43</v>
      </c>
      <c r="O462" s="84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15" t="s">
        <v>129</v>
      </c>
      <c r="AT462" s="215" t="s">
        <v>124</v>
      </c>
      <c r="AU462" s="215" t="s">
        <v>82</v>
      </c>
      <c r="AY462" s="17" t="s">
        <v>122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7" t="s">
        <v>80</v>
      </c>
      <c r="BK462" s="216">
        <f>ROUND(I462*H462,2)</f>
        <v>0</v>
      </c>
      <c r="BL462" s="17" t="s">
        <v>129</v>
      </c>
      <c r="BM462" s="215" t="s">
        <v>565</v>
      </c>
    </row>
    <row r="463" spans="1:47" s="2" customFormat="1" ht="12">
      <c r="A463" s="38"/>
      <c r="B463" s="39"/>
      <c r="C463" s="40"/>
      <c r="D463" s="217" t="s">
        <v>131</v>
      </c>
      <c r="E463" s="40"/>
      <c r="F463" s="218" t="s">
        <v>566</v>
      </c>
      <c r="G463" s="40"/>
      <c r="H463" s="40"/>
      <c r="I463" s="219"/>
      <c r="J463" s="40"/>
      <c r="K463" s="40"/>
      <c r="L463" s="44"/>
      <c r="M463" s="220"/>
      <c r="N463" s="221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131</v>
      </c>
      <c r="AU463" s="17" t="s">
        <v>82</v>
      </c>
    </row>
    <row r="464" spans="1:47" s="2" customFormat="1" ht="12">
      <c r="A464" s="38"/>
      <c r="B464" s="39"/>
      <c r="C464" s="40"/>
      <c r="D464" s="222" t="s">
        <v>133</v>
      </c>
      <c r="E464" s="40"/>
      <c r="F464" s="223" t="s">
        <v>567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133</v>
      </c>
      <c r="AU464" s="17" t="s">
        <v>82</v>
      </c>
    </row>
    <row r="465" spans="1:51" s="14" customFormat="1" ht="12">
      <c r="A465" s="14"/>
      <c r="B465" s="234"/>
      <c r="C465" s="235"/>
      <c r="D465" s="217" t="s">
        <v>135</v>
      </c>
      <c r="E465" s="236" t="s">
        <v>19</v>
      </c>
      <c r="F465" s="237" t="s">
        <v>554</v>
      </c>
      <c r="G465" s="235"/>
      <c r="H465" s="238">
        <v>24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135</v>
      </c>
      <c r="AU465" s="244" t="s">
        <v>82</v>
      </c>
      <c r="AV465" s="14" t="s">
        <v>82</v>
      </c>
      <c r="AW465" s="14" t="s">
        <v>33</v>
      </c>
      <c r="AX465" s="14" t="s">
        <v>72</v>
      </c>
      <c r="AY465" s="244" t="s">
        <v>122</v>
      </c>
    </row>
    <row r="466" spans="1:65" s="2" customFormat="1" ht="24.15" customHeight="1">
      <c r="A466" s="38"/>
      <c r="B466" s="39"/>
      <c r="C466" s="204" t="s">
        <v>568</v>
      </c>
      <c r="D466" s="204" t="s">
        <v>124</v>
      </c>
      <c r="E466" s="205" t="s">
        <v>569</v>
      </c>
      <c r="F466" s="206" t="s">
        <v>570</v>
      </c>
      <c r="G466" s="207" t="s">
        <v>229</v>
      </c>
      <c r="H466" s="208">
        <v>25</v>
      </c>
      <c r="I466" s="209"/>
      <c r="J466" s="210">
        <f>ROUND(I466*H466,2)</f>
        <v>0</v>
      </c>
      <c r="K466" s="206" t="s">
        <v>128</v>
      </c>
      <c r="L466" s="44"/>
      <c r="M466" s="211" t="s">
        <v>19</v>
      </c>
      <c r="N466" s="212" t="s">
        <v>43</v>
      </c>
      <c r="O466" s="8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15" t="s">
        <v>129</v>
      </c>
      <c r="AT466" s="215" t="s">
        <v>124</v>
      </c>
      <c r="AU466" s="215" t="s">
        <v>82</v>
      </c>
      <c r="AY466" s="17" t="s">
        <v>122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7" t="s">
        <v>80</v>
      </c>
      <c r="BK466" s="216">
        <f>ROUND(I466*H466,2)</f>
        <v>0</v>
      </c>
      <c r="BL466" s="17" t="s">
        <v>129</v>
      </c>
      <c r="BM466" s="215" t="s">
        <v>571</v>
      </c>
    </row>
    <row r="467" spans="1:47" s="2" customFormat="1" ht="12">
      <c r="A467" s="38"/>
      <c r="B467" s="39"/>
      <c r="C467" s="40"/>
      <c r="D467" s="217" t="s">
        <v>131</v>
      </c>
      <c r="E467" s="40"/>
      <c r="F467" s="218" t="s">
        <v>572</v>
      </c>
      <c r="G467" s="40"/>
      <c r="H467" s="40"/>
      <c r="I467" s="219"/>
      <c r="J467" s="40"/>
      <c r="K467" s="40"/>
      <c r="L467" s="44"/>
      <c r="M467" s="220"/>
      <c r="N467" s="221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131</v>
      </c>
      <c r="AU467" s="17" t="s">
        <v>82</v>
      </c>
    </row>
    <row r="468" spans="1:47" s="2" customFormat="1" ht="12">
      <c r="A468" s="38"/>
      <c r="B468" s="39"/>
      <c r="C468" s="40"/>
      <c r="D468" s="222" t="s">
        <v>133</v>
      </c>
      <c r="E468" s="40"/>
      <c r="F468" s="223" t="s">
        <v>573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133</v>
      </c>
      <c r="AU468" s="17" t="s">
        <v>82</v>
      </c>
    </row>
    <row r="469" spans="1:51" s="14" customFormat="1" ht="12">
      <c r="A469" s="14"/>
      <c r="B469" s="234"/>
      <c r="C469" s="235"/>
      <c r="D469" s="217" t="s">
        <v>135</v>
      </c>
      <c r="E469" s="236" t="s">
        <v>19</v>
      </c>
      <c r="F469" s="237" t="s">
        <v>555</v>
      </c>
      <c r="G469" s="235"/>
      <c r="H469" s="238">
        <v>25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135</v>
      </c>
      <c r="AU469" s="244" t="s">
        <v>82</v>
      </c>
      <c r="AV469" s="14" t="s">
        <v>82</v>
      </c>
      <c r="AW469" s="14" t="s">
        <v>33</v>
      </c>
      <c r="AX469" s="14" t="s">
        <v>72</v>
      </c>
      <c r="AY469" s="244" t="s">
        <v>122</v>
      </c>
    </row>
    <row r="470" spans="1:65" s="2" customFormat="1" ht="24.15" customHeight="1">
      <c r="A470" s="38"/>
      <c r="B470" s="39"/>
      <c r="C470" s="204" t="s">
        <v>574</v>
      </c>
      <c r="D470" s="204" t="s">
        <v>124</v>
      </c>
      <c r="E470" s="205" t="s">
        <v>575</v>
      </c>
      <c r="F470" s="206" t="s">
        <v>237</v>
      </c>
      <c r="G470" s="207" t="s">
        <v>229</v>
      </c>
      <c r="H470" s="208">
        <v>1894.626</v>
      </c>
      <c r="I470" s="209"/>
      <c r="J470" s="210">
        <f>ROUND(I470*H470,2)</f>
        <v>0</v>
      </c>
      <c r="K470" s="206" t="s">
        <v>128</v>
      </c>
      <c r="L470" s="44"/>
      <c r="M470" s="211" t="s">
        <v>19</v>
      </c>
      <c r="N470" s="212" t="s">
        <v>43</v>
      </c>
      <c r="O470" s="84"/>
      <c r="P470" s="213">
        <f>O470*H470</f>
        <v>0</v>
      </c>
      <c r="Q470" s="213">
        <v>0</v>
      </c>
      <c r="R470" s="213">
        <f>Q470*H470</f>
        <v>0</v>
      </c>
      <c r="S470" s="213">
        <v>0</v>
      </c>
      <c r="T470" s="214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15" t="s">
        <v>129</v>
      </c>
      <c r="AT470" s="215" t="s">
        <v>124</v>
      </c>
      <c r="AU470" s="215" t="s">
        <v>82</v>
      </c>
      <c r="AY470" s="17" t="s">
        <v>122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80</v>
      </c>
      <c r="BK470" s="216">
        <f>ROUND(I470*H470,2)</f>
        <v>0</v>
      </c>
      <c r="BL470" s="17" t="s">
        <v>129</v>
      </c>
      <c r="BM470" s="215" t="s">
        <v>576</v>
      </c>
    </row>
    <row r="471" spans="1:47" s="2" customFormat="1" ht="12">
      <c r="A471" s="38"/>
      <c r="B471" s="39"/>
      <c r="C471" s="40"/>
      <c r="D471" s="217" t="s">
        <v>131</v>
      </c>
      <c r="E471" s="40"/>
      <c r="F471" s="218" t="s">
        <v>237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131</v>
      </c>
      <c r="AU471" s="17" t="s">
        <v>82</v>
      </c>
    </row>
    <row r="472" spans="1:47" s="2" customFormat="1" ht="12">
      <c r="A472" s="38"/>
      <c r="B472" s="39"/>
      <c r="C472" s="40"/>
      <c r="D472" s="222" t="s">
        <v>133</v>
      </c>
      <c r="E472" s="40"/>
      <c r="F472" s="223" t="s">
        <v>577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133</v>
      </c>
      <c r="AU472" s="17" t="s">
        <v>82</v>
      </c>
    </row>
    <row r="473" spans="1:51" s="14" customFormat="1" ht="12">
      <c r="A473" s="14"/>
      <c r="B473" s="234"/>
      <c r="C473" s="235"/>
      <c r="D473" s="217" t="s">
        <v>135</v>
      </c>
      <c r="E473" s="236" t="s">
        <v>19</v>
      </c>
      <c r="F473" s="237" t="s">
        <v>539</v>
      </c>
      <c r="G473" s="235"/>
      <c r="H473" s="238">
        <v>1650.176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135</v>
      </c>
      <c r="AU473" s="244" t="s">
        <v>82</v>
      </c>
      <c r="AV473" s="14" t="s">
        <v>82</v>
      </c>
      <c r="AW473" s="14" t="s">
        <v>33</v>
      </c>
      <c r="AX473" s="14" t="s">
        <v>72</v>
      </c>
      <c r="AY473" s="244" t="s">
        <v>122</v>
      </c>
    </row>
    <row r="474" spans="1:51" s="14" customFormat="1" ht="12">
      <c r="A474" s="14"/>
      <c r="B474" s="234"/>
      <c r="C474" s="235"/>
      <c r="D474" s="217" t="s">
        <v>135</v>
      </c>
      <c r="E474" s="236" t="s">
        <v>19</v>
      </c>
      <c r="F474" s="237" t="s">
        <v>540</v>
      </c>
      <c r="G474" s="235"/>
      <c r="H474" s="238">
        <v>218.45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135</v>
      </c>
      <c r="AU474" s="244" t="s">
        <v>82</v>
      </c>
      <c r="AV474" s="14" t="s">
        <v>82</v>
      </c>
      <c r="AW474" s="14" t="s">
        <v>33</v>
      </c>
      <c r="AX474" s="14" t="s">
        <v>72</v>
      </c>
      <c r="AY474" s="244" t="s">
        <v>122</v>
      </c>
    </row>
    <row r="475" spans="1:51" s="14" customFormat="1" ht="12">
      <c r="A475" s="14"/>
      <c r="B475" s="234"/>
      <c r="C475" s="235"/>
      <c r="D475" s="217" t="s">
        <v>135</v>
      </c>
      <c r="E475" s="236" t="s">
        <v>19</v>
      </c>
      <c r="F475" s="237" t="s">
        <v>553</v>
      </c>
      <c r="G475" s="235"/>
      <c r="H475" s="238">
        <v>26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135</v>
      </c>
      <c r="AU475" s="244" t="s">
        <v>82</v>
      </c>
      <c r="AV475" s="14" t="s">
        <v>82</v>
      </c>
      <c r="AW475" s="14" t="s">
        <v>33</v>
      </c>
      <c r="AX475" s="14" t="s">
        <v>72</v>
      </c>
      <c r="AY475" s="244" t="s">
        <v>122</v>
      </c>
    </row>
    <row r="476" spans="1:65" s="2" customFormat="1" ht="24.15" customHeight="1">
      <c r="A476" s="38"/>
      <c r="B476" s="39"/>
      <c r="C476" s="204" t="s">
        <v>578</v>
      </c>
      <c r="D476" s="204" t="s">
        <v>124</v>
      </c>
      <c r="E476" s="205" t="s">
        <v>579</v>
      </c>
      <c r="F476" s="206" t="s">
        <v>580</v>
      </c>
      <c r="G476" s="207" t="s">
        <v>229</v>
      </c>
      <c r="H476" s="208">
        <v>881.344</v>
      </c>
      <c r="I476" s="209"/>
      <c r="J476" s="210">
        <f>ROUND(I476*H476,2)</f>
        <v>0</v>
      </c>
      <c r="K476" s="206" t="s">
        <v>128</v>
      </c>
      <c r="L476" s="44"/>
      <c r="M476" s="211" t="s">
        <v>19</v>
      </c>
      <c r="N476" s="212" t="s">
        <v>43</v>
      </c>
      <c r="O476" s="84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15" t="s">
        <v>129</v>
      </c>
      <c r="AT476" s="215" t="s">
        <v>124</v>
      </c>
      <c r="AU476" s="215" t="s">
        <v>82</v>
      </c>
      <c r="AY476" s="17" t="s">
        <v>122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7" t="s">
        <v>80</v>
      </c>
      <c r="BK476" s="216">
        <f>ROUND(I476*H476,2)</f>
        <v>0</v>
      </c>
      <c r="BL476" s="17" t="s">
        <v>129</v>
      </c>
      <c r="BM476" s="215" t="s">
        <v>581</v>
      </c>
    </row>
    <row r="477" spans="1:47" s="2" customFormat="1" ht="12">
      <c r="A477" s="38"/>
      <c r="B477" s="39"/>
      <c r="C477" s="40"/>
      <c r="D477" s="217" t="s">
        <v>131</v>
      </c>
      <c r="E477" s="40"/>
      <c r="F477" s="218" t="s">
        <v>580</v>
      </c>
      <c r="G477" s="40"/>
      <c r="H477" s="40"/>
      <c r="I477" s="219"/>
      <c r="J477" s="40"/>
      <c r="K477" s="40"/>
      <c r="L477" s="44"/>
      <c r="M477" s="220"/>
      <c r="N477" s="221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131</v>
      </c>
      <c r="AU477" s="17" t="s">
        <v>82</v>
      </c>
    </row>
    <row r="478" spans="1:47" s="2" customFormat="1" ht="12">
      <c r="A478" s="38"/>
      <c r="B478" s="39"/>
      <c r="C478" s="40"/>
      <c r="D478" s="222" t="s">
        <v>133</v>
      </c>
      <c r="E478" s="40"/>
      <c r="F478" s="223" t="s">
        <v>582</v>
      </c>
      <c r="G478" s="40"/>
      <c r="H478" s="40"/>
      <c r="I478" s="219"/>
      <c r="J478" s="40"/>
      <c r="K478" s="40"/>
      <c r="L478" s="44"/>
      <c r="M478" s="220"/>
      <c r="N478" s="221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133</v>
      </c>
      <c r="AU478" s="17" t="s">
        <v>82</v>
      </c>
    </row>
    <row r="479" spans="1:51" s="14" customFormat="1" ht="12">
      <c r="A479" s="14"/>
      <c r="B479" s="234"/>
      <c r="C479" s="235"/>
      <c r="D479" s="217" t="s">
        <v>135</v>
      </c>
      <c r="E479" s="236" t="s">
        <v>19</v>
      </c>
      <c r="F479" s="237" t="s">
        <v>546</v>
      </c>
      <c r="G479" s="235"/>
      <c r="H479" s="238">
        <v>862.592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135</v>
      </c>
      <c r="AU479" s="244" t="s">
        <v>82</v>
      </c>
      <c r="AV479" s="14" t="s">
        <v>82</v>
      </c>
      <c r="AW479" s="14" t="s">
        <v>33</v>
      </c>
      <c r="AX479" s="14" t="s">
        <v>72</v>
      </c>
      <c r="AY479" s="244" t="s">
        <v>122</v>
      </c>
    </row>
    <row r="480" spans="1:51" s="14" customFormat="1" ht="12">
      <c r="A480" s="14"/>
      <c r="B480" s="234"/>
      <c r="C480" s="235"/>
      <c r="D480" s="217" t="s">
        <v>135</v>
      </c>
      <c r="E480" s="236" t="s">
        <v>19</v>
      </c>
      <c r="F480" s="237" t="s">
        <v>547</v>
      </c>
      <c r="G480" s="235"/>
      <c r="H480" s="238">
        <v>18.752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135</v>
      </c>
      <c r="AU480" s="244" t="s">
        <v>82</v>
      </c>
      <c r="AV480" s="14" t="s">
        <v>82</v>
      </c>
      <c r="AW480" s="14" t="s">
        <v>33</v>
      </c>
      <c r="AX480" s="14" t="s">
        <v>72</v>
      </c>
      <c r="AY480" s="244" t="s">
        <v>122</v>
      </c>
    </row>
    <row r="481" spans="1:63" s="12" customFormat="1" ht="22.8" customHeight="1">
      <c r="A481" s="12"/>
      <c r="B481" s="188"/>
      <c r="C481" s="189"/>
      <c r="D481" s="190" t="s">
        <v>71</v>
      </c>
      <c r="E481" s="202" t="s">
        <v>583</v>
      </c>
      <c r="F481" s="202" t="s">
        <v>584</v>
      </c>
      <c r="G481" s="189"/>
      <c r="H481" s="189"/>
      <c r="I481" s="192"/>
      <c r="J481" s="203">
        <f>BK481</f>
        <v>0</v>
      </c>
      <c r="K481" s="189"/>
      <c r="L481" s="194"/>
      <c r="M481" s="195"/>
      <c r="N481" s="196"/>
      <c r="O481" s="196"/>
      <c r="P481" s="197">
        <f>SUM(P482:P487)</f>
        <v>0</v>
      </c>
      <c r="Q481" s="196"/>
      <c r="R481" s="197">
        <f>SUM(R482:R487)</f>
        <v>0</v>
      </c>
      <c r="S481" s="196"/>
      <c r="T481" s="198">
        <f>SUM(T482:T487)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199" t="s">
        <v>80</v>
      </c>
      <c r="AT481" s="200" t="s">
        <v>71</v>
      </c>
      <c r="AU481" s="200" t="s">
        <v>80</v>
      </c>
      <c r="AY481" s="199" t="s">
        <v>122</v>
      </c>
      <c r="BK481" s="201">
        <f>SUM(BK482:BK487)</f>
        <v>0</v>
      </c>
    </row>
    <row r="482" spans="1:65" s="2" customFormat="1" ht="21.75" customHeight="1">
      <c r="A482" s="38"/>
      <c r="B482" s="39"/>
      <c r="C482" s="204" t="s">
        <v>585</v>
      </c>
      <c r="D482" s="204" t="s">
        <v>124</v>
      </c>
      <c r="E482" s="205" t="s">
        <v>586</v>
      </c>
      <c r="F482" s="206" t="s">
        <v>587</v>
      </c>
      <c r="G482" s="207" t="s">
        <v>229</v>
      </c>
      <c r="H482" s="208">
        <v>345.418</v>
      </c>
      <c r="I482" s="209"/>
      <c r="J482" s="210">
        <f>ROUND(I482*H482,2)</f>
        <v>0</v>
      </c>
      <c r="K482" s="206" t="s">
        <v>128</v>
      </c>
      <c r="L482" s="44"/>
      <c r="M482" s="211" t="s">
        <v>19</v>
      </c>
      <c r="N482" s="212" t="s">
        <v>43</v>
      </c>
      <c r="O482" s="84"/>
      <c r="P482" s="213">
        <f>O482*H482</f>
        <v>0</v>
      </c>
      <c r="Q482" s="213">
        <v>0</v>
      </c>
      <c r="R482" s="213">
        <f>Q482*H482</f>
        <v>0</v>
      </c>
      <c r="S482" s="213">
        <v>0</v>
      </c>
      <c r="T482" s="214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15" t="s">
        <v>129</v>
      </c>
      <c r="AT482" s="215" t="s">
        <v>124</v>
      </c>
      <c r="AU482" s="215" t="s">
        <v>82</v>
      </c>
      <c r="AY482" s="17" t="s">
        <v>122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7" t="s">
        <v>80</v>
      </c>
      <c r="BK482" s="216">
        <f>ROUND(I482*H482,2)</f>
        <v>0</v>
      </c>
      <c r="BL482" s="17" t="s">
        <v>129</v>
      </c>
      <c r="BM482" s="215" t="s">
        <v>588</v>
      </c>
    </row>
    <row r="483" spans="1:47" s="2" customFormat="1" ht="12">
      <c r="A483" s="38"/>
      <c r="B483" s="39"/>
      <c r="C483" s="40"/>
      <c r="D483" s="217" t="s">
        <v>131</v>
      </c>
      <c r="E483" s="40"/>
      <c r="F483" s="218" t="s">
        <v>589</v>
      </c>
      <c r="G483" s="40"/>
      <c r="H483" s="40"/>
      <c r="I483" s="219"/>
      <c r="J483" s="40"/>
      <c r="K483" s="40"/>
      <c r="L483" s="44"/>
      <c r="M483" s="220"/>
      <c r="N483" s="221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131</v>
      </c>
      <c r="AU483" s="17" t="s">
        <v>82</v>
      </c>
    </row>
    <row r="484" spans="1:47" s="2" customFormat="1" ht="12">
      <c r="A484" s="38"/>
      <c r="B484" s="39"/>
      <c r="C484" s="40"/>
      <c r="D484" s="222" t="s">
        <v>133</v>
      </c>
      <c r="E484" s="40"/>
      <c r="F484" s="223" t="s">
        <v>590</v>
      </c>
      <c r="G484" s="40"/>
      <c r="H484" s="40"/>
      <c r="I484" s="219"/>
      <c r="J484" s="40"/>
      <c r="K484" s="40"/>
      <c r="L484" s="44"/>
      <c r="M484" s="220"/>
      <c r="N484" s="221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133</v>
      </c>
      <c r="AU484" s="17" t="s">
        <v>82</v>
      </c>
    </row>
    <row r="485" spans="1:65" s="2" customFormat="1" ht="21.75" customHeight="1">
      <c r="A485" s="38"/>
      <c r="B485" s="39"/>
      <c r="C485" s="204" t="s">
        <v>591</v>
      </c>
      <c r="D485" s="204" t="s">
        <v>124</v>
      </c>
      <c r="E485" s="205" t="s">
        <v>592</v>
      </c>
      <c r="F485" s="206" t="s">
        <v>593</v>
      </c>
      <c r="G485" s="207" t="s">
        <v>229</v>
      </c>
      <c r="H485" s="208">
        <v>345.418</v>
      </c>
      <c r="I485" s="209"/>
      <c r="J485" s="210">
        <f>ROUND(I485*H485,2)</f>
        <v>0</v>
      </c>
      <c r="K485" s="206" t="s">
        <v>128</v>
      </c>
      <c r="L485" s="44"/>
      <c r="M485" s="211" t="s">
        <v>19</v>
      </c>
      <c r="N485" s="212" t="s">
        <v>43</v>
      </c>
      <c r="O485" s="84"/>
      <c r="P485" s="213">
        <f>O485*H485</f>
        <v>0</v>
      </c>
      <c r="Q485" s="213">
        <v>0</v>
      </c>
      <c r="R485" s="213">
        <f>Q485*H485</f>
        <v>0</v>
      </c>
      <c r="S485" s="213">
        <v>0</v>
      </c>
      <c r="T485" s="214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15" t="s">
        <v>129</v>
      </c>
      <c r="AT485" s="215" t="s">
        <v>124</v>
      </c>
      <c r="AU485" s="215" t="s">
        <v>82</v>
      </c>
      <c r="AY485" s="17" t="s">
        <v>122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17" t="s">
        <v>80</v>
      </c>
      <c r="BK485" s="216">
        <f>ROUND(I485*H485,2)</f>
        <v>0</v>
      </c>
      <c r="BL485" s="17" t="s">
        <v>129</v>
      </c>
      <c r="BM485" s="215" t="s">
        <v>594</v>
      </c>
    </row>
    <row r="486" spans="1:47" s="2" customFormat="1" ht="12">
      <c r="A486" s="38"/>
      <c r="B486" s="39"/>
      <c r="C486" s="40"/>
      <c r="D486" s="217" t="s">
        <v>131</v>
      </c>
      <c r="E486" s="40"/>
      <c r="F486" s="218" t="s">
        <v>595</v>
      </c>
      <c r="G486" s="40"/>
      <c r="H486" s="40"/>
      <c r="I486" s="219"/>
      <c r="J486" s="40"/>
      <c r="K486" s="40"/>
      <c r="L486" s="44"/>
      <c r="M486" s="220"/>
      <c r="N486" s="221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131</v>
      </c>
      <c r="AU486" s="17" t="s">
        <v>82</v>
      </c>
    </row>
    <row r="487" spans="1:47" s="2" customFormat="1" ht="12">
      <c r="A487" s="38"/>
      <c r="B487" s="39"/>
      <c r="C487" s="40"/>
      <c r="D487" s="222" t="s">
        <v>133</v>
      </c>
      <c r="E487" s="40"/>
      <c r="F487" s="223" t="s">
        <v>596</v>
      </c>
      <c r="G487" s="40"/>
      <c r="H487" s="40"/>
      <c r="I487" s="219"/>
      <c r="J487" s="40"/>
      <c r="K487" s="40"/>
      <c r="L487" s="44"/>
      <c r="M487" s="256"/>
      <c r="N487" s="257"/>
      <c r="O487" s="258"/>
      <c r="P487" s="258"/>
      <c r="Q487" s="258"/>
      <c r="R487" s="258"/>
      <c r="S487" s="258"/>
      <c r="T487" s="259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133</v>
      </c>
      <c r="AU487" s="17" t="s">
        <v>82</v>
      </c>
    </row>
    <row r="488" spans="1:31" s="2" customFormat="1" ht="6.95" customHeight="1">
      <c r="A488" s="38"/>
      <c r="B488" s="59"/>
      <c r="C488" s="60"/>
      <c r="D488" s="60"/>
      <c r="E488" s="60"/>
      <c r="F488" s="60"/>
      <c r="G488" s="60"/>
      <c r="H488" s="60"/>
      <c r="I488" s="60"/>
      <c r="J488" s="60"/>
      <c r="K488" s="60"/>
      <c r="L488" s="44"/>
      <c r="M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</row>
  </sheetData>
  <sheetProtection password="CC35" sheet="1" objects="1" scenarios="1" formatColumns="0" formatRows="0" autoFilter="0"/>
  <autoFilter ref="C85:K48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1/113107223"/>
    <hyperlink ref="F98" r:id="rId2" display="https://podminky.urs.cz/item/CS_URS_2023_01/113154223"/>
    <hyperlink ref="F107" r:id="rId3" display="https://podminky.urs.cz/item/CS_URS_2023_01/113154431"/>
    <hyperlink ref="F116" r:id="rId4" display="https://podminky.urs.cz/item/CS_URS_2023_01/113154432"/>
    <hyperlink ref="F124" r:id="rId5" display="https://podminky.urs.cz/item/CS_URS_2023_01/113154434"/>
    <hyperlink ref="F133" r:id="rId6" display="https://podminky.urs.cz/item/CS_URS_2023_01/122252203"/>
    <hyperlink ref="F141" r:id="rId7" display="https://podminky.urs.cz/item/CS_URS_2023_01/132251251"/>
    <hyperlink ref="F158" r:id="rId8" display="https://podminky.urs.cz/item/CS_URS_2023_01/167151101"/>
    <hyperlink ref="F163" r:id="rId9" display="https://podminky.urs.cz/item/CS_URS_2023_01/171152111"/>
    <hyperlink ref="F174" r:id="rId10" display="https://podminky.urs.cz/item/CS_URS_2023_01/171201231"/>
    <hyperlink ref="F180" r:id="rId11" display="https://podminky.urs.cz/item/CS_URS_2023_01/174151101"/>
    <hyperlink ref="F186" r:id="rId12" display="https://podminky.urs.cz/item/CS_URS_2023_01/181951112"/>
    <hyperlink ref="F194" r:id="rId13" display="https://podminky.urs.cz/item/CS_URS_2023_01/451315126"/>
    <hyperlink ref="F200" r:id="rId14" display="https://podminky.urs.cz/item/CS_URS_2023_01/451541111"/>
    <hyperlink ref="F206" r:id="rId15" display="https://podminky.urs.cz/item/CS_URS_2023_01/451573111"/>
    <hyperlink ref="F214" r:id="rId16" display="https://podminky.urs.cz/item/CS_URS_2023_01/564760101"/>
    <hyperlink ref="F220" r:id="rId17" display="https://podminky.urs.cz/item/CS_URS_2023_01/564851111"/>
    <hyperlink ref="F227" r:id="rId18" display="https://podminky.urs.cz/item/CS_URS_2023_01/564861111"/>
    <hyperlink ref="F235" r:id="rId19" display="https://podminky.urs.cz/item/CS_URS_2023_01/565135101"/>
    <hyperlink ref="F242" r:id="rId20" display="https://podminky.urs.cz/item/CS_URS_2023_01/569903311"/>
    <hyperlink ref="F249" r:id="rId21" display="https://podminky.urs.cz/item/CS_URS_2023_01/572531122"/>
    <hyperlink ref="F256" r:id="rId22" display="https://podminky.urs.cz/item/CS_URS_2023_01/573231107"/>
    <hyperlink ref="F273" r:id="rId23" display="https://podminky.urs.cz/item/CS_URS_2023_01/577144121"/>
    <hyperlink ref="F289" r:id="rId24" display="https://podminky.urs.cz/item/CS_URS_2023_01/577145112"/>
    <hyperlink ref="F296" r:id="rId25" display="https://podminky.urs.cz/item/CS_URS_2023_01/577165122"/>
    <hyperlink ref="F304" r:id="rId26" display="https://podminky.urs.cz/item/CS_URS_2023_01/597161111"/>
    <hyperlink ref="F311" r:id="rId27" display="https://podminky.urs.cz/item/CS_URS_2023_01/912211111"/>
    <hyperlink ref="F319" r:id="rId28" display="https://podminky.urs.cz/item/CS_URS_2023_01/912221111"/>
    <hyperlink ref="F328" r:id="rId29" display="https://podminky.urs.cz/item/CS_URS_2023_01/915111112"/>
    <hyperlink ref="F335" r:id="rId30" display="https://podminky.urs.cz/item/CS_URS_2023_01/915121122"/>
    <hyperlink ref="F342" r:id="rId31" display="https://podminky.urs.cz/item/CS_URS_2023_01/915211112"/>
    <hyperlink ref="F350" r:id="rId32" display="https://podminky.urs.cz/item/CS_URS_2023_01/915221122"/>
    <hyperlink ref="F358" r:id="rId33" display="https://podminky.urs.cz/item/CS_URS_2023_01/915611111"/>
    <hyperlink ref="F372" r:id="rId34" display="https://podminky.urs.cz/item/CS_URS_2023_01/919535559"/>
    <hyperlink ref="F378" r:id="rId35" display="https://podminky.urs.cz/item/CS_URS_2023_01/919551112"/>
    <hyperlink ref="F387" r:id="rId36" display="https://podminky.urs.cz/item/CS_URS_2023_01/919721282"/>
    <hyperlink ref="F394" r:id="rId37" display="https://podminky.urs.cz/item/CS_URS_2023_01/919732211"/>
    <hyperlink ref="F400" r:id="rId38" display="https://podminky.urs.cz/item/CS_URS_2023_01/919735111"/>
    <hyperlink ref="F407" r:id="rId39" display="https://podminky.urs.cz/item/CS_URS_2023_01/938902151"/>
    <hyperlink ref="F413" r:id="rId40" display="https://podminky.urs.cz/item/CS_URS_2023_01/938909311"/>
    <hyperlink ref="F420" r:id="rId41" display="https://podminky.urs.cz/item/CS_URS_2023_01/961021311"/>
    <hyperlink ref="F426" r:id="rId42" display="https://podminky.urs.cz/item/CS_URS_2023_01/961044111"/>
    <hyperlink ref="F432" r:id="rId43" display="https://podminky.urs.cz/item/CS_URS_2023_01/961055111"/>
    <hyperlink ref="F459" r:id="rId44" display="https://podminky.urs.cz/item/CS_URS_2023_01/997221611"/>
    <hyperlink ref="F464" r:id="rId45" display="https://podminky.urs.cz/item/CS_URS_2023_01/997221861"/>
    <hyperlink ref="F468" r:id="rId46" display="https://podminky.urs.cz/item/CS_URS_2023_01/997221862"/>
    <hyperlink ref="F472" r:id="rId47" display="https://podminky.urs.cz/item/CS_URS_2023_01/997221873"/>
    <hyperlink ref="F478" r:id="rId48" display="https://podminky.urs.cz/item/CS_URS_2023_01/997221875"/>
    <hyperlink ref="F484" r:id="rId49" display="https://podminky.urs.cz/item/CS_URS_2023_01/998225111"/>
    <hyperlink ref="F487" r:id="rId50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II/205 Loza – x III/205 11 Hvozd, oprava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597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ROUND((SUM(BE86:BE241)),2)</f>
        <v>0</v>
      </c>
      <c r="G33" s="38"/>
      <c r="H33" s="38"/>
      <c r="I33" s="148">
        <v>0.21</v>
      </c>
      <c r="J33" s="147">
        <f>ROUND(((SUM(BE86:BE241))*I33),2)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ROUND((SUM(BF86:BF241)),2)</f>
        <v>0</v>
      </c>
      <c r="G34" s="38"/>
      <c r="H34" s="38"/>
      <c r="I34" s="148">
        <v>0.15</v>
      </c>
      <c r="J34" s="147">
        <f>ROUND(((SUM(BF86:BF241))*I34),2)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ROUND((SUM(BG86:BG241)),2)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ROUND((SUM(BH86:BH241)),2)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ROUND((SUM(BI86:BI241)),2)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II/205 Loza – x III/205 11 Hvozd, oprava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102 - Oprava vozovky v průtahu Dražení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 ú. Dražeň 650218, k.ú. Loza 6288611</v>
      </c>
      <c r="G52" s="40"/>
      <c r="H52" s="40"/>
      <c r="I52" s="32" t="s">
        <v>23</v>
      </c>
      <c r="J52" s="72" t="str">
        <f>IF(J12="","",J12)</f>
        <v>23. 2. 2023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p.o.</v>
      </c>
      <c r="G54" s="40"/>
      <c r="H54" s="40"/>
      <c r="I54" s="32" t="s">
        <v>31</v>
      </c>
      <c r="J54" s="36" t="str">
        <f>E21</f>
        <v>STAVplan-CZ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J98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598</v>
      </c>
      <c r="E63" s="174"/>
      <c r="F63" s="174"/>
      <c r="G63" s="174"/>
      <c r="H63" s="174"/>
      <c r="I63" s="174"/>
      <c r="J63" s="175">
        <f>J143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104</v>
      </c>
      <c r="E64" s="174"/>
      <c r="F64" s="174"/>
      <c r="G64" s="174"/>
      <c r="H64" s="174"/>
      <c r="I64" s="174"/>
      <c r="J64" s="175">
        <f>J154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105</v>
      </c>
      <c r="E65" s="174"/>
      <c r="F65" s="174"/>
      <c r="G65" s="174"/>
      <c r="H65" s="174"/>
      <c r="I65" s="174"/>
      <c r="J65" s="175">
        <f>J222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106</v>
      </c>
      <c r="E66" s="174"/>
      <c r="F66" s="174"/>
      <c r="G66" s="174"/>
      <c r="H66" s="174"/>
      <c r="I66" s="174"/>
      <c r="J66" s="175">
        <f>J235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107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II/205 Loza – x III/205 11 Hvozd, oprava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93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102 - Oprava vozovky v průtahu Dražení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k. ú. Dražeň 650218, k.ú. Loza 6288611</v>
      </c>
      <c r="G80" s="40"/>
      <c r="H80" s="40"/>
      <c r="I80" s="32" t="s">
        <v>23</v>
      </c>
      <c r="J80" s="72" t="str">
        <f>IF(J12="","",J12)</f>
        <v>23. 2. 2023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Správa a údržba silnic Plzeňského kraje, p.o.</v>
      </c>
      <c r="G82" s="40"/>
      <c r="H82" s="40"/>
      <c r="I82" s="32" t="s">
        <v>31</v>
      </c>
      <c r="J82" s="36" t="str">
        <f>E21</f>
        <v>STAVplan-CZ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108</v>
      </c>
      <c r="D85" s="180" t="s">
        <v>57</v>
      </c>
      <c r="E85" s="180" t="s">
        <v>53</v>
      </c>
      <c r="F85" s="180" t="s">
        <v>54</v>
      </c>
      <c r="G85" s="180" t="s">
        <v>109</v>
      </c>
      <c r="H85" s="180" t="s">
        <v>110</v>
      </c>
      <c r="I85" s="180" t="s">
        <v>111</v>
      </c>
      <c r="J85" s="180" t="s">
        <v>98</v>
      </c>
      <c r="K85" s="181" t="s">
        <v>112</v>
      </c>
      <c r="L85" s="182"/>
      <c r="M85" s="92" t="s">
        <v>19</v>
      </c>
      <c r="N85" s="93" t="s">
        <v>42</v>
      </c>
      <c r="O85" s="93" t="s">
        <v>113</v>
      </c>
      <c r="P85" s="93" t="s">
        <v>114</v>
      </c>
      <c r="Q85" s="93" t="s">
        <v>115</v>
      </c>
      <c r="R85" s="93" t="s">
        <v>116</v>
      </c>
      <c r="S85" s="93" t="s">
        <v>117</v>
      </c>
      <c r="T85" s="94" t="s">
        <v>118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119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3.4490600000000002</v>
      </c>
      <c r="S86" s="96"/>
      <c r="T86" s="186">
        <f>T87</f>
        <v>328.90000000000003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99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71</v>
      </c>
      <c r="E87" s="191" t="s">
        <v>120</v>
      </c>
      <c r="F87" s="191" t="s">
        <v>121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P88+P98+P143+P154+P222+P235</f>
        <v>0</v>
      </c>
      <c r="Q87" s="196"/>
      <c r="R87" s="197">
        <f>R88+R98+R143+R154+R222+R235</f>
        <v>3.4490600000000002</v>
      </c>
      <c r="S87" s="196"/>
      <c r="T87" s="198">
        <f>T88+T98+T143+T154+T222+T235</f>
        <v>328.90000000000003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80</v>
      </c>
      <c r="AT87" s="200" t="s">
        <v>71</v>
      </c>
      <c r="AU87" s="200" t="s">
        <v>72</v>
      </c>
      <c r="AY87" s="199" t="s">
        <v>122</v>
      </c>
      <c r="BK87" s="201">
        <f>BK88+BK98+BK143+BK154+BK222+BK235</f>
        <v>0</v>
      </c>
    </row>
    <row r="88" spans="1:63" s="12" customFormat="1" ht="22.8" customHeight="1">
      <c r="A88" s="12"/>
      <c r="B88" s="188"/>
      <c r="C88" s="189"/>
      <c r="D88" s="190" t="s">
        <v>71</v>
      </c>
      <c r="E88" s="202" t="s">
        <v>80</v>
      </c>
      <c r="F88" s="202" t="s">
        <v>123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SUM(P89:P97)</f>
        <v>0</v>
      </c>
      <c r="Q88" s="196"/>
      <c r="R88" s="197">
        <f>SUM(R89:R97)</f>
        <v>0.2002</v>
      </c>
      <c r="S88" s="196"/>
      <c r="T88" s="198">
        <f>SUM(T89:T97)</f>
        <v>328.90000000000003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80</v>
      </c>
      <c r="AT88" s="200" t="s">
        <v>71</v>
      </c>
      <c r="AU88" s="200" t="s">
        <v>80</v>
      </c>
      <c r="AY88" s="199" t="s">
        <v>122</v>
      </c>
      <c r="BK88" s="201">
        <f>SUM(BK89:BK97)</f>
        <v>0</v>
      </c>
    </row>
    <row r="89" spans="1:65" s="2" customFormat="1" ht="21.75" customHeight="1">
      <c r="A89" s="38"/>
      <c r="B89" s="39"/>
      <c r="C89" s="204" t="s">
        <v>80</v>
      </c>
      <c r="D89" s="204" t="s">
        <v>124</v>
      </c>
      <c r="E89" s="205" t="s">
        <v>599</v>
      </c>
      <c r="F89" s="206" t="s">
        <v>600</v>
      </c>
      <c r="G89" s="207" t="s">
        <v>127</v>
      </c>
      <c r="H89" s="208">
        <v>2860</v>
      </c>
      <c r="I89" s="209"/>
      <c r="J89" s="210">
        <f>ROUND(I89*H89,2)</f>
        <v>0</v>
      </c>
      <c r="K89" s="206" t="s">
        <v>128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7E-05</v>
      </c>
      <c r="R89" s="213">
        <f>Q89*H89</f>
        <v>0.2002</v>
      </c>
      <c r="S89" s="213">
        <v>0.115</v>
      </c>
      <c r="T89" s="214">
        <f>S89*H89</f>
        <v>328.90000000000003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129</v>
      </c>
      <c r="AT89" s="215" t="s">
        <v>124</v>
      </c>
      <c r="AU89" s="215" t="s">
        <v>82</v>
      </c>
      <c r="AY89" s="17" t="s">
        <v>122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129</v>
      </c>
      <c r="BM89" s="215" t="s">
        <v>162</v>
      </c>
    </row>
    <row r="90" spans="1:47" s="2" customFormat="1" ht="12">
      <c r="A90" s="38"/>
      <c r="B90" s="39"/>
      <c r="C90" s="40"/>
      <c r="D90" s="217" t="s">
        <v>131</v>
      </c>
      <c r="E90" s="40"/>
      <c r="F90" s="218" t="s">
        <v>601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131</v>
      </c>
      <c r="AU90" s="17" t="s">
        <v>82</v>
      </c>
    </row>
    <row r="91" spans="1:47" s="2" customFormat="1" ht="12">
      <c r="A91" s="38"/>
      <c r="B91" s="39"/>
      <c r="C91" s="40"/>
      <c r="D91" s="222" t="s">
        <v>133</v>
      </c>
      <c r="E91" s="40"/>
      <c r="F91" s="223" t="s">
        <v>602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82</v>
      </c>
    </row>
    <row r="92" spans="1:47" s="2" customFormat="1" ht="12">
      <c r="A92" s="38"/>
      <c r="B92" s="39"/>
      <c r="C92" s="40"/>
      <c r="D92" s="217" t="s">
        <v>145</v>
      </c>
      <c r="E92" s="40"/>
      <c r="F92" s="245" t="s">
        <v>603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145</v>
      </c>
      <c r="AU92" s="17" t="s">
        <v>82</v>
      </c>
    </row>
    <row r="93" spans="1:51" s="13" customFormat="1" ht="12">
      <c r="A93" s="13"/>
      <c r="B93" s="224"/>
      <c r="C93" s="225"/>
      <c r="D93" s="217" t="s">
        <v>135</v>
      </c>
      <c r="E93" s="226" t="s">
        <v>19</v>
      </c>
      <c r="F93" s="227" t="s">
        <v>157</v>
      </c>
      <c r="G93" s="225"/>
      <c r="H93" s="226" t="s">
        <v>19</v>
      </c>
      <c r="I93" s="228"/>
      <c r="J93" s="225"/>
      <c r="K93" s="225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135</v>
      </c>
      <c r="AU93" s="233" t="s">
        <v>82</v>
      </c>
      <c r="AV93" s="13" t="s">
        <v>80</v>
      </c>
      <c r="AW93" s="13" t="s">
        <v>33</v>
      </c>
      <c r="AX93" s="13" t="s">
        <v>72</v>
      </c>
      <c r="AY93" s="233" t="s">
        <v>122</v>
      </c>
    </row>
    <row r="94" spans="1:51" s="13" customFormat="1" ht="12">
      <c r="A94" s="13"/>
      <c r="B94" s="224"/>
      <c r="C94" s="225"/>
      <c r="D94" s="217" t="s">
        <v>135</v>
      </c>
      <c r="E94" s="226" t="s">
        <v>19</v>
      </c>
      <c r="F94" s="227" t="s">
        <v>137</v>
      </c>
      <c r="G94" s="225"/>
      <c r="H94" s="226" t="s">
        <v>19</v>
      </c>
      <c r="I94" s="228"/>
      <c r="J94" s="225"/>
      <c r="K94" s="225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135</v>
      </c>
      <c r="AU94" s="233" t="s">
        <v>82</v>
      </c>
      <c r="AV94" s="13" t="s">
        <v>80</v>
      </c>
      <c r="AW94" s="13" t="s">
        <v>33</v>
      </c>
      <c r="AX94" s="13" t="s">
        <v>72</v>
      </c>
      <c r="AY94" s="233" t="s">
        <v>122</v>
      </c>
    </row>
    <row r="95" spans="1:51" s="13" customFormat="1" ht="12">
      <c r="A95" s="13"/>
      <c r="B95" s="224"/>
      <c r="C95" s="225"/>
      <c r="D95" s="217" t="s">
        <v>135</v>
      </c>
      <c r="E95" s="226" t="s">
        <v>19</v>
      </c>
      <c r="F95" s="227" t="s">
        <v>604</v>
      </c>
      <c r="G95" s="225"/>
      <c r="H95" s="226" t="s">
        <v>19</v>
      </c>
      <c r="I95" s="228"/>
      <c r="J95" s="225"/>
      <c r="K95" s="225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135</v>
      </c>
      <c r="AU95" s="233" t="s">
        <v>82</v>
      </c>
      <c r="AV95" s="13" t="s">
        <v>80</v>
      </c>
      <c r="AW95" s="13" t="s">
        <v>33</v>
      </c>
      <c r="AX95" s="13" t="s">
        <v>72</v>
      </c>
      <c r="AY95" s="233" t="s">
        <v>122</v>
      </c>
    </row>
    <row r="96" spans="1:51" s="13" customFormat="1" ht="12">
      <c r="A96" s="13"/>
      <c r="B96" s="224"/>
      <c r="C96" s="225"/>
      <c r="D96" s="217" t="s">
        <v>135</v>
      </c>
      <c r="E96" s="226" t="s">
        <v>19</v>
      </c>
      <c r="F96" s="227" t="s">
        <v>148</v>
      </c>
      <c r="G96" s="225"/>
      <c r="H96" s="226" t="s">
        <v>19</v>
      </c>
      <c r="I96" s="228"/>
      <c r="J96" s="225"/>
      <c r="K96" s="225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135</v>
      </c>
      <c r="AU96" s="233" t="s">
        <v>82</v>
      </c>
      <c r="AV96" s="13" t="s">
        <v>80</v>
      </c>
      <c r="AW96" s="13" t="s">
        <v>33</v>
      </c>
      <c r="AX96" s="13" t="s">
        <v>72</v>
      </c>
      <c r="AY96" s="233" t="s">
        <v>122</v>
      </c>
    </row>
    <row r="97" spans="1:51" s="14" customFormat="1" ht="12">
      <c r="A97" s="14"/>
      <c r="B97" s="234"/>
      <c r="C97" s="235"/>
      <c r="D97" s="217" t="s">
        <v>135</v>
      </c>
      <c r="E97" s="236" t="s">
        <v>19</v>
      </c>
      <c r="F97" s="237" t="s">
        <v>605</v>
      </c>
      <c r="G97" s="235"/>
      <c r="H97" s="238">
        <v>2860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135</v>
      </c>
      <c r="AU97" s="244" t="s">
        <v>82</v>
      </c>
      <c r="AV97" s="14" t="s">
        <v>82</v>
      </c>
      <c r="AW97" s="14" t="s">
        <v>33</v>
      </c>
      <c r="AX97" s="14" t="s">
        <v>72</v>
      </c>
      <c r="AY97" s="244" t="s">
        <v>122</v>
      </c>
    </row>
    <row r="98" spans="1:63" s="12" customFormat="1" ht="22.8" customHeight="1">
      <c r="A98" s="12"/>
      <c r="B98" s="188"/>
      <c r="C98" s="189"/>
      <c r="D98" s="190" t="s">
        <v>71</v>
      </c>
      <c r="E98" s="202" t="s">
        <v>168</v>
      </c>
      <c r="F98" s="202" t="s">
        <v>279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SUM(P99:P142)</f>
        <v>0</v>
      </c>
      <c r="Q98" s="196"/>
      <c r="R98" s="197">
        <f>SUM(R99:R142)</f>
        <v>0</v>
      </c>
      <c r="S98" s="196"/>
      <c r="T98" s="198">
        <f>SUM(T99:T142)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80</v>
      </c>
      <c r="AT98" s="200" t="s">
        <v>71</v>
      </c>
      <c r="AU98" s="200" t="s">
        <v>80</v>
      </c>
      <c r="AY98" s="199" t="s">
        <v>122</v>
      </c>
      <c r="BK98" s="201">
        <f>SUM(BK99:BK142)</f>
        <v>0</v>
      </c>
    </row>
    <row r="99" spans="1:65" s="2" customFormat="1" ht="16.5" customHeight="1">
      <c r="A99" s="38"/>
      <c r="B99" s="39"/>
      <c r="C99" s="204" t="s">
        <v>82</v>
      </c>
      <c r="D99" s="204" t="s">
        <v>124</v>
      </c>
      <c r="E99" s="205" t="s">
        <v>281</v>
      </c>
      <c r="F99" s="206" t="s">
        <v>282</v>
      </c>
      <c r="G99" s="207" t="s">
        <v>127</v>
      </c>
      <c r="H99" s="208">
        <v>76</v>
      </c>
      <c r="I99" s="209"/>
      <c r="J99" s="210">
        <f>ROUND(I99*H99,2)</f>
        <v>0</v>
      </c>
      <c r="K99" s="206" t="s">
        <v>128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129</v>
      </c>
      <c r="AT99" s="215" t="s">
        <v>124</v>
      </c>
      <c r="AU99" s="215" t="s">
        <v>82</v>
      </c>
      <c r="AY99" s="17" t="s">
        <v>122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129</v>
      </c>
      <c r="BM99" s="215" t="s">
        <v>283</v>
      </c>
    </row>
    <row r="100" spans="1:47" s="2" customFormat="1" ht="12">
      <c r="A100" s="38"/>
      <c r="B100" s="39"/>
      <c r="C100" s="40"/>
      <c r="D100" s="217" t="s">
        <v>131</v>
      </c>
      <c r="E100" s="40"/>
      <c r="F100" s="218" t="s">
        <v>284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131</v>
      </c>
      <c r="AU100" s="17" t="s">
        <v>82</v>
      </c>
    </row>
    <row r="101" spans="1:47" s="2" customFormat="1" ht="12">
      <c r="A101" s="38"/>
      <c r="B101" s="39"/>
      <c r="C101" s="40"/>
      <c r="D101" s="222" t="s">
        <v>133</v>
      </c>
      <c r="E101" s="40"/>
      <c r="F101" s="223" t="s">
        <v>285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133</v>
      </c>
      <c r="AU101" s="17" t="s">
        <v>82</v>
      </c>
    </row>
    <row r="102" spans="1:51" s="13" customFormat="1" ht="12">
      <c r="A102" s="13"/>
      <c r="B102" s="224"/>
      <c r="C102" s="225"/>
      <c r="D102" s="217" t="s">
        <v>135</v>
      </c>
      <c r="E102" s="226" t="s">
        <v>19</v>
      </c>
      <c r="F102" s="227" t="s">
        <v>286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135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122</v>
      </c>
    </row>
    <row r="103" spans="1:51" s="13" customFormat="1" ht="12">
      <c r="A103" s="13"/>
      <c r="B103" s="224"/>
      <c r="C103" s="225"/>
      <c r="D103" s="217" t="s">
        <v>135</v>
      </c>
      <c r="E103" s="226" t="s">
        <v>19</v>
      </c>
      <c r="F103" s="227" t="s">
        <v>137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135</v>
      </c>
      <c r="AU103" s="233" t="s">
        <v>82</v>
      </c>
      <c r="AV103" s="13" t="s">
        <v>80</v>
      </c>
      <c r="AW103" s="13" t="s">
        <v>33</v>
      </c>
      <c r="AX103" s="13" t="s">
        <v>72</v>
      </c>
      <c r="AY103" s="233" t="s">
        <v>122</v>
      </c>
    </row>
    <row r="104" spans="1:51" s="14" customFormat="1" ht="12">
      <c r="A104" s="14"/>
      <c r="B104" s="234"/>
      <c r="C104" s="235"/>
      <c r="D104" s="217" t="s">
        <v>135</v>
      </c>
      <c r="E104" s="236" t="s">
        <v>19</v>
      </c>
      <c r="F104" s="237" t="s">
        <v>606</v>
      </c>
      <c r="G104" s="235"/>
      <c r="H104" s="238">
        <v>76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135</v>
      </c>
      <c r="AU104" s="244" t="s">
        <v>82</v>
      </c>
      <c r="AV104" s="14" t="s">
        <v>82</v>
      </c>
      <c r="AW104" s="14" t="s">
        <v>33</v>
      </c>
      <c r="AX104" s="14" t="s">
        <v>72</v>
      </c>
      <c r="AY104" s="244" t="s">
        <v>122</v>
      </c>
    </row>
    <row r="105" spans="1:65" s="2" customFormat="1" ht="16.5" customHeight="1">
      <c r="A105" s="38"/>
      <c r="B105" s="39"/>
      <c r="C105" s="204" t="s">
        <v>150</v>
      </c>
      <c r="D105" s="204" t="s">
        <v>124</v>
      </c>
      <c r="E105" s="205" t="s">
        <v>310</v>
      </c>
      <c r="F105" s="206" t="s">
        <v>311</v>
      </c>
      <c r="G105" s="207" t="s">
        <v>180</v>
      </c>
      <c r="H105" s="208">
        <v>10.35</v>
      </c>
      <c r="I105" s="209"/>
      <c r="J105" s="210">
        <f>ROUND(I105*H105,2)</f>
        <v>0</v>
      </c>
      <c r="K105" s="206" t="s">
        <v>128</v>
      </c>
      <c r="L105" s="44"/>
      <c r="M105" s="211" t="s">
        <v>19</v>
      </c>
      <c r="N105" s="212" t="s">
        <v>43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129</v>
      </c>
      <c r="AT105" s="215" t="s">
        <v>124</v>
      </c>
      <c r="AU105" s="215" t="s">
        <v>82</v>
      </c>
      <c r="AY105" s="17" t="s">
        <v>122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129</v>
      </c>
      <c r="BM105" s="215" t="s">
        <v>312</v>
      </c>
    </row>
    <row r="106" spans="1:47" s="2" customFormat="1" ht="12">
      <c r="A106" s="38"/>
      <c r="B106" s="39"/>
      <c r="C106" s="40"/>
      <c r="D106" s="217" t="s">
        <v>131</v>
      </c>
      <c r="E106" s="40"/>
      <c r="F106" s="218" t="s">
        <v>313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131</v>
      </c>
      <c r="AU106" s="17" t="s">
        <v>82</v>
      </c>
    </row>
    <row r="107" spans="1:47" s="2" customFormat="1" ht="12">
      <c r="A107" s="38"/>
      <c r="B107" s="39"/>
      <c r="C107" s="40"/>
      <c r="D107" s="222" t="s">
        <v>133</v>
      </c>
      <c r="E107" s="40"/>
      <c r="F107" s="223" t="s">
        <v>314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133</v>
      </c>
      <c r="AU107" s="17" t="s">
        <v>82</v>
      </c>
    </row>
    <row r="108" spans="1:51" s="13" customFormat="1" ht="12">
      <c r="A108" s="13"/>
      <c r="B108" s="224"/>
      <c r="C108" s="225"/>
      <c r="D108" s="217" t="s">
        <v>135</v>
      </c>
      <c r="E108" s="226" t="s">
        <v>19</v>
      </c>
      <c r="F108" s="227" t="s">
        <v>315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135</v>
      </c>
      <c r="AU108" s="233" t="s">
        <v>82</v>
      </c>
      <c r="AV108" s="13" t="s">
        <v>80</v>
      </c>
      <c r="AW108" s="13" t="s">
        <v>33</v>
      </c>
      <c r="AX108" s="13" t="s">
        <v>72</v>
      </c>
      <c r="AY108" s="233" t="s">
        <v>122</v>
      </c>
    </row>
    <row r="109" spans="1:51" s="13" customFormat="1" ht="12">
      <c r="A109" s="13"/>
      <c r="B109" s="224"/>
      <c r="C109" s="225"/>
      <c r="D109" s="217" t="s">
        <v>135</v>
      </c>
      <c r="E109" s="226" t="s">
        <v>19</v>
      </c>
      <c r="F109" s="227" t="s">
        <v>137</v>
      </c>
      <c r="G109" s="225"/>
      <c r="H109" s="226" t="s">
        <v>19</v>
      </c>
      <c r="I109" s="228"/>
      <c r="J109" s="225"/>
      <c r="K109" s="225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135</v>
      </c>
      <c r="AU109" s="233" t="s">
        <v>82</v>
      </c>
      <c r="AV109" s="13" t="s">
        <v>80</v>
      </c>
      <c r="AW109" s="13" t="s">
        <v>33</v>
      </c>
      <c r="AX109" s="13" t="s">
        <v>72</v>
      </c>
      <c r="AY109" s="233" t="s">
        <v>122</v>
      </c>
    </row>
    <row r="110" spans="1:51" s="14" customFormat="1" ht="12">
      <c r="A110" s="14"/>
      <c r="B110" s="234"/>
      <c r="C110" s="235"/>
      <c r="D110" s="217" t="s">
        <v>135</v>
      </c>
      <c r="E110" s="236" t="s">
        <v>19</v>
      </c>
      <c r="F110" s="237" t="s">
        <v>607</v>
      </c>
      <c r="G110" s="235"/>
      <c r="H110" s="238">
        <v>10.35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135</v>
      </c>
      <c r="AU110" s="244" t="s">
        <v>82</v>
      </c>
      <c r="AV110" s="14" t="s">
        <v>82</v>
      </c>
      <c r="AW110" s="14" t="s">
        <v>33</v>
      </c>
      <c r="AX110" s="14" t="s">
        <v>72</v>
      </c>
      <c r="AY110" s="244" t="s">
        <v>122</v>
      </c>
    </row>
    <row r="111" spans="1:65" s="2" customFormat="1" ht="16.5" customHeight="1">
      <c r="A111" s="38"/>
      <c r="B111" s="39"/>
      <c r="C111" s="204" t="s">
        <v>129</v>
      </c>
      <c r="D111" s="204" t="s">
        <v>124</v>
      </c>
      <c r="E111" s="205" t="s">
        <v>327</v>
      </c>
      <c r="F111" s="206" t="s">
        <v>328</v>
      </c>
      <c r="G111" s="207" t="s">
        <v>127</v>
      </c>
      <c r="H111" s="208">
        <v>3314</v>
      </c>
      <c r="I111" s="209"/>
      <c r="J111" s="210">
        <f>ROUND(I111*H111,2)</f>
        <v>0</v>
      </c>
      <c r="K111" s="206" t="s">
        <v>128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129</v>
      </c>
      <c r="AT111" s="215" t="s">
        <v>124</v>
      </c>
      <c r="AU111" s="215" t="s">
        <v>82</v>
      </c>
      <c r="AY111" s="17" t="s">
        <v>122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129</v>
      </c>
      <c r="BM111" s="215" t="s">
        <v>329</v>
      </c>
    </row>
    <row r="112" spans="1:47" s="2" customFormat="1" ht="12">
      <c r="A112" s="38"/>
      <c r="B112" s="39"/>
      <c r="C112" s="40"/>
      <c r="D112" s="217" t="s">
        <v>131</v>
      </c>
      <c r="E112" s="40"/>
      <c r="F112" s="218" t="s">
        <v>330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131</v>
      </c>
      <c r="AU112" s="17" t="s">
        <v>82</v>
      </c>
    </row>
    <row r="113" spans="1:47" s="2" customFormat="1" ht="12">
      <c r="A113" s="38"/>
      <c r="B113" s="39"/>
      <c r="C113" s="40"/>
      <c r="D113" s="222" t="s">
        <v>133</v>
      </c>
      <c r="E113" s="40"/>
      <c r="F113" s="223" t="s">
        <v>331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133</v>
      </c>
      <c r="AU113" s="17" t="s">
        <v>82</v>
      </c>
    </row>
    <row r="114" spans="1:51" s="13" customFormat="1" ht="12">
      <c r="A114" s="13"/>
      <c r="B114" s="224"/>
      <c r="C114" s="225"/>
      <c r="D114" s="217" t="s">
        <v>135</v>
      </c>
      <c r="E114" s="226" t="s">
        <v>19</v>
      </c>
      <c r="F114" s="227" t="s">
        <v>315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135</v>
      </c>
      <c r="AU114" s="233" t="s">
        <v>82</v>
      </c>
      <c r="AV114" s="13" t="s">
        <v>80</v>
      </c>
      <c r="AW114" s="13" t="s">
        <v>33</v>
      </c>
      <c r="AX114" s="13" t="s">
        <v>72</v>
      </c>
      <c r="AY114" s="233" t="s">
        <v>122</v>
      </c>
    </row>
    <row r="115" spans="1:51" s="13" customFormat="1" ht="12">
      <c r="A115" s="13"/>
      <c r="B115" s="224"/>
      <c r="C115" s="225"/>
      <c r="D115" s="217" t="s">
        <v>135</v>
      </c>
      <c r="E115" s="226" t="s">
        <v>19</v>
      </c>
      <c r="F115" s="227" t="s">
        <v>137</v>
      </c>
      <c r="G115" s="225"/>
      <c r="H115" s="226" t="s">
        <v>19</v>
      </c>
      <c r="I115" s="228"/>
      <c r="J115" s="225"/>
      <c r="K115" s="225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135</v>
      </c>
      <c r="AU115" s="233" t="s">
        <v>82</v>
      </c>
      <c r="AV115" s="13" t="s">
        <v>80</v>
      </c>
      <c r="AW115" s="13" t="s">
        <v>33</v>
      </c>
      <c r="AX115" s="13" t="s">
        <v>72</v>
      </c>
      <c r="AY115" s="233" t="s">
        <v>122</v>
      </c>
    </row>
    <row r="116" spans="1:51" s="13" customFormat="1" ht="12">
      <c r="A116" s="13"/>
      <c r="B116" s="224"/>
      <c r="C116" s="225"/>
      <c r="D116" s="217" t="s">
        <v>135</v>
      </c>
      <c r="E116" s="226" t="s">
        <v>19</v>
      </c>
      <c r="F116" s="227" t="s">
        <v>608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135</v>
      </c>
      <c r="AU116" s="233" t="s">
        <v>82</v>
      </c>
      <c r="AV116" s="13" t="s">
        <v>80</v>
      </c>
      <c r="AW116" s="13" t="s">
        <v>33</v>
      </c>
      <c r="AX116" s="13" t="s">
        <v>72</v>
      </c>
      <c r="AY116" s="233" t="s">
        <v>122</v>
      </c>
    </row>
    <row r="117" spans="1:51" s="13" customFormat="1" ht="12">
      <c r="A117" s="13"/>
      <c r="B117" s="224"/>
      <c r="C117" s="225"/>
      <c r="D117" s="217" t="s">
        <v>135</v>
      </c>
      <c r="E117" s="226" t="s">
        <v>19</v>
      </c>
      <c r="F117" s="227" t="s">
        <v>609</v>
      </c>
      <c r="G117" s="225"/>
      <c r="H117" s="226" t="s">
        <v>19</v>
      </c>
      <c r="I117" s="228"/>
      <c r="J117" s="225"/>
      <c r="K117" s="225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135</v>
      </c>
      <c r="AU117" s="233" t="s">
        <v>82</v>
      </c>
      <c r="AV117" s="13" t="s">
        <v>80</v>
      </c>
      <c r="AW117" s="13" t="s">
        <v>33</v>
      </c>
      <c r="AX117" s="13" t="s">
        <v>72</v>
      </c>
      <c r="AY117" s="233" t="s">
        <v>122</v>
      </c>
    </row>
    <row r="118" spans="1:51" s="14" customFormat="1" ht="12">
      <c r="A118" s="14"/>
      <c r="B118" s="234"/>
      <c r="C118" s="235"/>
      <c r="D118" s="217" t="s">
        <v>135</v>
      </c>
      <c r="E118" s="236" t="s">
        <v>19</v>
      </c>
      <c r="F118" s="237" t="s">
        <v>610</v>
      </c>
      <c r="G118" s="235"/>
      <c r="H118" s="238">
        <v>2860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135</v>
      </c>
      <c r="AU118" s="244" t="s">
        <v>82</v>
      </c>
      <c r="AV118" s="14" t="s">
        <v>82</v>
      </c>
      <c r="AW118" s="14" t="s">
        <v>33</v>
      </c>
      <c r="AX118" s="14" t="s">
        <v>72</v>
      </c>
      <c r="AY118" s="244" t="s">
        <v>122</v>
      </c>
    </row>
    <row r="119" spans="1:51" s="13" customFormat="1" ht="12">
      <c r="A119" s="13"/>
      <c r="B119" s="224"/>
      <c r="C119" s="225"/>
      <c r="D119" s="217" t="s">
        <v>135</v>
      </c>
      <c r="E119" s="226" t="s">
        <v>19</v>
      </c>
      <c r="F119" s="227" t="s">
        <v>348</v>
      </c>
      <c r="G119" s="225"/>
      <c r="H119" s="226" t="s">
        <v>19</v>
      </c>
      <c r="I119" s="228"/>
      <c r="J119" s="225"/>
      <c r="K119" s="225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135</v>
      </c>
      <c r="AU119" s="233" t="s">
        <v>82</v>
      </c>
      <c r="AV119" s="13" t="s">
        <v>80</v>
      </c>
      <c r="AW119" s="13" t="s">
        <v>33</v>
      </c>
      <c r="AX119" s="13" t="s">
        <v>72</v>
      </c>
      <c r="AY119" s="233" t="s">
        <v>122</v>
      </c>
    </row>
    <row r="120" spans="1:51" s="13" customFormat="1" ht="12">
      <c r="A120" s="13"/>
      <c r="B120" s="224"/>
      <c r="C120" s="225"/>
      <c r="D120" s="217" t="s">
        <v>135</v>
      </c>
      <c r="E120" s="226" t="s">
        <v>19</v>
      </c>
      <c r="F120" s="227" t="s">
        <v>137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135</v>
      </c>
      <c r="AU120" s="233" t="s">
        <v>82</v>
      </c>
      <c r="AV120" s="13" t="s">
        <v>80</v>
      </c>
      <c r="AW120" s="13" t="s">
        <v>33</v>
      </c>
      <c r="AX120" s="13" t="s">
        <v>72</v>
      </c>
      <c r="AY120" s="233" t="s">
        <v>122</v>
      </c>
    </row>
    <row r="121" spans="1:51" s="13" customFormat="1" ht="12">
      <c r="A121" s="13"/>
      <c r="B121" s="224"/>
      <c r="C121" s="225"/>
      <c r="D121" s="217" t="s">
        <v>135</v>
      </c>
      <c r="E121" s="226" t="s">
        <v>19</v>
      </c>
      <c r="F121" s="227" t="s">
        <v>609</v>
      </c>
      <c r="G121" s="225"/>
      <c r="H121" s="226" t="s">
        <v>19</v>
      </c>
      <c r="I121" s="228"/>
      <c r="J121" s="225"/>
      <c r="K121" s="225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135</v>
      </c>
      <c r="AU121" s="233" t="s">
        <v>82</v>
      </c>
      <c r="AV121" s="13" t="s">
        <v>80</v>
      </c>
      <c r="AW121" s="13" t="s">
        <v>33</v>
      </c>
      <c r="AX121" s="13" t="s">
        <v>72</v>
      </c>
      <c r="AY121" s="233" t="s">
        <v>122</v>
      </c>
    </row>
    <row r="122" spans="1:51" s="14" customFormat="1" ht="12">
      <c r="A122" s="14"/>
      <c r="B122" s="234"/>
      <c r="C122" s="235"/>
      <c r="D122" s="217" t="s">
        <v>135</v>
      </c>
      <c r="E122" s="236" t="s">
        <v>19</v>
      </c>
      <c r="F122" s="237" t="s">
        <v>611</v>
      </c>
      <c r="G122" s="235"/>
      <c r="H122" s="238">
        <v>378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135</v>
      </c>
      <c r="AU122" s="244" t="s">
        <v>82</v>
      </c>
      <c r="AV122" s="14" t="s">
        <v>82</v>
      </c>
      <c r="AW122" s="14" t="s">
        <v>33</v>
      </c>
      <c r="AX122" s="14" t="s">
        <v>72</v>
      </c>
      <c r="AY122" s="244" t="s">
        <v>122</v>
      </c>
    </row>
    <row r="123" spans="1:51" s="13" customFormat="1" ht="12">
      <c r="A123" s="13"/>
      <c r="B123" s="224"/>
      <c r="C123" s="225"/>
      <c r="D123" s="217" t="s">
        <v>135</v>
      </c>
      <c r="E123" s="226" t="s">
        <v>19</v>
      </c>
      <c r="F123" s="227" t="s">
        <v>286</v>
      </c>
      <c r="G123" s="225"/>
      <c r="H123" s="226" t="s">
        <v>19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135</v>
      </c>
      <c r="AU123" s="233" t="s">
        <v>82</v>
      </c>
      <c r="AV123" s="13" t="s">
        <v>80</v>
      </c>
      <c r="AW123" s="13" t="s">
        <v>33</v>
      </c>
      <c r="AX123" s="13" t="s">
        <v>72</v>
      </c>
      <c r="AY123" s="233" t="s">
        <v>122</v>
      </c>
    </row>
    <row r="124" spans="1:51" s="13" customFormat="1" ht="12">
      <c r="A124" s="13"/>
      <c r="B124" s="224"/>
      <c r="C124" s="225"/>
      <c r="D124" s="217" t="s">
        <v>135</v>
      </c>
      <c r="E124" s="226" t="s">
        <v>19</v>
      </c>
      <c r="F124" s="227" t="s">
        <v>137</v>
      </c>
      <c r="G124" s="225"/>
      <c r="H124" s="226" t="s">
        <v>19</v>
      </c>
      <c r="I124" s="228"/>
      <c r="J124" s="225"/>
      <c r="K124" s="225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135</v>
      </c>
      <c r="AU124" s="233" t="s">
        <v>82</v>
      </c>
      <c r="AV124" s="13" t="s">
        <v>80</v>
      </c>
      <c r="AW124" s="13" t="s">
        <v>33</v>
      </c>
      <c r="AX124" s="13" t="s">
        <v>72</v>
      </c>
      <c r="AY124" s="233" t="s">
        <v>122</v>
      </c>
    </row>
    <row r="125" spans="1:51" s="13" customFormat="1" ht="12">
      <c r="A125" s="13"/>
      <c r="B125" s="224"/>
      <c r="C125" s="225"/>
      <c r="D125" s="217" t="s">
        <v>135</v>
      </c>
      <c r="E125" s="226" t="s">
        <v>19</v>
      </c>
      <c r="F125" s="227" t="s">
        <v>609</v>
      </c>
      <c r="G125" s="225"/>
      <c r="H125" s="226" t="s">
        <v>19</v>
      </c>
      <c r="I125" s="228"/>
      <c r="J125" s="225"/>
      <c r="K125" s="225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135</v>
      </c>
      <c r="AU125" s="233" t="s">
        <v>82</v>
      </c>
      <c r="AV125" s="13" t="s">
        <v>80</v>
      </c>
      <c r="AW125" s="13" t="s">
        <v>33</v>
      </c>
      <c r="AX125" s="13" t="s">
        <v>72</v>
      </c>
      <c r="AY125" s="233" t="s">
        <v>122</v>
      </c>
    </row>
    <row r="126" spans="1:51" s="14" customFormat="1" ht="12">
      <c r="A126" s="14"/>
      <c r="B126" s="234"/>
      <c r="C126" s="235"/>
      <c r="D126" s="217" t="s">
        <v>135</v>
      </c>
      <c r="E126" s="236" t="s">
        <v>19</v>
      </c>
      <c r="F126" s="237" t="s">
        <v>612</v>
      </c>
      <c r="G126" s="235"/>
      <c r="H126" s="238">
        <v>76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135</v>
      </c>
      <c r="AU126" s="244" t="s">
        <v>82</v>
      </c>
      <c r="AV126" s="14" t="s">
        <v>82</v>
      </c>
      <c r="AW126" s="14" t="s">
        <v>33</v>
      </c>
      <c r="AX126" s="14" t="s">
        <v>72</v>
      </c>
      <c r="AY126" s="244" t="s">
        <v>122</v>
      </c>
    </row>
    <row r="127" spans="1:65" s="2" customFormat="1" ht="21.75" customHeight="1">
      <c r="A127" s="38"/>
      <c r="B127" s="39"/>
      <c r="C127" s="204" t="s">
        <v>168</v>
      </c>
      <c r="D127" s="204" t="s">
        <v>124</v>
      </c>
      <c r="E127" s="205" t="s">
        <v>341</v>
      </c>
      <c r="F127" s="206" t="s">
        <v>342</v>
      </c>
      <c r="G127" s="207" t="s">
        <v>127</v>
      </c>
      <c r="H127" s="208">
        <v>3314</v>
      </c>
      <c r="I127" s="209"/>
      <c r="J127" s="210">
        <f>ROUND(I127*H127,2)</f>
        <v>0</v>
      </c>
      <c r="K127" s="206" t="s">
        <v>128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129</v>
      </c>
      <c r="AT127" s="215" t="s">
        <v>124</v>
      </c>
      <c r="AU127" s="215" t="s">
        <v>82</v>
      </c>
      <c r="AY127" s="17" t="s">
        <v>122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129</v>
      </c>
      <c r="BM127" s="215" t="s">
        <v>343</v>
      </c>
    </row>
    <row r="128" spans="1:47" s="2" customFormat="1" ht="12">
      <c r="A128" s="38"/>
      <c r="B128" s="39"/>
      <c r="C128" s="40"/>
      <c r="D128" s="217" t="s">
        <v>131</v>
      </c>
      <c r="E128" s="40"/>
      <c r="F128" s="218" t="s">
        <v>344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131</v>
      </c>
      <c r="AU128" s="17" t="s">
        <v>82</v>
      </c>
    </row>
    <row r="129" spans="1:47" s="2" customFormat="1" ht="12">
      <c r="A129" s="38"/>
      <c r="B129" s="39"/>
      <c r="C129" s="40"/>
      <c r="D129" s="222" t="s">
        <v>133</v>
      </c>
      <c r="E129" s="40"/>
      <c r="F129" s="223" t="s">
        <v>345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82</v>
      </c>
    </row>
    <row r="130" spans="1:51" s="13" customFormat="1" ht="12">
      <c r="A130" s="13"/>
      <c r="B130" s="224"/>
      <c r="C130" s="225"/>
      <c r="D130" s="217" t="s">
        <v>135</v>
      </c>
      <c r="E130" s="226" t="s">
        <v>19</v>
      </c>
      <c r="F130" s="227" t="s">
        <v>315</v>
      </c>
      <c r="G130" s="225"/>
      <c r="H130" s="226" t="s">
        <v>19</v>
      </c>
      <c r="I130" s="228"/>
      <c r="J130" s="225"/>
      <c r="K130" s="225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135</v>
      </c>
      <c r="AU130" s="233" t="s">
        <v>82</v>
      </c>
      <c r="AV130" s="13" t="s">
        <v>80</v>
      </c>
      <c r="AW130" s="13" t="s">
        <v>33</v>
      </c>
      <c r="AX130" s="13" t="s">
        <v>72</v>
      </c>
      <c r="AY130" s="233" t="s">
        <v>122</v>
      </c>
    </row>
    <row r="131" spans="1:51" s="13" customFormat="1" ht="12">
      <c r="A131" s="13"/>
      <c r="B131" s="224"/>
      <c r="C131" s="225"/>
      <c r="D131" s="217" t="s">
        <v>135</v>
      </c>
      <c r="E131" s="226" t="s">
        <v>19</v>
      </c>
      <c r="F131" s="227" t="s">
        <v>137</v>
      </c>
      <c r="G131" s="225"/>
      <c r="H131" s="226" t="s">
        <v>19</v>
      </c>
      <c r="I131" s="228"/>
      <c r="J131" s="225"/>
      <c r="K131" s="225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135</v>
      </c>
      <c r="AU131" s="233" t="s">
        <v>82</v>
      </c>
      <c r="AV131" s="13" t="s">
        <v>80</v>
      </c>
      <c r="AW131" s="13" t="s">
        <v>33</v>
      </c>
      <c r="AX131" s="13" t="s">
        <v>72</v>
      </c>
      <c r="AY131" s="233" t="s">
        <v>122</v>
      </c>
    </row>
    <row r="132" spans="1:51" s="13" customFormat="1" ht="12">
      <c r="A132" s="13"/>
      <c r="B132" s="224"/>
      <c r="C132" s="225"/>
      <c r="D132" s="217" t="s">
        <v>135</v>
      </c>
      <c r="E132" s="226" t="s">
        <v>19</v>
      </c>
      <c r="F132" s="227" t="s">
        <v>608</v>
      </c>
      <c r="G132" s="225"/>
      <c r="H132" s="226" t="s">
        <v>19</v>
      </c>
      <c r="I132" s="228"/>
      <c r="J132" s="225"/>
      <c r="K132" s="225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135</v>
      </c>
      <c r="AU132" s="233" t="s">
        <v>82</v>
      </c>
      <c r="AV132" s="13" t="s">
        <v>80</v>
      </c>
      <c r="AW132" s="13" t="s">
        <v>33</v>
      </c>
      <c r="AX132" s="13" t="s">
        <v>72</v>
      </c>
      <c r="AY132" s="233" t="s">
        <v>122</v>
      </c>
    </row>
    <row r="133" spans="1:51" s="13" customFormat="1" ht="12">
      <c r="A133" s="13"/>
      <c r="B133" s="224"/>
      <c r="C133" s="225"/>
      <c r="D133" s="217" t="s">
        <v>135</v>
      </c>
      <c r="E133" s="226" t="s">
        <v>19</v>
      </c>
      <c r="F133" s="227" t="s">
        <v>346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135</v>
      </c>
      <c r="AU133" s="233" t="s">
        <v>82</v>
      </c>
      <c r="AV133" s="13" t="s">
        <v>80</v>
      </c>
      <c r="AW133" s="13" t="s">
        <v>33</v>
      </c>
      <c r="AX133" s="13" t="s">
        <v>72</v>
      </c>
      <c r="AY133" s="233" t="s">
        <v>122</v>
      </c>
    </row>
    <row r="134" spans="1:51" s="14" customFormat="1" ht="12">
      <c r="A134" s="14"/>
      <c r="B134" s="234"/>
      <c r="C134" s="235"/>
      <c r="D134" s="217" t="s">
        <v>135</v>
      </c>
      <c r="E134" s="236" t="s">
        <v>19</v>
      </c>
      <c r="F134" s="237" t="s">
        <v>613</v>
      </c>
      <c r="G134" s="235"/>
      <c r="H134" s="238">
        <v>2860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135</v>
      </c>
      <c r="AU134" s="244" t="s">
        <v>82</v>
      </c>
      <c r="AV134" s="14" t="s">
        <v>82</v>
      </c>
      <c r="AW134" s="14" t="s">
        <v>33</v>
      </c>
      <c r="AX134" s="14" t="s">
        <v>72</v>
      </c>
      <c r="AY134" s="244" t="s">
        <v>122</v>
      </c>
    </row>
    <row r="135" spans="1:51" s="13" customFormat="1" ht="12">
      <c r="A135" s="13"/>
      <c r="B135" s="224"/>
      <c r="C135" s="225"/>
      <c r="D135" s="217" t="s">
        <v>135</v>
      </c>
      <c r="E135" s="226" t="s">
        <v>19</v>
      </c>
      <c r="F135" s="227" t="s">
        <v>348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135</v>
      </c>
      <c r="AU135" s="233" t="s">
        <v>82</v>
      </c>
      <c r="AV135" s="13" t="s">
        <v>80</v>
      </c>
      <c r="AW135" s="13" t="s">
        <v>33</v>
      </c>
      <c r="AX135" s="13" t="s">
        <v>72</v>
      </c>
      <c r="AY135" s="233" t="s">
        <v>122</v>
      </c>
    </row>
    <row r="136" spans="1:51" s="13" customFormat="1" ht="12">
      <c r="A136" s="13"/>
      <c r="B136" s="224"/>
      <c r="C136" s="225"/>
      <c r="D136" s="217" t="s">
        <v>135</v>
      </c>
      <c r="E136" s="226" t="s">
        <v>19</v>
      </c>
      <c r="F136" s="227" t="s">
        <v>137</v>
      </c>
      <c r="G136" s="225"/>
      <c r="H136" s="226" t="s">
        <v>19</v>
      </c>
      <c r="I136" s="228"/>
      <c r="J136" s="225"/>
      <c r="K136" s="225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135</v>
      </c>
      <c r="AU136" s="233" t="s">
        <v>82</v>
      </c>
      <c r="AV136" s="13" t="s">
        <v>80</v>
      </c>
      <c r="AW136" s="13" t="s">
        <v>33</v>
      </c>
      <c r="AX136" s="13" t="s">
        <v>72</v>
      </c>
      <c r="AY136" s="233" t="s">
        <v>122</v>
      </c>
    </row>
    <row r="137" spans="1:51" s="13" customFormat="1" ht="12">
      <c r="A137" s="13"/>
      <c r="B137" s="224"/>
      <c r="C137" s="225"/>
      <c r="D137" s="217" t="s">
        <v>135</v>
      </c>
      <c r="E137" s="226" t="s">
        <v>19</v>
      </c>
      <c r="F137" s="227" t="s">
        <v>349</v>
      </c>
      <c r="G137" s="225"/>
      <c r="H137" s="226" t="s">
        <v>19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135</v>
      </c>
      <c r="AU137" s="233" t="s">
        <v>82</v>
      </c>
      <c r="AV137" s="13" t="s">
        <v>80</v>
      </c>
      <c r="AW137" s="13" t="s">
        <v>33</v>
      </c>
      <c r="AX137" s="13" t="s">
        <v>72</v>
      </c>
      <c r="AY137" s="233" t="s">
        <v>122</v>
      </c>
    </row>
    <row r="138" spans="1:51" s="14" customFormat="1" ht="12">
      <c r="A138" s="14"/>
      <c r="B138" s="234"/>
      <c r="C138" s="235"/>
      <c r="D138" s="217" t="s">
        <v>135</v>
      </c>
      <c r="E138" s="236" t="s">
        <v>19</v>
      </c>
      <c r="F138" s="237" t="s">
        <v>614</v>
      </c>
      <c r="G138" s="235"/>
      <c r="H138" s="238">
        <v>378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135</v>
      </c>
      <c r="AU138" s="244" t="s">
        <v>82</v>
      </c>
      <c r="AV138" s="14" t="s">
        <v>82</v>
      </c>
      <c r="AW138" s="14" t="s">
        <v>33</v>
      </c>
      <c r="AX138" s="14" t="s">
        <v>72</v>
      </c>
      <c r="AY138" s="244" t="s">
        <v>122</v>
      </c>
    </row>
    <row r="139" spans="1:51" s="13" customFormat="1" ht="12">
      <c r="A139" s="13"/>
      <c r="B139" s="224"/>
      <c r="C139" s="225"/>
      <c r="D139" s="217" t="s">
        <v>135</v>
      </c>
      <c r="E139" s="226" t="s">
        <v>19</v>
      </c>
      <c r="F139" s="227" t="s">
        <v>286</v>
      </c>
      <c r="G139" s="225"/>
      <c r="H139" s="226" t="s">
        <v>19</v>
      </c>
      <c r="I139" s="228"/>
      <c r="J139" s="225"/>
      <c r="K139" s="225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135</v>
      </c>
      <c r="AU139" s="233" t="s">
        <v>82</v>
      </c>
      <c r="AV139" s="13" t="s">
        <v>80</v>
      </c>
      <c r="AW139" s="13" t="s">
        <v>33</v>
      </c>
      <c r="AX139" s="13" t="s">
        <v>72</v>
      </c>
      <c r="AY139" s="233" t="s">
        <v>122</v>
      </c>
    </row>
    <row r="140" spans="1:51" s="13" customFormat="1" ht="12">
      <c r="A140" s="13"/>
      <c r="B140" s="224"/>
      <c r="C140" s="225"/>
      <c r="D140" s="217" t="s">
        <v>135</v>
      </c>
      <c r="E140" s="226" t="s">
        <v>19</v>
      </c>
      <c r="F140" s="227" t="s">
        <v>137</v>
      </c>
      <c r="G140" s="225"/>
      <c r="H140" s="226" t="s">
        <v>19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135</v>
      </c>
      <c r="AU140" s="233" t="s">
        <v>82</v>
      </c>
      <c r="AV140" s="13" t="s">
        <v>80</v>
      </c>
      <c r="AW140" s="13" t="s">
        <v>33</v>
      </c>
      <c r="AX140" s="13" t="s">
        <v>72</v>
      </c>
      <c r="AY140" s="233" t="s">
        <v>122</v>
      </c>
    </row>
    <row r="141" spans="1:51" s="13" customFormat="1" ht="12">
      <c r="A141" s="13"/>
      <c r="B141" s="224"/>
      <c r="C141" s="225"/>
      <c r="D141" s="217" t="s">
        <v>135</v>
      </c>
      <c r="E141" s="226" t="s">
        <v>19</v>
      </c>
      <c r="F141" s="227" t="s">
        <v>346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135</v>
      </c>
      <c r="AU141" s="233" t="s">
        <v>82</v>
      </c>
      <c r="AV141" s="13" t="s">
        <v>80</v>
      </c>
      <c r="AW141" s="13" t="s">
        <v>33</v>
      </c>
      <c r="AX141" s="13" t="s">
        <v>72</v>
      </c>
      <c r="AY141" s="233" t="s">
        <v>122</v>
      </c>
    </row>
    <row r="142" spans="1:51" s="14" customFormat="1" ht="12">
      <c r="A142" s="14"/>
      <c r="B142" s="234"/>
      <c r="C142" s="235"/>
      <c r="D142" s="217" t="s">
        <v>135</v>
      </c>
      <c r="E142" s="236" t="s">
        <v>19</v>
      </c>
      <c r="F142" s="237" t="s">
        <v>615</v>
      </c>
      <c r="G142" s="235"/>
      <c r="H142" s="238">
        <v>76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135</v>
      </c>
      <c r="AU142" s="244" t="s">
        <v>82</v>
      </c>
      <c r="AV142" s="14" t="s">
        <v>82</v>
      </c>
      <c r="AW142" s="14" t="s">
        <v>33</v>
      </c>
      <c r="AX142" s="14" t="s">
        <v>72</v>
      </c>
      <c r="AY142" s="244" t="s">
        <v>122</v>
      </c>
    </row>
    <row r="143" spans="1:63" s="12" customFormat="1" ht="22.8" customHeight="1">
      <c r="A143" s="12"/>
      <c r="B143" s="188"/>
      <c r="C143" s="189"/>
      <c r="D143" s="190" t="s">
        <v>71</v>
      </c>
      <c r="E143" s="202" t="s">
        <v>196</v>
      </c>
      <c r="F143" s="202" t="s">
        <v>616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SUM(P144:P153)</f>
        <v>0</v>
      </c>
      <c r="Q143" s="196"/>
      <c r="R143" s="197">
        <f>SUM(R144:R153)</f>
        <v>2.5153600000000003</v>
      </c>
      <c r="S143" s="196"/>
      <c r="T143" s="198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80</v>
      </c>
      <c r="AT143" s="200" t="s">
        <v>71</v>
      </c>
      <c r="AU143" s="200" t="s">
        <v>80</v>
      </c>
      <c r="AY143" s="199" t="s">
        <v>122</v>
      </c>
      <c r="BK143" s="201">
        <f>SUM(BK144:BK153)</f>
        <v>0</v>
      </c>
    </row>
    <row r="144" spans="1:65" s="2" customFormat="1" ht="16.5" customHeight="1">
      <c r="A144" s="38"/>
      <c r="B144" s="39"/>
      <c r="C144" s="204" t="s">
        <v>177</v>
      </c>
      <c r="D144" s="204" t="s">
        <v>124</v>
      </c>
      <c r="E144" s="205" t="s">
        <v>617</v>
      </c>
      <c r="F144" s="206" t="s">
        <v>618</v>
      </c>
      <c r="G144" s="207" t="s">
        <v>379</v>
      </c>
      <c r="H144" s="208">
        <v>3</v>
      </c>
      <c r="I144" s="209"/>
      <c r="J144" s="210">
        <f>ROUND(I144*H144,2)</f>
        <v>0</v>
      </c>
      <c r="K144" s="206" t="s">
        <v>128</v>
      </c>
      <c r="L144" s="44"/>
      <c r="M144" s="211" t="s">
        <v>19</v>
      </c>
      <c r="N144" s="212" t="s">
        <v>43</v>
      </c>
      <c r="O144" s="84"/>
      <c r="P144" s="213">
        <f>O144*H144</f>
        <v>0</v>
      </c>
      <c r="Q144" s="213">
        <v>0.42368</v>
      </c>
      <c r="R144" s="213">
        <f>Q144*H144</f>
        <v>1.27104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129</v>
      </c>
      <c r="AT144" s="215" t="s">
        <v>124</v>
      </c>
      <c r="AU144" s="215" t="s">
        <v>82</v>
      </c>
      <c r="AY144" s="17" t="s">
        <v>122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80</v>
      </c>
      <c r="BK144" s="216">
        <f>ROUND(I144*H144,2)</f>
        <v>0</v>
      </c>
      <c r="BL144" s="17" t="s">
        <v>129</v>
      </c>
      <c r="BM144" s="215" t="s">
        <v>619</v>
      </c>
    </row>
    <row r="145" spans="1:47" s="2" customFormat="1" ht="12">
      <c r="A145" s="38"/>
      <c r="B145" s="39"/>
      <c r="C145" s="40"/>
      <c r="D145" s="217" t="s">
        <v>131</v>
      </c>
      <c r="E145" s="40"/>
      <c r="F145" s="218" t="s">
        <v>618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131</v>
      </c>
      <c r="AU145" s="17" t="s">
        <v>82</v>
      </c>
    </row>
    <row r="146" spans="1:47" s="2" customFormat="1" ht="12">
      <c r="A146" s="38"/>
      <c r="B146" s="39"/>
      <c r="C146" s="40"/>
      <c r="D146" s="222" t="s">
        <v>133</v>
      </c>
      <c r="E146" s="40"/>
      <c r="F146" s="223" t="s">
        <v>620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133</v>
      </c>
      <c r="AU146" s="17" t="s">
        <v>82</v>
      </c>
    </row>
    <row r="147" spans="1:51" s="13" customFormat="1" ht="12">
      <c r="A147" s="13"/>
      <c r="B147" s="224"/>
      <c r="C147" s="225"/>
      <c r="D147" s="217" t="s">
        <v>135</v>
      </c>
      <c r="E147" s="226" t="s">
        <v>19</v>
      </c>
      <c r="F147" s="227" t="s">
        <v>476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135</v>
      </c>
      <c r="AU147" s="233" t="s">
        <v>82</v>
      </c>
      <c r="AV147" s="13" t="s">
        <v>80</v>
      </c>
      <c r="AW147" s="13" t="s">
        <v>33</v>
      </c>
      <c r="AX147" s="13" t="s">
        <v>72</v>
      </c>
      <c r="AY147" s="233" t="s">
        <v>122</v>
      </c>
    </row>
    <row r="148" spans="1:51" s="14" customFormat="1" ht="12">
      <c r="A148" s="14"/>
      <c r="B148" s="234"/>
      <c r="C148" s="235"/>
      <c r="D148" s="217" t="s">
        <v>135</v>
      </c>
      <c r="E148" s="236" t="s">
        <v>19</v>
      </c>
      <c r="F148" s="237" t="s">
        <v>621</v>
      </c>
      <c r="G148" s="235"/>
      <c r="H148" s="238">
        <v>3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135</v>
      </c>
      <c r="AU148" s="244" t="s">
        <v>82</v>
      </c>
      <c r="AV148" s="14" t="s">
        <v>82</v>
      </c>
      <c r="AW148" s="14" t="s">
        <v>33</v>
      </c>
      <c r="AX148" s="14" t="s">
        <v>72</v>
      </c>
      <c r="AY148" s="244" t="s">
        <v>122</v>
      </c>
    </row>
    <row r="149" spans="1:65" s="2" customFormat="1" ht="21.75" customHeight="1">
      <c r="A149" s="38"/>
      <c r="B149" s="39"/>
      <c r="C149" s="204" t="s">
        <v>187</v>
      </c>
      <c r="D149" s="204" t="s">
        <v>124</v>
      </c>
      <c r="E149" s="205" t="s">
        <v>622</v>
      </c>
      <c r="F149" s="206" t="s">
        <v>623</v>
      </c>
      <c r="G149" s="207" t="s">
        <v>379</v>
      </c>
      <c r="H149" s="208">
        <v>4</v>
      </c>
      <c r="I149" s="209"/>
      <c r="J149" s="210">
        <f>ROUND(I149*H149,2)</f>
        <v>0</v>
      </c>
      <c r="K149" s="206" t="s">
        <v>128</v>
      </c>
      <c r="L149" s="44"/>
      <c r="M149" s="211" t="s">
        <v>19</v>
      </c>
      <c r="N149" s="212" t="s">
        <v>43</v>
      </c>
      <c r="O149" s="84"/>
      <c r="P149" s="213">
        <f>O149*H149</f>
        <v>0</v>
      </c>
      <c r="Q149" s="213">
        <v>0.31108</v>
      </c>
      <c r="R149" s="213">
        <f>Q149*H149</f>
        <v>1.24432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129</v>
      </c>
      <c r="AT149" s="215" t="s">
        <v>124</v>
      </c>
      <c r="AU149" s="215" t="s">
        <v>82</v>
      </c>
      <c r="AY149" s="17" t="s">
        <v>122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129</v>
      </c>
      <c r="BM149" s="215" t="s">
        <v>624</v>
      </c>
    </row>
    <row r="150" spans="1:47" s="2" customFormat="1" ht="12">
      <c r="A150" s="38"/>
      <c r="B150" s="39"/>
      <c r="C150" s="40"/>
      <c r="D150" s="217" t="s">
        <v>131</v>
      </c>
      <c r="E150" s="40"/>
      <c r="F150" s="218" t="s">
        <v>625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131</v>
      </c>
      <c r="AU150" s="17" t="s">
        <v>82</v>
      </c>
    </row>
    <row r="151" spans="1:47" s="2" customFormat="1" ht="12">
      <c r="A151" s="38"/>
      <c r="B151" s="39"/>
      <c r="C151" s="40"/>
      <c r="D151" s="222" t="s">
        <v>133</v>
      </c>
      <c r="E151" s="40"/>
      <c r="F151" s="223" t="s">
        <v>626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133</v>
      </c>
      <c r="AU151" s="17" t="s">
        <v>82</v>
      </c>
    </row>
    <row r="152" spans="1:51" s="13" customFormat="1" ht="12">
      <c r="A152" s="13"/>
      <c r="B152" s="224"/>
      <c r="C152" s="225"/>
      <c r="D152" s="217" t="s">
        <v>135</v>
      </c>
      <c r="E152" s="226" t="s">
        <v>19</v>
      </c>
      <c r="F152" s="227" t="s">
        <v>476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135</v>
      </c>
      <c r="AU152" s="233" t="s">
        <v>82</v>
      </c>
      <c r="AV152" s="13" t="s">
        <v>80</v>
      </c>
      <c r="AW152" s="13" t="s">
        <v>33</v>
      </c>
      <c r="AX152" s="13" t="s">
        <v>72</v>
      </c>
      <c r="AY152" s="233" t="s">
        <v>122</v>
      </c>
    </row>
    <row r="153" spans="1:51" s="14" customFormat="1" ht="12">
      <c r="A153" s="14"/>
      <c r="B153" s="234"/>
      <c r="C153" s="235"/>
      <c r="D153" s="217" t="s">
        <v>135</v>
      </c>
      <c r="E153" s="236" t="s">
        <v>19</v>
      </c>
      <c r="F153" s="237" t="s">
        <v>627</v>
      </c>
      <c r="G153" s="235"/>
      <c r="H153" s="238">
        <v>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135</v>
      </c>
      <c r="AU153" s="244" t="s">
        <v>82</v>
      </c>
      <c r="AV153" s="14" t="s">
        <v>82</v>
      </c>
      <c r="AW153" s="14" t="s">
        <v>33</v>
      </c>
      <c r="AX153" s="14" t="s">
        <v>72</v>
      </c>
      <c r="AY153" s="244" t="s">
        <v>122</v>
      </c>
    </row>
    <row r="154" spans="1:63" s="12" customFormat="1" ht="22.8" customHeight="1">
      <c r="A154" s="12"/>
      <c r="B154" s="188"/>
      <c r="C154" s="189"/>
      <c r="D154" s="190" t="s">
        <v>71</v>
      </c>
      <c r="E154" s="202" t="s">
        <v>204</v>
      </c>
      <c r="F154" s="202" t="s">
        <v>375</v>
      </c>
      <c r="G154" s="189"/>
      <c r="H154" s="189"/>
      <c r="I154" s="192"/>
      <c r="J154" s="203">
        <f>BK154</f>
        <v>0</v>
      </c>
      <c r="K154" s="189"/>
      <c r="L154" s="194"/>
      <c r="M154" s="195"/>
      <c r="N154" s="196"/>
      <c r="O154" s="196"/>
      <c r="P154" s="197">
        <f>SUM(P155:P221)</f>
        <v>0</v>
      </c>
      <c r="Q154" s="196"/>
      <c r="R154" s="197">
        <f>SUM(R155:R221)</f>
        <v>0.7335</v>
      </c>
      <c r="S154" s="196"/>
      <c r="T154" s="198">
        <f>SUM(T155:T221)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9" t="s">
        <v>80</v>
      </c>
      <c r="AT154" s="200" t="s">
        <v>71</v>
      </c>
      <c r="AU154" s="200" t="s">
        <v>80</v>
      </c>
      <c r="AY154" s="199" t="s">
        <v>122</v>
      </c>
      <c r="BK154" s="201">
        <f>SUM(BK155:BK221)</f>
        <v>0</v>
      </c>
    </row>
    <row r="155" spans="1:65" s="2" customFormat="1" ht="16.5" customHeight="1">
      <c r="A155" s="38"/>
      <c r="B155" s="39"/>
      <c r="C155" s="204" t="s">
        <v>196</v>
      </c>
      <c r="D155" s="204" t="s">
        <v>124</v>
      </c>
      <c r="E155" s="205" t="s">
        <v>377</v>
      </c>
      <c r="F155" s="206" t="s">
        <v>378</v>
      </c>
      <c r="G155" s="207" t="s">
        <v>379</v>
      </c>
      <c r="H155" s="208">
        <v>6</v>
      </c>
      <c r="I155" s="209"/>
      <c r="J155" s="210">
        <f>ROUND(I155*H155,2)</f>
        <v>0</v>
      </c>
      <c r="K155" s="206" t="s">
        <v>128</v>
      </c>
      <c r="L155" s="44"/>
      <c r="M155" s="211" t="s">
        <v>19</v>
      </c>
      <c r="N155" s="212" t="s">
        <v>43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129</v>
      </c>
      <c r="AT155" s="215" t="s">
        <v>124</v>
      </c>
      <c r="AU155" s="215" t="s">
        <v>82</v>
      </c>
      <c r="AY155" s="17" t="s">
        <v>122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80</v>
      </c>
      <c r="BK155" s="216">
        <f>ROUND(I155*H155,2)</f>
        <v>0</v>
      </c>
      <c r="BL155" s="17" t="s">
        <v>129</v>
      </c>
      <c r="BM155" s="215" t="s">
        <v>380</v>
      </c>
    </row>
    <row r="156" spans="1:47" s="2" customFormat="1" ht="12">
      <c r="A156" s="38"/>
      <c r="B156" s="39"/>
      <c r="C156" s="40"/>
      <c r="D156" s="217" t="s">
        <v>131</v>
      </c>
      <c r="E156" s="40"/>
      <c r="F156" s="218" t="s">
        <v>381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131</v>
      </c>
      <c r="AU156" s="17" t="s">
        <v>82</v>
      </c>
    </row>
    <row r="157" spans="1:47" s="2" customFormat="1" ht="12">
      <c r="A157" s="38"/>
      <c r="B157" s="39"/>
      <c r="C157" s="40"/>
      <c r="D157" s="222" t="s">
        <v>133</v>
      </c>
      <c r="E157" s="40"/>
      <c r="F157" s="223" t="s">
        <v>382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133</v>
      </c>
      <c r="AU157" s="17" t="s">
        <v>82</v>
      </c>
    </row>
    <row r="158" spans="1:51" s="13" customFormat="1" ht="12">
      <c r="A158" s="13"/>
      <c r="B158" s="224"/>
      <c r="C158" s="225"/>
      <c r="D158" s="217" t="s">
        <v>135</v>
      </c>
      <c r="E158" s="226" t="s">
        <v>19</v>
      </c>
      <c r="F158" s="227" t="s">
        <v>315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135</v>
      </c>
      <c r="AU158" s="233" t="s">
        <v>82</v>
      </c>
      <c r="AV158" s="13" t="s">
        <v>80</v>
      </c>
      <c r="AW158" s="13" t="s">
        <v>33</v>
      </c>
      <c r="AX158" s="13" t="s">
        <v>72</v>
      </c>
      <c r="AY158" s="233" t="s">
        <v>122</v>
      </c>
    </row>
    <row r="159" spans="1:51" s="13" customFormat="1" ht="12">
      <c r="A159" s="13"/>
      <c r="B159" s="224"/>
      <c r="C159" s="225"/>
      <c r="D159" s="217" t="s">
        <v>135</v>
      </c>
      <c r="E159" s="226" t="s">
        <v>19</v>
      </c>
      <c r="F159" s="227" t="s">
        <v>137</v>
      </c>
      <c r="G159" s="225"/>
      <c r="H159" s="226" t="s">
        <v>19</v>
      </c>
      <c r="I159" s="228"/>
      <c r="J159" s="225"/>
      <c r="K159" s="225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135</v>
      </c>
      <c r="AU159" s="233" t="s">
        <v>82</v>
      </c>
      <c r="AV159" s="13" t="s">
        <v>80</v>
      </c>
      <c r="AW159" s="13" t="s">
        <v>33</v>
      </c>
      <c r="AX159" s="13" t="s">
        <v>72</v>
      </c>
      <c r="AY159" s="233" t="s">
        <v>122</v>
      </c>
    </row>
    <row r="160" spans="1:51" s="14" customFormat="1" ht="12">
      <c r="A160" s="14"/>
      <c r="B160" s="234"/>
      <c r="C160" s="235"/>
      <c r="D160" s="217" t="s">
        <v>135</v>
      </c>
      <c r="E160" s="236" t="s">
        <v>19</v>
      </c>
      <c r="F160" s="237" t="s">
        <v>628</v>
      </c>
      <c r="G160" s="235"/>
      <c r="H160" s="238">
        <v>6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135</v>
      </c>
      <c r="AU160" s="244" t="s">
        <v>82</v>
      </c>
      <c r="AV160" s="14" t="s">
        <v>82</v>
      </c>
      <c r="AW160" s="14" t="s">
        <v>33</v>
      </c>
      <c r="AX160" s="14" t="s">
        <v>72</v>
      </c>
      <c r="AY160" s="244" t="s">
        <v>122</v>
      </c>
    </row>
    <row r="161" spans="1:65" s="2" customFormat="1" ht="16.5" customHeight="1">
      <c r="A161" s="38"/>
      <c r="B161" s="39"/>
      <c r="C161" s="246" t="s">
        <v>204</v>
      </c>
      <c r="D161" s="246" t="s">
        <v>226</v>
      </c>
      <c r="E161" s="247" t="s">
        <v>385</v>
      </c>
      <c r="F161" s="248" t="s">
        <v>386</v>
      </c>
      <c r="G161" s="249" t="s">
        <v>379</v>
      </c>
      <c r="H161" s="250">
        <v>6</v>
      </c>
      <c r="I161" s="251"/>
      <c r="J161" s="252">
        <f>ROUND(I161*H161,2)</f>
        <v>0</v>
      </c>
      <c r="K161" s="248" t="s">
        <v>19</v>
      </c>
      <c r="L161" s="253"/>
      <c r="M161" s="254" t="s">
        <v>19</v>
      </c>
      <c r="N161" s="255" t="s">
        <v>43</v>
      </c>
      <c r="O161" s="84"/>
      <c r="P161" s="213">
        <f>O161*H161</f>
        <v>0</v>
      </c>
      <c r="Q161" s="213">
        <v>0.0021</v>
      </c>
      <c r="R161" s="213">
        <f>Q161*H161</f>
        <v>0.0126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196</v>
      </c>
      <c r="AT161" s="215" t="s">
        <v>226</v>
      </c>
      <c r="AU161" s="215" t="s">
        <v>82</v>
      </c>
      <c r="AY161" s="17" t="s">
        <v>122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129</v>
      </c>
      <c r="BM161" s="215" t="s">
        <v>387</v>
      </c>
    </row>
    <row r="162" spans="1:47" s="2" customFormat="1" ht="12">
      <c r="A162" s="38"/>
      <c r="B162" s="39"/>
      <c r="C162" s="40"/>
      <c r="D162" s="217" t="s">
        <v>131</v>
      </c>
      <c r="E162" s="40"/>
      <c r="F162" s="218" t="s">
        <v>386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131</v>
      </c>
      <c r="AU162" s="17" t="s">
        <v>82</v>
      </c>
    </row>
    <row r="163" spans="1:65" s="2" customFormat="1" ht="16.5" customHeight="1">
      <c r="A163" s="38"/>
      <c r="B163" s="39"/>
      <c r="C163" s="204" t="s">
        <v>211</v>
      </c>
      <c r="D163" s="204" t="s">
        <v>124</v>
      </c>
      <c r="E163" s="205" t="s">
        <v>389</v>
      </c>
      <c r="F163" s="206" t="s">
        <v>390</v>
      </c>
      <c r="G163" s="207" t="s">
        <v>379</v>
      </c>
      <c r="H163" s="208">
        <v>20</v>
      </c>
      <c r="I163" s="209"/>
      <c r="J163" s="210">
        <f>ROUND(I163*H163,2)</f>
        <v>0</v>
      </c>
      <c r="K163" s="206" t="s">
        <v>128</v>
      </c>
      <c r="L163" s="44"/>
      <c r="M163" s="211" t="s">
        <v>19</v>
      </c>
      <c r="N163" s="212" t="s">
        <v>43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129</v>
      </c>
      <c r="AT163" s="215" t="s">
        <v>124</v>
      </c>
      <c r="AU163" s="215" t="s">
        <v>82</v>
      </c>
      <c r="AY163" s="17" t="s">
        <v>122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80</v>
      </c>
      <c r="BK163" s="216">
        <f>ROUND(I163*H163,2)</f>
        <v>0</v>
      </c>
      <c r="BL163" s="17" t="s">
        <v>129</v>
      </c>
      <c r="BM163" s="215" t="s">
        <v>391</v>
      </c>
    </row>
    <row r="164" spans="1:47" s="2" customFormat="1" ht="12">
      <c r="A164" s="38"/>
      <c r="B164" s="39"/>
      <c r="C164" s="40"/>
      <c r="D164" s="217" t="s">
        <v>131</v>
      </c>
      <c r="E164" s="40"/>
      <c r="F164" s="218" t="s">
        <v>392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131</v>
      </c>
      <c r="AU164" s="17" t="s">
        <v>82</v>
      </c>
    </row>
    <row r="165" spans="1:47" s="2" customFormat="1" ht="12">
      <c r="A165" s="38"/>
      <c r="B165" s="39"/>
      <c r="C165" s="40"/>
      <c r="D165" s="222" t="s">
        <v>133</v>
      </c>
      <c r="E165" s="40"/>
      <c r="F165" s="223" t="s">
        <v>393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133</v>
      </c>
      <c r="AU165" s="17" t="s">
        <v>82</v>
      </c>
    </row>
    <row r="166" spans="1:51" s="13" customFormat="1" ht="12">
      <c r="A166" s="13"/>
      <c r="B166" s="224"/>
      <c r="C166" s="225"/>
      <c r="D166" s="217" t="s">
        <v>135</v>
      </c>
      <c r="E166" s="226" t="s">
        <v>19</v>
      </c>
      <c r="F166" s="227" t="s">
        <v>315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135</v>
      </c>
      <c r="AU166" s="233" t="s">
        <v>82</v>
      </c>
      <c r="AV166" s="13" t="s">
        <v>80</v>
      </c>
      <c r="AW166" s="13" t="s">
        <v>33</v>
      </c>
      <c r="AX166" s="13" t="s">
        <v>72</v>
      </c>
      <c r="AY166" s="233" t="s">
        <v>122</v>
      </c>
    </row>
    <row r="167" spans="1:51" s="13" customFormat="1" ht="12">
      <c r="A167" s="13"/>
      <c r="B167" s="224"/>
      <c r="C167" s="225"/>
      <c r="D167" s="217" t="s">
        <v>135</v>
      </c>
      <c r="E167" s="226" t="s">
        <v>19</v>
      </c>
      <c r="F167" s="227" t="s">
        <v>395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135</v>
      </c>
      <c r="AU167" s="233" t="s">
        <v>82</v>
      </c>
      <c r="AV167" s="13" t="s">
        <v>80</v>
      </c>
      <c r="AW167" s="13" t="s">
        <v>33</v>
      </c>
      <c r="AX167" s="13" t="s">
        <v>72</v>
      </c>
      <c r="AY167" s="233" t="s">
        <v>122</v>
      </c>
    </row>
    <row r="168" spans="1:51" s="14" customFormat="1" ht="12">
      <c r="A168" s="14"/>
      <c r="B168" s="234"/>
      <c r="C168" s="235"/>
      <c r="D168" s="217" t="s">
        <v>135</v>
      </c>
      <c r="E168" s="236" t="s">
        <v>19</v>
      </c>
      <c r="F168" s="237" t="s">
        <v>629</v>
      </c>
      <c r="G168" s="235"/>
      <c r="H168" s="238">
        <v>20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135</v>
      </c>
      <c r="AU168" s="244" t="s">
        <v>82</v>
      </c>
      <c r="AV168" s="14" t="s">
        <v>82</v>
      </c>
      <c r="AW168" s="14" t="s">
        <v>33</v>
      </c>
      <c r="AX168" s="14" t="s">
        <v>72</v>
      </c>
      <c r="AY168" s="244" t="s">
        <v>122</v>
      </c>
    </row>
    <row r="169" spans="1:65" s="2" customFormat="1" ht="16.5" customHeight="1">
      <c r="A169" s="38"/>
      <c r="B169" s="39"/>
      <c r="C169" s="246" t="s">
        <v>218</v>
      </c>
      <c r="D169" s="246" t="s">
        <v>226</v>
      </c>
      <c r="E169" s="247" t="s">
        <v>398</v>
      </c>
      <c r="F169" s="248" t="s">
        <v>399</v>
      </c>
      <c r="G169" s="249" t="s">
        <v>379</v>
      </c>
      <c r="H169" s="250">
        <v>20</v>
      </c>
      <c r="I169" s="251"/>
      <c r="J169" s="252">
        <f>ROUND(I169*H169,2)</f>
        <v>0</v>
      </c>
      <c r="K169" s="248" t="s">
        <v>128</v>
      </c>
      <c r="L169" s="253"/>
      <c r="M169" s="254" t="s">
        <v>19</v>
      </c>
      <c r="N169" s="255" t="s">
        <v>43</v>
      </c>
      <c r="O169" s="84"/>
      <c r="P169" s="213">
        <f>O169*H169</f>
        <v>0</v>
      </c>
      <c r="Q169" s="213">
        <v>0.00145</v>
      </c>
      <c r="R169" s="213">
        <f>Q169*H169</f>
        <v>0.028999999999999998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196</v>
      </c>
      <c r="AT169" s="215" t="s">
        <v>226</v>
      </c>
      <c r="AU169" s="215" t="s">
        <v>82</v>
      </c>
      <c r="AY169" s="17" t="s">
        <v>122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80</v>
      </c>
      <c r="BK169" s="216">
        <f>ROUND(I169*H169,2)</f>
        <v>0</v>
      </c>
      <c r="BL169" s="17" t="s">
        <v>129</v>
      </c>
      <c r="BM169" s="215" t="s">
        <v>400</v>
      </c>
    </row>
    <row r="170" spans="1:47" s="2" customFormat="1" ht="12">
      <c r="A170" s="38"/>
      <c r="B170" s="39"/>
      <c r="C170" s="40"/>
      <c r="D170" s="217" t="s">
        <v>131</v>
      </c>
      <c r="E170" s="40"/>
      <c r="F170" s="218" t="s">
        <v>399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131</v>
      </c>
      <c r="AU170" s="17" t="s">
        <v>82</v>
      </c>
    </row>
    <row r="171" spans="1:65" s="2" customFormat="1" ht="16.5" customHeight="1">
      <c r="A171" s="38"/>
      <c r="B171" s="39"/>
      <c r="C171" s="204" t="s">
        <v>225</v>
      </c>
      <c r="D171" s="204" t="s">
        <v>124</v>
      </c>
      <c r="E171" s="205" t="s">
        <v>402</v>
      </c>
      <c r="F171" s="206" t="s">
        <v>403</v>
      </c>
      <c r="G171" s="207" t="s">
        <v>321</v>
      </c>
      <c r="H171" s="208">
        <v>797</v>
      </c>
      <c r="I171" s="209"/>
      <c r="J171" s="210">
        <f>ROUND(I171*H171,2)</f>
        <v>0</v>
      </c>
      <c r="K171" s="206" t="s">
        <v>128</v>
      </c>
      <c r="L171" s="44"/>
      <c r="M171" s="211" t="s">
        <v>19</v>
      </c>
      <c r="N171" s="212" t="s">
        <v>43</v>
      </c>
      <c r="O171" s="84"/>
      <c r="P171" s="213">
        <f>O171*H171</f>
        <v>0</v>
      </c>
      <c r="Q171" s="213">
        <v>0.00013</v>
      </c>
      <c r="R171" s="213">
        <f>Q171*H171</f>
        <v>0.10361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129</v>
      </c>
      <c r="AT171" s="215" t="s">
        <v>124</v>
      </c>
      <c r="AU171" s="215" t="s">
        <v>82</v>
      </c>
      <c r="AY171" s="17" t="s">
        <v>122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80</v>
      </c>
      <c r="BK171" s="216">
        <f>ROUND(I171*H171,2)</f>
        <v>0</v>
      </c>
      <c r="BL171" s="17" t="s">
        <v>129</v>
      </c>
      <c r="BM171" s="215" t="s">
        <v>404</v>
      </c>
    </row>
    <row r="172" spans="1:47" s="2" customFormat="1" ht="12">
      <c r="A172" s="38"/>
      <c r="B172" s="39"/>
      <c r="C172" s="40"/>
      <c r="D172" s="217" t="s">
        <v>131</v>
      </c>
      <c r="E172" s="40"/>
      <c r="F172" s="218" t="s">
        <v>405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131</v>
      </c>
      <c r="AU172" s="17" t="s">
        <v>82</v>
      </c>
    </row>
    <row r="173" spans="1:47" s="2" customFormat="1" ht="12">
      <c r="A173" s="38"/>
      <c r="B173" s="39"/>
      <c r="C173" s="40"/>
      <c r="D173" s="222" t="s">
        <v>133</v>
      </c>
      <c r="E173" s="40"/>
      <c r="F173" s="223" t="s">
        <v>406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82</v>
      </c>
    </row>
    <row r="174" spans="1:51" s="13" customFormat="1" ht="12">
      <c r="A174" s="13"/>
      <c r="B174" s="224"/>
      <c r="C174" s="225"/>
      <c r="D174" s="217" t="s">
        <v>135</v>
      </c>
      <c r="E174" s="226" t="s">
        <v>19</v>
      </c>
      <c r="F174" s="227" t="s">
        <v>315</v>
      </c>
      <c r="G174" s="225"/>
      <c r="H174" s="226" t="s">
        <v>19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135</v>
      </c>
      <c r="AU174" s="233" t="s">
        <v>82</v>
      </c>
      <c r="AV174" s="13" t="s">
        <v>80</v>
      </c>
      <c r="AW174" s="13" t="s">
        <v>33</v>
      </c>
      <c r="AX174" s="13" t="s">
        <v>72</v>
      </c>
      <c r="AY174" s="233" t="s">
        <v>122</v>
      </c>
    </row>
    <row r="175" spans="1:51" s="13" customFormat="1" ht="12">
      <c r="A175" s="13"/>
      <c r="B175" s="224"/>
      <c r="C175" s="225"/>
      <c r="D175" s="217" t="s">
        <v>135</v>
      </c>
      <c r="E175" s="226" t="s">
        <v>19</v>
      </c>
      <c r="F175" s="227" t="s">
        <v>137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135</v>
      </c>
      <c r="AU175" s="233" t="s">
        <v>82</v>
      </c>
      <c r="AV175" s="13" t="s">
        <v>80</v>
      </c>
      <c r="AW175" s="13" t="s">
        <v>33</v>
      </c>
      <c r="AX175" s="13" t="s">
        <v>72</v>
      </c>
      <c r="AY175" s="233" t="s">
        <v>122</v>
      </c>
    </row>
    <row r="176" spans="1:51" s="13" customFormat="1" ht="12">
      <c r="A176" s="13"/>
      <c r="B176" s="224"/>
      <c r="C176" s="225"/>
      <c r="D176" s="217" t="s">
        <v>135</v>
      </c>
      <c r="E176" s="226" t="s">
        <v>19</v>
      </c>
      <c r="F176" s="227" t="s">
        <v>407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135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122</v>
      </c>
    </row>
    <row r="177" spans="1:51" s="14" customFormat="1" ht="12">
      <c r="A177" s="14"/>
      <c r="B177" s="234"/>
      <c r="C177" s="235"/>
      <c r="D177" s="217" t="s">
        <v>135</v>
      </c>
      <c r="E177" s="236" t="s">
        <v>19</v>
      </c>
      <c r="F177" s="237" t="s">
        <v>630</v>
      </c>
      <c r="G177" s="235"/>
      <c r="H177" s="238">
        <v>797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135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122</v>
      </c>
    </row>
    <row r="178" spans="1:65" s="2" customFormat="1" ht="16.5" customHeight="1">
      <c r="A178" s="38"/>
      <c r="B178" s="39"/>
      <c r="C178" s="204" t="s">
        <v>233</v>
      </c>
      <c r="D178" s="204" t="s">
        <v>124</v>
      </c>
      <c r="E178" s="205" t="s">
        <v>410</v>
      </c>
      <c r="F178" s="206" t="s">
        <v>411</v>
      </c>
      <c r="G178" s="207" t="s">
        <v>321</v>
      </c>
      <c r="H178" s="208">
        <v>85</v>
      </c>
      <c r="I178" s="209"/>
      <c r="J178" s="210">
        <f>ROUND(I178*H178,2)</f>
        <v>0</v>
      </c>
      <c r="K178" s="206" t="s">
        <v>128</v>
      </c>
      <c r="L178" s="44"/>
      <c r="M178" s="211" t="s">
        <v>19</v>
      </c>
      <c r="N178" s="212" t="s">
        <v>43</v>
      </c>
      <c r="O178" s="84"/>
      <c r="P178" s="213">
        <f>O178*H178</f>
        <v>0</v>
      </c>
      <c r="Q178" s="213">
        <v>0.00016</v>
      </c>
      <c r="R178" s="213">
        <f>Q178*H178</f>
        <v>0.013600000000000001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129</v>
      </c>
      <c r="AT178" s="215" t="s">
        <v>124</v>
      </c>
      <c r="AU178" s="215" t="s">
        <v>82</v>
      </c>
      <c r="AY178" s="17" t="s">
        <v>122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80</v>
      </c>
      <c r="BK178" s="216">
        <f>ROUND(I178*H178,2)</f>
        <v>0</v>
      </c>
      <c r="BL178" s="17" t="s">
        <v>129</v>
      </c>
      <c r="BM178" s="215" t="s">
        <v>412</v>
      </c>
    </row>
    <row r="179" spans="1:47" s="2" customFormat="1" ht="12">
      <c r="A179" s="38"/>
      <c r="B179" s="39"/>
      <c r="C179" s="40"/>
      <c r="D179" s="217" t="s">
        <v>131</v>
      </c>
      <c r="E179" s="40"/>
      <c r="F179" s="218" t="s">
        <v>413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131</v>
      </c>
      <c r="AU179" s="17" t="s">
        <v>82</v>
      </c>
    </row>
    <row r="180" spans="1:47" s="2" customFormat="1" ht="12">
      <c r="A180" s="38"/>
      <c r="B180" s="39"/>
      <c r="C180" s="40"/>
      <c r="D180" s="222" t="s">
        <v>133</v>
      </c>
      <c r="E180" s="40"/>
      <c r="F180" s="223" t="s">
        <v>414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82</v>
      </c>
    </row>
    <row r="181" spans="1:51" s="13" customFormat="1" ht="12">
      <c r="A181" s="13"/>
      <c r="B181" s="224"/>
      <c r="C181" s="225"/>
      <c r="D181" s="217" t="s">
        <v>135</v>
      </c>
      <c r="E181" s="226" t="s">
        <v>19</v>
      </c>
      <c r="F181" s="227" t="s">
        <v>315</v>
      </c>
      <c r="G181" s="225"/>
      <c r="H181" s="226" t="s">
        <v>19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135</v>
      </c>
      <c r="AU181" s="233" t="s">
        <v>82</v>
      </c>
      <c r="AV181" s="13" t="s">
        <v>80</v>
      </c>
      <c r="AW181" s="13" t="s">
        <v>33</v>
      </c>
      <c r="AX181" s="13" t="s">
        <v>72</v>
      </c>
      <c r="AY181" s="233" t="s">
        <v>122</v>
      </c>
    </row>
    <row r="182" spans="1:51" s="13" customFormat="1" ht="12">
      <c r="A182" s="13"/>
      <c r="B182" s="224"/>
      <c r="C182" s="225"/>
      <c r="D182" s="217" t="s">
        <v>135</v>
      </c>
      <c r="E182" s="226" t="s">
        <v>19</v>
      </c>
      <c r="F182" s="227" t="s">
        <v>137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135</v>
      </c>
      <c r="AU182" s="233" t="s">
        <v>82</v>
      </c>
      <c r="AV182" s="13" t="s">
        <v>80</v>
      </c>
      <c r="AW182" s="13" t="s">
        <v>33</v>
      </c>
      <c r="AX182" s="13" t="s">
        <v>72</v>
      </c>
      <c r="AY182" s="233" t="s">
        <v>122</v>
      </c>
    </row>
    <row r="183" spans="1:51" s="13" customFormat="1" ht="12">
      <c r="A183" s="13"/>
      <c r="B183" s="224"/>
      <c r="C183" s="225"/>
      <c r="D183" s="217" t="s">
        <v>135</v>
      </c>
      <c r="E183" s="226" t="s">
        <v>19</v>
      </c>
      <c r="F183" s="227" t="s">
        <v>407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135</v>
      </c>
      <c r="AU183" s="233" t="s">
        <v>82</v>
      </c>
      <c r="AV183" s="13" t="s">
        <v>80</v>
      </c>
      <c r="AW183" s="13" t="s">
        <v>33</v>
      </c>
      <c r="AX183" s="13" t="s">
        <v>72</v>
      </c>
      <c r="AY183" s="233" t="s">
        <v>122</v>
      </c>
    </row>
    <row r="184" spans="1:51" s="14" customFormat="1" ht="12">
      <c r="A184" s="14"/>
      <c r="B184" s="234"/>
      <c r="C184" s="235"/>
      <c r="D184" s="217" t="s">
        <v>135</v>
      </c>
      <c r="E184" s="236" t="s">
        <v>19</v>
      </c>
      <c r="F184" s="237" t="s">
        <v>631</v>
      </c>
      <c r="G184" s="235"/>
      <c r="H184" s="238">
        <v>85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135</v>
      </c>
      <c r="AU184" s="244" t="s">
        <v>82</v>
      </c>
      <c r="AV184" s="14" t="s">
        <v>82</v>
      </c>
      <c r="AW184" s="14" t="s">
        <v>33</v>
      </c>
      <c r="AX184" s="14" t="s">
        <v>72</v>
      </c>
      <c r="AY184" s="244" t="s">
        <v>122</v>
      </c>
    </row>
    <row r="185" spans="1:65" s="2" customFormat="1" ht="16.5" customHeight="1">
      <c r="A185" s="38"/>
      <c r="B185" s="39"/>
      <c r="C185" s="204" t="s">
        <v>240</v>
      </c>
      <c r="D185" s="204" t="s">
        <v>124</v>
      </c>
      <c r="E185" s="205" t="s">
        <v>417</v>
      </c>
      <c r="F185" s="206" t="s">
        <v>418</v>
      </c>
      <c r="G185" s="207" t="s">
        <v>321</v>
      </c>
      <c r="H185" s="208">
        <v>797</v>
      </c>
      <c r="I185" s="209"/>
      <c r="J185" s="210">
        <f>ROUND(I185*H185,2)</f>
        <v>0</v>
      </c>
      <c r="K185" s="206" t="s">
        <v>128</v>
      </c>
      <c r="L185" s="44"/>
      <c r="M185" s="211" t="s">
        <v>19</v>
      </c>
      <c r="N185" s="212" t="s">
        <v>43</v>
      </c>
      <c r="O185" s="84"/>
      <c r="P185" s="213">
        <f>O185*H185</f>
        <v>0</v>
      </c>
      <c r="Q185" s="213">
        <v>0.00033</v>
      </c>
      <c r="R185" s="213">
        <f>Q185*H185</f>
        <v>0.26301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129</v>
      </c>
      <c r="AT185" s="215" t="s">
        <v>124</v>
      </c>
      <c r="AU185" s="215" t="s">
        <v>82</v>
      </c>
      <c r="AY185" s="17" t="s">
        <v>122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129</v>
      </c>
      <c r="BM185" s="215" t="s">
        <v>419</v>
      </c>
    </row>
    <row r="186" spans="1:47" s="2" customFormat="1" ht="12">
      <c r="A186" s="38"/>
      <c r="B186" s="39"/>
      <c r="C186" s="40"/>
      <c r="D186" s="217" t="s">
        <v>131</v>
      </c>
      <c r="E186" s="40"/>
      <c r="F186" s="218" t="s">
        <v>420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131</v>
      </c>
      <c r="AU186" s="17" t="s">
        <v>82</v>
      </c>
    </row>
    <row r="187" spans="1:47" s="2" customFormat="1" ht="12">
      <c r="A187" s="38"/>
      <c r="B187" s="39"/>
      <c r="C187" s="40"/>
      <c r="D187" s="222" t="s">
        <v>133</v>
      </c>
      <c r="E187" s="40"/>
      <c r="F187" s="223" t="s">
        <v>421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133</v>
      </c>
      <c r="AU187" s="17" t="s">
        <v>82</v>
      </c>
    </row>
    <row r="188" spans="1:47" s="2" customFormat="1" ht="12">
      <c r="A188" s="38"/>
      <c r="B188" s="39"/>
      <c r="C188" s="40"/>
      <c r="D188" s="217" t="s">
        <v>145</v>
      </c>
      <c r="E188" s="40"/>
      <c r="F188" s="245" t="s">
        <v>422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145</v>
      </c>
      <c r="AU188" s="17" t="s">
        <v>82</v>
      </c>
    </row>
    <row r="189" spans="1:51" s="13" customFormat="1" ht="12">
      <c r="A189" s="13"/>
      <c r="B189" s="224"/>
      <c r="C189" s="225"/>
      <c r="D189" s="217" t="s">
        <v>135</v>
      </c>
      <c r="E189" s="226" t="s">
        <v>19</v>
      </c>
      <c r="F189" s="227" t="s">
        <v>315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135</v>
      </c>
      <c r="AU189" s="233" t="s">
        <v>82</v>
      </c>
      <c r="AV189" s="13" t="s">
        <v>80</v>
      </c>
      <c r="AW189" s="13" t="s">
        <v>33</v>
      </c>
      <c r="AX189" s="13" t="s">
        <v>72</v>
      </c>
      <c r="AY189" s="233" t="s">
        <v>122</v>
      </c>
    </row>
    <row r="190" spans="1:51" s="13" customFormat="1" ht="12">
      <c r="A190" s="13"/>
      <c r="B190" s="224"/>
      <c r="C190" s="225"/>
      <c r="D190" s="217" t="s">
        <v>135</v>
      </c>
      <c r="E190" s="226" t="s">
        <v>19</v>
      </c>
      <c r="F190" s="227" t="s">
        <v>137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135</v>
      </c>
      <c r="AU190" s="233" t="s">
        <v>82</v>
      </c>
      <c r="AV190" s="13" t="s">
        <v>80</v>
      </c>
      <c r="AW190" s="13" t="s">
        <v>33</v>
      </c>
      <c r="AX190" s="13" t="s">
        <v>72</v>
      </c>
      <c r="AY190" s="233" t="s">
        <v>122</v>
      </c>
    </row>
    <row r="191" spans="1:51" s="13" customFormat="1" ht="12">
      <c r="A191" s="13"/>
      <c r="B191" s="224"/>
      <c r="C191" s="225"/>
      <c r="D191" s="217" t="s">
        <v>135</v>
      </c>
      <c r="E191" s="226" t="s">
        <v>19</v>
      </c>
      <c r="F191" s="227" t="s">
        <v>423</v>
      </c>
      <c r="G191" s="225"/>
      <c r="H191" s="226" t="s">
        <v>19</v>
      </c>
      <c r="I191" s="228"/>
      <c r="J191" s="225"/>
      <c r="K191" s="225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135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122</v>
      </c>
    </row>
    <row r="192" spans="1:51" s="14" customFormat="1" ht="12">
      <c r="A192" s="14"/>
      <c r="B192" s="234"/>
      <c r="C192" s="235"/>
      <c r="D192" s="217" t="s">
        <v>135</v>
      </c>
      <c r="E192" s="236" t="s">
        <v>19</v>
      </c>
      <c r="F192" s="237" t="s">
        <v>630</v>
      </c>
      <c r="G192" s="235"/>
      <c r="H192" s="238">
        <v>797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135</v>
      </c>
      <c r="AU192" s="244" t="s">
        <v>82</v>
      </c>
      <c r="AV192" s="14" t="s">
        <v>82</v>
      </c>
      <c r="AW192" s="14" t="s">
        <v>33</v>
      </c>
      <c r="AX192" s="14" t="s">
        <v>72</v>
      </c>
      <c r="AY192" s="244" t="s">
        <v>122</v>
      </c>
    </row>
    <row r="193" spans="1:65" s="2" customFormat="1" ht="16.5" customHeight="1">
      <c r="A193" s="38"/>
      <c r="B193" s="39"/>
      <c r="C193" s="204" t="s">
        <v>8</v>
      </c>
      <c r="D193" s="204" t="s">
        <v>124</v>
      </c>
      <c r="E193" s="205" t="s">
        <v>425</v>
      </c>
      <c r="F193" s="206" t="s">
        <v>426</v>
      </c>
      <c r="G193" s="207" t="s">
        <v>321</v>
      </c>
      <c r="H193" s="208">
        <v>85</v>
      </c>
      <c r="I193" s="209"/>
      <c r="J193" s="210">
        <f>ROUND(I193*H193,2)</f>
        <v>0</v>
      </c>
      <c r="K193" s="206" t="s">
        <v>128</v>
      </c>
      <c r="L193" s="44"/>
      <c r="M193" s="211" t="s">
        <v>19</v>
      </c>
      <c r="N193" s="212" t="s">
        <v>43</v>
      </c>
      <c r="O193" s="84"/>
      <c r="P193" s="213">
        <f>O193*H193</f>
        <v>0</v>
      </c>
      <c r="Q193" s="213">
        <v>0.00038</v>
      </c>
      <c r="R193" s="213">
        <f>Q193*H193</f>
        <v>0.0323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129</v>
      </c>
      <c r="AT193" s="215" t="s">
        <v>124</v>
      </c>
      <c r="AU193" s="215" t="s">
        <v>82</v>
      </c>
      <c r="AY193" s="17" t="s">
        <v>122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80</v>
      </c>
      <c r="BK193" s="216">
        <f>ROUND(I193*H193,2)</f>
        <v>0</v>
      </c>
      <c r="BL193" s="17" t="s">
        <v>129</v>
      </c>
      <c r="BM193" s="215" t="s">
        <v>427</v>
      </c>
    </row>
    <row r="194" spans="1:47" s="2" customFormat="1" ht="12">
      <c r="A194" s="38"/>
      <c r="B194" s="39"/>
      <c r="C194" s="40"/>
      <c r="D194" s="217" t="s">
        <v>131</v>
      </c>
      <c r="E194" s="40"/>
      <c r="F194" s="218" t="s">
        <v>428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131</v>
      </c>
      <c r="AU194" s="17" t="s">
        <v>82</v>
      </c>
    </row>
    <row r="195" spans="1:47" s="2" customFormat="1" ht="12">
      <c r="A195" s="38"/>
      <c r="B195" s="39"/>
      <c r="C195" s="40"/>
      <c r="D195" s="222" t="s">
        <v>133</v>
      </c>
      <c r="E195" s="40"/>
      <c r="F195" s="223" t="s">
        <v>429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133</v>
      </c>
      <c r="AU195" s="17" t="s">
        <v>82</v>
      </c>
    </row>
    <row r="196" spans="1:47" s="2" customFormat="1" ht="12">
      <c r="A196" s="38"/>
      <c r="B196" s="39"/>
      <c r="C196" s="40"/>
      <c r="D196" s="217" t="s">
        <v>145</v>
      </c>
      <c r="E196" s="40"/>
      <c r="F196" s="245" t="s">
        <v>422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145</v>
      </c>
      <c r="AU196" s="17" t="s">
        <v>82</v>
      </c>
    </row>
    <row r="197" spans="1:51" s="13" customFormat="1" ht="12">
      <c r="A197" s="13"/>
      <c r="B197" s="224"/>
      <c r="C197" s="225"/>
      <c r="D197" s="217" t="s">
        <v>135</v>
      </c>
      <c r="E197" s="226" t="s">
        <v>19</v>
      </c>
      <c r="F197" s="227" t="s">
        <v>315</v>
      </c>
      <c r="G197" s="225"/>
      <c r="H197" s="226" t="s">
        <v>19</v>
      </c>
      <c r="I197" s="228"/>
      <c r="J197" s="225"/>
      <c r="K197" s="225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135</v>
      </c>
      <c r="AU197" s="233" t="s">
        <v>82</v>
      </c>
      <c r="AV197" s="13" t="s">
        <v>80</v>
      </c>
      <c r="AW197" s="13" t="s">
        <v>33</v>
      </c>
      <c r="AX197" s="13" t="s">
        <v>72</v>
      </c>
      <c r="AY197" s="233" t="s">
        <v>122</v>
      </c>
    </row>
    <row r="198" spans="1:51" s="13" customFormat="1" ht="12">
      <c r="A198" s="13"/>
      <c r="B198" s="224"/>
      <c r="C198" s="225"/>
      <c r="D198" s="217" t="s">
        <v>135</v>
      </c>
      <c r="E198" s="226" t="s">
        <v>19</v>
      </c>
      <c r="F198" s="227" t="s">
        <v>137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135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122</v>
      </c>
    </row>
    <row r="199" spans="1:51" s="13" customFormat="1" ht="12">
      <c r="A199" s="13"/>
      <c r="B199" s="224"/>
      <c r="C199" s="225"/>
      <c r="D199" s="217" t="s">
        <v>135</v>
      </c>
      <c r="E199" s="226" t="s">
        <v>19</v>
      </c>
      <c r="F199" s="227" t="s">
        <v>423</v>
      </c>
      <c r="G199" s="225"/>
      <c r="H199" s="226" t="s">
        <v>19</v>
      </c>
      <c r="I199" s="228"/>
      <c r="J199" s="225"/>
      <c r="K199" s="225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135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122</v>
      </c>
    </row>
    <row r="200" spans="1:51" s="14" customFormat="1" ht="12">
      <c r="A200" s="14"/>
      <c r="B200" s="234"/>
      <c r="C200" s="235"/>
      <c r="D200" s="217" t="s">
        <v>135</v>
      </c>
      <c r="E200" s="236" t="s">
        <v>19</v>
      </c>
      <c r="F200" s="237" t="s">
        <v>631</v>
      </c>
      <c r="G200" s="235"/>
      <c r="H200" s="238">
        <v>85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135</v>
      </c>
      <c r="AU200" s="244" t="s">
        <v>82</v>
      </c>
      <c r="AV200" s="14" t="s">
        <v>82</v>
      </c>
      <c r="AW200" s="14" t="s">
        <v>33</v>
      </c>
      <c r="AX200" s="14" t="s">
        <v>72</v>
      </c>
      <c r="AY200" s="244" t="s">
        <v>122</v>
      </c>
    </row>
    <row r="201" spans="1:65" s="2" customFormat="1" ht="16.5" customHeight="1">
      <c r="A201" s="38"/>
      <c r="B201" s="39"/>
      <c r="C201" s="204" t="s">
        <v>256</v>
      </c>
      <c r="D201" s="204" t="s">
        <v>124</v>
      </c>
      <c r="E201" s="205" t="s">
        <v>431</v>
      </c>
      <c r="F201" s="206" t="s">
        <v>432</v>
      </c>
      <c r="G201" s="207" t="s">
        <v>321</v>
      </c>
      <c r="H201" s="208">
        <v>882</v>
      </c>
      <c r="I201" s="209"/>
      <c r="J201" s="210">
        <f>ROUND(I201*H201,2)</f>
        <v>0</v>
      </c>
      <c r="K201" s="206" t="s">
        <v>128</v>
      </c>
      <c r="L201" s="44"/>
      <c r="M201" s="211" t="s">
        <v>19</v>
      </c>
      <c r="N201" s="212" t="s">
        <v>43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129</v>
      </c>
      <c r="AT201" s="215" t="s">
        <v>124</v>
      </c>
      <c r="AU201" s="215" t="s">
        <v>82</v>
      </c>
      <c r="AY201" s="17" t="s">
        <v>122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80</v>
      </c>
      <c r="BK201" s="216">
        <f>ROUND(I201*H201,2)</f>
        <v>0</v>
      </c>
      <c r="BL201" s="17" t="s">
        <v>129</v>
      </c>
      <c r="BM201" s="215" t="s">
        <v>433</v>
      </c>
    </row>
    <row r="202" spans="1:47" s="2" customFormat="1" ht="12">
      <c r="A202" s="38"/>
      <c r="B202" s="39"/>
      <c r="C202" s="40"/>
      <c r="D202" s="217" t="s">
        <v>131</v>
      </c>
      <c r="E202" s="40"/>
      <c r="F202" s="218" t="s">
        <v>434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131</v>
      </c>
      <c r="AU202" s="17" t="s">
        <v>82</v>
      </c>
    </row>
    <row r="203" spans="1:47" s="2" customFormat="1" ht="12">
      <c r="A203" s="38"/>
      <c r="B203" s="39"/>
      <c r="C203" s="40"/>
      <c r="D203" s="222" t="s">
        <v>133</v>
      </c>
      <c r="E203" s="40"/>
      <c r="F203" s="223" t="s">
        <v>435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133</v>
      </c>
      <c r="AU203" s="17" t="s">
        <v>82</v>
      </c>
    </row>
    <row r="204" spans="1:51" s="13" customFormat="1" ht="12">
      <c r="A204" s="13"/>
      <c r="B204" s="224"/>
      <c r="C204" s="225"/>
      <c r="D204" s="217" t="s">
        <v>135</v>
      </c>
      <c r="E204" s="226" t="s">
        <v>19</v>
      </c>
      <c r="F204" s="227" t="s">
        <v>315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135</v>
      </c>
      <c r="AU204" s="233" t="s">
        <v>82</v>
      </c>
      <c r="AV204" s="13" t="s">
        <v>80</v>
      </c>
      <c r="AW204" s="13" t="s">
        <v>33</v>
      </c>
      <c r="AX204" s="13" t="s">
        <v>72</v>
      </c>
      <c r="AY204" s="233" t="s">
        <v>122</v>
      </c>
    </row>
    <row r="205" spans="1:51" s="13" customFormat="1" ht="12">
      <c r="A205" s="13"/>
      <c r="B205" s="224"/>
      <c r="C205" s="225"/>
      <c r="D205" s="217" t="s">
        <v>135</v>
      </c>
      <c r="E205" s="226" t="s">
        <v>19</v>
      </c>
      <c r="F205" s="227" t="s">
        <v>137</v>
      </c>
      <c r="G205" s="225"/>
      <c r="H205" s="226" t="s">
        <v>19</v>
      </c>
      <c r="I205" s="228"/>
      <c r="J205" s="225"/>
      <c r="K205" s="225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135</v>
      </c>
      <c r="AU205" s="233" t="s">
        <v>82</v>
      </c>
      <c r="AV205" s="13" t="s">
        <v>80</v>
      </c>
      <c r="AW205" s="13" t="s">
        <v>33</v>
      </c>
      <c r="AX205" s="13" t="s">
        <v>72</v>
      </c>
      <c r="AY205" s="233" t="s">
        <v>122</v>
      </c>
    </row>
    <row r="206" spans="1:51" s="13" customFormat="1" ht="12">
      <c r="A206" s="13"/>
      <c r="B206" s="224"/>
      <c r="C206" s="225"/>
      <c r="D206" s="217" t="s">
        <v>135</v>
      </c>
      <c r="E206" s="226" t="s">
        <v>19</v>
      </c>
      <c r="F206" s="227" t="s">
        <v>436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135</v>
      </c>
      <c r="AU206" s="233" t="s">
        <v>82</v>
      </c>
      <c r="AV206" s="13" t="s">
        <v>80</v>
      </c>
      <c r="AW206" s="13" t="s">
        <v>33</v>
      </c>
      <c r="AX206" s="13" t="s">
        <v>72</v>
      </c>
      <c r="AY206" s="233" t="s">
        <v>122</v>
      </c>
    </row>
    <row r="207" spans="1:51" s="14" customFormat="1" ht="12">
      <c r="A207" s="14"/>
      <c r="B207" s="234"/>
      <c r="C207" s="235"/>
      <c r="D207" s="217" t="s">
        <v>135</v>
      </c>
      <c r="E207" s="236" t="s">
        <v>19</v>
      </c>
      <c r="F207" s="237" t="s">
        <v>630</v>
      </c>
      <c r="G207" s="235"/>
      <c r="H207" s="238">
        <v>797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135</v>
      </c>
      <c r="AU207" s="244" t="s">
        <v>82</v>
      </c>
      <c r="AV207" s="14" t="s">
        <v>82</v>
      </c>
      <c r="AW207" s="14" t="s">
        <v>33</v>
      </c>
      <c r="AX207" s="14" t="s">
        <v>72</v>
      </c>
      <c r="AY207" s="244" t="s">
        <v>122</v>
      </c>
    </row>
    <row r="208" spans="1:51" s="14" customFormat="1" ht="12">
      <c r="A208" s="14"/>
      <c r="B208" s="234"/>
      <c r="C208" s="235"/>
      <c r="D208" s="217" t="s">
        <v>135</v>
      </c>
      <c r="E208" s="236" t="s">
        <v>19</v>
      </c>
      <c r="F208" s="237" t="s">
        <v>631</v>
      </c>
      <c r="G208" s="235"/>
      <c r="H208" s="238">
        <v>85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135</v>
      </c>
      <c r="AU208" s="244" t="s">
        <v>82</v>
      </c>
      <c r="AV208" s="14" t="s">
        <v>82</v>
      </c>
      <c r="AW208" s="14" t="s">
        <v>33</v>
      </c>
      <c r="AX208" s="14" t="s">
        <v>72</v>
      </c>
      <c r="AY208" s="244" t="s">
        <v>122</v>
      </c>
    </row>
    <row r="209" spans="1:65" s="2" customFormat="1" ht="21.75" customHeight="1">
      <c r="A209" s="38"/>
      <c r="B209" s="39"/>
      <c r="C209" s="204" t="s">
        <v>263</v>
      </c>
      <c r="D209" s="204" t="s">
        <v>124</v>
      </c>
      <c r="E209" s="205" t="s">
        <v>471</v>
      </c>
      <c r="F209" s="206" t="s">
        <v>472</v>
      </c>
      <c r="G209" s="207" t="s">
        <v>321</v>
      </c>
      <c r="H209" s="208">
        <v>458</v>
      </c>
      <c r="I209" s="209"/>
      <c r="J209" s="210">
        <f>ROUND(I209*H209,2)</f>
        <v>0</v>
      </c>
      <c r="K209" s="206" t="s">
        <v>128</v>
      </c>
      <c r="L209" s="44"/>
      <c r="M209" s="211" t="s">
        <v>19</v>
      </c>
      <c r="N209" s="212" t="s">
        <v>43</v>
      </c>
      <c r="O209" s="84"/>
      <c r="P209" s="213">
        <f>O209*H209</f>
        <v>0</v>
      </c>
      <c r="Q209" s="213">
        <v>0.00061</v>
      </c>
      <c r="R209" s="213">
        <f>Q209*H209</f>
        <v>0.27937999999999996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129</v>
      </c>
      <c r="AT209" s="215" t="s">
        <v>124</v>
      </c>
      <c r="AU209" s="215" t="s">
        <v>82</v>
      </c>
      <c r="AY209" s="17" t="s">
        <v>122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80</v>
      </c>
      <c r="BK209" s="216">
        <f>ROUND(I209*H209,2)</f>
        <v>0</v>
      </c>
      <c r="BL209" s="17" t="s">
        <v>129</v>
      </c>
      <c r="BM209" s="215" t="s">
        <v>632</v>
      </c>
    </row>
    <row r="210" spans="1:47" s="2" customFormat="1" ht="12">
      <c r="A210" s="38"/>
      <c r="B210" s="39"/>
      <c r="C210" s="40"/>
      <c r="D210" s="217" t="s">
        <v>131</v>
      </c>
      <c r="E210" s="40"/>
      <c r="F210" s="218" t="s">
        <v>474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131</v>
      </c>
      <c r="AU210" s="17" t="s">
        <v>82</v>
      </c>
    </row>
    <row r="211" spans="1:47" s="2" customFormat="1" ht="12">
      <c r="A211" s="38"/>
      <c r="B211" s="39"/>
      <c r="C211" s="40"/>
      <c r="D211" s="222" t="s">
        <v>133</v>
      </c>
      <c r="E211" s="40"/>
      <c r="F211" s="223" t="s">
        <v>475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82</v>
      </c>
    </row>
    <row r="212" spans="1:51" s="13" customFormat="1" ht="12">
      <c r="A212" s="13"/>
      <c r="B212" s="224"/>
      <c r="C212" s="225"/>
      <c r="D212" s="217" t="s">
        <v>135</v>
      </c>
      <c r="E212" s="226" t="s">
        <v>19</v>
      </c>
      <c r="F212" s="227" t="s">
        <v>476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135</v>
      </c>
      <c r="AU212" s="233" t="s">
        <v>82</v>
      </c>
      <c r="AV212" s="13" t="s">
        <v>80</v>
      </c>
      <c r="AW212" s="13" t="s">
        <v>33</v>
      </c>
      <c r="AX212" s="13" t="s">
        <v>72</v>
      </c>
      <c r="AY212" s="233" t="s">
        <v>122</v>
      </c>
    </row>
    <row r="213" spans="1:51" s="14" customFormat="1" ht="12">
      <c r="A213" s="14"/>
      <c r="B213" s="234"/>
      <c r="C213" s="235"/>
      <c r="D213" s="217" t="s">
        <v>135</v>
      </c>
      <c r="E213" s="236" t="s">
        <v>19</v>
      </c>
      <c r="F213" s="237" t="s">
        <v>477</v>
      </c>
      <c r="G213" s="235"/>
      <c r="H213" s="238">
        <v>12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135</v>
      </c>
      <c r="AU213" s="244" t="s">
        <v>82</v>
      </c>
      <c r="AV213" s="14" t="s">
        <v>82</v>
      </c>
      <c r="AW213" s="14" t="s">
        <v>33</v>
      </c>
      <c r="AX213" s="14" t="s">
        <v>72</v>
      </c>
      <c r="AY213" s="244" t="s">
        <v>122</v>
      </c>
    </row>
    <row r="214" spans="1:51" s="14" customFormat="1" ht="12">
      <c r="A214" s="14"/>
      <c r="B214" s="234"/>
      <c r="C214" s="235"/>
      <c r="D214" s="217" t="s">
        <v>135</v>
      </c>
      <c r="E214" s="236" t="s">
        <v>19</v>
      </c>
      <c r="F214" s="237" t="s">
        <v>633</v>
      </c>
      <c r="G214" s="235"/>
      <c r="H214" s="238">
        <v>446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135</v>
      </c>
      <c r="AU214" s="244" t="s">
        <v>82</v>
      </c>
      <c r="AV214" s="14" t="s">
        <v>82</v>
      </c>
      <c r="AW214" s="14" t="s">
        <v>33</v>
      </c>
      <c r="AX214" s="14" t="s">
        <v>72</v>
      </c>
      <c r="AY214" s="244" t="s">
        <v>122</v>
      </c>
    </row>
    <row r="215" spans="1:65" s="2" customFormat="1" ht="16.5" customHeight="1">
      <c r="A215" s="38"/>
      <c r="B215" s="39"/>
      <c r="C215" s="204" t="s">
        <v>270</v>
      </c>
      <c r="D215" s="204" t="s">
        <v>124</v>
      </c>
      <c r="E215" s="205" t="s">
        <v>480</v>
      </c>
      <c r="F215" s="206" t="s">
        <v>481</v>
      </c>
      <c r="G215" s="207" t="s">
        <v>321</v>
      </c>
      <c r="H215" s="208">
        <v>458</v>
      </c>
      <c r="I215" s="209"/>
      <c r="J215" s="210">
        <f>ROUND(I215*H215,2)</f>
        <v>0</v>
      </c>
      <c r="K215" s="206" t="s">
        <v>128</v>
      </c>
      <c r="L215" s="44"/>
      <c r="M215" s="211" t="s">
        <v>19</v>
      </c>
      <c r="N215" s="212" t="s">
        <v>43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129</v>
      </c>
      <c r="AT215" s="215" t="s">
        <v>124</v>
      </c>
      <c r="AU215" s="215" t="s">
        <v>82</v>
      </c>
      <c r="AY215" s="17" t="s">
        <v>122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80</v>
      </c>
      <c r="BK215" s="216">
        <f>ROUND(I215*H215,2)</f>
        <v>0</v>
      </c>
      <c r="BL215" s="17" t="s">
        <v>129</v>
      </c>
      <c r="BM215" s="215" t="s">
        <v>634</v>
      </c>
    </row>
    <row r="216" spans="1:47" s="2" customFormat="1" ht="12">
      <c r="A216" s="38"/>
      <c r="B216" s="39"/>
      <c r="C216" s="40"/>
      <c r="D216" s="217" t="s">
        <v>131</v>
      </c>
      <c r="E216" s="40"/>
      <c r="F216" s="218" t="s">
        <v>483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131</v>
      </c>
      <c r="AU216" s="17" t="s">
        <v>82</v>
      </c>
    </row>
    <row r="217" spans="1:47" s="2" customFormat="1" ht="12">
      <c r="A217" s="38"/>
      <c r="B217" s="39"/>
      <c r="C217" s="40"/>
      <c r="D217" s="222" t="s">
        <v>133</v>
      </c>
      <c r="E217" s="40"/>
      <c r="F217" s="223" t="s">
        <v>484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133</v>
      </c>
      <c r="AU217" s="17" t="s">
        <v>82</v>
      </c>
    </row>
    <row r="218" spans="1:47" s="2" customFormat="1" ht="12">
      <c r="A218" s="38"/>
      <c r="B218" s="39"/>
      <c r="C218" s="40"/>
      <c r="D218" s="217" t="s">
        <v>145</v>
      </c>
      <c r="E218" s="40"/>
      <c r="F218" s="245" t="s">
        <v>485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145</v>
      </c>
      <c r="AU218" s="17" t="s">
        <v>82</v>
      </c>
    </row>
    <row r="219" spans="1:51" s="13" customFormat="1" ht="12">
      <c r="A219" s="13"/>
      <c r="B219" s="224"/>
      <c r="C219" s="225"/>
      <c r="D219" s="217" t="s">
        <v>135</v>
      </c>
      <c r="E219" s="226" t="s">
        <v>19</v>
      </c>
      <c r="F219" s="227" t="s">
        <v>476</v>
      </c>
      <c r="G219" s="225"/>
      <c r="H219" s="226" t="s">
        <v>19</v>
      </c>
      <c r="I219" s="228"/>
      <c r="J219" s="225"/>
      <c r="K219" s="225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135</v>
      </c>
      <c r="AU219" s="233" t="s">
        <v>82</v>
      </c>
      <c r="AV219" s="13" t="s">
        <v>80</v>
      </c>
      <c r="AW219" s="13" t="s">
        <v>33</v>
      </c>
      <c r="AX219" s="13" t="s">
        <v>72</v>
      </c>
      <c r="AY219" s="233" t="s">
        <v>122</v>
      </c>
    </row>
    <row r="220" spans="1:51" s="14" customFormat="1" ht="12">
      <c r="A220" s="14"/>
      <c r="B220" s="234"/>
      <c r="C220" s="235"/>
      <c r="D220" s="217" t="s">
        <v>135</v>
      </c>
      <c r="E220" s="236" t="s">
        <v>19</v>
      </c>
      <c r="F220" s="237" t="s">
        <v>486</v>
      </c>
      <c r="G220" s="235"/>
      <c r="H220" s="238">
        <v>12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135</v>
      </c>
      <c r="AU220" s="244" t="s">
        <v>82</v>
      </c>
      <c r="AV220" s="14" t="s">
        <v>82</v>
      </c>
      <c r="AW220" s="14" t="s">
        <v>33</v>
      </c>
      <c r="AX220" s="14" t="s">
        <v>72</v>
      </c>
      <c r="AY220" s="244" t="s">
        <v>122</v>
      </c>
    </row>
    <row r="221" spans="1:51" s="14" customFormat="1" ht="12">
      <c r="A221" s="14"/>
      <c r="B221" s="234"/>
      <c r="C221" s="235"/>
      <c r="D221" s="217" t="s">
        <v>135</v>
      </c>
      <c r="E221" s="236" t="s">
        <v>19</v>
      </c>
      <c r="F221" s="237" t="s">
        <v>635</v>
      </c>
      <c r="G221" s="235"/>
      <c r="H221" s="238">
        <v>446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135</v>
      </c>
      <c r="AU221" s="244" t="s">
        <v>82</v>
      </c>
      <c r="AV221" s="14" t="s">
        <v>82</v>
      </c>
      <c r="AW221" s="14" t="s">
        <v>33</v>
      </c>
      <c r="AX221" s="14" t="s">
        <v>72</v>
      </c>
      <c r="AY221" s="244" t="s">
        <v>122</v>
      </c>
    </row>
    <row r="222" spans="1:63" s="12" customFormat="1" ht="22.8" customHeight="1">
      <c r="A222" s="12"/>
      <c r="B222" s="188"/>
      <c r="C222" s="189"/>
      <c r="D222" s="190" t="s">
        <v>71</v>
      </c>
      <c r="E222" s="202" t="s">
        <v>525</v>
      </c>
      <c r="F222" s="202" t="s">
        <v>526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SUM(P223:P234)</f>
        <v>0</v>
      </c>
      <c r="Q222" s="196"/>
      <c r="R222" s="197">
        <f>SUM(R223:R234)</f>
        <v>0</v>
      </c>
      <c r="S222" s="196"/>
      <c r="T222" s="198">
        <f>SUM(T223:T234)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9" t="s">
        <v>80</v>
      </c>
      <c r="AT222" s="200" t="s">
        <v>71</v>
      </c>
      <c r="AU222" s="200" t="s">
        <v>80</v>
      </c>
      <c r="AY222" s="199" t="s">
        <v>122</v>
      </c>
      <c r="BK222" s="201">
        <f>SUM(BK223:BK234)</f>
        <v>0</v>
      </c>
    </row>
    <row r="223" spans="1:65" s="2" customFormat="1" ht="24.15" customHeight="1">
      <c r="A223" s="38"/>
      <c r="B223" s="39"/>
      <c r="C223" s="204" t="s">
        <v>280</v>
      </c>
      <c r="D223" s="204" t="s">
        <v>124</v>
      </c>
      <c r="E223" s="205" t="s">
        <v>528</v>
      </c>
      <c r="F223" s="206" t="s">
        <v>529</v>
      </c>
      <c r="G223" s="207" t="s">
        <v>229</v>
      </c>
      <c r="H223" s="208">
        <v>47.61</v>
      </c>
      <c r="I223" s="209"/>
      <c r="J223" s="210">
        <f>ROUND(I223*H223,2)</f>
        <v>0</v>
      </c>
      <c r="K223" s="206" t="s">
        <v>19</v>
      </c>
      <c r="L223" s="44"/>
      <c r="M223" s="211" t="s">
        <v>19</v>
      </c>
      <c r="N223" s="212" t="s">
        <v>43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129</v>
      </c>
      <c r="AT223" s="215" t="s">
        <v>124</v>
      </c>
      <c r="AU223" s="215" t="s">
        <v>82</v>
      </c>
      <c r="AY223" s="17" t="s">
        <v>122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80</v>
      </c>
      <c r="BK223" s="216">
        <f>ROUND(I223*H223,2)</f>
        <v>0</v>
      </c>
      <c r="BL223" s="17" t="s">
        <v>129</v>
      </c>
      <c r="BM223" s="215" t="s">
        <v>530</v>
      </c>
    </row>
    <row r="224" spans="1:47" s="2" customFormat="1" ht="12">
      <c r="A224" s="38"/>
      <c r="B224" s="39"/>
      <c r="C224" s="40"/>
      <c r="D224" s="217" t="s">
        <v>131</v>
      </c>
      <c r="E224" s="40"/>
      <c r="F224" s="218" t="s">
        <v>531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131</v>
      </c>
      <c r="AU224" s="17" t="s">
        <v>82</v>
      </c>
    </row>
    <row r="225" spans="1:47" s="2" customFormat="1" ht="12">
      <c r="A225" s="38"/>
      <c r="B225" s="39"/>
      <c r="C225" s="40"/>
      <c r="D225" s="217" t="s">
        <v>145</v>
      </c>
      <c r="E225" s="40"/>
      <c r="F225" s="245" t="s">
        <v>532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145</v>
      </c>
      <c r="AU225" s="17" t="s">
        <v>82</v>
      </c>
    </row>
    <row r="226" spans="1:51" s="13" customFormat="1" ht="12">
      <c r="A226" s="13"/>
      <c r="B226" s="224"/>
      <c r="C226" s="225"/>
      <c r="D226" s="217" t="s">
        <v>135</v>
      </c>
      <c r="E226" s="226" t="s">
        <v>19</v>
      </c>
      <c r="F226" s="227" t="s">
        <v>201</v>
      </c>
      <c r="G226" s="225"/>
      <c r="H226" s="226" t="s">
        <v>19</v>
      </c>
      <c r="I226" s="228"/>
      <c r="J226" s="225"/>
      <c r="K226" s="225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135</v>
      </c>
      <c r="AU226" s="233" t="s">
        <v>82</v>
      </c>
      <c r="AV226" s="13" t="s">
        <v>80</v>
      </c>
      <c r="AW226" s="13" t="s">
        <v>33</v>
      </c>
      <c r="AX226" s="13" t="s">
        <v>72</v>
      </c>
      <c r="AY226" s="233" t="s">
        <v>122</v>
      </c>
    </row>
    <row r="227" spans="1:51" s="14" customFormat="1" ht="12">
      <c r="A227" s="14"/>
      <c r="B227" s="234"/>
      <c r="C227" s="235"/>
      <c r="D227" s="217" t="s">
        <v>135</v>
      </c>
      <c r="E227" s="236" t="s">
        <v>19</v>
      </c>
      <c r="F227" s="237" t="s">
        <v>636</v>
      </c>
      <c r="G227" s="235"/>
      <c r="H227" s="238">
        <v>23.805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135</v>
      </c>
      <c r="AU227" s="244" t="s">
        <v>82</v>
      </c>
      <c r="AV227" s="14" t="s">
        <v>82</v>
      </c>
      <c r="AW227" s="14" t="s">
        <v>33</v>
      </c>
      <c r="AX227" s="14" t="s">
        <v>72</v>
      </c>
      <c r="AY227" s="244" t="s">
        <v>122</v>
      </c>
    </row>
    <row r="228" spans="1:51" s="13" customFormat="1" ht="12">
      <c r="A228" s="13"/>
      <c r="B228" s="224"/>
      <c r="C228" s="225"/>
      <c r="D228" s="217" t="s">
        <v>135</v>
      </c>
      <c r="E228" s="226" t="s">
        <v>19</v>
      </c>
      <c r="F228" s="227" t="s">
        <v>203</v>
      </c>
      <c r="G228" s="225"/>
      <c r="H228" s="226" t="s">
        <v>19</v>
      </c>
      <c r="I228" s="228"/>
      <c r="J228" s="225"/>
      <c r="K228" s="225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135</v>
      </c>
      <c r="AU228" s="233" t="s">
        <v>82</v>
      </c>
      <c r="AV228" s="13" t="s">
        <v>80</v>
      </c>
      <c r="AW228" s="13" t="s">
        <v>33</v>
      </c>
      <c r="AX228" s="13" t="s">
        <v>72</v>
      </c>
      <c r="AY228" s="233" t="s">
        <v>122</v>
      </c>
    </row>
    <row r="229" spans="1:51" s="14" customFormat="1" ht="12">
      <c r="A229" s="14"/>
      <c r="B229" s="234"/>
      <c r="C229" s="235"/>
      <c r="D229" s="217" t="s">
        <v>135</v>
      </c>
      <c r="E229" s="236" t="s">
        <v>19</v>
      </c>
      <c r="F229" s="237" t="s">
        <v>636</v>
      </c>
      <c r="G229" s="235"/>
      <c r="H229" s="238">
        <v>23.805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135</v>
      </c>
      <c r="AU229" s="244" t="s">
        <v>82</v>
      </c>
      <c r="AV229" s="14" t="s">
        <v>82</v>
      </c>
      <c r="AW229" s="14" t="s">
        <v>33</v>
      </c>
      <c r="AX229" s="14" t="s">
        <v>72</v>
      </c>
      <c r="AY229" s="244" t="s">
        <v>122</v>
      </c>
    </row>
    <row r="230" spans="1:65" s="2" customFormat="1" ht="16.5" customHeight="1">
      <c r="A230" s="38"/>
      <c r="B230" s="39"/>
      <c r="C230" s="204" t="s">
        <v>288</v>
      </c>
      <c r="D230" s="204" t="s">
        <v>124</v>
      </c>
      <c r="E230" s="205" t="s">
        <v>557</v>
      </c>
      <c r="F230" s="206" t="s">
        <v>558</v>
      </c>
      <c r="G230" s="207" t="s">
        <v>229</v>
      </c>
      <c r="H230" s="208">
        <v>23.805</v>
      </c>
      <c r="I230" s="209"/>
      <c r="J230" s="210">
        <f>ROUND(I230*H230,2)</f>
        <v>0</v>
      </c>
      <c r="K230" s="206" t="s">
        <v>128</v>
      </c>
      <c r="L230" s="44"/>
      <c r="M230" s="211" t="s">
        <v>19</v>
      </c>
      <c r="N230" s="212" t="s">
        <v>43</v>
      </c>
      <c r="O230" s="8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129</v>
      </c>
      <c r="AT230" s="215" t="s">
        <v>124</v>
      </c>
      <c r="AU230" s="215" t="s">
        <v>82</v>
      </c>
      <c r="AY230" s="17" t="s">
        <v>122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80</v>
      </c>
      <c r="BK230" s="216">
        <f>ROUND(I230*H230,2)</f>
        <v>0</v>
      </c>
      <c r="BL230" s="17" t="s">
        <v>129</v>
      </c>
      <c r="BM230" s="215" t="s">
        <v>559</v>
      </c>
    </row>
    <row r="231" spans="1:47" s="2" customFormat="1" ht="12">
      <c r="A231" s="38"/>
      <c r="B231" s="39"/>
      <c r="C231" s="40"/>
      <c r="D231" s="217" t="s">
        <v>131</v>
      </c>
      <c r="E231" s="40"/>
      <c r="F231" s="218" t="s">
        <v>560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131</v>
      </c>
      <c r="AU231" s="17" t="s">
        <v>82</v>
      </c>
    </row>
    <row r="232" spans="1:47" s="2" customFormat="1" ht="12">
      <c r="A232" s="38"/>
      <c r="B232" s="39"/>
      <c r="C232" s="40"/>
      <c r="D232" s="222" t="s">
        <v>133</v>
      </c>
      <c r="E232" s="40"/>
      <c r="F232" s="223" t="s">
        <v>561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133</v>
      </c>
      <c r="AU232" s="17" t="s">
        <v>82</v>
      </c>
    </row>
    <row r="233" spans="1:51" s="13" customFormat="1" ht="12">
      <c r="A233" s="13"/>
      <c r="B233" s="224"/>
      <c r="C233" s="225"/>
      <c r="D233" s="217" t="s">
        <v>135</v>
      </c>
      <c r="E233" s="226" t="s">
        <v>19</v>
      </c>
      <c r="F233" s="227" t="s">
        <v>203</v>
      </c>
      <c r="G233" s="225"/>
      <c r="H233" s="226" t="s">
        <v>19</v>
      </c>
      <c r="I233" s="228"/>
      <c r="J233" s="225"/>
      <c r="K233" s="225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135</v>
      </c>
      <c r="AU233" s="233" t="s">
        <v>82</v>
      </c>
      <c r="AV233" s="13" t="s">
        <v>80</v>
      </c>
      <c r="AW233" s="13" t="s">
        <v>33</v>
      </c>
      <c r="AX233" s="13" t="s">
        <v>72</v>
      </c>
      <c r="AY233" s="233" t="s">
        <v>122</v>
      </c>
    </row>
    <row r="234" spans="1:51" s="14" customFormat="1" ht="12">
      <c r="A234" s="14"/>
      <c r="B234" s="234"/>
      <c r="C234" s="235"/>
      <c r="D234" s="217" t="s">
        <v>135</v>
      </c>
      <c r="E234" s="236" t="s">
        <v>19</v>
      </c>
      <c r="F234" s="237" t="s">
        <v>636</v>
      </c>
      <c r="G234" s="235"/>
      <c r="H234" s="238">
        <v>23.805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135</v>
      </c>
      <c r="AU234" s="244" t="s">
        <v>82</v>
      </c>
      <c r="AV234" s="14" t="s">
        <v>82</v>
      </c>
      <c r="AW234" s="14" t="s">
        <v>33</v>
      </c>
      <c r="AX234" s="14" t="s">
        <v>72</v>
      </c>
      <c r="AY234" s="244" t="s">
        <v>122</v>
      </c>
    </row>
    <row r="235" spans="1:63" s="12" customFormat="1" ht="22.8" customHeight="1">
      <c r="A235" s="12"/>
      <c r="B235" s="188"/>
      <c r="C235" s="189"/>
      <c r="D235" s="190" t="s">
        <v>71</v>
      </c>
      <c r="E235" s="202" t="s">
        <v>583</v>
      </c>
      <c r="F235" s="202" t="s">
        <v>584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SUM(P236:P241)</f>
        <v>0</v>
      </c>
      <c r="Q235" s="196"/>
      <c r="R235" s="197">
        <f>SUM(R236:R241)</f>
        <v>0</v>
      </c>
      <c r="S235" s="196"/>
      <c r="T235" s="198">
        <f>SUM(T236:T241)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9" t="s">
        <v>80</v>
      </c>
      <c r="AT235" s="200" t="s">
        <v>71</v>
      </c>
      <c r="AU235" s="200" t="s">
        <v>80</v>
      </c>
      <c r="AY235" s="199" t="s">
        <v>122</v>
      </c>
      <c r="BK235" s="201">
        <f>SUM(BK236:BK241)</f>
        <v>0</v>
      </c>
    </row>
    <row r="236" spans="1:65" s="2" customFormat="1" ht="21.75" customHeight="1">
      <c r="A236" s="38"/>
      <c r="B236" s="39"/>
      <c r="C236" s="204" t="s">
        <v>7</v>
      </c>
      <c r="D236" s="204" t="s">
        <v>124</v>
      </c>
      <c r="E236" s="205" t="s">
        <v>586</v>
      </c>
      <c r="F236" s="206" t="s">
        <v>587</v>
      </c>
      <c r="G236" s="207" t="s">
        <v>229</v>
      </c>
      <c r="H236" s="208">
        <v>3.449</v>
      </c>
      <c r="I236" s="209"/>
      <c r="J236" s="210">
        <f>ROUND(I236*H236,2)</f>
        <v>0</v>
      </c>
      <c r="K236" s="206" t="s">
        <v>128</v>
      </c>
      <c r="L236" s="44"/>
      <c r="M236" s="211" t="s">
        <v>19</v>
      </c>
      <c r="N236" s="212" t="s">
        <v>43</v>
      </c>
      <c r="O236" s="8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129</v>
      </c>
      <c r="AT236" s="215" t="s">
        <v>124</v>
      </c>
      <c r="AU236" s="215" t="s">
        <v>82</v>
      </c>
      <c r="AY236" s="17" t="s">
        <v>122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80</v>
      </c>
      <c r="BK236" s="216">
        <f>ROUND(I236*H236,2)</f>
        <v>0</v>
      </c>
      <c r="BL236" s="17" t="s">
        <v>129</v>
      </c>
      <c r="BM236" s="215" t="s">
        <v>588</v>
      </c>
    </row>
    <row r="237" spans="1:47" s="2" customFormat="1" ht="12">
      <c r="A237" s="38"/>
      <c r="B237" s="39"/>
      <c r="C237" s="40"/>
      <c r="D237" s="217" t="s">
        <v>131</v>
      </c>
      <c r="E237" s="40"/>
      <c r="F237" s="218" t="s">
        <v>589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131</v>
      </c>
      <c r="AU237" s="17" t="s">
        <v>82</v>
      </c>
    </row>
    <row r="238" spans="1:47" s="2" customFormat="1" ht="12">
      <c r="A238" s="38"/>
      <c r="B238" s="39"/>
      <c r="C238" s="40"/>
      <c r="D238" s="222" t="s">
        <v>133</v>
      </c>
      <c r="E238" s="40"/>
      <c r="F238" s="223" t="s">
        <v>590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82</v>
      </c>
    </row>
    <row r="239" spans="1:65" s="2" customFormat="1" ht="21.75" customHeight="1">
      <c r="A239" s="38"/>
      <c r="B239" s="39"/>
      <c r="C239" s="204" t="s">
        <v>302</v>
      </c>
      <c r="D239" s="204" t="s">
        <v>124</v>
      </c>
      <c r="E239" s="205" t="s">
        <v>637</v>
      </c>
      <c r="F239" s="206" t="s">
        <v>638</v>
      </c>
      <c r="G239" s="207" t="s">
        <v>229</v>
      </c>
      <c r="H239" s="208">
        <v>3.449</v>
      </c>
      <c r="I239" s="209"/>
      <c r="J239" s="210">
        <f>ROUND(I239*H239,2)</f>
        <v>0</v>
      </c>
      <c r="K239" s="206" t="s">
        <v>128</v>
      </c>
      <c r="L239" s="44"/>
      <c r="M239" s="211" t="s">
        <v>19</v>
      </c>
      <c r="N239" s="212" t="s">
        <v>43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129</v>
      </c>
      <c r="AT239" s="215" t="s">
        <v>124</v>
      </c>
      <c r="AU239" s="215" t="s">
        <v>82</v>
      </c>
      <c r="AY239" s="17" t="s">
        <v>122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80</v>
      </c>
      <c r="BK239" s="216">
        <f>ROUND(I239*H239,2)</f>
        <v>0</v>
      </c>
      <c r="BL239" s="17" t="s">
        <v>129</v>
      </c>
      <c r="BM239" s="215" t="s">
        <v>594</v>
      </c>
    </row>
    <row r="240" spans="1:47" s="2" customFormat="1" ht="12">
      <c r="A240" s="38"/>
      <c r="B240" s="39"/>
      <c r="C240" s="40"/>
      <c r="D240" s="217" t="s">
        <v>131</v>
      </c>
      <c r="E240" s="40"/>
      <c r="F240" s="218" t="s">
        <v>639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131</v>
      </c>
      <c r="AU240" s="17" t="s">
        <v>82</v>
      </c>
    </row>
    <row r="241" spans="1:47" s="2" customFormat="1" ht="12">
      <c r="A241" s="38"/>
      <c r="B241" s="39"/>
      <c r="C241" s="40"/>
      <c r="D241" s="222" t="s">
        <v>133</v>
      </c>
      <c r="E241" s="40"/>
      <c r="F241" s="223" t="s">
        <v>640</v>
      </c>
      <c r="G241" s="40"/>
      <c r="H241" s="40"/>
      <c r="I241" s="219"/>
      <c r="J241" s="40"/>
      <c r="K241" s="40"/>
      <c r="L241" s="44"/>
      <c r="M241" s="256"/>
      <c r="N241" s="257"/>
      <c r="O241" s="258"/>
      <c r="P241" s="258"/>
      <c r="Q241" s="258"/>
      <c r="R241" s="258"/>
      <c r="S241" s="258"/>
      <c r="T241" s="259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133</v>
      </c>
      <c r="AU241" s="17" t="s">
        <v>82</v>
      </c>
    </row>
    <row r="242" spans="1:31" s="2" customFormat="1" ht="6.95" customHeight="1">
      <c r="A242" s="38"/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44"/>
      <c r="M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</row>
  </sheetData>
  <sheetProtection password="CC35" sheet="1" objects="1" scenarios="1" formatColumns="0" formatRows="0" autoFilter="0"/>
  <autoFilter ref="C85:K24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1/113154333"/>
    <hyperlink ref="F101" r:id="rId2" display="https://podminky.urs.cz/item/CS_URS_2023_01/564760101"/>
    <hyperlink ref="F107" r:id="rId3" display="https://podminky.urs.cz/item/CS_URS_2023_01/569903311"/>
    <hyperlink ref="F113" r:id="rId4" display="https://podminky.urs.cz/item/CS_URS_2023_01/573231107"/>
    <hyperlink ref="F129" r:id="rId5" display="https://podminky.urs.cz/item/CS_URS_2023_01/577144121"/>
    <hyperlink ref="F146" r:id="rId6" display="https://podminky.urs.cz/item/CS_URS_2023_01/899231111"/>
    <hyperlink ref="F151" r:id="rId7" display="https://podminky.urs.cz/item/CS_URS_2023_01/899431111"/>
    <hyperlink ref="F157" r:id="rId8" display="https://podminky.urs.cz/item/CS_URS_2023_01/912211111"/>
    <hyperlink ref="F165" r:id="rId9" display="https://podminky.urs.cz/item/CS_URS_2023_01/912221111"/>
    <hyperlink ref="F173" r:id="rId10" display="https://podminky.urs.cz/item/CS_URS_2023_01/915111112"/>
    <hyperlink ref="F180" r:id="rId11" display="https://podminky.urs.cz/item/CS_URS_2023_01/915121122"/>
    <hyperlink ref="F187" r:id="rId12" display="https://podminky.urs.cz/item/CS_URS_2023_01/915211112"/>
    <hyperlink ref="F195" r:id="rId13" display="https://podminky.urs.cz/item/CS_URS_2023_01/915221122"/>
    <hyperlink ref="F203" r:id="rId14" display="https://podminky.urs.cz/item/CS_URS_2023_01/915611111"/>
    <hyperlink ref="F211" r:id="rId15" display="https://podminky.urs.cz/item/CS_URS_2023_01/919732211"/>
    <hyperlink ref="F217" r:id="rId16" display="https://podminky.urs.cz/item/CS_URS_2023_01/919735111"/>
    <hyperlink ref="F232" r:id="rId17" display="https://podminky.urs.cz/item/CS_URS_2023_01/997221611"/>
    <hyperlink ref="F238" r:id="rId18" display="https://podminky.urs.cz/item/CS_URS_2023_01/998225111"/>
    <hyperlink ref="F241" r:id="rId19" display="https://podminky.urs.cz/item/CS_URS_2023_01/9982251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II/205 Loza – x III/205 11 Hvozd, oprava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641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35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ROUND((SUM(BE87:BE475)),2)</f>
        <v>0</v>
      </c>
      <c r="G33" s="38"/>
      <c r="H33" s="38"/>
      <c r="I33" s="148">
        <v>0.21</v>
      </c>
      <c r="J33" s="147">
        <f>ROUND(((SUM(BE87:BE475))*I33),2)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ROUND((SUM(BF87:BF475)),2)</f>
        <v>0</v>
      </c>
      <c r="G34" s="38"/>
      <c r="H34" s="38"/>
      <c r="I34" s="148">
        <v>0.15</v>
      </c>
      <c r="J34" s="147">
        <f>ROUND(((SUM(BF87:BF475))*I34),2)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ROUND((SUM(BG87:BG475)),2)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ROUND((SUM(BH87:BH475)),2)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ROUND((SUM(BI87:BI475)),2)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II/205 Loza – x III/205 11 Hvozd, oprava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103 - Oprava vozovky v úseku Dražeň - Hvozd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 ú. Dražeň 650218, k.ú. Loza 6288611</v>
      </c>
      <c r="G52" s="40"/>
      <c r="H52" s="40"/>
      <c r="I52" s="32" t="s">
        <v>23</v>
      </c>
      <c r="J52" s="72" t="str">
        <f>IF(J12="","",J12)</f>
        <v>23. 2. 2023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p.o.</v>
      </c>
      <c r="G54" s="40"/>
      <c r="H54" s="40"/>
      <c r="I54" s="32" t="s">
        <v>31</v>
      </c>
      <c r="J54" s="36" t="str">
        <f>E21</f>
        <v>STAVplan-CZ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102</v>
      </c>
      <c r="E62" s="174"/>
      <c r="F62" s="174"/>
      <c r="G62" s="174"/>
      <c r="H62" s="174"/>
      <c r="I62" s="174"/>
      <c r="J62" s="175">
        <f>J174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103</v>
      </c>
      <c r="E63" s="174"/>
      <c r="F63" s="174"/>
      <c r="G63" s="174"/>
      <c r="H63" s="174"/>
      <c r="I63" s="174"/>
      <c r="J63" s="175">
        <f>J194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598</v>
      </c>
      <c r="E64" s="174"/>
      <c r="F64" s="174"/>
      <c r="G64" s="174"/>
      <c r="H64" s="174"/>
      <c r="I64" s="174"/>
      <c r="J64" s="175">
        <f>J292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104</v>
      </c>
      <c r="E65" s="174"/>
      <c r="F65" s="174"/>
      <c r="G65" s="174"/>
      <c r="H65" s="174"/>
      <c r="I65" s="174"/>
      <c r="J65" s="175">
        <f>J298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105</v>
      </c>
      <c r="E66" s="174"/>
      <c r="F66" s="174"/>
      <c r="G66" s="174"/>
      <c r="H66" s="174"/>
      <c r="I66" s="174"/>
      <c r="J66" s="175">
        <f>J426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106</v>
      </c>
      <c r="E67" s="174"/>
      <c r="F67" s="174"/>
      <c r="G67" s="174"/>
      <c r="H67" s="174"/>
      <c r="I67" s="174"/>
      <c r="J67" s="175">
        <f>J469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II/205 Loza – x III/205 11 Hvozd, oprava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93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103 - Oprava vozovky v úseku Dražeň - Hvozd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k. ú. Dražeň 650218, k.ú. Loza 6288611</v>
      </c>
      <c r="G81" s="40"/>
      <c r="H81" s="40"/>
      <c r="I81" s="32" t="s">
        <v>23</v>
      </c>
      <c r="J81" s="72" t="str">
        <f>IF(J12="","",J12)</f>
        <v>23. 2. 2023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Správa a údržba silnic Plzeňského kraje, p.o.</v>
      </c>
      <c r="G83" s="40"/>
      <c r="H83" s="40"/>
      <c r="I83" s="32" t="s">
        <v>31</v>
      </c>
      <c r="J83" s="36" t="str">
        <f>E21</f>
        <v>STAVplan-CZ s.r.o.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108</v>
      </c>
      <c r="D86" s="180" t="s">
        <v>57</v>
      </c>
      <c r="E86" s="180" t="s">
        <v>53</v>
      </c>
      <c r="F86" s="180" t="s">
        <v>54</v>
      </c>
      <c r="G86" s="180" t="s">
        <v>109</v>
      </c>
      <c r="H86" s="180" t="s">
        <v>110</v>
      </c>
      <c r="I86" s="180" t="s">
        <v>111</v>
      </c>
      <c r="J86" s="180" t="s">
        <v>98</v>
      </c>
      <c r="K86" s="181" t="s">
        <v>112</v>
      </c>
      <c r="L86" s="182"/>
      <c r="M86" s="92" t="s">
        <v>19</v>
      </c>
      <c r="N86" s="93" t="s">
        <v>42</v>
      </c>
      <c r="O86" s="93" t="s">
        <v>113</v>
      </c>
      <c r="P86" s="93" t="s">
        <v>114</v>
      </c>
      <c r="Q86" s="93" t="s">
        <v>115</v>
      </c>
      <c r="R86" s="93" t="s">
        <v>116</v>
      </c>
      <c r="S86" s="93" t="s">
        <v>117</v>
      </c>
      <c r="T86" s="94" t="s">
        <v>118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119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</f>
        <v>0</v>
      </c>
      <c r="Q87" s="96"/>
      <c r="R87" s="185">
        <f>R88</f>
        <v>310.697398</v>
      </c>
      <c r="S87" s="96"/>
      <c r="T87" s="186">
        <f>T88</f>
        <v>2513.547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99</v>
      </c>
      <c r="BK87" s="187">
        <f>BK88</f>
        <v>0</v>
      </c>
    </row>
    <row r="88" spans="1:63" s="12" customFormat="1" ht="25.9" customHeight="1">
      <c r="A88" s="12"/>
      <c r="B88" s="188"/>
      <c r="C88" s="189"/>
      <c r="D88" s="190" t="s">
        <v>71</v>
      </c>
      <c r="E88" s="191" t="s">
        <v>120</v>
      </c>
      <c r="F88" s="191" t="s">
        <v>121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P89+P174+P194+P292+P298+P426+P469</f>
        <v>0</v>
      </c>
      <c r="Q88" s="196"/>
      <c r="R88" s="197">
        <f>R89+R174+R194+R292+R298+R426+R469</f>
        <v>310.697398</v>
      </c>
      <c r="S88" s="196"/>
      <c r="T88" s="198">
        <f>T89+T174+T194+T292+T298+T426+T469</f>
        <v>2513.547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80</v>
      </c>
      <c r="AT88" s="200" t="s">
        <v>71</v>
      </c>
      <c r="AU88" s="200" t="s">
        <v>72</v>
      </c>
      <c r="AY88" s="199" t="s">
        <v>122</v>
      </c>
      <c r="BK88" s="201">
        <f>BK89+BK174+BK194+BK292+BK298+BK426+BK469</f>
        <v>0</v>
      </c>
    </row>
    <row r="89" spans="1:63" s="12" customFormat="1" ht="22.8" customHeight="1">
      <c r="A89" s="12"/>
      <c r="B89" s="188"/>
      <c r="C89" s="189"/>
      <c r="D89" s="190" t="s">
        <v>71</v>
      </c>
      <c r="E89" s="202" t="s">
        <v>80</v>
      </c>
      <c r="F89" s="202" t="s">
        <v>123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SUM(P90:P173)</f>
        <v>0</v>
      </c>
      <c r="Q89" s="196"/>
      <c r="R89" s="197">
        <f>SUM(R90:R173)</f>
        <v>0.77322</v>
      </c>
      <c r="S89" s="196"/>
      <c r="T89" s="198">
        <f>SUM(T90:T173)</f>
        <v>2319.66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80</v>
      </c>
      <c r="AY89" s="199" t="s">
        <v>122</v>
      </c>
      <c r="BK89" s="201">
        <f>SUM(BK90:BK173)</f>
        <v>0</v>
      </c>
    </row>
    <row r="90" spans="1:65" s="2" customFormat="1" ht="16.5" customHeight="1">
      <c r="A90" s="38"/>
      <c r="B90" s="39"/>
      <c r="C90" s="204" t="s">
        <v>80</v>
      </c>
      <c r="D90" s="204" t="s">
        <v>124</v>
      </c>
      <c r="E90" s="205" t="s">
        <v>125</v>
      </c>
      <c r="F90" s="206" t="s">
        <v>126</v>
      </c>
      <c r="G90" s="207" t="s">
        <v>127</v>
      </c>
      <c r="H90" s="208">
        <v>2577.4</v>
      </c>
      <c r="I90" s="209"/>
      <c r="J90" s="210">
        <f>ROUND(I90*H90,2)</f>
        <v>0</v>
      </c>
      <c r="K90" s="206" t="s">
        <v>128</v>
      </c>
      <c r="L90" s="44"/>
      <c r="M90" s="211" t="s">
        <v>19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0.44</v>
      </c>
      <c r="T90" s="214">
        <f>S90*H90</f>
        <v>1134.056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129</v>
      </c>
      <c r="AT90" s="215" t="s">
        <v>124</v>
      </c>
      <c r="AU90" s="215" t="s">
        <v>82</v>
      </c>
      <c r="AY90" s="17" t="s">
        <v>122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129</v>
      </c>
      <c r="BM90" s="215" t="s">
        <v>130</v>
      </c>
    </row>
    <row r="91" spans="1:47" s="2" customFormat="1" ht="12">
      <c r="A91" s="38"/>
      <c r="B91" s="39"/>
      <c r="C91" s="40"/>
      <c r="D91" s="217" t="s">
        <v>131</v>
      </c>
      <c r="E91" s="40"/>
      <c r="F91" s="218" t="s">
        <v>132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131</v>
      </c>
      <c r="AU91" s="17" t="s">
        <v>82</v>
      </c>
    </row>
    <row r="92" spans="1:47" s="2" customFormat="1" ht="12">
      <c r="A92" s="38"/>
      <c r="B92" s="39"/>
      <c r="C92" s="40"/>
      <c r="D92" s="222" t="s">
        <v>133</v>
      </c>
      <c r="E92" s="40"/>
      <c r="F92" s="223" t="s">
        <v>134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133</v>
      </c>
      <c r="AU92" s="17" t="s">
        <v>82</v>
      </c>
    </row>
    <row r="93" spans="1:51" s="13" customFormat="1" ht="12">
      <c r="A93" s="13"/>
      <c r="B93" s="224"/>
      <c r="C93" s="225"/>
      <c r="D93" s="217" t="s">
        <v>135</v>
      </c>
      <c r="E93" s="226" t="s">
        <v>19</v>
      </c>
      <c r="F93" s="227" t="s">
        <v>136</v>
      </c>
      <c r="G93" s="225"/>
      <c r="H93" s="226" t="s">
        <v>19</v>
      </c>
      <c r="I93" s="228"/>
      <c r="J93" s="225"/>
      <c r="K93" s="225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135</v>
      </c>
      <c r="AU93" s="233" t="s">
        <v>82</v>
      </c>
      <c r="AV93" s="13" t="s">
        <v>80</v>
      </c>
      <c r="AW93" s="13" t="s">
        <v>33</v>
      </c>
      <c r="AX93" s="13" t="s">
        <v>72</v>
      </c>
      <c r="AY93" s="233" t="s">
        <v>122</v>
      </c>
    </row>
    <row r="94" spans="1:51" s="13" customFormat="1" ht="12">
      <c r="A94" s="13"/>
      <c r="B94" s="224"/>
      <c r="C94" s="225"/>
      <c r="D94" s="217" t="s">
        <v>135</v>
      </c>
      <c r="E94" s="226" t="s">
        <v>19</v>
      </c>
      <c r="F94" s="227" t="s">
        <v>137</v>
      </c>
      <c r="G94" s="225"/>
      <c r="H94" s="226" t="s">
        <v>19</v>
      </c>
      <c r="I94" s="228"/>
      <c r="J94" s="225"/>
      <c r="K94" s="225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135</v>
      </c>
      <c r="AU94" s="233" t="s">
        <v>82</v>
      </c>
      <c r="AV94" s="13" t="s">
        <v>80</v>
      </c>
      <c r="AW94" s="13" t="s">
        <v>33</v>
      </c>
      <c r="AX94" s="13" t="s">
        <v>72</v>
      </c>
      <c r="AY94" s="233" t="s">
        <v>122</v>
      </c>
    </row>
    <row r="95" spans="1:51" s="13" customFormat="1" ht="12">
      <c r="A95" s="13"/>
      <c r="B95" s="224"/>
      <c r="C95" s="225"/>
      <c r="D95" s="217" t="s">
        <v>135</v>
      </c>
      <c r="E95" s="226" t="s">
        <v>19</v>
      </c>
      <c r="F95" s="227" t="s">
        <v>138</v>
      </c>
      <c r="G95" s="225"/>
      <c r="H95" s="226" t="s">
        <v>19</v>
      </c>
      <c r="I95" s="228"/>
      <c r="J95" s="225"/>
      <c r="K95" s="225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135</v>
      </c>
      <c r="AU95" s="233" t="s">
        <v>82</v>
      </c>
      <c r="AV95" s="13" t="s">
        <v>80</v>
      </c>
      <c r="AW95" s="13" t="s">
        <v>33</v>
      </c>
      <c r="AX95" s="13" t="s">
        <v>72</v>
      </c>
      <c r="AY95" s="233" t="s">
        <v>122</v>
      </c>
    </row>
    <row r="96" spans="1:51" s="14" customFormat="1" ht="12">
      <c r="A96" s="14"/>
      <c r="B96" s="234"/>
      <c r="C96" s="235"/>
      <c r="D96" s="217" t="s">
        <v>135</v>
      </c>
      <c r="E96" s="236" t="s">
        <v>19</v>
      </c>
      <c r="F96" s="237" t="s">
        <v>642</v>
      </c>
      <c r="G96" s="235"/>
      <c r="H96" s="238">
        <v>2577.4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135</v>
      </c>
      <c r="AU96" s="244" t="s">
        <v>82</v>
      </c>
      <c r="AV96" s="14" t="s">
        <v>82</v>
      </c>
      <c r="AW96" s="14" t="s">
        <v>33</v>
      </c>
      <c r="AX96" s="14" t="s">
        <v>72</v>
      </c>
      <c r="AY96" s="244" t="s">
        <v>122</v>
      </c>
    </row>
    <row r="97" spans="1:65" s="2" customFormat="1" ht="21.75" customHeight="1">
      <c r="A97" s="38"/>
      <c r="B97" s="39"/>
      <c r="C97" s="204" t="s">
        <v>82</v>
      </c>
      <c r="D97" s="204" t="s">
        <v>124</v>
      </c>
      <c r="E97" s="205" t="s">
        <v>140</v>
      </c>
      <c r="F97" s="206" t="s">
        <v>141</v>
      </c>
      <c r="G97" s="207" t="s">
        <v>127</v>
      </c>
      <c r="H97" s="208">
        <v>2577.4</v>
      </c>
      <c r="I97" s="209"/>
      <c r="J97" s="210">
        <f>ROUND(I97*H97,2)</f>
        <v>0</v>
      </c>
      <c r="K97" s="206" t="s">
        <v>128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5E-05</v>
      </c>
      <c r="R97" s="213">
        <f>Q97*H97</f>
        <v>0.12887</v>
      </c>
      <c r="S97" s="213">
        <v>0.115</v>
      </c>
      <c r="T97" s="214">
        <f>S97*H97</f>
        <v>296.401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129</v>
      </c>
      <c r="AT97" s="215" t="s">
        <v>124</v>
      </c>
      <c r="AU97" s="215" t="s">
        <v>82</v>
      </c>
      <c r="AY97" s="17" t="s">
        <v>122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129</v>
      </c>
      <c r="BM97" s="215" t="s">
        <v>142</v>
      </c>
    </row>
    <row r="98" spans="1:47" s="2" customFormat="1" ht="12">
      <c r="A98" s="38"/>
      <c r="B98" s="39"/>
      <c r="C98" s="40"/>
      <c r="D98" s="217" t="s">
        <v>131</v>
      </c>
      <c r="E98" s="40"/>
      <c r="F98" s="218" t="s">
        <v>143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131</v>
      </c>
      <c r="AU98" s="17" t="s">
        <v>82</v>
      </c>
    </row>
    <row r="99" spans="1:47" s="2" customFormat="1" ht="12">
      <c r="A99" s="38"/>
      <c r="B99" s="39"/>
      <c r="C99" s="40"/>
      <c r="D99" s="222" t="s">
        <v>133</v>
      </c>
      <c r="E99" s="40"/>
      <c r="F99" s="223" t="s">
        <v>144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82</v>
      </c>
    </row>
    <row r="100" spans="1:47" s="2" customFormat="1" ht="12">
      <c r="A100" s="38"/>
      <c r="B100" s="39"/>
      <c r="C100" s="40"/>
      <c r="D100" s="217" t="s">
        <v>145</v>
      </c>
      <c r="E100" s="40"/>
      <c r="F100" s="245" t="s">
        <v>146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pans="1:51" s="13" customFormat="1" ht="12">
      <c r="A101" s="13"/>
      <c r="B101" s="224"/>
      <c r="C101" s="225"/>
      <c r="D101" s="217" t="s">
        <v>135</v>
      </c>
      <c r="E101" s="226" t="s">
        <v>19</v>
      </c>
      <c r="F101" s="227" t="s">
        <v>136</v>
      </c>
      <c r="G101" s="225"/>
      <c r="H101" s="226" t="s">
        <v>19</v>
      </c>
      <c r="I101" s="228"/>
      <c r="J101" s="225"/>
      <c r="K101" s="225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135</v>
      </c>
      <c r="AU101" s="233" t="s">
        <v>82</v>
      </c>
      <c r="AV101" s="13" t="s">
        <v>80</v>
      </c>
      <c r="AW101" s="13" t="s">
        <v>33</v>
      </c>
      <c r="AX101" s="13" t="s">
        <v>72</v>
      </c>
      <c r="AY101" s="233" t="s">
        <v>122</v>
      </c>
    </row>
    <row r="102" spans="1:51" s="13" customFormat="1" ht="12">
      <c r="A102" s="13"/>
      <c r="B102" s="224"/>
      <c r="C102" s="225"/>
      <c r="D102" s="217" t="s">
        <v>135</v>
      </c>
      <c r="E102" s="226" t="s">
        <v>19</v>
      </c>
      <c r="F102" s="227" t="s">
        <v>137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135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122</v>
      </c>
    </row>
    <row r="103" spans="1:51" s="13" customFormat="1" ht="12">
      <c r="A103" s="13"/>
      <c r="B103" s="224"/>
      <c r="C103" s="225"/>
      <c r="D103" s="217" t="s">
        <v>135</v>
      </c>
      <c r="E103" s="226" t="s">
        <v>19</v>
      </c>
      <c r="F103" s="227" t="s">
        <v>643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135</v>
      </c>
      <c r="AU103" s="233" t="s">
        <v>82</v>
      </c>
      <c r="AV103" s="13" t="s">
        <v>80</v>
      </c>
      <c r="AW103" s="13" t="s">
        <v>33</v>
      </c>
      <c r="AX103" s="13" t="s">
        <v>72</v>
      </c>
      <c r="AY103" s="233" t="s">
        <v>122</v>
      </c>
    </row>
    <row r="104" spans="1:51" s="13" customFormat="1" ht="12">
      <c r="A104" s="13"/>
      <c r="B104" s="224"/>
      <c r="C104" s="225"/>
      <c r="D104" s="217" t="s">
        <v>135</v>
      </c>
      <c r="E104" s="226" t="s">
        <v>19</v>
      </c>
      <c r="F104" s="227" t="s">
        <v>148</v>
      </c>
      <c r="G104" s="225"/>
      <c r="H104" s="226" t="s">
        <v>19</v>
      </c>
      <c r="I104" s="228"/>
      <c r="J104" s="225"/>
      <c r="K104" s="225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135</v>
      </c>
      <c r="AU104" s="233" t="s">
        <v>82</v>
      </c>
      <c r="AV104" s="13" t="s">
        <v>80</v>
      </c>
      <c r="AW104" s="13" t="s">
        <v>33</v>
      </c>
      <c r="AX104" s="13" t="s">
        <v>72</v>
      </c>
      <c r="AY104" s="233" t="s">
        <v>122</v>
      </c>
    </row>
    <row r="105" spans="1:51" s="14" customFormat="1" ht="12">
      <c r="A105" s="14"/>
      <c r="B105" s="234"/>
      <c r="C105" s="235"/>
      <c r="D105" s="217" t="s">
        <v>135</v>
      </c>
      <c r="E105" s="236" t="s">
        <v>19</v>
      </c>
      <c r="F105" s="237" t="s">
        <v>644</v>
      </c>
      <c r="G105" s="235"/>
      <c r="H105" s="238">
        <v>2577.4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135</v>
      </c>
      <c r="AU105" s="244" t="s">
        <v>82</v>
      </c>
      <c r="AV105" s="14" t="s">
        <v>82</v>
      </c>
      <c r="AW105" s="14" t="s">
        <v>33</v>
      </c>
      <c r="AX105" s="14" t="s">
        <v>72</v>
      </c>
      <c r="AY105" s="244" t="s">
        <v>122</v>
      </c>
    </row>
    <row r="106" spans="1:65" s="2" customFormat="1" ht="21.75" customHeight="1">
      <c r="A106" s="38"/>
      <c r="B106" s="39"/>
      <c r="C106" s="204" t="s">
        <v>150</v>
      </c>
      <c r="D106" s="204" t="s">
        <v>124</v>
      </c>
      <c r="E106" s="205" t="s">
        <v>151</v>
      </c>
      <c r="F106" s="206" t="s">
        <v>152</v>
      </c>
      <c r="G106" s="207" t="s">
        <v>127</v>
      </c>
      <c r="H106" s="208">
        <v>12887</v>
      </c>
      <c r="I106" s="209"/>
      <c r="J106" s="210">
        <f>ROUND(I106*H106,2)</f>
        <v>0</v>
      </c>
      <c r="K106" s="206" t="s">
        <v>128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5E-05</v>
      </c>
      <c r="R106" s="213">
        <f>Q106*H106</f>
        <v>0.64435</v>
      </c>
      <c r="S106" s="213">
        <v>0.069</v>
      </c>
      <c r="T106" s="214">
        <f>S106*H106</f>
        <v>889.2030000000001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129</v>
      </c>
      <c r="AT106" s="215" t="s">
        <v>124</v>
      </c>
      <c r="AU106" s="215" t="s">
        <v>82</v>
      </c>
      <c r="AY106" s="17" t="s">
        <v>122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129</v>
      </c>
      <c r="BM106" s="215" t="s">
        <v>153</v>
      </c>
    </row>
    <row r="107" spans="1:47" s="2" customFormat="1" ht="12">
      <c r="A107" s="38"/>
      <c r="B107" s="39"/>
      <c r="C107" s="40"/>
      <c r="D107" s="217" t="s">
        <v>131</v>
      </c>
      <c r="E107" s="40"/>
      <c r="F107" s="218" t="s">
        <v>154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131</v>
      </c>
      <c r="AU107" s="17" t="s">
        <v>82</v>
      </c>
    </row>
    <row r="108" spans="1:47" s="2" customFormat="1" ht="12">
      <c r="A108" s="38"/>
      <c r="B108" s="39"/>
      <c r="C108" s="40"/>
      <c r="D108" s="222" t="s">
        <v>133</v>
      </c>
      <c r="E108" s="40"/>
      <c r="F108" s="223" t="s">
        <v>155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82</v>
      </c>
    </row>
    <row r="109" spans="1:51" s="13" customFormat="1" ht="12">
      <c r="A109" s="13"/>
      <c r="B109" s="224"/>
      <c r="C109" s="225"/>
      <c r="D109" s="217" t="s">
        <v>135</v>
      </c>
      <c r="E109" s="226" t="s">
        <v>19</v>
      </c>
      <c r="F109" s="227" t="s">
        <v>157</v>
      </c>
      <c r="G109" s="225"/>
      <c r="H109" s="226" t="s">
        <v>19</v>
      </c>
      <c r="I109" s="228"/>
      <c r="J109" s="225"/>
      <c r="K109" s="225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135</v>
      </c>
      <c r="AU109" s="233" t="s">
        <v>82</v>
      </c>
      <c r="AV109" s="13" t="s">
        <v>80</v>
      </c>
      <c r="AW109" s="13" t="s">
        <v>33</v>
      </c>
      <c r="AX109" s="13" t="s">
        <v>72</v>
      </c>
      <c r="AY109" s="233" t="s">
        <v>122</v>
      </c>
    </row>
    <row r="110" spans="1:51" s="13" customFormat="1" ht="12">
      <c r="A110" s="13"/>
      <c r="B110" s="224"/>
      <c r="C110" s="225"/>
      <c r="D110" s="217" t="s">
        <v>135</v>
      </c>
      <c r="E110" s="226" t="s">
        <v>19</v>
      </c>
      <c r="F110" s="227" t="s">
        <v>137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135</v>
      </c>
      <c r="AU110" s="233" t="s">
        <v>82</v>
      </c>
      <c r="AV110" s="13" t="s">
        <v>80</v>
      </c>
      <c r="AW110" s="13" t="s">
        <v>33</v>
      </c>
      <c r="AX110" s="13" t="s">
        <v>72</v>
      </c>
      <c r="AY110" s="233" t="s">
        <v>122</v>
      </c>
    </row>
    <row r="111" spans="1:51" s="13" customFormat="1" ht="12">
      <c r="A111" s="13"/>
      <c r="B111" s="224"/>
      <c r="C111" s="225"/>
      <c r="D111" s="217" t="s">
        <v>135</v>
      </c>
      <c r="E111" s="226" t="s">
        <v>19</v>
      </c>
      <c r="F111" s="227" t="s">
        <v>645</v>
      </c>
      <c r="G111" s="225"/>
      <c r="H111" s="226" t="s">
        <v>19</v>
      </c>
      <c r="I111" s="228"/>
      <c r="J111" s="225"/>
      <c r="K111" s="225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135</v>
      </c>
      <c r="AU111" s="233" t="s">
        <v>82</v>
      </c>
      <c r="AV111" s="13" t="s">
        <v>80</v>
      </c>
      <c r="AW111" s="13" t="s">
        <v>33</v>
      </c>
      <c r="AX111" s="13" t="s">
        <v>72</v>
      </c>
      <c r="AY111" s="233" t="s">
        <v>122</v>
      </c>
    </row>
    <row r="112" spans="1:51" s="13" customFormat="1" ht="12">
      <c r="A112" s="13"/>
      <c r="B112" s="224"/>
      <c r="C112" s="225"/>
      <c r="D112" s="217" t="s">
        <v>135</v>
      </c>
      <c r="E112" s="226" t="s">
        <v>19</v>
      </c>
      <c r="F112" s="227" t="s">
        <v>148</v>
      </c>
      <c r="G112" s="225"/>
      <c r="H112" s="226" t="s">
        <v>19</v>
      </c>
      <c r="I112" s="228"/>
      <c r="J112" s="225"/>
      <c r="K112" s="225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135</v>
      </c>
      <c r="AU112" s="233" t="s">
        <v>82</v>
      </c>
      <c r="AV112" s="13" t="s">
        <v>80</v>
      </c>
      <c r="AW112" s="13" t="s">
        <v>33</v>
      </c>
      <c r="AX112" s="13" t="s">
        <v>72</v>
      </c>
      <c r="AY112" s="233" t="s">
        <v>122</v>
      </c>
    </row>
    <row r="113" spans="1:51" s="14" customFormat="1" ht="12">
      <c r="A113" s="14"/>
      <c r="B113" s="234"/>
      <c r="C113" s="235"/>
      <c r="D113" s="217" t="s">
        <v>135</v>
      </c>
      <c r="E113" s="236" t="s">
        <v>19</v>
      </c>
      <c r="F113" s="237" t="s">
        <v>646</v>
      </c>
      <c r="G113" s="235"/>
      <c r="H113" s="238">
        <v>12887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135</v>
      </c>
      <c r="AU113" s="244" t="s">
        <v>82</v>
      </c>
      <c r="AV113" s="14" t="s">
        <v>82</v>
      </c>
      <c r="AW113" s="14" t="s">
        <v>33</v>
      </c>
      <c r="AX113" s="14" t="s">
        <v>72</v>
      </c>
      <c r="AY113" s="244" t="s">
        <v>122</v>
      </c>
    </row>
    <row r="114" spans="1:65" s="2" customFormat="1" ht="21.75" customHeight="1">
      <c r="A114" s="38"/>
      <c r="B114" s="39"/>
      <c r="C114" s="204" t="s">
        <v>129</v>
      </c>
      <c r="D114" s="204" t="s">
        <v>124</v>
      </c>
      <c r="E114" s="205" t="s">
        <v>178</v>
      </c>
      <c r="F114" s="206" t="s">
        <v>179</v>
      </c>
      <c r="G114" s="207" t="s">
        <v>180</v>
      </c>
      <c r="H114" s="208">
        <v>1288.7</v>
      </c>
      <c r="I114" s="209"/>
      <c r="J114" s="210">
        <f>ROUND(I114*H114,2)</f>
        <v>0</v>
      </c>
      <c r="K114" s="206" t="s">
        <v>128</v>
      </c>
      <c r="L114" s="44"/>
      <c r="M114" s="211" t="s">
        <v>19</v>
      </c>
      <c r="N114" s="212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129</v>
      </c>
      <c r="AT114" s="215" t="s">
        <v>124</v>
      </c>
      <c r="AU114" s="215" t="s">
        <v>82</v>
      </c>
      <c r="AY114" s="17" t="s">
        <v>122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129</v>
      </c>
      <c r="BM114" s="215" t="s">
        <v>181</v>
      </c>
    </row>
    <row r="115" spans="1:47" s="2" customFormat="1" ht="12">
      <c r="A115" s="38"/>
      <c r="B115" s="39"/>
      <c r="C115" s="40"/>
      <c r="D115" s="217" t="s">
        <v>131</v>
      </c>
      <c r="E115" s="40"/>
      <c r="F115" s="218" t="s">
        <v>182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131</v>
      </c>
      <c r="AU115" s="17" t="s">
        <v>82</v>
      </c>
    </row>
    <row r="116" spans="1:47" s="2" customFormat="1" ht="12">
      <c r="A116" s="38"/>
      <c r="B116" s="39"/>
      <c r="C116" s="40"/>
      <c r="D116" s="222" t="s">
        <v>133</v>
      </c>
      <c r="E116" s="40"/>
      <c r="F116" s="223" t="s">
        <v>183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82</v>
      </c>
    </row>
    <row r="117" spans="1:47" s="2" customFormat="1" ht="12">
      <c r="A117" s="38"/>
      <c r="B117" s="39"/>
      <c r="C117" s="40"/>
      <c r="D117" s="217" t="s">
        <v>145</v>
      </c>
      <c r="E117" s="40"/>
      <c r="F117" s="245" t="s">
        <v>184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82</v>
      </c>
    </row>
    <row r="118" spans="1:51" s="13" customFormat="1" ht="12">
      <c r="A118" s="13"/>
      <c r="B118" s="224"/>
      <c r="C118" s="225"/>
      <c r="D118" s="217" t="s">
        <v>135</v>
      </c>
      <c r="E118" s="226" t="s">
        <v>19</v>
      </c>
      <c r="F118" s="227" t="s">
        <v>185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135</v>
      </c>
      <c r="AU118" s="233" t="s">
        <v>82</v>
      </c>
      <c r="AV118" s="13" t="s">
        <v>80</v>
      </c>
      <c r="AW118" s="13" t="s">
        <v>33</v>
      </c>
      <c r="AX118" s="13" t="s">
        <v>72</v>
      </c>
      <c r="AY118" s="233" t="s">
        <v>122</v>
      </c>
    </row>
    <row r="119" spans="1:51" s="13" customFormat="1" ht="12">
      <c r="A119" s="13"/>
      <c r="B119" s="224"/>
      <c r="C119" s="225"/>
      <c r="D119" s="217" t="s">
        <v>135</v>
      </c>
      <c r="E119" s="226" t="s">
        <v>19</v>
      </c>
      <c r="F119" s="227" t="s">
        <v>137</v>
      </c>
      <c r="G119" s="225"/>
      <c r="H119" s="226" t="s">
        <v>19</v>
      </c>
      <c r="I119" s="228"/>
      <c r="J119" s="225"/>
      <c r="K119" s="225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135</v>
      </c>
      <c r="AU119" s="233" t="s">
        <v>82</v>
      </c>
      <c r="AV119" s="13" t="s">
        <v>80</v>
      </c>
      <c r="AW119" s="13" t="s">
        <v>33</v>
      </c>
      <c r="AX119" s="13" t="s">
        <v>72</v>
      </c>
      <c r="AY119" s="233" t="s">
        <v>122</v>
      </c>
    </row>
    <row r="120" spans="1:51" s="13" customFormat="1" ht="12">
      <c r="A120" s="13"/>
      <c r="B120" s="224"/>
      <c r="C120" s="225"/>
      <c r="D120" s="217" t="s">
        <v>135</v>
      </c>
      <c r="E120" s="226" t="s">
        <v>19</v>
      </c>
      <c r="F120" s="227" t="s">
        <v>138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135</v>
      </c>
      <c r="AU120" s="233" t="s">
        <v>82</v>
      </c>
      <c r="AV120" s="13" t="s">
        <v>80</v>
      </c>
      <c r="AW120" s="13" t="s">
        <v>33</v>
      </c>
      <c r="AX120" s="13" t="s">
        <v>72</v>
      </c>
      <c r="AY120" s="233" t="s">
        <v>122</v>
      </c>
    </row>
    <row r="121" spans="1:51" s="14" customFormat="1" ht="12">
      <c r="A121" s="14"/>
      <c r="B121" s="234"/>
      <c r="C121" s="235"/>
      <c r="D121" s="217" t="s">
        <v>135</v>
      </c>
      <c r="E121" s="236" t="s">
        <v>19</v>
      </c>
      <c r="F121" s="237" t="s">
        <v>647</v>
      </c>
      <c r="G121" s="235"/>
      <c r="H121" s="238">
        <v>1288.7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135</v>
      </c>
      <c r="AU121" s="244" t="s">
        <v>82</v>
      </c>
      <c r="AV121" s="14" t="s">
        <v>82</v>
      </c>
      <c r="AW121" s="14" t="s">
        <v>33</v>
      </c>
      <c r="AX121" s="14" t="s">
        <v>72</v>
      </c>
      <c r="AY121" s="244" t="s">
        <v>122</v>
      </c>
    </row>
    <row r="122" spans="1:65" s="2" customFormat="1" ht="21.75" customHeight="1">
      <c r="A122" s="38"/>
      <c r="B122" s="39"/>
      <c r="C122" s="204" t="s">
        <v>168</v>
      </c>
      <c r="D122" s="204" t="s">
        <v>124</v>
      </c>
      <c r="E122" s="205" t="s">
        <v>188</v>
      </c>
      <c r="F122" s="206" t="s">
        <v>189</v>
      </c>
      <c r="G122" s="207" t="s">
        <v>180</v>
      </c>
      <c r="H122" s="208">
        <v>100</v>
      </c>
      <c r="I122" s="209"/>
      <c r="J122" s="210">
        <f>ROUND(I122*H122,2)</f>
        <v>0</v>
      </c>
      <c r="K122" s="206" t="s">
        <v>128</v>
      </c>
      <c r="L122" s="44"/>
      <c r="M122" s="211" t="s">
        <v>19</v>
      </c>
      <c r="N122" s="212" t="s">
        <v>43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129</v>
      </c>
      <c r="AT122" s="215" t="s">
        <v>124</v>
      </c>
      <c r="AU122" s="215" t="s">
        <v>82</v>
      </c>
      <c r="AY122" s="17" t="s">
        <v>122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129</v>
      </c>
      <c r="BM122" s="215" t="s">
        <v>190</v>
      </c>
    </row>
    <row r="123" spans="1:47" s="2" customFormat="1" ht="12">
      <c r="A123" s="38"/>
      <c r="B123" s="39"/>
      <c r="C123" s="40"/>
      <c r="D123" s="217" t="s">
        <v>131</v>
      </c>
      <c r="E123" s="40"/>
      <c r="F123" s="218" t="s">
        <v>191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131</v>
      </c>
      <c r="AU123" s="17" t="s">
        <v>82</v>
      </c>
    </row>
    <row r="124" spans="1:47" s="2" customFormat="1" ht="12">
      <c r="A124" s="38"/>
      <c r="B124" s="39"/>
      <c r="C124" s="40"/>
      <c r="D124" s="222" t="s">
        <v>133</v>
      </c>
      <c r="E124" s="40"/>
      <c r="F124" s="223" t="s">
        <v>192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133</v>
      </c>
      <c r="AU124" s="17" t="s">
        <v>82</v>
      </c>
    </row>
    <row r="125" spans="1:47" s="2" customFormat="1" ht="12">
      <c r="A125" s="38"/>
      <c r="B125" s="39"/>
      <c r="C125" s="40"/>
      <c r="D125" s="217" t="s">
        <v>145</v>
      </c>
      <c r="E125" s="40"/>
      <c r="F125" s="245" t="s">
        <v>193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pans="1:51" s="13" customFormat="1" ht="12">
      <c r="A126" s="13"/>
      <c r="B126" s="224"/>
      <c r="C126" s="225"/>
      <c r="D126" s="217" t="s">
        <v>135</v>
      </c>
      <c r="E126" s="226" t="s">
        <v>19</v>
      </c>
      <c r="F126" s="227" t="s">
        <v>157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135</v>
      </c>
      <c r="AU126" s="233" t="s">
        <v>82</v>
      </c>
      <c r="AV126" s="13" t="s">
        <v>80</v>
      </c>
      <c r="AW126" s="13" t="s">
        <v>33</v>
      </c>
      <c r="AX126" s="13" t="s">
        <v>72</v>
      </c>
      <c r="AY126" s="233" t="s">
        <v>122</v>
      </c>
    </row>
    <row r="127" spans="1:51" s="13" customFormat="1" ht="12">
      <c r="A127" s="13"/>
      <c r="B127" s="224"/>
      <c r="C127" s="225"/>
      <c r="D127" s="217" t="s">
        <v>135</v>
      </c>
      <c r="E127" s="226" t="s">
        <v>19</v>
      </c>
      <c r="F127" s="227" t="s">
        <v>194</v>
      </c>
      <c r="G127" s="225"/>
      <c r="H127" s="226" t="s">
        <v>19</v>
      </c>
      <c r="I127" s="228"/>
      <c r="J127" s="225"/>
      <c r="K127" s="225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135</v>
      </c>
      <c r="AU127" s="233" t="s">
        <v>82</v>
      </c>
      <c r="AV127" s="13" t="s">
        <v>80</v>
      </c>
      <c r="AW127" s="13" t="s">
        <v>33</v>
      </c>
      <c r="AX127" s="13" t="s">
        <v>72</v>
      </c>
      <c r="AY127" s="233" t="s">
        <v>122</v>
      </c>
    </row>
    <row r="128" spans="1:51" s="14" customFormat="1" ht="12">
      <c r="A128" s="14"/>
      <c r="B128" s="234"/>
      <c r="C128" s="235"/>
      <c r="D128" s="217" t="s">
        <v>135</v>
      </c>
      <c r="E128" s="236" t="s">
        <v>19</v>
      </c>
      <c r="F128" s="237" t="s">
        <v>648</v>
      </c>
      <c r="G128" s="235"/>
      <c r="H128" s="238">
        <v>100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135</v>
      </c>
      <c r="AU128" s="244" t="s">
        <v>82</v>
      </c>
      <c r="AV128" s="14" t="s">
        <v>82</v>
      </c>
      <c r="AW128" s="14" t="s">
        <v>33</v>
      </c>
      <c r="AX128" s="14" t="s">
        <v>72</v>
      </c>
      <c r="AY128" s="244" t="s">
        <v>122</v>
      </c>
    </row>
    <row r="129" spans="1:65" s="2" customFormat="1" ht="24.15" customHeight="1">
      <c r="A129" s="38"/>
      <c r="B129" s="39"/>
      <c r="C129" s="204" t="s">
        <v>177</v>
      </c>
      <c r="D129" s="204" t="s">
        <v>124</v>
      </c>
      <c r="E129" s="205" t="s">
        <v>197</v>
      </c>
      <c r="F129" s="206" t="s">
        <v>198</v>
      </c>
      <c r="G129" s="207" t="s">
        <v>180</v>
      </c>
      <c r="H129" s="208">
        <v>92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129</v>
      </c>
      <c r="AT129" s="215" t="s">
        <v>124</v>
      </c>
      <c r="AU129" s="215" t="s">
        <v>82</v>
      </c>
      <c r="AY129" s="17" t="s">
        <v>122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129</v>
      </c>
      <c r="BM129" s="215" t="s">
        <v>199</v>
      </c>
    </row>
    <row r="130" spans="1:47" s="2" customFormat="1" ht="12">
      <c r="A130" s="38"/>
      <c r="B130" s="39"/>
      <c r="C130" s="40"/>
      <c r="D130" s="217" t="s">
        <v>131</v>
      </c>
      <c r="E130" s="40"/>
      <c r="F130" s="218" t="s">
        <v>200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131</v>
      </c>
      <c r="AU130" s="17" t="s">
        <v>82</v>
      </c>
    </row>
    <row r="131" spans="1:51" s="13" customFormat="1" ht="12">
      <c r="A131" s="13"/>
      <c r="B131" s="224"/>
      <c r="C131" s="225"/>
      <c r="D131" s="217" t="s">
        <v>135</v>
      </c>
      <c r="E131" s="226" t="s">
        <v>19</v>
      </c>
      <c r="F131" s="227" t="s">
        <v>201</v>
      </c>
      <c r="G131" s="225"/>
      <c r="H131" s="226" t="s">
        <v>19</v>
      </c>
      <c r="I131" s="228"/>
      <c r="J131" s="225"/>
      <c r="K131" s="225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135</v>
      </c>
      <c r="AU131" s="233" t="s">
        <v>82</v>
      </c>
      <c r="AV131" s="13" t="s">
        <v>80</v>
      </c>
      <c r="AW131" s="13" t="s">
        <v>33</v>
      </c>
      <c r="AX131" s="13" t="s">
        <v>72</v>
      </c>
      <c r="AY131" s="233" t="s">
        <v>122</v>
      </c>
    </row>
    <row r="132" spans="1:51" s="14" customFormat="1" ht="12">
      <c r="A132" s="14"/>
      <c r="B132" s="234"/>
      <c r="C132" s="235"/>
      <c r="D132" s="217" t="s">
        <v>135</v>
      </c>
      <c r="E132" s="236" t="s">
        <v>19</v>
      </c>
      <c r="F132" s="237" t="s">
        <v>649</v>
      </c>
      <c r="G132" s="235"/>
      <c r="H132" s="238">
        <v>46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135</v>
      </c>
      <c r="AU132" s="244" t="s">
        <v>82</v>
      </c>
      <c r="AV132" s="14" t="s">
        <v>82</v>
      </c>
      <c r="AW132" s="14" t="s">
        <v>33</v>
      </c>
      <c r="AX132" s="14" t="s">
        <v>72</v>
      </c>
      <c r="AY132" s="244" t="s">
        <v>122</v>
      </c>
    </row>
    <row r="133" spans="1:51" s="13" customFormat="1" ht="12">
      <c r="A133" s="13"/>
      <c r="B133" s="224"/>
      <c r="C133" s="225"/>
      <c r="D133" s="217" t="s">
        <v>135</v>
      </c>
      <c r="E133" s="226" t="s">
        <v>19</v>
      </c>
      <c r="F133" s="227" t="s">
        <v>203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135</v>
      </c>
      <c r="AU133" s="233" t="s">
        <v>82</v>
      </c>
      <c r="AV133" s="13" t="s">
        <v>80</v>
      </c>
      <c r="AW133" s="13" t="s">
        <v>33</v>
      </c>
      <c r="AX133" s="13" t="s">
        <v>72</v>
      </c>
      <c r="AY133" s="233" t="s">
        <v>122</v>
      </c>
    </row>
    <row r="134" spans="1:51" s="14" customFormat="1" ht="12">
      <c r="A134" s="14"/>
      <c r="B134" s="234"/>
      <c r="C134" s="235"/>
      <c r="D134" s="217" t="s">
        <v>135</v>
      </c>
      <c r="E134" s="236" t="s">
        <v>19</v>
      </c>
      <c r="F134" s="237" t="s">
        <v>649</v>
      </c>
      <c r="G134" s="235"/>
      <c r="H134" s="238">
        <v>46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135</v>
      </c>
      <c r="AU134" s="244" t="s">
        <v>82</v>
      </c>
      <c r="AV134" s="14" t="s">
        <v>82</v>
      </c>
      <c r="AW134" s="14" t="s">
        <v>33</v>
      </c>
      <c r="AX134" s="14" t="s">
        <v>72</v>
      </c>
      <c r="AY134" s="244" t="s">
        <v>122</v>
      </c>
    </row>
    <row r="135" spans="1:65" s="2" customFormat="1" ht="24.15" customHeight="1">
      <c r="A135" s="38"/>
      <c r="B135" s="39"/>
      <c r="C135" s="204" t="s">
        <v>187</v>
      </c>
      <c r="D135" s="204" t="s">
        <v>124</v>
      </c>
      <c r="E135" s="205" t="s">
        <v>205</v>
      </c>
      <c r="F135" s="206" t="s">
        <v>206</v>
      </c>
      <c r="G135" s="207" t="s">
        <v>180</v>
      </c>
      <c r="H135" s="208">
        <v>1342.7</v>
      </c>
      <c r="I135" s="209"/>
      <c r="J135" s="210">
        <f>ROUND(I135*H135,2)</f>
        <v>0</v>
      </c>
      <c r="K135" s="206" t="s">
        <v>19</v>
      </c>
      <c r="L135" s="44"/>
      <c r="M135" s="211" t="s">
        <v>19</v>
      </c>
      <c r="N135" s="212" t="s">
        <v>43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129</v>
      </c>
      <c r="AT135" s="215" t="s">
        <v>124</v>
      </c>
      <c r="AU135" s="215" t="s">
        <v>82</v>
      </c>
      <c r="AY135" s="17" t="s">
        <v>122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80</v>
      </c>
      <c r="BK135" s="216">
        <f>ROUND(I135*H135,2)</f>
        <v>0</v>
      </c>
      <c r="BL135" s="17" t="s">
        <v>129</v>
      </c>
      <c r="BM135" s="215" t="s">
        <v>207</v>
      </c>
    </row>
    <row r="136" spans="1:47" s="2" customFormat="1" ht="12">
      <c r="A136" s="38"/>
      <c r="B136" s="39"/>
      <c r="C136" s="40"/>
      <c r="D136" s="217" t="s">
        <v>131</v>
      </c>
      <c r="E136" s="40"/>
      <c r="F136" s="218" t="s">
        <v>208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131</v>
      </c>
      <c r="AU136" s="17" t="s">
        <v>82</v>
      </c>
    </row>
    <row r="137" spans="1:51" s="14" customFormat="1" ht="12">
      <c r="A137" s="14"/>
      <c r="B137" s="234"/>
      <c r="C137" s="235"/>
      <c r="D137" s="217" t="s">
        <v>135</v>
      </c>
      <c r="E137" s="236" t="s">
        <v>19</v>
      </c>
      <c r="F137" s="237" t="s">
        <v>650</v>
      </c>
      <c r="G137" s="235"/>
      <c r="H137" s="238">
        <v>1288.7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135</v>
      </c>
      <c r="AU137" s="244" t="s">
        <v>82</v>
      </c>
      <c r="AV137" s="14" t="s">
        <v>82</v>
      </c>
      <c r="AW137" s="14" t="s">
        <v>33</v>
      </c>
      <c r="AX137" s="14" t="s">
        <v>72</v>
      </c>
      <c r="AY137" s="244" t="s">
        <v>122</v>
      </c>
    </row>
    <row r="138" spans="1:51" s="14" customFormat="1" ht="12">
      <c r="A138" s="14"/>
      <c r="B138" s="234"/>
      <c r="C138" s="235"/>
      <c r="D138" s="217" t="s">
        <v>135</v>
      </c>
      <c r="E138" s="236" t="s">
        <v>19</v>
      </c>
      <c r="F138" s="237" t="s">
        <v>651</v>
      </c>
      <c r="G138" s="235"/>
      <c r="H138" s="238">
        <v>54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135</v>
      </c>
      <c r="AU138" s="244" t="s">
        <v>82</v>
      </c>
      <c r="AV138" s="14" t="s">
        <v>82</v>
      </c>
      <c r="AW138" s="14" t="s">
        <v>33</v>
      </c>
      <c r="AX138" s="14" t="s">
        <v>72</v>
      </c>
      <c r="AY138" s="244" t="s">
        <v>122</v>
      </c>
    </row>
    <row r="139" spans="1:65" s="2" customFormat="1" ht="16.5" customHeight="1">
      <c r="A139" s="38"/>
      <c r="B139" s="39"/>
      <c r="C139" s="204" t="s">
        <v>196</v>
      </c>
      <c r="D139" s="204" t="s">
        <v>124</v>
      </c>
      <c r="E139" s="205" t="s">
        <v>212</v>
      </c>
      <c r="F139" s="206" t="s">
        <v>213</v>
      </c>
      <c r="G139" s="207" t="s">
        <v>180</v>
      </c>
      <c r="H139" s="208">
        <v>46</v>
      </c>
      <c r="I139" s="209"/>
      <c r="J139" s="210">
        <f>ROUND(I139*H139,2)</f>
        <v>0</v>
      </c>
      <c r="K139" s="206" t="s">
        <v>128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129</v>
      </c>
      <c r="AT139" s="215" t="s">
        <v>124</v>
      </c>
      <c r="AU139" s="215" t="s">
        <v>82</v>
      </c>
      <c r="AY139" s="17" t="s">
        <v>122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129</v>
      </c>
      <c r="BM139" s="215" t="s">
        <v>214</v>
      </c>
    </row>
    <row r="140" spans="1:47" s="2" customFormat="1" ht="12">
      <c r="A140" s="38"/>
      <c r="B140" s="39"/>
      <c r="C140" s="40"/>
      <c r="D140" s="217" t="s">
        <v>131</v>
      </c>
      <c r="E140" s="40"/>
      <c r="F140" s="218" t="s">
        <v>215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131</v>
      </c>
      <c r="AU140" s="17" t="s">
        <v>82</v>
      </c>
    </row>
    <row r="141" spans="1:47" s="2" customFormat="1" ht="12">
      <c r="A141" s="38"/>
      <c r="B141" s="39"/>
      <c r="C141" s="40"/>
      <c r="D141" s="222" t="s">
        <v>133</v>
      </c>
      <c r="E141" s="40"/>
      <c r="F141" s="223" t="s">
        <v>216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133</v>
      </c>
      <c r="AU141" s="17" t="s">
        <v>82</v>
      </c>
    </row>
    <row r="142" spans="1:51" s="13" customFormat="1" ht="12">
      <c r="A142" s="13"/>
      <c r="B142" s="224"/>
      <c r="C142" s="225"/>
      <c r="D142" s="217" t="s">
        <v>135</v>
      </c>
      <c r="E142" s="226" t="s">
        <v>19</v>
      </c>
      <c r="F142" s="227" t="s">
        <v>217</v>
      </c>
      <c r="G142" s="225"/>
      <c r="H142" s="226" t="s">
        <v>19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135</v>
      </c>
      <c r="AU142" s="233" t="s">
        <v>82</v>
      </c>
      <c r="AV142" s="13" t="s">
        <v>80</v>
      </c>
      <c r="AW142" s="13" t="s">
        <v>33</v>
      </c>
      <c r="AX142" s="13" t="s">
        <v>72</v>
      </c>
      <c r="AY142" s="233" t="s">
        <v>122</v>
      </c>
    </row>
    <row r="143" spans="1:51" s="14" customFormat="1" ht="12">
      <c r="A143" s="14"/>
      <c r="B143" s="234"/>
      <c r="C143" s="235"/>
      <c r="D143" s="217" t="s">
        <v>135</v>
      </c>
      <c r="E143" s="236" t="s">
        <v>19</v>
      </c>
      <c r="F143" s="237" t="s">
        <v>649</v>
      </c>
      <c r="G143" s="235"/>
      <c r="H143" s="238">
        <v>46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135</v>
      </c>
      <c r="AU143" s="244" t="s">
        <v>82</v>
      </c>
      <c r="AV143" s="14" t="s">
        <v>82</v>
      </c>
      <c r="AW143" s="14" t="s">
        <v>33</v>
      </c>
      <c r="AX143" s="14" t="s">
        <v>72</v>
      </c>
      <c r="AY143" s="244" t="s">
        <v>122</v>
      </c>
    </row>
    <row r="144" spans="1:65" s="2" customFormat="1" ht="21.75" customHeight="1">
      <c r="A144" s="38"/>
      <c r="B144" s="39"/>
      <c r="C144" s="204" t="s">
        <v>204</v>
      </c>
      <c r="D144" s="204" t="s">
        <v>124</v>
      </c>
      <c r="E144" s="205" t="s">
        <v>219</v>
      </c>
      <c r="F144" s="206" t="s">
        <v>220</v>
      </c>
      <c r="G144" s="207" t="s">
        <v>180</v>
      </c>
      <c r="H144" s="208">
        <v>1288.7</v>
      </c>
      <c r="I144" s="209"/>
      <c r="J144" s="210">
        <f>ROUND(I144*H144,2)</f>
        <v>0</v>
      </c>
      <c r="K144" s="206" t="s">
        <v>128</v>
      </c>
      <c r="L144" s="44"/>
      <c r="M144" s="211" t="s">
        <v>19</v>
      </c>
      <c r="N144" s="212" t="s">
        <v>43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129</v>
      </c>
      <c r="AT144" s="215" t="s">
        <v>124</v>
      </c>
      <c r="AU144" s="215" t="s">
        <v>82</v>
      </c>
      <c r="AY144" s="17" t="s">
        <v>122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80</v>
      </c>
      <c r="BK144" s="216">
        <f>ROUND(I144*H144,2)</f>
        <v>0</v>
      </c>
      <c r="BL144" s="17" t="s">
        <v>129</v>
      </c>
      <c r="BM144" s="215" t="s">
        <v>221</v>
      </c>
    </row>
    <row r="145" spans="1:47" s="2" customFormat="1" ht="12">
      <c r="A145" s="38"/>
      <c r="B145" s="39"/>
      <c r="C145" s="40"/>
      <c r="D145" s="217" t="s">
        <v>131</v>
      </c>
      <c r="E145" s="40"/>
      <c r="F145" s="218" t="s">
        <v>222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131</v>
      </c>
      <c r="AU145" s="17" t="s">
        <v>82</v>
      </c>
    </row>
    <row r="146" spans="1:47" s="2" customFormat="1" ht="12">
      <c r="A146" s="38"/>
      <c r="B146" s="39"/>
      <c r="C146" s="40"/>
      <c r="D146" s="222" t="s">
        <v>133</v>
      </c>
      <c r="E146" s="40"/>
      <c r="F146" s="223" t="s">
        <v>223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133</v>
      </c>
      <c r="AU146" s="17" t="s">
        <v>82</v>
      </c>
    </row>
    <row r="147" spans="1:51" s="13" customFormat="1" ht="12">
      <c r="A147" s="13"/>
      <c r="B147" s="224"/>
      <c r="C147" s="225"/>
      <c r="D147" s="217" t="s">
        <v>135</v>
      </c>
      <c r="E147" s="226" t="s">
        <v>19</v>
      </c>
      <c r="F147" s="227" t="s">
        <v>185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135</v>
      </c>
      <c r="AU147" s="233" t="s">
        <v>82</v>
      </c>
      <c r="AV147" s="13" t="s">
        <v>80</v>
      </c>
      <c r="AW147" s="13" t="s">
        <v>33</v>
      </c>
      <c r="AX147" s="13" t="s">
        <v>72</v>
      </c>
      <c r="AY147" s="233" t="s">
        <v>122</v>
      </c>
    </row>
    <row r="148" spans="1:51" s="13" customFormat="1" ht="12">
      <c r="A148" s="13"/>
      <c r="B148" s="224"/>
      <c r="C148" s="225"/>
      <c r="D148" s="217" t="s">
        <v>135</v>
      </c>
      <c r="E148" s="226" t="s">
        <v>19</v>
      </c>
      <c r="F148" s="227" t="s">
        <v>137</v>
      </c>
      <c r="G148" s="225"/>
      <c r="H148" s="226" t="s">
        <v>19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135</v>
      </c>
      <c r="AU148" s="233" t="s">
        <v>82</v>
      </c>
      <c r="AV148" s="13" t="s">
        <v>80</v>
      </c>
      <c r="AW148" s="13" t="s">
        <v>33</v>
      </c>
      <c r="AX148" s="13" t="s">
        <v>72</v>
      </c>
      <c r="AY148" s="233" t="s">
        <v>122</v>
      </c>
    </row>
    <row r="149" spans="1:51" s="13" customFormat="1" ht="12">
      <c r="A149" s="13"/>
      <c r="B149" s="224"/>
      <c r="C149" s="225"/>
      <c r="D149" s="217" t="s">
        <v>135</v>
      </c>
      <c r="E149" s="226" t="s">
        <v>19</v>
      </c>
      <c r="F149" s="227" t="s">
        <v>138</v>
      </c>
      <c r="G149" s="225"/>
      <c r="H149" s="226" t="s">
        <v>19</v>
      </c>
      <c r="I149" s="228"/>
      <c r="J149" s="225"/>
      <c r="K149" s="225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135</v>
      </c>
      <c r="AU149" s="233" t="s">
        <v>82</v>
      </c>
      <c r="AV149" s="13" t="s">
        <v>80</v>
      </c>
      <c r="AW149" s="13" t="s">
        <v>33</v>
      </c>
      <c r="AX149" s="13" t="s">
        <v>72</v>
      </c>
      <c r="AY149" s="233" t="s">
        <v>122</v>
      </c>
    </row>
    <row r="150" spans="1:51" s="14" customFormat="1" ht="12">
      <c r="A150" s="14"/>
      <c r="B150" s="234"/>
      <c r="C150" s="235"/>
      <c r="D150" s="217" t="s">
        <v>135</v>
      </c>
      <c r="E150" s="236" t="s">
        <v>19</v>
      </c>
      <c r="F150" s="237" t="s">
        <v>652</v>
      </c>
      <c r="G150" s="235"/>
      <c r="H150" s="238">
        <v>1288.7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135</v>
      </c>
      <c r="AU150" s="244" t="s">
        <v>82</v>
      </c>
      <c r="AV150" s="14" t="s">
        <v>82</v>
      </c>
      <c r="AW150" s="14" t="s">
        <v>33</v>
      </c>
      <c r="AX150" s="14" t="s">
        <v>72</v>
      </c>
      <c r="AY150" s="244" t="s">
        <v>122</v>
      </c>
    </row>
    <row r="151" spans="1:65" s="2" customFormat="1" ht="16.5" customHeight="1">
      <c r="A151" s="38"/>
      <c r="B151" s="39"/>
      <c r="C151" s="246" t="s">
        <v>211</v>
      </c>
      <c r="D151" s="246" t="s">
        <v>226</v>
      </c>
      <c r="E151" s="247" t="s">
        <v>227</v>
      </c>
      <c r="F151" s="248" t="s">
        <v>228</v>
      </c>
      <c r="G151" s="249" t="s">
        <v>229</v>
      </c>
      <c r="H151" s="250">
        <v>2319.66</v>
      </c>
      <c r="I151" s="251"/>
      <c r="J151" s="252">
        <f>ROUND(I151*H151,2)</f>
        <v>0</v>
      </c>
      <c r="K151" s="248" t="s">
        <v>128</v>
      </c>
      <c r="L151" s="253"/>
      <c r="M151" s="254" t="s">
        <v>19</v>
      </c>
      <c r="N151" s="255" t="s">
        <v>43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196</v>
      </c>
      <c r="AT151" s="215" t="s">
        <v>226</v>
      </c>
      <c r="AU151" s="215" t="s">
        <v>82</v>
      </c>
      <c r="AY151" s="17" t="s">
        <v>122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80</v>
      </c>
      <c r="BK151" s="216">
        <f>ROUND(I151*H151,2)</f>
        <v>0</v>
      </c>
      <c r="BL151" s="17" t="s">
        <v>129</v>
      </c>
      <c r="BM151" s="215" t="s">
        <v>230</v>
      </c>
    </row>
    <row r="152" spans="1:47" s="2" customFormat="1" ht="12">
      <c r="A152" s="38"/>
      <c r="B152" s="39"/>
      <c r="C152" s="40"/>
      <c r="D152" s="217" t="s">
        <v>131</v>
      </c>
      <c r="E152" s="40"/>
      <c r="F152" s="218" t="s">
        <v>228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131</v>
      </c>
      <c r="AU152" s="17" t="s">
        <v>82</v>
      </c>
    </row>
    <row r="153" spans="1:47" s="2" customFormat="1" ht="12">
      <c r="A153" s="38"/>
      <c r="B153" s="39"/>
      <c r="C153" s="40"/>
      <c r="D153" s="217" t="s">
        <v>145</v>
      </c>
      <c r="E153" s="40"/>
      <c r="F153" s="245" t="s">
        <v>231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145</v>
      </c>
      <c r="AU153" s="17" t="s">
        <v>82</v>
      </c>
    </row>
    <row r="154" spans="1:51" s="14" customFormat="1" ht="12">
      <c r="A154" s="14"/>
      <c r="B154" s="234"/>
      <c r="C154" s="235"/>
      <c r="D154" s="217" t="s">
        <v>135</v>
      </c>
      <c r="E154" s="235"/>
      <c r="F154" s="237" t="s">
        <v>653</v>
      </c>
      <c r="G154" s="235"/>
      <c r="H154" s="238">
        <v>2319.66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135</v>
      </c>
      <c r="AU154" s="244" t="s">
        <v>82</v>
      </c>
      <c r="AV154" s="14" t="s">
        <v>82</v>
      </c>
      <c r="AW154" s="14" t="s">
        <v>4</v>
      </c>
      <c r="AX154" s="14" t="s">
        <v>80</v>
      </c>
      <c r="AY154" s="244" t="s">
        <v>122</v>
      </c>
    </row>
    <row r="155" spans="1:65" s="2" customFormat="1" ht="16.5" customHeight="1">
      <c r="A155" s="38"/>
      <c r="B155" s="39"/>
      <c r="C155" s="204" t="s">
        <v>218</v>
      </c>
      <c r="D155" s="204" t="s">
        <v>124</v>
      </c>
      <c r="E155" s="205" t="s">
        <v>234</v>
      </c>
      <c r="F155" s="206" t="s">
        <v>235</v>
      </c>
      <c r="G155" s="207" t="s">
        <v>229</v>
      </c>
      <c r="H155" s="208">
        <v>2416.86</v>
      </c>
      <c r="I155" s="209"/>
      <c r="J155" s="210">
        <f>ROUND(I155*H155,2)</f>
        <v>0</v>
      </c>
      <c r="K155" s="206" t="s">
        <v>128</v>
      </c>
      <c r="L155" s="44"/>
      <c r="M155" s="211" t="s">
        <v>19</v>
      </c>
      <c r="N155" s="212" t="s">
        <v>43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129</v>
      </c>
      <c r="AT155" s="215" t="s">
        <v>124</v>
      </c>
      <c r="AU155" s="215" t="s">
        <v>82</v>
      </c>
      <c r="AY155" s="17" t="s">
        <v>122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80</v>
      </c>
      <c r="BK155" s="216">
        <f>ROUND(I155*H155,2)</f>
        <v>0</v>
      </c>
      <c r="BL155" s="17" t="s">
        <v>129</v>
      </c>
      <c r="BM155" s="215" t="s">
        <v>236</v>
      </c>
    </row>
    <row r="156" spans="1:47" s="2" customFormat="1" ht="12">
      <c r="A156" s="38"/>
      <c r="B156" s="39"/>
      <c r="C156" s="40"/>
      <c r="D156" s="217" t="s">
        <v>131</v>
      </c>
      <c r="E156" s="40"/>
      <c r="F156" s="218" t="s">
        <v>237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131</v>
      </c>
      <c r="AU156" s="17" t="s">
        <v>82</v>
      </c>
    </row>
    <row r="157" spans="1:47" s="2" customFormat="1" ht="12">
      <c r="A157" s="38"/>
      <c r="B157" s="39"/>
      <c r="C157" s="40"/>
      <c r="D157" s="222" t="s">
        <v>133</v>
      </c>
      <c r="E157" s="40"/>
      <c r="F157" s="223" t="s">
        <v>238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133</v>
      </c>
      <c r="AU157" s="17" t="s">
        <v>82</v>
      </c>
    </row>
    <row r="158" spans="1:51" s="14" customFormat="1" ht="12">
      <c r="A158" s="14"/>
      <c r="B158" s="234"/>
      <c r="C158" s="235"/>
      <c r="D158" s="217" t="s">
        <v>135</v>
      </c>
      <c r="E158" s="236" t="s">
        <v>19</v>
      </c>
      <c r="F158" s="237" t="s">
        <v>650</v>
      </c>
      <c r="G158" s="235"/>
      <c r="H158" s="238">
        <v>1288.7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135</v>
      </c>
      <c r="AU158" s="244" t="s">
        <v>82</v>
      </c>
      <c r="AV158" s="14" t="s">
        <v>82</v>
      </c>
      <c r="AW158" s="14" t="s">
        <v>33</v>
      </c>
      <c r="AX158" s="14" t="s">
        <v>72</v>
      </c>
      <c r="AY158" s="244" t="s">
        <v>122</v>
      </c>
    </row>
    <row r="159" spans="1:51" s="14" customFormat="1" ht="12">
      <c r="A159" s="14"/>
      <c r="B159" s="234"/>
      <c r="C159" s="235"/>
      <c r="D159" s="217" t="s">
        <v>135</v>
      </c>
      <c r="E159" s="236" t="s">
        <v>19</v>
      </c>
      <c r="F159" s="237" t="s">
        <v>651</v>
      </c>
      <c r="G159" s="235"/>
      <c r="H159" s="238">
        <v>54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135</v>
      </c>
      <c r="AU159" s="244" t="s">
        <v>82</v>
      </c>
      <c r="AV159" s="14" t="s">
        <v>82</v>
      </c>
      <c r="AW159" s="14" t="s">
        <v>33</v>
      </c>
      <c r="AX159" s="14" t="s">
        <v>72</v>
      </c>
      <c r="AY159" s="244" t="s">
        <v>122</v>
      </c>
    </row>
    <row r="160" spans="1:51" s="14" customFormat="1" ht="12">
      <c r="A160" s="14"/>
      <c r="B160" s="234"/>
      <c r="C160" s="235"/>
      <c r="D160" s="217" t="s">
        <v>135</v>
      </c>
      <c r="E160" s="235"/>
      <c r="F160" s="237" t="s">
        <v>654</v>
      </c>
      <c r="G160" s="235"/>
      <c r="H160" s="238">
        <v>2416.86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135</v>
      </c>
      <c r="AU160" s="244" t="s">
        <v>82</v>
      </c>
      <c r="AV160" s="14" t="s">
        <v>82</v>
      </c>
      <c r="AW160" s="14" t="s">
        <v>4</v>
      </c>
      <c r="AX160" s="14" t="s">
        <v>80</v>
      </c>
      <c r="AY160" s="244" t="s">
        <v>122</v>
      </c>
    </row>
    <row r="161" spans="1:65" s="2" customFormat="1" ht="16.5" customHeight="1">
      <c r="A161" s="38"/>
      <c r="B161" s="39"/>
      <c r="C161" s="204" t="s">
        <v>225</v>
      </c>
      <c r="D161" s="204" t="s">
        <v>124</v>
      </c>
      <c r="E161" s="205" t="s">
        <v>241</v>
      </c>
      <c r="F161" s="206" t="s">
        <v>242</v>
      </c>
      <c r="G161" s="207" t="s">
        <v>180</v>
      </c>
      <c r="H161" s="208">
        <v>46</v>
      </c>
      <c r="I161" s="209"/>
      <c r="J161" s="210">
        <f>ROUND(I161*H161,2)</f>
        <v>0</v>
      </c>
      <c r="K161" s="206" t="s">
        <v>128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129</v>
      </c>
      <c r="AT161" s="215" t="s">
        <v>124</v>
      </c>
      <c r="AU161" s="215" t="s">
        <v>82</v>
      </c>
      <c r="AY161" s="17" t="s">
        <v>122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129</v>
      </c>
      <c r="BM161" s="215" t="s">
        <v>243</v>
      </c>
    </row>
    <row r="162" spans="1:47" s="2" customFormat="1" ht="12">
      <c r="A162" s="38"/>
      <c r="B162" s="39"/>
      <c r="C162" s="40"/>
      <c r="D162" s="217" t="s">
        <v>131</v>
      </c>
      <c r="E162" s="40"/>
      <c r="F162" s="218" t="s">
        <v>244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131</v>
      </c>
      <c r="AU162" s="17" t="s">
        <v>82</v>
      </c>
    </row>
    <row r="163" spans="1:47" s="2" customFormat="1" ht="12">
      <c r="A163" s="38"/>
      <c r="B163" s="39"/>
      <c r="C163" s="40"/>
      <c r="D163" s="222" t="s">
        <v>133</v>
      </c>
      <c r="E163" s="40"/>
      <c r="F163" s="223" t="s">
        <v>245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82</v>
      </c>
    </row>
    <row r="164" spans="1:51" s="13" customFormat="1" ht="12">
      <c r="A164" s="13"/>
      <c r="B164" s="224"/>
      <c r="C164" s="225"/>
      <c r="D164" s="217" t="s">
        <v>135</v>
      </c>
      <c r="E164" s="226" t="s">
        <v>19</v>
      </c>
      <c r="F164" s="227" t="s">
        <v>246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135</v>
      </c>
      <c r="AU164" s="233" t="s">
        <v>82</v>
      </c>
      <c r="AV164" s="13" t="s">
        <v>80</v>
      </c>
      <c r="AW164" s="13" t="s">
        <v>33</v>
      </c>
      <c r="AX164" s="13" t="s">
        <v>72</v>
      </c>
      <c r="AY164" s="233" t="s">
        <v>122</v>
      </c>
    </row>
    <row r="165" spans="1:51" s="13" customFormat="1" ht="12">
      <c r="A165" s="13"/>
      <c r="B165" s="224"/>
      <c r="C165" s="225"/>
      <c r="D165" s="217" t="s">
        <v>135</v>
      </c>
      <c r="E165" s="226" t="s">
        <v>19</v>
      </c>
      <c r="F165" s="227" t="s">
        <v>247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135</v>
      </c>
      <c r="AU165" s="233" t="s">
        <v>82</v>
      </c>
      <c r="AV165" s="13" t="s">
        <v>80</v>
      </c>
      <c r="AW165" s="13" t="s">
        <v>33</v>
      </c>
      <c r="AX165" s="13" t="s">
        <v>72</v>
      </c>
      <c r="AY165" s="233" t="s">
        <v>122</v>
      </c>
    </row>
    <row r="166" spans="1:51" s="14" customFormat="1" ht="12">
      <c r="A166" s="14"/>
      <c r="B166" s="234"/>
      <c r="C166" s="235"/>
      <c r="D166" s="217" t="s">
        <v>135</v>
      </c>
      <c r="E166" s="236" t="s">
        <v>19</v>
      </c>
      <c r="F166" s="237" t="s">
        <v>655</v>
      </c>
      <c r="G166" s="235"/>
      <c r="H166" s="238">
        <v>46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135</v>
      </c>
      <c r="AU166" s="244" t="s">
        <v>82</v>
      </c>
      <c r="AV166" s="14" t="s">
        <v>82</v>
      </c>
      <c r="AW166" s="14" t="s">
        <v>33</v>
      </c>
      <c r="AX166" s="14" t="s">
        <v>72</v>
      </c>
      <c r="AY166" s="244" t="s">
        <v>122</v>
      </c>
    </row>
    <row r="167" spans="1:65" s="2" customFormat="1" ht="16.5" customHeight="1">
      <c r="A167" s="38"/>
      <c r="B167" s="39"/>
      <c r="C167" s="204" t="s">
        <v>233</v>
      </c>
      <c r="D167" s="204" t="s">
        <v>124</v>
      </c>
      <c r="E167" s="205" t="s">
        <v>249</v>
      </c>
      <c r="F167" s="206" t="s">
        <v>250</v>
      </c>
      <c r="G167" s="207" t="s">
        <v>127</v>
      </c>
      <c r="H167" s="208">
        <v>2577.4</v>
      </c>
      <c r="I167" s="209"/>
      <c r="J167" s="210">
        <f>ROUND(I167*H167,2)</f>
        <v>0</v>
      </c>
      <c r="K167" s="206" t="s">
        <v>128</v>
      </c>
      <c r="L167" s="44"/>
      <c r="M167" s="211" t="s">
        <v>19</v>
      </c>
      <c r="N167" s="212" t="s">
        <v>43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129</v>
      </c>
      <c r="AT167" s="215" t="s">
        <v>124</v>
      </c>
      <c r="AU167" s="215" t="s">
        <v>82</v>
      </c>
      <c r="AY167" s="17" t="s">
        <v>122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80</v>
      </c>
      <c r="BK167" s="216">
        <f>ROUND(I167*H167,2)</f>
        <v>0</v>
      </c>
      <c r="BL167" s="17" t="s">
        <v>129</v>
      </c>
      <c r="BM167" s="215" t="s">
        <v>251</v>
      </c>
    </row>
    <row r="168" spans="1:47" s="2" customFormat="1" ht="12">
      <c r="A168" s="38"/>
      <c r="B168" s="39"/>
      <c r="C168" s="40"/>
      <c r="D168" s="217" t="s">
        <v>131</v>
      </c>
      <c r="E168" s="40"/>
      <c r="F168" s="218" t="s">
        <v>252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131</v>
      </c>
      <c r="AU168" s="17" t="s">
        <v>82</v>
      </c>
    </row>
    <row r="169" spans="1:47" s="2" customFormat="1" ht="12">
      <c r="A169" s="38"/>
      <c r="B169" s="39"/>
      <c r="C169" s="40"/>
      <c r="D169" s="222" t="s">
        <v>133</v>
      </c>
      <c r="E169" s="40"/>
      <c r="F169" s="223" t="s">
        <v>253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133</v>
      </c>
      <c r="AU169" s="17" t="s">
        <v>82</v>
      </c>
    </row>
    <row r="170" spans="1:51" s="13" customFormat="1" ht="12">
      <c r="A170" s="13"/>
      <c r="B170" s="224"/>
      <c r="C170" s="225"/>
      <c r="D170" s="217" t="s">
        <v>135</v>
      </c>
      <c r="E170" s="226" t="s">
        <v>19</v>
      </c>
      <c r="F170" s="227" t="s">
        <v>136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135</v>
      </c>
      <c r="AU170" s="233" t="s">
        <v>82</v>
      </c>
      <c r="AV170" s="13" t="s">
        <v>80</v>
      </c>
      <c r="AW170" s="13" t="s">
        <v>33</v>
      </c>
      <c r="AX170" s="13" t="s">
        <v>72</v>
      </c>
      <c r="AY170" s="233" t="s">
        <v>122</v>
      </c>
    </row>
    <row r="171" spans="1:51" s="13" customFormat="1" ht="12">
      <c r="A171" s="13"/>
      <c r="B171" s="224"/>
      <c r="C171" s="225"/>
      <c r="D171" s="217" t="s">
        <v>135</v>
      </c>
      <c r="E171" s="226" t="s">
        <v>19</v>
      </c>
      <c r="F171" s="227" t="s">
        <v>137</v>
      </c>
      <c r="G171" s="225"/>
      <c r="H171" s="226" t="s">
        <v>19</v>
      </c>
      <c r="I171" s="228"/>
      <c r="J171" s="225"/>
      <c r="K171" s="225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135</v>
      </c>
      <c r="AU171" s="233" t="s">
        <v>82</v>
      </c>
      <c r="AV171" s="13" t="s">
        <v>80</v>
      </c>
      <c r="AW171" s="13" t="s">
        <v>33</v>
      </c>
      <c r="AX171" s="13" t="s">
        <v>72</v>
      </c>
      <c r="AY171" s="233" t="s">
        <v>122</v>
      </c>
    </row>
    <row r="172" spans="1:51" s="13" customFormat="1" ht="12">
      <c r="A172" s="13"/>
      <c r="B172" s="224"/>
      <c r="C172" s="225"/>
      <c r="D172" s="217" t="s">
        <v>135</v>
      </c>
      <c r="E172" s="226" t="s">
        <v>19</v>
      </c>
      <c r="F172" s="227" t="s">
        <v>138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135</v>
      </c>
      <c r="AU172" s="233" t="s">
        <v>82</v>
      </c>
      <c r="AV172" s="13" t="s">
        <v>80</v>
      </c>
      <c r="AW172" s="13" t="s">
        <v>33</v>
      </c>
      <c r="AX172" s="13" t="s">
        <v>72</v>
      </c>
      <c r="AY172" s="233" t="s">
        <v>122</v>
      </c>
    </row>
    <row r="173" spans="1:51" s="14" customFormat="1" ht="12">
      <c r="A173" s="14"/>
      <c r="B173" s="234"/>
      <c r="C173" s="235"/>
      <c r="D173" s="217" t="s">
        <v>135</v>
      </c>
      <c r="E173" s="236" t="s">
        <v>19</v>
      </c>
      <c r="F173" s="237" t="s">
        <v>656</v>
      </c>
      <c r="G173" s="235"/>
      <c r="H173" s="238">
        <v>2577.4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135</v>
      </c>
      <c r="AU173" s="244" t="s">
        <v>82</v>
      </c>
      <c r="AV173" s="14" t="s">
        <v>82</v>
      </c>
      <c r="AW173" s="14" t="s">
        <v>33</v>
      </c>
      <c r="AX173" s="14" t="s">
        <v>72</v>
      </c>
      <c r="AY173" s="244" t="s">
        <v>122</v>
      </c>
    </row>
    <row r="174" spans="1:63" s="12" customFormat="1" ht="22.8" customHeight="1">
      <c r="A174" s="12"/>
      <c r="B174" s="188"/>
      <c r="C174" s="189"/>
      <c r="D174" s="190" t="s">
        <v>71</v>
      </c>
      <c r="E174" s="202" t="s">
        <v>129</v>
      </c>
      <c r="F174" s="202" t="s">
        <v>255</v>
      </c>
      <c r="G174" s="189"/>
      <c r="H174" s="189"/>
      <c r="I174" s="192"/>
      <c r="J174" s="203">
        <f>BK174</f>
        <v>0</v>
      </c>
      <c r="K174" s="189"/>
      <c r="L174" s="194"/>
      <c r="M174" s="195"/>
      <c r="N174" s="196"/>
      <c r="O174" s="196"/>
      <c r="P174" s="197">
        <f>SUM(P175:P193)</f>
        <v>0</v>
      </c>
      <c r="Q174" s="196"/>
      <c r="R174" s="197">
        <f>SUM(R175:R193)</f>
        <v>55.428858000000005</v>
      </c>
      <c r="S174" s="196"/>
      <c r="T174" s="198">
        <f>SUM(T175:T193)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9" t="s">
        <v>80</v>
      </c>
      <c r="AT174" s="200" t="s">
        <v>71</v>
      </c>
      <c r="AU174" s="200" t="s">
        <v>80</v>
      </c>
      <c r="AY174" s="199" t="s">
        <v>122</v>
      </c>
      <c r="BK174" s="201">
        <f>SUM(BK175:BK193)</f>
        <v>0</v>
      </c>
    </row>
    <row r="175" spans="1:65" s="2" customFormat="1" ht="16.5" customHeight="1">
      <c r="A175" s="38"/>
      <c r="B175" s="39"/>
      <c r="C175" s="204" t="s">
        <v>240</v>
      </c>
      <c r="D175" s="204" t="s">
        <v>124</v>
      </c>
      <c r="E175" s="205" t="s">
        <v>257</v>
      </c>
      <c r="F175" s="206" t="s">
        <v>258</v>
      </c>
      <c r="G175" s="207" t="s">
        <v>127</v>
      </c>
      <c r="H175" s="208">
        <v>59</v>
      </c>
      <c r="I175" s="209"/>
      <c r="J175" s="210">
        <f>ROUND(I175*H175,2)</f>
        <v>0</v>
      </c>
      <c r="K175" s="206" t="s">
        <v>128</v>
      </c>
      <c r="L175" s="44"/>
      <c r="M175" s="211" t="s">
        <v>19</v>
      </c>
      <c r="N175" s="212" t="s">
        <v>43</v>
      </c>
      <c r="O175" s="84"/>
      <c r="P175" s="213">
        <f>O175*H175</f>
        <v>0</v>
      </c>
      <c r="Q175" s="213">
        <v>0.37175</v>
      </c>
      <c r="R175" s="213">
        <f>Q175*H175</f>
        <v>21.93325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129</v>
      </c>
      <c r="AT175" s="215" t="s">
        <v>124</v>
      </c>
      <c r="AU175" s="215" t="s">
        <v>82</v>
      </c>
      <c r="AY175" s="17" t="s">
        <v>122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80</v>
      </c>
      <c r="BK175" s="216">
        <f>ROUND(I175*H175,2)</f>
        <v>0</v>
      </c>
      <c r="BL175" s="17" t="s">
        <v>129</v>
      </c>
      <c r="BM175" s="215" t="s">
        <v>259</v>
      </c>
    </row>
    <row r="176" spans="1:47" s="2" customFormat="1" ht="12">
      <c r="A176" s="38"/>
      <c r="B176" s="39"/>
      <c r="C176" s="40"/>
      <c r="D176" s="217" t="s">
        <v>131</v>
      </c>
      <c r="E176" s="40"/>
      <c r="F176" s="218" t="s">
        <v>260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131</v>
      </c>
      <c r="AU176" s="17" t="s">
        <v>82</v>
      </c>
    </row>
    <row r="177" spans="1:47" s="2" customFormat="1" ht="12">
      <c r="A177" s="38"/>
      <c r="B177" s="39"/>
      <c r="C177" s="40"/>
      <c r="D177" s="222" t="s">
        <v>133</v>
      </c>
      <c r="E177" s="40"/>
      <c r="F177" s="223" t="s">
        <v>261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133</v>
      </c>
      <c r="AU177" s="17" t="s">
        <v>82</v>
      </c>
    </row>
    <row r="178" spans="1:51" s="13" customFormat="1" ht="12">
      <c r="A178" s="13"/>
      <c r="B178" s="224"/>
      <c r="C178" s="225"/>
      <c r="D178" s="217" t="s">
        <v>135</v>
      </c>
      <c r="E178" s="226" t="s">
        <v>19</v>
      </c>
      <c r="F178" s="227" t="s">
        <v>246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135</v>
      </c>
      <c r="AU178" s="233" t="s">
        <v>82</v>
      </c>
      <c r="AV178" s="13" t="s">
        <v>80</v>
      </c>
      <c r="AW178" s="13" t="s">
        <v>33</v>
      </c>
      <c r="AX178" s="13" t="s">
        <v>72</v>
      </c>
      <c r="AY178" s="233" t="s">
        <v>122</v>
      </c>
    </row>
    <row r="179" spans="1:51" s="13" customFormat="1" ht="12">
      <c r="A179" s="13"/>
      <c r="B179" s="224"/>
      <c r="C179" s="225"/>
      <c r="D179" s="217" t="s">
        <v>135</v>
      </c>
      <c r="E179" s="226" t="s">
        <v>19</v>
      </c>
      <c r="F179" s="227" t="s">
        <v>247</v>
      </c>
      <c r="G179" s="225"/>
      <c r="H179" s="226" t="s">
        <v>19</v>
      </c>
      <c r="I179" s="228"/>
      <c r="J179" s="225"/>
      <c r="K179" s="225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135</v>
      </c>
      <c r="AU179" s="233" t="s">
        <v>82</v>
      </c>
      <c r="AV179" s="13" t="s">
        <v>80</v>
      </c>
      <c r="AW179" s="13" t="s">
        <v>33</v>
      </c>
      <c r="AX179" s="13" t="s">
        <v>72</v>
      </c>
      <c r="AY179" s="233" t="s">
        <v>122</v>
      </c>
    </row>
    <row r="180" spans="1:51" s="14" customFormat="1" ht="12">
      <c r="A180" s="14"/>
      <c r="B180" s="234"/>
      <c r="C180" s="235"/>
      <c r="D180" s="217" t="s">
        <v>135</v>
      </c>
      <c r="E180" s="236" t="s">
        <v>19</v>
      </c>
      <c r="F180" s="237" t="s">
        <v>657</v>
      </c>
      <c r="G180" s="235"/>
      <c r="H180" s="238">
        <v>59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135</v>
      </c>
      <c r="AU180" s="244" t="s">
        <v>82</v>
      </c>
      <c r="AV180" s="14" t="s">
        <v>82</v>
      </c>
      <c r="AW180" s="14" t="s">
        <v>33</v>
      </c>
      <c r="AX180" s="14" t="s">
        <v>72</v>
      </c>
      <c r="AY180" s="244" t="s">
        <v>122</v>
      </c>
    </row>
    <row r="181" spans="1:65" s="2" customFormat="1" ht="16.5" customHeight="1">
      <c r="A181" s="38"/>
      <c r="B181" s="39"/>
      <c r="C181" s="204" t="s">
        <v>8</v>
      </c>
      <c r="D181" s="204" t="s">
        <v>124</v>
      </c>
      <c r="E181" s="205" t="s">
        <v>264</v>
      </c>
      <c r="F181" s="206" t="s">
        <v>265</v>
      </c>
      <c r="G181" s="207" t="s">
        <v>180</v>
      </c>
      <c r="H181" s="208">
        <v>5.9</v>
      </c>
      <c r="I181" s="209"/>
      <c r="J181" s="210">
        <f>ROUND(I181*H181,2)</f>
        <v>0</v>
      </c>
      <c r="K181" s="206" t="s">
        <v>128</v>
      </c>
      <c r="L181" s="44"/>
      <c r="M181" s="211" t="s">
        <v>19</v>
      </c>
      <c r="N181" s="212" t="s">
        <v>43</v>
      </c>
      <c r="O181" s="84"/>
      <c r="P181" s="213">
        <f>O181*H181</f>
        <v>0</v>
      </c>
      <c r="Q181" s="213">
        <v>1.7034</v>
      </c>
      <c r="R181" s="213">
        <f>Q181*H181</f>
        <v>10.05006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129</v>
      </c>
      <c r="AT181" s="215" t="s">
        <v>124</v>
      </c>
      <c r="AU181" s="215" t="s">
        <v>82</v>
      </c>
      <c r="AY181" s="17" t="s">
        <v>122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80</v>
      </c>
      <c r="BK181" s="216">
        <f>ROUND(I181*H181,2)</f>
        <v>0</v>
      </c>
      <c r="BL181" s="17" t="s">
        <v>129</v>
      </c>
      <c r="BM181" s="215" t="s">
        <v>266</v>
      </c>
    </row>
    <row r="182" spans="1:47" s="2" customFormat="1" ht="12">
      <c r="A182" s="38"/>
      <c r="B182" s="39"/>
      <c r="C182" s="40"/>
      <c r="D182" s="217" t="s">
        <v>131</v>
      </c>
      <c r="E182" s="40"/>
      <c r="F182" s="218" t="s">
        <v>267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131</v>
      </c>
      <c r="AU182" s="17" t="s">
        <v>82</v>
      </c>
    </row>
    <row r="183" spans="1:47" s="2" customFormat="1" ht="12">
      <c r="A183" s="38"/>
      <c r="B183" s="39"/>
      <c r="C183" s="40"/>
      <c r="D183" s="222" t="s">
        <v>133</v>
      </c>
      <c r="E183" s="40"/>
      <c r="F183" s="223" t="s">
        <v>268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82</v>
      </c>
    </row>
    <row r="184" spans="1:51" s="13" customFormat="1" ht="12">
      <c r="A184" s="13"/>
      <c r="B184" s="224"/>
      <c r="C184" s="225"/>
      <c r="D184" s="217" t="s">
        <v>135</v>
      </c>
      <c r="E184" s="226" t="s">
        <v>19</v>
      </c>
      <c r="F184" s="227" t="s">
        <v>246</v>
      </c>
      <c r="G184" s="225"/>
      <c r="H184" s="226" t="s">
        <v>19</v>
      </c>
      <c r="I184" s="228"/>
      <c r="J184" s="225"/>
      <c r="K184" s="225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135</v>
      </c>
      <c r="AU184" s="233" t="s">
        <v>82</v>
      </c>
      <c r="AV184" s="13" t="s">
        <v>80</v>
      </c>
      <c r="AW184" s="13" t="s">
        <v>33</v>
      </c>
      <c r="AX184" s="13" t="s">
        <v>72</v>
      </c>
      <c r="AY184" s="233" t="s">
        <v>122</v>
      </c>
    </row>
    <row r="185" spans="1:51" s="13" customFormat="1" ht="12">
      <c r="A185" s="13"/>
      <c r="B185" s="224"/>
      <c r="C185" s="225"/>
      <c r="D185" s="217" t="s">
        <v>135</v>
      </c>
      <c r="E185" s="226" t="s">
        <v>19</v>
      </c>
      <c r="F185" s="227" t="s">
        <v>247</v>
      </c>
      <c r="G185" s="225"/>
      <c r="H185" s="226" t="s">
        <v>19</v>
      </c>
      <c r="I185" s="228"/>
      <c r="J185" s="225"/>
      <c r="K185" s="225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135</v>
      </c>
      <c r="AU185" s="233" t="s">
        <v>82</v>
      </c>
      <c r="AV185" s="13" t="s">
        <v>80</v>
      </c>
      <c r="AW185" s="13" t="s">
        <v>33</v>
      </c>
      <c r="AX185" s="13" t="s">
        <v>72</v>
      </c>
      <c r="AY185" s="233" t="s">
        <v>122</v>
      </c>
    </row>
    <row r="186" spans="1:51" s="14" customFormat="1" ht="12">
      <c r="A186" s="14"/>
      <c r="B186" s="234"/>
      <c r="C186" s="235"/>
      <c r="D186" s="217" t="s">
        <v>135</v>
      </c>
      <c r="E186" s="236" t="s">
        <v>19</v>
      </c>
      <c r="F186" s="237" t="s">
        <v>658</v>
      </c>
      <c r="G186" s="235"/>
      <c r="H186" s="238">
        <v>5.9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135</v>
      </c>
      <c r="AU186" s="244" t="s">
        <v>82</v>
      </c>
      <c r="AV186" s="14" t="s">
        <v>82</v>
      </c>
      <c r="AW186" s="14" t="s">
        <v>33</v>
      </c>
      <c r="AX186" s="14" t="s">
        <v>72</v>
      </c>
      <c r="AY186" s="244" t="s">
        <v>122</v>
      </c>
    </row>
    <row r="187" spans="1:65" s="2" customFormat="1" ht="16.5" customHeight="1">
      <c r="A187" s="38"/>
      <c r="B187" s="39"/>
      <c r="C187" s="204" t="s">
        <v>256</v>
      </c>
      <c r="D187" s="204" t="s">
        <v>124</v>
      </c>
      <c r="E187" s="205" t="s">
        <v>271</v>
      </c>
      <c r="F187" s="206" t="s">
        <v>272</v>
      </c>
      <c r="G187" s="207" t="s">
        <v>180</v>
      </c>
      <c r="H187" s="208">
        <v>12.4</v>
      </c>
      <c r="I187" s="209"/>
      <c r="J187" s="210">
        <f>ROUND(I187*H187,2)</f>
        <v>0</v>
      </c>
      <c r="K187" s="206" t="s">
        <v>128</v>
      </c>
      <c r="L187" s="44"/>
      <c r="M187" s="211" t="s">
        <v>19</v>
      </c>
      <c r="N187" s="212" t="s">
        <v>43</v>
      </c>
      <c r="O187" s="84"/>
      <c r="P187" s="213">
        <f>O187*H187</f>
        <v>0</v>
      </c>
      <c r="Q187" s="213">
        <v>1.89077</v>
      </c>
      <c r="R187" s="213">
        <f>Q187*H187</f>
        <v>23.445548000000002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129</v>
      </c>
      <c r="AT187" s="215" t="s">
        <v>124</v>
      </c>
      <c r="AU187" s="215" t="s">
        <v>82</v>
      </c>
      <c r="AY187" s="17" t="s">
        <v>122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80</v>
      </c>
      <c r="BK187" s="216">
        <f>ROUND(I187*H187,2)</f>
        <v>0</v>
      </c>
      <c r="BL187" s="17" t="s">
        <v>129</v>
      </c>
      <c r="BM187" s="215" t="s">
        <v>273</v>
      </c>
    </row>
    <row r="188" spans="1:47" s="2" customFormat="1" ht="12">
      <c r="A188" s="38"/>
      <c r="B188" s="39"/>
      <c r="C188" s="40"/>
      <c r="D188" s="217" t="s">
        <v>131</v>
      </c>
      <c r="E188" s="40"/>
      <c r="F188" s="218" t="s">
        <v>274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131</v>
      </c>
      <c r="AU188" s="17" t="s">
        <v>82</v>
      </c>
    </row>
    <row r="189" spans="1:47" s="2" customFormat="1" ht="12">
      <c r="A189" s="38"/>
      <c r="B189" s="39"/>
      <c r="C189" s="40"/>
      <c r="D189" s="222" t="s">
        <v>133</v>
      </c>
      <c r="E189" s="40"/>
      <c r="F189" s="223" t="s">
        <v>275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133</v>
      </c>
      <c r="AU189" s="17" t="s">
        <v>82</v>
      </c>
    </row>
    <row r="190" spans="1:51" s="13" customFormat="1" ht="12">
      <c r="A190" s="13"/>
      <c r="B190" s="224"/>
      <c r="C190" s="225"/>
      <c r="D190" s="217" t="s">
        <v>135</v>
      </c>
      <c r="E190" s="226" t="s">
        <v>19</v>
      </c>
      <c r="F190" s="227" t="s">
        <v>246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135</v>
      </c>
      <c r="AU190" s="233" t="s">
        <v>82</v>
      </c>
      <c r="AV190" s="13" t="s">
        <v>80</v>
      </c>
      <c r="AW190" s="13" t="s">
        <v>33</v>
      </c>
      <c r="AX190" s="13" t="s">
        <v>72</v>
      </c>
      <c r="AY190" s="233" t="s">
        <v>122</v>
      </c>
    </row>
    <row r="191" spans="1:51" s="13" customFormat="1" ht="12">
      <c r="A191" s="13"/>
      <c r="B191" s="224"/>
      <c r="C191" s="225"/>
      <c r="D191" s="217" t="s">
        <v>135</v>
      </c>
      <c r="E191" s="226" t="s">
        <v>19</v>
      </c>
      <c r="F191" s="227" t="s">
        <v>276</v>
      </c>
      <c r="G191" s="225"/>
      <c r="H191" s="226" t="s">
        <v>19</v>
      </c>
      <c r="I191" s="228"/>
      <c r="J191" s="225"/>
      <c r="K191" s="225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135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122</v>
      </c>
    </row>
    <row r="192" spans="1:51" s="14" customFormat="1" ht="12">
      <c r="A192" s="14"/>
      <c r="B192" s="234"/>
      <c r="C192" s="235"/>
      <c r="D192" s="217" t="s">
        <v>135</v>
      </c>
      <c r="E192" s="236" t="s">
        <v>19</v>
      </c>
      <c r="F192" s="237" t="s">
        <v>659</v>
      </c>
      <c r="G192" s="235"/>
      <c r="H192" s="238">
        <v>11.8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135</v>
      </c>
      <c r="AU192" s="244" t="s">
        <v>82</v>
      </c>
      <c r="AV192" s="14" t="s">
        <v>82</v>
      </c>
      <c r="AW192" s="14" t="s">
        <v>33</v>
      </c>
      <c r="AX192" s="14" t="s">
        <v>72</v>
      </c>
      <c r="AY192" s="244" t="s">
        <v>122</v>
      </c>
    </row>
    <row r="193" spans="1:51" s="14" customFormat="1" ht="12">
      <c r="A193" s="14"/>
      <c r="B193" s="234"/>
      <c r="C193" s="235"/>
      <c r="D193" s="217" t="s">
        <v>135</v>
      </c>
      <c r="E193" s="236" t="s">
        <v>19</v>
      </c>
      <c r="F193" s="237" t="s">
        <v>660</v>
      </c>
      <c r="G193" s="235"/>
      <c r="H193" s="238">
        <v>0.6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135</v>
      </c>
      <c r="AU193" s="244" t="s">
        <v>82</v>
      </c>
      <c r="AV193" s="14" t="s">
        <v>82</v>
      </c>
      <c r="AW193" s="14" t="s">
        <v>33</v>
      </c>
      <c r="AX193" s="14" t="s">
        <v>72</v>
      </c>
      <c r="AY193" s="244" t="s">
        <v>122</v>
      </c>
    </row>
    <row r="194" spans="1:63" s="12" customFormat="1" ht="22.8" customHeight="1">
      <c r="A194" s="12"/>
      <c r="B194" s="188"/>
      <c r="C194" s="189"/>
      <c r="D194" s="190" t="s">
        <v>71</v>
      </c>
      <c r="E194" s="202" t="s">
        <v>168</v>
      </c>
      <c r="F194" s="202" t="s">
        <v>279</v>
      </c>
      <c r="G194" s="189"/>
      <c r="H194" s="189"/>
      <c r="I194" s="192"/>
      <c r="J194" s="203">
        <f>BK194</f>
        <v>0</v>
      </c>
      <c r="K194" s="189"/>
      <c r="L194" s="194"/>
      <c r="M194" s="195"/>
      <c r="N194" s="196"/>
      <c r="O194" s="196"/>
      <c r="P194" s="197">
        <f>SUM(P195:P291)</f>
        <v>0</v>
      </c>
      <c r="Q194" s="196"/>
      <c r="R194" s="197">
        <f>SUM(R195:R291)</f>
        <v>102.2218</v>
      </c>
      <c r="S194" s="196"/>
      <c r="T194" s="198">
        <f>SUM(T195:T291)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9" t="s">
        <v>80</v>
      </c>
      <c r="AT194" s="200" t="s">
        <v>71</v>
      </c>
      <c r="AU194" s="200" t="s">
        <v>80</v>
      </c>
      <c r="AY194" s="199" t="s">
        <v>122</v>
      </c>
      <c r="BK194" s="201">
        <f>SUM(BK195:BK291)</f>
        <v>0</v>
      </c>
    </row>
    <row r="195" spans="1:65" s="2" customFormat="1" ht="16.5" customHeight="1">
      <c r="A195" s="38"/>
      <c r="B195" s="39"/>
      <c r="C195" s="204" t="s">
        <v>263</v>
      </c>
      <c r="D195" s="204" t="s">
        <v>124</v>
      </c>
      <c r="E195" s="205" t="s">
        <v>281</v>
      </c>
      <c r="F195" s="206" t="s">
        <v>282</v>
      </c>
      <c r="G195" s="207" t="s">
        <v>127</v>
      </c>
      <c r="H195" s="208">
        <v>453</v>
      </c>
      <c r="I195" s="209"/>
      <c r="J195" s="210">
        <f>ROUND(I195*H195,2)</f>
        <v>0</v>
      </c>
      <c r="K195" s="206" t="s">
        <v>128</v>
      </c>
      <c r="L195" s="44"/>
      <c r="M195" s="211" t="s">
        <v>19</v>
      </c>
      <c r="N195" s="212" t="s">
        <v>43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129</v>
      </c>
      <c r="AT195" s="215" t="s">
        <v>124</v>
      </c>
      <c r="AU195" s="215" t="s">
        <v>82</v>
      </c>
      <c r="AY195" s="17" t="s">
        <v>122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80</v>
      </c>
      <c r="BK195" s="216">
        <f>ROUND(I195*H195,2)</f>
        <v>0</v>
      </c>
      <c r="BL195" s="17" t="s">
        <v>129</v>
      </c>
      <c r="BM195" s="215" t="s">
        <v>283</v>
      </c>
    </row>
    <row r="196" spans="1:47" s="2" customFormat="1" ht="12">
      <c r="A196" s="38"/>
      <c r="B196" s="39"/>
      <c r="C196" s="40"/>
      <c r="D196" s="217" t="s">
        <v>131</v>
      </c>
      <c r="E196" s="40"/>
      <c r="F196" s="218" t="s">
        <v>284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131</v>
      </c>
      <c r="AU196" s="17" t="s">
        <v>82</v>
      </c>
    </row>
    <row r="197" spans="1:47" s="2" customFormat="1" ht="12">
      <c r="A197" s="38"/>
      <c r="B197" s="39"/>
      <c r="C197" s="40"/>
      <c r="D197" s="222" t="s">
        <v>133</v>
      </c>
      <c r="E197" s="40"/>
      <c r="F197" s="223" t="s">
        <v>285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133</v>
      </c>
      <c r="AU197" s="17" t="s">
        <v>82</v>
      </c>
    </row>
    <row r="198" spans="1:51" s="13" customFormat="1" ht="12">
      <c r="A198" s="13"/>
      <c r="B198" s="224"/>
      <c r="C198" s="225"/>
      <c r="D198" s="217" t="s">
        <v>135</v>
      </c>
      <c r="E198" s="226" t="s">
        <v>19</v>
      </c>
      <c r="F198" s="227" t="s">
        <v>286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135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122</v>
      </c>
    </row>
    <row r="199" spans="1:51" s="13" customFormat="1" ht="12">
      <c r="A199" s="13"/>
      <c r="B199" s="224"/>
      <c r="C199" s="225"/>
      <c r="D199" s="217" t="s">
        <v>135</v>
      </c>
      <c r="E199" s="226" t="s">
        <v>19</v>
      </c>
      <c r="F199" s="227" t="s">
        <v>137</v>
      </c>
      <c r="G199" s="225"/>
      <c r="H199" s="226" t="s">
        <v>19</v>
      </c>
      <c r="I199" s="228"/>
      <c r="J199" s="225"/>
      <c r="K199" s="225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135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122</v>
      </c>
    </row>
    <row r="200" spans="1:51" s="14" customFormat="1" ht="12">
      <c r="A200" s="14"/>
      <c r="B200" s="234"/>
      <c r="C200" s="235"/>
      <c r="D200" s="217" t="s">
        <v>135</v>
      </c>
      <c r="E200" s="236" t="s">
        <v>19</v>
      </c>
      <c r="F200" s="237" t="s">
        <v>661</v>
      </c>
      <c r="G200" s="235"/>
      <c r="H200" s="238">
        <v>453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135</v>
      </c>
      <c r="AU200" s="244" t="s">
        <v>82</v>
      </c>
      <c r="AV200" s="14" t="s">
        <v>82</v>
      </c>
      <c r="AW200" s="14" t="s">
        <v>33</v>
      </c>
      <c r="AX200" s="14" t="s">
        <v>72</v>
      </c>
      <c r="AY200" s="244" t="s">
        <v>122</v>
      </c>
    </row>
    <row r="201" spans="1:65" s="2" customFormat="1" ht="16.5" customHeight="1">
      <c r="A201" s="38"/>
      <c r="B201" s="39"/>
      <c r="C201" s="204" t="s">
        <v>270</v>
      </c>
      <c r="D201" s="204" t="s">
        <v>124</v>
      </c>
      <c r="E201" s="205" t="s">
        <v>289</v>
      </c>
      <c r="F201" s="206" t="s">
        <v>290</v>
      </c>
      <c r="G201" s="207" t="s">
        <v>127</v>
      </c>
      <c r="H201" s="208">
        <v>2577.4</v>
      </c>
      <c r="I201" s="209"/>
      <c r="J201" s="210">
        <f>ROUND(I201*H201,2)</f>
        <v>0</v>
      </c>
      <c r="K201" s="206" t="s">
        <v>128</v>
      </c>
      <c r="L201" s="44"/>
      <c r="M201" s="211" t="s">
        <v>19</v>
      </c>
      <c r="N201" s="212" t="s">
        <v>43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129</v>
      </c>
      <c r="AT201" s="215" t="s">
        <v>124</v>
      </c>
      <c r="AU201" s="215" t="s">
        <v>82</v>
      </c>
      <c r="AY201" s="17" t="s">
        <v>122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80</v>
      </c>
      <c r="BK201" s="216">
        <f>ROUND(I201*H201,2)</f>
        <v>0</v>
      </c>
      <c r="BL201" s="17" t="s">
        <v>129</v>
      </c>
      <c r="BM201" s="215" t="s">
        <v>291</v>
      </c>
    </row>
    <row r="202" spans="1:47" s="2" customFormat="1" ht="12">
      <c r="A202" s="38"/>
      <c r="B202" s="39"/>
      <c r="C202" s="40"/>
      <c r="D202" s="217" t="s">
        <v>131</v>
      </c>
      <c r="E202" s="40"/>
      <c r="F202" s="218" t="s">
        <v>292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131</v>
      </c>
      <c r="AU202" s="17" t="s">
        <v>82</v>
      </c>
    </row>
    <row r="203" spans="1:47" s="2" customFormat="1" ht="12">
      <c r="A203" s="38"/>
      <c r="B203" s="39"/>
      <c r="C203" s="40"/>
      <c r="D203" s="222" t="s">
        <v>133</v>
      </c>
      <c r="E203" s="40"/>
      <c r="F203" s="223" t="s">
        <v>293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133</v>
      </c>
      <c r="AU203" s="17" t="s">
        <v>82</v>
      </c>
    </row>
    <row r="204" spans="1:51" s="13" customFormat="1" ht="12">
      <c r="A204" s="13"/>
      <c r="B204" s="224"/>
      <c r="C204" s="225"/>
      <c r="D204" s="217" t="s">
        <v>135</v>
      </c>
      <c r="E204" s="226" t="s">
        <v>19</v>
      </c>
      <c r="F204" s="227" t="s">
        <v>136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135</v>
      </c>
      <c r="AU204" s="233" t="s">
        <v>82</v>
      </c>
      <c r="AV204" s="13" t="s">
        <v>80</v>
      </c>
      <c r="AW204" s="13" t="s">
        <v>33</v>
      </c>
      <c r="AX204" s="13" t="s">
        <v>72</v>
      </c>
      <c r="AY204" s="233" t="s">
        <v>122</v>
      </c>
    </row>
    <row r="205" spans="1:51" s="13" customFormat="1" ht="12">
      <c r="A205" s="13"/>
      <c r="B205" s="224"/>
      <c r="C205" s="225"/>
      <c r="D205" s="217" t="s">
        <v>135</v>
      </c>
      <c r="E205" s="226" t="s">
        <v>19</v>
      </c>
      <c r="F205" s="227" t="s">
        <v>137</v>
      </c>
      <c r="G205" s="225"/>
      <c r="H205" s="226" t="s">
        <v>19</v>
      </c>
      <c r="I205" s="228"/>
      <c r="J205" s="225"/>
      <c r="K205" s="225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135</v>
      </c>
      <c r="AU205" s="233" t="s">
        <v>82</v>
      </c>
      <c r="AV205" s="13" t="s">
        <v>80</v>
      </c>
      <c r="AW205" s="13" t="s">
        <v>33</v>
      </c>
      <c r="AX205" s="13" t="s">
        <v>72</v>
      </c>
      <c r="AY205" s="233" t="s">
        <v>122</v>
      </c>
    </row>
    <row r="206" spans="1:51" s="13" customFormat="1" ht="12">
      <c r="A206" s="13"/>
      <c r="B206" s="224"/>
      <c r="C206" s="225"/>
      <c r="D206" s="217" t="s">
        <v>135</v>
      </c>
      <c r="E206" s="226" t="s">
        <v>19</v>
      </c>
      <c r="F206" s="227" t="s">
        <v>138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135</v>
      </c>
      <c r="AU206" s="233" t="s">
        <v>82</v>
      </c>
      <c r="AV206" s="13" t="s">
        <v>80</v>
      </c>
      <c r="AW206" s="13" t="s">
        <v>33</v>
      </c>
      <c r="AX206" s="13" t="s">
        <v>72</v>
      </c>
      <c r="AY206" s="233" t="s">
        <v>122</v>
      </c>
    </row>
    <row r="207" spans="1:51" s="14" customFormat="1" ht="12">
      <c r="A207" s="14"/>
      <c r="B207" s="234"/>
      <c r="C207" s="235"/>
      <c r="D207" s="217" t="s">
        <v>135</v>
      </c>
      <c r="E207" s="236" t="s">
        <v>19</v>
      </c>
      <c r="F207" s="237" t="s">
        <v>662</v>
      </c>
      <c r="G207" s="235"/>
      <c r="H207" s="238">
        <v>2577.4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135</v>
      </c>
      <c r="AU207" s="244" t="s">
        <v>82</v>
      </c>
      <c r="AV207" s="14" t="s">
        <v>82</v>
      </c>
      <c r="AW207" s="14" t="s">
        <v>33</v>
      </c>
      <c r="AX207" s="14" t="s">
        <v>72</v>
      </c>
      <c r="AY207" s="244" t="s">
        <v>122</v>
      </c>
    </row>
    <row r="208" spans="1:65" s="2" customFormat="1" ht="16.5" customHeight="1">
      <c r="A208" s="38"/>
      <c r="B208" s="39"/>
      <c r="C208" s="204" t="s">
        <v>280</v>
      </c>
      <c r="D208" s="204" t="s">
        <v>124</v>
      </c>
      <c r="E208" s="205" t="s">
        <v>295</v>
      </c>
      <c r="F208" s="206" t="s">
        <v>296</v>
      </c>
      <c r="G208" s="207" t="s">
        <v>127</v>
      </c>
      <c r="H208" s="208">
        <v>2577.4</v>
      </c>
      <c r="I208" s="209"/>
      <c r="J208" s="210">
        <f>ROUND(I208*H208,2)</f>
        <v>0</v>
      </c>
      <c r="K208" s="206" t="s">
        <v>128</v>
      </c>
      <c r="L208" s="44"/>
      <c r="M208" s="211" t="s">
        <v>19</v>
      </c>
      <c r="N208" s="212" t="s">
        <v>43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129</v>
      </c>
      <c r="AT208" s="215" t="s">
        <v>124</v>
      </c>
      <c r="AU208" s="215" t="s">
        <v>82</v>
      </c>
      <c r="AY208" s="17" t="s">
        <v>122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80</v>
      </c>
      <c r="BK208" s="216">
        <f>ROUND(I208*H208,2)</f>
        <v>0</v>
      </c>
      <c r="BL208" s="17" t="s">
        <v>129</v>
      </c>
      <c r="BM208" s="215" t="s">
        <v>297</v>
      </c>
    </row>
    <row r="209" spans="1:47" s="2" customFormat="1" ht="12">
      <c r="A209" s="38"/>
      <c r="B209" s="39"/>
      <c r="C209" s="40"/>
      <c r="D209" s="217" t="s">
        <v>131</v>
      </c>
      <c r="E209" s="40"/>
      <c r="F209" s="218" t="s">
        <v>298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131</v>
      </c>
      <c r="AU209" s="17" t="s">
        <v>82</v>
      </c>
    </row>
    <row r="210" spans="1:47" s="2" customFormat="1" ht="12">
      <c r="A210" s="38"/>
      <c r="B210" s="39"/>
      <c r="C210" s="40"/>
      <c r="D210" s="222" t="s">
        <v>133</v>
      </c>
      <c r="E210" s="40"/>
      <c r="F210" s="223" t="s">
        <v>299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133</v>
      </c>
      <c r="AU210" s="17" t="s">
        <v>82</v>
      </c>
    </row>
    <row r="211" spans="1:47" s="2" customFormat="1" ht="12">
      <c r="A211" s="38"/>
      <c r="B211" s="39"/>
      <c r="C211" s="40"/>
      <c r="D211" s="217" t="s">
        <v>145</v>
      </c>
      <c r="E211" s="40"/>
      <c r="F211" s="245" t="s">
        <v>300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145</v>
      </c>
      <c r="AU211" s="17" t="s">
        <v>82</v>
      </c>
    </row>
    <row r="212" spans="1:51" s="13" customFormat="1" ht="12">
      <c r="A212" s="13"/>
      <c r="B212" s="224"/>
      <c r="C212" s="225"/>
      <c r="D212" s="217" t="s">
        <v>135</v>
      </c>
      <c r="E212" s="226" t="s">
        <v>19</v>
      </c>
      <c r="F212" s="227" t="s">
        <v>136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135</v>
      </c>
      <c r="AU212" s="233" t="s">
        <v>82</v>
      </c>
      <c r="AV212" s="13" t="s">
        <v>80</v>
      </c>
      <c r="AW212" s="13" t="s">
        <v>33</v>
      </c>
      <c r="AX212" s="13" t="s">
        <v>72</v>
      </c>
      <c r="AY212" s="233" t="s">
        <v>122</v>
      </c>
    </row>
    <row r="213" spans="1:51" s="13" customFormat="1" ht="12">
      <c r="A213" s="13"/>
      <c r="B213" s="224"/>
      <c r="C213" s="225"/>
      <c r="D213" s="217" t="s">
        <v>135</v>
      </c>
      <c r="E213" s="226" t="s">
        <v>19</v>
      </c>
      <c r="F213" s="227" t="s">
        <v>137</v>
      </c>
      <c r="G213" s="225"/>
      <c r="H213" s="226" t="s">
        <v>19</v>
      </c>
      <c r="I213" s="228"/>
      <c r="J213" s="225"/>
      <c r="K213" s="225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135</v>
      </c>
      <c r="AU213" s="233" t="s">
        <v>82</v>
      </c>
      <c r="AV213" s="13" t="s">
        <v>80</v>
      </c>
      <c r="AW213" s="13" t="s">
        <v>33</v>
      </c>
      <c r="AX213" s="13" t="s">
        <v>72</v>
      </c>
      <c r="AY213" s="233" t="s">
        <v>122</v>
      </c>
    </row>
    <row r="214" spans="1:51" s="13" customFormat="1" ht="12">
      <c r="A214" s="13"/>
      <c r="B214" s="224"/>
      <c r="C214" s="225"/>
      <c r="D214" s="217" t="s">
        <v>135</v>
      </c>
      <c r="E214" s="226" t="s">
        <v>19</v>
      </c>
      <c r="F214" s="227" t="s">
        <v>138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135</v>
      </c>
      <c r="AU214" s="233" t="s">
        <v>82</v>
      </c>
      <c r="AV214" s="13" t="s">
        <v>80</v>
      </c>
      <c r="AW214" s="13" t="s">
        <v>33</v>
      </c>
      <c r="AX214" s="13" t="s">
        <v>72</v>
      </c>
      <c r="AY214" s="233" t="s">
        <v>122</v>
      </c>
    </row>
    <row r="215" spans="1:51" s="14" customFormat="1" ht="12">
      <c r="A215" s="14"/>
      <c r="B215" s="234"/>
      <c r="C215" s="235"/>
      <c r="D215" s="217" t="s">
        <v>135</v>
      </c>
      <c r="E215" s="236" t="s">
        <v>19</v>
      </c>
      <c r="F215" s="237" t="s">
        <v>663</v>
      </c>
      <c r="G215" s="235"/>
      <c r="H215" s="238">
        <v>2577.4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135</v>
      </c>
      <c r="AU215" s="244" t="s">
        <v>82</v>
      </c>
      <c r="AV215" s="14" t="s">
        <v>82</v>
      </c>
      <c r="AW215" s="14" t="s">
        <v>33</v>
      </c>
      <c r="AX215" s="14" t="s">
        <v>72</v>
      </c>
      <c r="AY215" s="244" t="s">
        <v>122</v>
      </c>
    </row>
    <row r="216" spans="1:65" s="2" customFormat="1" ht="16.5" customHeight="1">
      <c r="A216" s="38"/>
      <c r="B216" s="39"/>
      <c r="C216" s="204" t="s">
        <v>288</v>
      </c>
      <c r="D216" s="204" t="s">
        <v>124</v>
      </c>
      <c r="E216" s="205" t="s">
        <v>303</v>
      </c>
      <c r="F216" s="206" t="s">
        <v>304</v>
      </c>
      <c r="G216" s="207" t="s">
        <v>127</v>
      </c>
      <c r="H216" s="208">
        <v>2577.4</v>
      </c>
      <c r="I216" s="209"/>
      <c r="J216" s="210">
        <f>ROUND(I216*H216,2)</f>
        <v>0</v>
      </c>
      <c r="K216" s="206" t="s">
        <v>128</v>
      </c>
      <c r="L216" s="44"/>
      <c r="M216" s="211" t="s">
        <v>19</v>
      </c>
      <c r="N216" s="212" t="s">
        <v>43</v>
      </c>
      <c r="O216" s="8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129</v>
      </c>
      <c r="AT216" s="215" t="s">
        <v>124</v>
      </c>
      <c r="AU216" s="215" t="s">
        <v>82</v>
      </c>
      <c r="AY216" s="17" t="s">
        <v>122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80</v>
      </c>
      <c r="BK216" s="216">
        <f>ROUND(I216*H216,2)</f>
        <v>0</v>
      </c>
      <c r="BL216" s="17" t="s">
        <v>129</v>
      </c>
      <c r="BM216" s="215" t="s">
        <v>305</v>
      </c>
    </row>
    <row r="217" spans="1:47" s="2" customFormat="1" ht="12">
      <c r="A217" s="38"/>
      <c r="B217" s="39"/>
      <c r="C217" s="40"/>
      <c r="D217" s="217" t="s">
        <v>131</v>
      </c>
      <c r="E217" s="40"/>
      <c r="F217" s="218" t="s">
        <v>306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131</v>
      </c>
      <c r="AU217" s="17" t="s">
        <v>82</v>
      </c>
    </row>
    <row r="218" spans="1:47" s="2" customFormat="1" ht="12">
      <c r="A218" s="38"/>
      <c r="B218" s="39"/>
      <c r="C218" s="40"/>
      <c r="D218" s="222" t="s">
        <v>133</v>
      </c>
      <c r="E218" s="40"/>
      <c r="F218" s="223" t="s">
        <v>307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133</v>
      </c>
      <c r="AU218" s="17" t="s">
        <v>82</v>
      </c>
    </row>
    <row r="219" spans="1:51" s="13" customFormat="1" ht="12">
      <c r="A219" s="13"/>
      <c r="B219" s="224"/>
      <c r="C219" s="225"/>
      <c r="D219" s="217" t="s">
        <v>135</v>
      </c>
      <c r="E219" s="226" t="s">
        <v>19</v>
      </c>
      <c r="F219" s="227" t="s">
        <v>136</v>
      </c>
      <c r="G219" s="225"/>
      <c r="H219" s="226" t="s">
        <v>19</v>
      </c>
      <c r="I219" s="228"/>
      <c r="J219" s="225"/>
      <c r="K219" s="225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135</v>
      </c>
      <c r="AU219" s="233" t="s">
        <v>82</v>
      </c>
      <c r="AV219" s="13" t="s">
        <v>80</v>
      </c>
      <c r="AW219" s="13" t="s">
        <v>33</v>
      </c>
      <c r="AX219" s="13" t="s">
        <v>72</v>
      </c>
      <c r="AY219" s="233" t="s">
        <v>122</v>
      </c>
    </row>
    <row r="220" spans="1:51" s="13" customFormat="1" ht="12">
      <c r="A220" s="13"/>
      <c r="B220" s="224"/>
      <c r="C220" s="225"/>
      <c r="D220" s="217" t="s">
        <v>135</v>
      </c>
      <c r="E220" s="226" t="s">
        <v>19</v>
      </c>
      <c r="F220" s="227" t="s">
        <v>137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135</v>
      </c>
      <c r="AU220" s="233" t="s">
        <v>82</v>
      </c>
      <c r="AV220" s="13" t="s">
        <v>80</v>
      </c>
      <c r="AW220" s="13" t="s">
        <v>33</v>
      </c>
      <c r="AX220" s="13" t="s">
        <v>72</v>
      </c>
      <c r="AY220" s="233" t="s">
        <v>122</v>
      </c>
    </row>
    <row r="221" spans="1:51" s="13" customFormat="1" ht="12">
      <c r="A221" s="13"/>
      <c r="B221" s="224"/>
      <c r="C221" s="225"/>
      <c r="D221" s="217" t="s">
        <v>135</v>
      </c>
      <c r="E221" s="226" t="s">
        <v>19</v>
      </c>
      <c r="F221" s="227" t="s">
        <v>138</v>
      </c>
      <c r="G221" s="225"/>
      <c r="H221" s="226" t="s">
        <v>19</v>
      </c>
      <c r="I221" s="228"/>
      <c r="J221" s="225"/>
      <c r="K221" s="225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135</v>
      </c>
      <c r="AU221" s="233" t="s">
        <v>82</v>
      </c>
      <c r="AV221" s="13" t="s">
        <v>80</v>
      </c>
      <c r="AW221" s="13" t="s">
        <v>33</v>
      </c>
      <c r="AX221" s="13" t="s">
        <v>72</v>
      </c>
      <c r="AY221" s="233" t="s">
        <v>122</v>
      </c>
    </row>
    <row r="222" spans="1:51" s="14" customFormat="1" ht="12">
      <c r="A222" s="14"/>
      <c r="B222" s="234"/>
      <c r="C222" s="235"/>
      <c r="D222" s="217" t="s">
        <v>135</v>
      </c>
      <c r="E222" s="236" t="s">
        <v>19</v>
      </c>
      <c r="F222" s="237" t="s">
        <v>664</v>
      </c>
      <c r="G222" s="235"/>
      <c r="H222" s="238">
        <v>2577.4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135</v>
      </c>
      <c r="AU222" s="244" t="s">
        <v>82</v>
      </c>
      <c r="AV222" s="14" t="s">
        <v>82</v>
      </c>
      <c r="AW222" s="14" t="s">
        <v>33</v>
      </c>
      <c r="AX222" s="14" t="s">
        <v>72</v>
      </c>
      <c r="AY222" s="244" t="s">
        <v>122</v>
      </c>
    </row>
    <row r="223" spans="1:65" s="2" customFormat="1" ht="16.5" customHeight="1">
      <c r="A223" s="38"/>
      <c r="B223" s="39"/>
      <c r="C223" s="204" t="s">
        <v>7</v>
      </c>
      <c r="D223" s="204" t="s">
        <v>124</v>
      </c>
      <c r="E223" s="205" t="s">
        <v>310</v>
      </c>
      <c r="F223" s="206" t="s">
        <v>311</v>
      </c>
      <c r="G223" s="207" t="s">
        <v>180</v>
      </c>
      <c r="H223" s="208">
        <v>481.8</v>
      </c>
      <c r="I223" s="209"/>
      <c r="J223" s="210">
        <f>ROUND(I223*H223,2)</f>
        <v>0</v>
      </c>
      <c r="K223" s="206" t="s">
        <v>128</v>
      </c>
      <c r="L223" s="44"/>
      <c r="M223" s="211" t="s">
        <v>19</v>
      </c>
      <c r="N223" s="212" t="s">
        <v>43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129</v>
      </c>
      <c r="AT223" s="215" t="s">
        <v>124</v>
      </c>
      <c r="AU223" s="215" t="s">
        <v>82</v>
      </c>
      <c r="AY223" s="17" t="s">
        <v>122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80</v>
      </c>
      <c r="BK223" s="216">
        <f>ROUND(I223*H223,2)</f>
        <v>0</v>
      </c>
      <c r="BL223" s="17" t="s">
        <v>129</v>
      </c>
      <c r="BM223" s="215" t="s">
        <v>312</v>
      </c>
    </row>
    <row r="224" spans="1:47" s="2" customFormat="1" ht="12">
      <c r="A224" s="38"/>
      <c r="B224" s="39"/>
      <c r="C224" s="40"/>
      <c r="D224" s="217" t="s">
        <v>131</v>
      </c>
      <c r="E224" s="40"/>
      <c r="F224" s="218" t="s">
        <v>313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131</v>
      </c>
      <c r="AU224" s="17" t="s">
        <v>82</v>
      </c>
    </row>
    <row r="225" spans="1:47" s="2" customFormat="1" ht="12">
      <c r="A225" s="38"/>
      <c r="B225" s="39"/>
      <c r="C225" s="40"/>
      <c r="D225" s="222" t="s">
        <v>133</v>
      </c>
      <c r="E225" s="40"/>
      <c r="F225" s="223" t="s">
        <v>314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82</v>
      </c>
    </row>
    <row r="226" spans="1:51" s="13" customFormat="1" ht="12">
      <c r="A226" s="13"/>
      <c r="B226" s="224"/>
      <c r="C226" s="225"/>
      <c r="D226" s="217" t="s">
        <v>135</v>
      </c>
      <c r="E226" s="226" t="s">
        <v>19</v>
      </c>
      <c r="F226" s="227" t="s">
        <v>315</v>
      </c>
      <c r="G226" s="225"/>
      <c r="H226" s="226" t="s">
        <v>19</v>
      </c>
      <c r="I226" s="228"/>
      <c r="J226" s="225"/>
      <c r="K226" s="225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135</v>
      </c>
      <c r="AU226" s="233" t="s">
        <v>82</v>
      </c>
      <c r="AV226" s="13" t="s">
        <v>80</v>
      </c>
      <c r="AW226" s="13" t="s">
        <v>33</v>
      </c>
      <c r="AX226" s="13" t="s">
        <v>72</v>
      </c>
      <c r="AY226" s="233" t="s">
        <v>122</v>
      </c>
    </row>
    <row r="227" spans="1:51" s="13" customFormat="1" ht="12">
      <c r="A227" s="13"/>
      <c r="B227" s="224"/>
      <c r="C227" s="225"/>
      <c r="D227" s="217" t="s">
        <v>135</v>
      </c>
      <c r="E227" s="226" t="s">
        <v>19</v>
      </c>
      <c r="F227" s="227" t="s">
        <v>137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135</v>
      </c>
      <c r="AU227" s="233" t="s">
        <v>82</v>
      </c>
      <c r="AV227" s="13" t="s">
        <v>80</v>
      </c>
      <c r="AW227" s="13" t="s">
        <v>33</v>
      </c>
      <c r="AX227" s="13" t="s">
        <v>72</v>
      </c>
      <c r="AY227" s="233" t="s">
        <v>122</v>
      </c>
    </row>
    <row r="228" spans="1:51" s="14" customFormat="1" ht="12">
      <c r="A228" s="14"/>
      <c r="B228" s="234"/>
      <c r="C228" s="235"/>
      <c r="D228" s="217" t="s">
        <v>135</v>
      </c>
      <c r="E228" s="236" t="s">
        <v>19</v>
      </c>
      <c r="F228" s="237" t="s">
        <v>665</v>
      </c>
      <c r="G228" s="235"/>
      <c r="H228" s="238">
        <v>305.7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135</v>
      </c>
      <c r="AU228" s="244" t="s">
        <v>82</v>
      </c>
      <c r="AV228" s="14" t="s">
        <v>82</v>
      </c>
      <c r="AW228" s="14" t="s">
        <v>33</v>
      </c>
      <c r="AX228" s="14" t="s">
        <v>72</v>
      </c>
      <c r="AY228" s="244" t="s">
        <v>122</v>
      </c>
    </row>
    <row r="229" spans="1:51" s="14" customFormat="1" ht="12">
      <c r="A229" s="14"/>
      <c r="B229" s="234"/>
      <c r="C229" s="235"/>
      <c r="D229" s="217" t="s">
        <v>135</v>
      </c>
      <c r="E229" s="236" t="s">
        <v>19</v>
      </c>
      <c r="F229" s="237" t="s">
        <v>666</v>
      </c>
      <c r="G229" s="235"/>
      <c r="H229" s="238">
        <v>169.6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135</v>
      </c>
      <c r="AU229" s="244" t="s">
        <v>82</v>
      </c>
      <c r="AV229" s="14" t="s">
        <v>82</v>
      </c>
      <c r="AW229" s="14" t="s">
        <v>33</v>
      </c>
      <c r="AX229" s="14" t="s">
        <v>72</v>
      </c>
      <c r="AY229" s="244" t="s">
        <v>122</v>
      </c>
    </row>
    <row r="230" spans="1:51" s="14" customFormat="1" ht="12">
      <c r="A230" s="14"/>
      <c r="B230" s="234"/>
      <c r="C230" s="235"/>
      <c r="D230" s="217" t="s">
        <v>135</v>
      </c>
      <c r="E230" s="236" t="s">
        <v>19</v>
      </c>
      <c r="F230" s="237" t="s">
        <v>667</v>
      </c>
      <c r="G230" s="235"/>
      <c r="H230" s="238">
        <v>6.5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135</v>
      </c>
      <c r="AU230" s="244" t="s">
        <v>82</v>
      </c>
      <c r="AV230" s="14" t="s">
        <v>82</v>
      </c>
      <c r="AW230" s="14" t="s">
        <v>33</v>
      </c>
      <c r="AX230" s="14" t="s">
        <v>72</v>
      </c>
      <c r="AY230" s="244" t="s">
        <v>122</v>
      </c>
    </row>
    <row r="231" spans="1:65" s="2" customFormat="1" ht="16.5" customHeight="1">
      <c r="A231" s="38"/>
      <c r="B231" s="39"/>
      <c r="C231" s="204" t="s">
        <v>302</v>
      </c>
      <c r="D231" s="204" t="s">
        <v>124</v>
      </c>
      <c r="E231" s="205" t="s">
        <v>319</v>
      </c>
      <c r="F231" s="206" t="s">
        <v>320</v>
      </c>
      <c r="G231" s="207" t="s">
        <v>321</v>
      </c>
      <c r="H231" s="208">
        <v>900</v>
      </c>
      <c r="I231" s="209"/>
      <c r="J231" s="210">
        <f>ROUND(I231*H231,2)</f>
        <v>0</v>
      </c>
      <c r="K231" s="206" t="s">
        <v>128</v>
      </c>
      <c r="L231" s="44"/>
      <c r="M231" s="211" t="s">
        <v>19</v>
      </c>
      <c r="N231" s="212" t="s">
        <v>43</v>
      </c>
      <c r="O231" s="84"/>
      <c r="P231" s="213">
        <f>O231*H231</f>
        <v>0</v>
      </c>
      <c r="Q231" s="213">
        <v>0.00127</v>
      </c>
      <c r="R231" s="213">
        <f>Q231*H231</f>
        <v>1.143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129</v>
      </c>
      <c r="AT231" s="215" t="s">
        <v>124</v>
      </c>
      <c r="AU231" s="215" t="s">
        <v>82</v>
      </c>
      <c r="AY231" s="17" t="s">
        <v>122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80</v>
      </c>
      <c r="BK231" s="216">
        <f>ROUND(I231*H231,2)</f>
        <v>0</v>
      </c>
      <c r="BL231" s="17" t="s">
        <v>129</v>
      </c>
      <c r="BM231" s="215" t="s">
        <v>322</v>
      </c>
    </row>
    <row r="232" spans="1:47" s="2" customFormat="1" ht="12">
      <c r="A232" s="38"/>
      <c r="B232" s="39"/>
      <c r="C232" s="40"/>
      <c r="D232" s="217" t="s">
        <v>131</v>
      </c>
      <c r="E232" s="40"/>
      <c r="F232" s="218" t="s">
        <v>323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131</v>
      </c>
      <c r="AU232" s="17" t="s">
        <v>82</v>
      </c>
    </row>
    <row r="233" spans="1:47" s="2" customFormat="1" ht="12">
      <c r="A233" s="38"/>
      <c r="B233" s="39"/>
      <c r="C233" s="40"/>
      <c r="D233" s="222" t="s">
        <v>133</v>
      </c>
      <c r="E233" s="40"/>
      <c r="F233" s="223" t="s">
        <v>324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133</v>
      </c>
      <c r="AU233" s="17" t="s">
        <v>82</v>
      </c>
    </row>
    <row r="234" spans="1:51" s="13" customFormat="1" ht="12">
      <c r="A234" s="13"/>
      <c r="B234" s="224"/>
      <c r="C234" s="225"/>
      <c r="D234" s="217" t="s">
        <v>135</v>
      </c>
      <c r="E234" s="226" t="s">
        <v>19</v>
      </c>
      <c r="F234" s="227" t="s">
        <v>136</v>
      </c>
      <c r="G234" s="225"/>
      <c r="H234" s="226" t="s">
        <v>19</v>
      </c>
      <c r="I234" s="228"/>
      <c r="J234" s="225"/>
      <c r="K234" s="225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135</v>
      </c>
      <c r="AU234" s="233" t="s">
        <v>82</v>
      </c>
      <c r="AV234" s="13" t="s">
        <v>80</v>
      </c>
      <c r="AW234" s="13" t="s">
        <v>33</v>
      </c>
      <c r="AX234" s="13" t="s">
        <v>72</v>
      </c>
      <c r="AY234" s="233" t="s">
        <v>122</v>
      </c>
    </row>
    <row r="235" spans="1:51" s="13" customFormat="1" ht="12">
      <c r="A235" s="13"/>
      <c r="B235" s="224"/>
      <c r="C235" s="225"/>
      <c r="D235" s="217" t="s">
        <v>135</v>
      </c>
      <c r="E235" s="226" t="s">
        <v>19</v>
      </c>
      <c r="F235" s="227" t="s">
        <v>137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135</v>
      </c>
      <c r="AU235" s="233" t="s">
        <v>82</v>
      </c>
      <c r="AV235" s="13" t="s">
        <v>80</v>
      </c>
      <c r="AW235" s="13" t="s">
        <v>33</v>
      </c>
      <c r="AX235" s="13" t="s">
        <v>72</v>
      </c>
      <c r="AY235" s="233" t="s">
        <v>122</v>
      </c>
    </row>
    <row r="236" spans="1:51" s="13" customFormat="1" ht="12">
      <c r="A236" s="13"/>
      <c r="B236" s="224"/>
      <c r="C236" s="225"/>
      <c r="D236" s="217" t="s">
        <v>135</v>
      </c>
      <c r="E236" s="226" t="s">
        <v>19</v>
      </c>
      <c r="F236" s="227" t="s">
        <v>138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135</v>
      </c>
      <c r="AU236" s="233" t="s">
        <v>82</v>
      </c>
      <c r="AV236" s="13" t="s">
        <v>80</v>
      </c>
      <c r="AW236" s="13" t="s">
        <v>33</v>
      </c>
      <c r="AX236" s="13" t="s">
        <v>72</v>
      </c>
      <c r="AY236" s="233" t="s">
        <v>122</v>
      </c>
    </row>
    <row r="237" spans="1:51" s="14" customFormat="1" ht="12">
      <c r="A237" s="14"/>
      <c r="B237" s="234"/>
      <c r="C237" s="235"/>
      <c r="D237" s="217" t="s">
        <v>135</v>
      </c>
      <c r="E237" s="236" t="s">
        <v>19</v>
      </c>
      <c r="F237" s="237" t="s">
        <v>668</v>
      </c>
      <c r="G237" s="235"/>
      <c r="H237" s="238">
        <v>900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135</v>
      </c>
      <c r="AU237" s="244" t="s">
        <v>82</v>
      </c>
      <c r="AV237" s="14" t="s">
        <v>82</v>
      </c>
      <c r="AW237" s="14" t="s">
        <v>33</v>
      </c>
      <c r="AX237" s="14" t="s">
        <v>72</v>
      </c>
      <c r="AY237" s="244" t="s">
        <v>122</v>
      </c>
    </row>
    <row r="238" spans="1:65" s="2" customFormat="1" ht="16.5" customHeight="1">
      <c r="A238" s="38"/>
      <c r="B238" s="39"/>
      <c r="C238" s="204" t="s">
        <v>309</v>
      </c>
      <c r="D238" s="204" t="s">
        <v>124</v>
      </c>
      <c r="E238" s="205" t="s">
        <v>327</v>
      </c>
      <c r="F238" s="206" t="s">
        <v>328</v>
      </c>
      <c r="G238" s="207" t="s">
        <v>127</v>
      </c>
      <c r="H238" s="208">
        <v>26933.48</v>
      </c>
      <c r="I238" s="209"/>
      <c r="J238" s="210">
        <f>ROUND(I238*H238,2)</f>
        <v>0</v>
      </c>
      <c r="K238" s="206" t="s">
        <v>128</v>
      </c>
      <c r="L238" s="44"/>
      <c r="M238" s="211" t="s">
        <v>19</v>
      </c>
      <c r="N238" s="212" t="s">
        <v>43</v>
      </c>
      <c r="O238" s="8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129</v>
      </c>
      <c r="AT238" s="215" t="s">
        <v>124</v>
      </c>
      <c r="AU238" s="215" t="s">
        <v>82</v>
      </c>
      <c r="AY238" s="17" t="s">
        <v>122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80</v>
      </c>
      <c r="BK238" s="216">
        <f>ROUND(I238*H238,2)</f>
        <v>0</v>
      </c>
      <c r="BL238" s="17" t="s">
        <v>129</v>
      </c>
      <c r="BM238" s="215" t="s">
        <v>329</v>
      </c>
    </row>
    <row r="239" spans="1:47" s="2" customFormat="1" ht="12">
      <c r="A239" s="38"/>
      <c r="B239" s="39"/>
      <c r="C239" s="40"/>
      <c r="D239" s="217" t="s">
        <v>131</v>
      </c>
      <c r="E239" s="40"/>
      <c r="F239" s="218" t="s">
        <v>330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131</v>
      </c>
      <c r="AU239" s="17" t="s">
        <v>82</v>
      </c>
    </row>
    <row r="240" spans="1:47" s="2" customFormat="1" ht="12">
      <c r="A240" s="38"/>
      <c r="B240" s="39"/>
      <c r="C240" s="40"/>
      <c r="D240" s="222" t="s">
        <v>133</v>
      </c>
      <c r="E240" s="40"/>
      <c r="F240" s="223" t="s">
        <v>331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82</v>
      </c>
    </row>
    <row r="241" spans="1:51" s="13" customFormat="1" ht="12">
      <c r="A241" s="13"/>
      <c r="B241" s="224"/>
      <c r="C241" s="225"/>
      <c r="D241" s="217" t="s">
        <v>135</v>
      </c>
      <c r="E241" s="226" t="s">
        <v>19</v>
      </c>
      <c r="F241" s="227" t="s">
        <v>315</v>
      </c>
      <c r="G241" s="225"/>
      <c r="H241" s="226" t="s">
        <v>19</v>
      </c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135</v>
      </c>
      <c r="AU241" s="233" t="s">
        <v>82</v>
      </c>
      <c r="AV241" s="13" t="s">
        <v>80</v>
      </c>
      <c r="AW241" s="13" t="s">
        <v>33</v>
      </c>
      <c r="AX241" s="13" t="s">
        <v>72</v>
      </c>
      <c r="AY241" s="233" t="s">
        <v>122</v>
      </c>
    </row>
    <row r="242" spans="1:51" s="13" customFormat="1" ht="12">
      <c r="A242" s="13"/>
      <c r="B242" s="224"/>
      <c r="C242" s="225"/>
      <c r="D242" s="217" t="s">
        <v>135</v>
      </c>
      <c r="E242" s="226" t="s">
        <v>19</v>
      </c>
      <c r="F242" s="227" t="s">
        <v>137</v>
      </c>
      <c r="G242" s="225"/>
      <c r="H242" s="226" t="s">
        <v>19</v>
      </c>
      <c r="I242" s="228"/>
      <c r="J242" s="225"/>
      <c r="K242" s="225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135</v>
      </c>
      <c r="AU242" s="233" t="s">
        <v>82</v>
      </c>
      <c r="AV242" s="13" t="s">
        <v>80</v>
      </c>
      <c r="AW242" s="13" t="s">
        <v>33</v>
      </c>
      <c r="AX242" s="13" t="s">
        <v>72</v>
      </c>
      <c r="AY242" s="233" t="s">
        <v>122</v>
      </c>
    </row>
    <row r="243" spans="1:51" s="13" customFormat="1" ht="12">
      <c r="A243" s="13"/>
      <c r="B243" s="224"/>
      <c r="C243" s="225"/>
      <c r="D243" s="217" t="s">
        <v>135</v>
      </c>
      <c r="E243" s="226" t="s">
        <v>19</v>
      </c>
      <c r="F243" s="227" t="s">
        <v>669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135</v>
      </c>
      <c r="AU243" s="233" t="s">
        <v>82</v>
      </c>
      <c r="AV243" s="13" t="s">
        <v>80</v>
      </c>
      <c r="AW243" s="13" t="s">
        <v>33</v>
      </c>
      <c r="AX243" s="13" t="s">
        <v>72</v>
      </c>
      <c r="AY243" s="233" t="s">
        <v>122</v>
      </c>
    </row>
    <row r="244" spans="1:51" s="13" customFormat="1" ht="12">
      <c r="A244" s="13"/>
      <c r="B244" s="224"/>
      <c r="C244" s="225"/>
      <c r="D244" s="217" t="s">
        <v>135</v>
      </c>
      <c r="E244" s="226" t="s">
        <v>19</v>
      </c>
      <c r="F244" s="227" t="s">
        <v>333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135</v>
      </c>
      <c r="AU244" s="233" t="s">
        <v>82</v>
      </c>
      <c r="AV244" s="13" t="s">
        <v>80</v>
      </c>
      <c r="AW244" s="13" t="s">
        <v>33</v>
      </c>
      <c r="AX244" s="13" t="s">
        <v>72</v>
      </c>
      <c r="AY244" s="233" t="s">
        <v>122</v>
      </c>
    </row>
    <row r="245" spans="1:51" s="14" customFormat="1" ht="12">
      <c r="A245" s="14"/>
      <c r="B245" s="234"/>
      <c r="C245" s="235"/>
      <c r="D245" s="217" t="s">
        <v>135</v>
      </c>
      <c r="E245" s="236" t="s">
        <v>19</v>
      </c>
      <c r="F245" s="237" t="s">
        <v>670</v>
      </c>
      <c r="G245" s="235"/>
      <c r="H245" s="238">
        <v>13015.87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135</v>
      </c>
      <c r="AU245" s="244" t="s">
        <v>82</v>
      </c>
      <c r="AV245" s="14" t="s">
        <v>82</v>
      </c>
      <c r="AW245" s="14" t="s">
        <v>33</v>
      </c>
      <c r="AX245" s="14" t="s">
        <v>72</v>
      </c>
      <c r="AY245" s="244" t="s">
        <v>122</v>
      </c>
    </row>
    <row r="246" spans="1:51" s="14" customFormat="1" ht="12">
      <c r="A246" s="14"/>
      <c r="B246" s="234"/>
      <c r="C246" s="235"/>
      <c r="D246" s="217" t="s">
        <v>135</v>
      </c>
      <c r="E246" s="236" t="s">
        <v>19</v>
      </c>
      <c r="F246" s="237" t="s">
        <v>671</v>
      </c>
      <c r="G246" s="235"/>
      <c r="H246" s="238">
        <v>13273.61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135</v>
      </c>
      <c r="AU246" s="244" t="s">
        <v>82</v>
      </c>
      <c r="AV246" s="14" t="s">
        <v>82</v>
      </c>
      <c r="AW246" s="14" t="s">
        <v>33</v>
      </c>
      <c r="AX246" s="14" t="s">
        <v>72</v>
      </c>
      <c r="AY246" s="244" t="s">
        <v>122</v>
      </c>
    </row>
    <row r="247" spans="1:51" s="13" customFormat="1" ht="12">
      <c r="A247" s="13"/>
      <c r="B247" s="224"/>
      <c r="C247" s="225"/>
      <c r="D247" s="217" t="s">
        <v>135</v>
      </c>
      <c r="E247" s="226" t="s">
        <v>19</v>
      </c>
      <c r="F247" s="227" t="s">
        <v>336</v>
      </c>
      <c r="G247" s="225"/>
      <c r="H247" s="226" t="s">
        <v>19</v>
      </c>
      <c r="I247" s="228"/>
      <c r="J247" s="225"/>
      <c r="K247" s="225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135</v>
      </c>
      <c r="AU247" s="233" t="s">
        <v>82</v>
      </c>
      <c r="AV247" s="13" t="s">
        <v>80</v>
      </c>
      <c r="AW247" s="13" t="s">
        <v>33</v>
      </c>
      <c r="AX247" s="13" t="s">
        <v>72</v>
      </c>
      <c r="AY247" s="233" t="s">
        <v>122</v>
      </c>
    </row>
    <row r="248" spans="1:51" s="13" customFormat="1" ht="12">
      <c r="A248" s="13"/>
      <c r="B248" s="224"/>
      <c r="C248" s="225"/>
      <c r="D248" s="217" t="s">
        <v>135</v>
      </c>
      <c r="E248" s="226" t="s">
        <v>19</v>
      </c>
      <c r="F248" s="227" t="s">
        <v>137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135</v>
      </c>
      <c r="AU248" s="233" t="s">
        <v>82</v>
      </c>
      <c r="AV248" s="13" t="s">
        <v>80</v>
      </c>
      <c r="AW248" s="13" t="s">
        <v>33</v>
      </c>
      <c r="AX248" s="13" t="s">
        <v>72</v>
      </c>
      <c r="AY248" s="233" t="s">
        <v>122</v>
      </c>
    </row>
    <row r="249" spans="1:51" s="13" customFormat="1" ht="12">
      <c r="A249" s="13"/>
      <c r="B249" s="224"/>
      <c r="C249" s="225"/>
      <c r="D249" s="217" t="s">
        <v>135</v>
      </c>
      <c r="E249" s="226" t="s">
        <v>19</v>
      </c>
      <c r="F249" s="227" t="s">
        <v>337</v>
      </c>
      <c r="G249" s="225"/>
      <c r="H249" s="226" t="s">
        <v>19</v>
      </c>
      <c r="I249" s="228"/>
      <c r="J249" s="225"/>
      <c r="K249" s="225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135</v>
      </c>
      <c r="AU249" s="233" t="s">
        <v>82</v>
      </c>
      <c r="AV249" s="13" t="s">
        <v>80</v>
      </c>
      <c r="AW249" s="13" t="s">
        <v>33</v>
      </c>
      <c r="AX249" s="13" t="s">
        <v>72</v>
      </c>
      <c r="AY249" s="233" t="s">
        <v>122</v>
      </c>
    </row>
    <row r="250" spans="1:51" s="14" customFormat="1" ht="12">
      <c r="A250" s="14"/>
      <c r="B250" s="234"/>
      <c r="C250" s="235"/>
      <c r="D250" s="217" t="s">
        <v>135</v>
      </c>
      <c r="E250" s="236" t="s">
        <v>19</v>
      </c>
      <c r="F250" s="237" t="s">
        <v>672</v>
      </c>
      <c r="G250" s="235"/>
      <c r="H250" s="238">
        <v>191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135</v>
      </c>
      <c r="AU250" s="244" t="s">
        <v>82</v>
      </c>
      <c r="AV250" s="14" t="s">
        <v>82</v>
      </c>
      <c r="AW250" s="14" t="s">
        <v>33</v>
      </c>
      <c r="AX250" s="14" t="s">
        <v>72</v>
      </c>
      <c r="AY250" s="244" t="s">
        <v>122</v>
      </c>
    </row>
    <row r="251" spans="1:51" s="13" customFormat="1" ht="12">
      <c r="A251" s="13"/>
      <c r="B251" s="224"/>
      <c r="C251" s="225"/>
      <c r="D251" s="217" t="s">
        <v>135</v>
      </c>
      <c r="E251" s="226" t="s">
        <v>19</v>
      </c>
      <c r="F251" s="227" t="s">
        <v>286</v>
      </c>
      <c r="G251" s="225"/>
      <c r="H251" s="226" t="s">
        <v>19</v>
      </c>
      <c r="I251" s="228"/>
      <c r="J251" s="225"/>
      <c r="K251" s="225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135</v>
      </c>
      <c r="AU251" s="233" t="s">
        <v>82</v>
      </c>
      <c r="AV251" s="13" t="s">
        <v>80</v>
      </c>
      <c r="AW251" s="13" t="s">
        <v>33</v>
      </c>
      <c r="AX251" s="13" t="s">
        <v>72</v>
      </c>
      <c r="AY251" s="233" t="s">
        <v>122</v>
      </c>
    </row>
    <row r="252" spans="1:51" s="13" customFormat="1" ht="12">
      <c r="A252" s="13"/>
      <c r="B252" s="224"/>
      <c r="C252" s="225"/>
      <c r="D252" s="217" t="s">
        <v>135</v>
      </c>
      <c r="E252" s="226" t="s">
        <v>19</v>
      </c>
      <c r="F252" s="227" t="s">
        <v>137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135</v>
      </c>
      <c r="AU252" s="233" t="s">
        <v>82</v>
      </c>
      <c r="AV252" s="13" t="s">
        <v>80</v>
      </c>
      <c r="AW252" s="13" t="s">
        <v>33</v>
      </c>
      <c r="AX252" s="13" t="s">
        <v>72</v>
      </c>
      <c r="AY252" s="233" t="s">
        <v>122</v>
      </c>
    </row>
    <row r="253" spans="1:51" s="13" customFormat="1" ht="12">
      <c r="A253" s="13"/>
      <c r="B253" s="224"/>
      <c r="C253" s="225"/>
      <c r="D253" s="217" t="s">
        <v>135</v>
      </c>
      <c r="E253" s="226" t="s">
        <v>19</v>
      </c>
      <c r="F253" s="227" t="s">
        <v>337</v>
      </c>
      <c r="G253" s="225"/>
      <c r="H253" s="226" t="s">
        <v>19</v>
      </c>
      <c r="I253" s="228"/>
      <c r="J253" s="225"/>
      <c r="K253" s="225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135</v>
      </c>
      <c r="AU253" s="233" t="s">
        <v>82</v>
      </c>
      <c r="AV253" s="13" t="s">
        <v>80</v>
      </c>
      <c r="AW253" s="13" t="s">
        <v>33</v>
      </c>
      <c r="AX253" s="13" t="s">
        <v>72</v>
      </c>
      <c r="AY253" s="233" t="s">
        <v>122</v>
      </c>
    </row>
    <row r="254" spans="1:51" s="14" customFormat="1" ht="12">
      <c r="A254" s="14"/>
      <c r="B254" s="234"/>
      <c r="C254" s="235"/>
      <c r="D254" s="217" t="s">
        <v>135</v>
      </c>
      <c r="E254" s="236" t="s">
        <v>19</v>
      </c>
      <c r="F254" s="237" t="s">
        <v>673</v>
      </c>
      <c r="G254" s="235"/>
      <c r="H254" s="238">
        <v>453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135</v>
      </c>
      <c r="AU254" s="244" t="s">
        <v>82</v>
      </c>
      <c r="AV254" s="14" t="s">
        <v>82</v>
      </c>
      <c r="AW254" s="14" t="s">
        <v>33</v>
      </c>
      <c r="AX254" s="14" t="s">
        <v>72</v>
      </c>
      <c r="AY254" s="244" t="s">
        <v>122</v>
      </c>
    </row>
    <row r="255" spans="1:65" s="2" customFormat="1" ht="21.75" customHeight="1">
      <c r="A255" s="38"/>
      <c r="B255" s="39"/>
      <c r="C255" s="204" t="s">
        <v>318</v>
      </c>
      <c r="D255" s="204" t="s">
        <v>124</v>
      </c>
      <c r="E255" s="205" t="s">
        <v>341</v>
      </c>
      <c r="F255" s="206" t="s">
        <v>342</v>
      </c>
      <c r="G255" s="207" t="s">
        <v>127</v>
      </c>
      <c r="H255" s="208">
        <v>13531</v>
      </c>
      <c r="I255" s="209"/>
      <c r="J255" s="210">
        <f>ROUND(I255*H255,2)</f>
        <v>0</v>
      </c>
      <c r="K255" s="206" t="s">
        <v>128</v>
      </c>
      <c r="L255" s="44"/>
      <c r="M255" s="211" t="s">
        <v>19</v>
      </c>
      <c r="N255" s="212" t="s">
        <v>43</v>
      </c>
      <c r="O255" s="8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129</v>
      </c>
      <c r="AT255" s="215" t="s">
        <v>124</v>
      </c>
      <c r="AU255" s="215" t="s">
        <v>82</v>
      </c>
      <c r="AY255" s="17" t="s">
        <v>122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80</v>
      </c>
      <c r="BK255" s="216">
        <f>ROUND(I255*H255,2)</f>
        <v>0</v>
      </c>
      <c r="BL255" s="17" t="s">
        <v>129</v>
      </c>
      <c r="BM255" s="215" t="s">
        <v>343</v>
      </c>
    </row>
    <row r="256" spans="1:47" s="2" customFormat="1" ht="12">
      <c r="A256" s="38"/>
      <c r="B256" s="39"/>
      <c r="C256" s="40"/>
      <c r="D256" s="217" t="s">
        <v>131</v>
      </c>
      <c r="E256" s="40"/>
      <c r="F256" s="218" t="s">
        <v>344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131</v>
      </c>
      <c r="AU256" s="17" t="s">
        <v>82</v>
      </c>
    </row>
    <row r="257" spans="1:47" s="2" customFormat="1" ht="12">
      <c r="A257" s="38"/>
      <c r="B257" s="39"/>
      <c r="C257" s="40"/>
      <c r="D257" s="222" t="s">
        <v>133</v>
      </c>
      <c r="E257" s="40"/>
      <c r="F257" s="223" t="s">
        <v>345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133</v>
      </c>
      <c r="AU257" s="17" t="s">
        <v>82</v>
      </c>
    </row>
    <row r="258" spans="1:51" s="13" customFormat="1" ht="12">
      <c r="A258" s="13"/>
      <c r="B258" s="224"/>
      <c r="C258" s="225"/>
      <c r="D258" s="217" t="s">
        <v>135</v>
      </c>
      <c r="E258" s="226" t="s">
        <v>19</v>
      </c>
      <c r="F258" s="227" t="s">
        <v>315</v>
      </c>
      <c r="G258" s="225"/>
      <c r="H258" s="226" t="s">
        <v>19</v>
      </c>
      <c r="I258" s="228"/>
      <c r="J258" s="225"/>
      <c r="K258" s="225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135</v>
      </c>
      <c r="AU258" s="233" t="s">
        <v>82</v>
      </c>
      <c r="AV258" s="13" t="s">
        <v>80</v>
      </c>
      <c r="AW258" s="13" t="s">
        <v>33</v>
      </c>
      <c r="AX258" s="13" t="s">
        <v>72</v>
      </c>
      <c r="AY258" s="233" t="s">
        <v>122</v>
      </c>
    </row>
    <row r="259" spans="1:51" s="13" customFormat="1" ht="12">
      <c r="A259" s="13"/>
      <c r="B259" s="224"/>
      <c r="C259" s="225"/>
      <c r="D259" s="217" t="s">
        <v>135</v>
      </c>
      <c r="E259" s="226" t="s">
        <v>19</v>
      </c>
      <c r="F259" s="227" t="s">
        <v>137</v>
      </c>
      <c r="G259" s="225"/>
      <c r="H259" s="226" t="s">
        <v>19</v>
      </c>
      <c r="I259" s="228"/>
      <c r="J259" s="225"/>
      <c r="K259" s="225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135</v>
      </c>
      <c r="AU259" s="233" t="s">
        <v>82</v>
      </c>
      <c r="AV259" s="13" t="s">
        <v>80</v>
      </c>
      <c r="AW259" s="13" t="s">
        <v>33</v>
      </c>
      <c r="AX259" s="13" t="s">
        <v>72</v>
      </c>
      <c r="AY259" s="233" t="s">
        <v>122</v>
      </c>
    </row>
    <row r="260" spans="1:51" s="13" customFormat="1" ht="12">
      <c r="A260" s="13"/>
      <c r="B260" s="224"/>
      <c r="C260" s="225"/>
      <c r="D260" s="217" t="s">
        <v>135</v>
      </c>
      <c r="E260" s="226" t="s">
        <v>19</v>
      </c>
      <c r="F260" s="227" t="s">
        <v>669</v>
      </c>
      <c r="G260" s="225"/>
      <c r="H260" s="226" t="s">
        <v>19</v>
      </c>
      <c r="I260" s="228"/>
      <c r="J260" s="225"/>
      <c r="K260" s="225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135</v>
      </c>
      <c r="AU260" s="233" t="s">
        <v>82</v>
      </c>
      <c r="AV260" s="13" t="s">
        <v>80</v>
      </c>
      <c r="AW260" s="13" t="s">
        <v>33</v>
      </c>
      <c r="AX260" s="13" t="s">
        <v>72</v>
      </c>
      <c r="AY260" s="233" t="s">
        <v>122</v>
      </c>
    </row>
    <row r="261" spans="1:51" s="13" customFormat="1" ht="12">
      <c r="A261" s="13"/>
      <c r="B261" s="224"/>
      <c r="C261" s="225"/>
      <c r="D261" s="217" t="s">
        <v>135</v>
      </c>
      <c r="E261" s="226" t="s">
        <v>19</v>
      </c>
      <c r="F261" s="227" t="s">
        <v>346</v>
      </c>
      <c r="G261" s="225"/>
      <c r="H261" s="226" t="s">
        <v>19</v>
      </c>
      <c r="I261" s="228"/>
      <c r="J261" s="225"/>
      <c r="K261" s="225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135</v>
      </c>
      <c r="AU261" s="233" t="s">
        <v>82</v>
      </c>
      <c r="AV261" s="13" t="s">
        <v>80</v>
      </c>
      <c r="AW261" s="13" t="s">
        <v>33</v>
      </c>
      <c r="AX261" s="13" t="s">
        <v>72</v>
      </c>
      <c r="AY261" s="233" t="s">
        <v>122</v>
      </c>
    </row>
    <row r="262" spans="1:51" s="14" customFormat="1" ht="12">
      <c r="A262" s="14"/>
      <c r="B262" s="234"/>
      <c r="C262" s="235"/>
      <c r="D262" s="217" t="s">
        <v>135</v>
      </c>
      <c r="E262" s="236" t="s">
        <v>19</v>
      </c>
      <c r="F262" s="237" t="s">
        <v>674</v>
      </c>
      <c r="G262" s="235"/>
      <c r="H262" s="238">
        <v>12887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135</v>
      </c>
      <c r="AU262" s="244" t="s">
        <v>82</v>
      </c>
      <c r="AV262" s="14" t="s">
        <v>82</v>
      </c>
      <c r="AW262" s="14" t="s">
        <v>33</v>
      </c>
      <c r="AX262" s="14" t="s">
        <v>72</v>
      </c>
      <c r="AY262" s="244" t="s">
        <v>122</v>
      </c>
    </row>
    <row r="263" spans="1:51" s="13" customFormat="1" ht="12">
      <c r="A263" s="13"/>
      <c r="B263" s="224"/>
      <c r="C263" s="225"/>
      <c r="D263" s="217" t="s">
        <v>135</v>
      </c>
      <c r="E263" s="226" t="s">
        <v>19</v>
      </c>
      <c r="F263" s="227" t="s">
        <v>348</v>
      </c>
      <c r="G263" s="225"/>
      <c r="H263" s="226" t="s">
        <v>19</v>
      </c>
      <c r="I263" s="228"/>
      <c r="J263" s="225"/>
      <c r="K263" s="225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135</v>
      </c>
      <c r="AU263" s="233" t="s">
        <v>82</v>
      </c>
      <c r="AV263" s="13" t="s">
        <v>80</v>
      </c>
      <c r="AW263" s="13" t="s">
        <v>33</v>
      </c>
      <c r="AX263" s="13" t="s">
        <v>72</v>
      </c>
      <c r="AY263" s="233" t="s">
        <v>122</v>
      </c>
    </row>
    <row r="264" spans="1:51" s="13" customFormat="1" ht="12">
      <c r="A264" s="13"/>
      <c r="B264" s="224"/>
      <c r="C264" s="225"/>
      <c r="D264" s="217" t="s">
        <v>135</v>
      </c>
      <c r="E264" s="226" t="s">
        <v>19</v>
      </c>
      <c r="F264" s="227" t="s">
        <v>137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135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122</v>
      </c>
    </row>
    <row r="265" spans="1:51" s="13" customFormat="1" ht="12">
      <c r="A265" s="13"/>
      <c r="B265" s="224"/>
      <c r="C265" s="225"/>
      <c r="D265" s="217" t="s">
        <v>135</v>
      </c>
      <c r="E265" s="226" t="s">
        <v>19</v>
      </c>
      <c r="F265" s="227" t="s">
        <v>349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135</v>
      </c>
      <c r="AU265" s="233" t="s">
        <v>82</v>
      </c>
      <c r="AV265" s="13" t="s">
        <v>80</v>
      </c>
      <c r="AW265" s="13" t="s">
        <v>33</v>
      </c>
      <c r="AX265" s="13" t="s">
        <v>72</v>
      </c>
      <c r="AY265" s="233" t="s">
        <v>122</v>
      </c>
    </row>
    <row r="266" spans="1:51" s="14" customFormat="1" ht="12">
      <c r="A266" s="14"/>
      <c r="B266" s="234"/>
      <c r="C266" s="235"/>
      <c r="D266" s="217" t="s">
        <v>135</v>
      </c>
      <c r="E266" s="236" t="s">
        <v>19</v>
      </c>
      <c r="F266" s="237" t="s">
        <v>675</v>
      </c>
      <c r="G266" s="235"/>
      <c r="H266" s="238">
        <v>191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135</v>
      </c>
      <c r="AU266" s="244" t="s">
        <v>82</v>
      </c>
      <c r="AV266" s="14" t="s">
        <v>82</v>
      </c>
      <c r="AW266" s="14" t="s">
        <v>33</v>
      </c>
      <c r="AX266" s="14" t="s">
        <v>72</v>
      </c>
      <c r="AY266" s="244" t="s">
        <v>122</v>
      </c>
    </row>
    <row r="267" spans="1:51" s="13" customFormat="1" ht="12">
      <c r="A267" s="13"/>
      <c r="B267" s="224"/>
      <c r="C267" s="225"/>
      <c r="D267" s="217" t="s">
        <v>135</v>
      </c>
      <c r="E267" s="226" t="s">
        <v>19</v>
      </c>
      <c r="F267" s="227" t="s">
        <v>286</v>
      </c>
      <c r="G267" s="225"/>
      <c r="H267" s="226" t="s">
        <v>19</v>
      </c>
      <c r="I267" s="228"/>
      <c r="J267" s="225"/>
      <c r="K267" s="225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135</v>
      </c>
      <c r="AU267" s="233" t="s">
        <v>82</v>
      </c>
      <c r="AV267" s="13" t="s">
        <v>80</v>
      </c>
      <c r="AW267" s="13" t="s">
        <v>33</v>
      </c>
      <c r="AX267" s="13" t="s">
        <v>72</v>
      </c>
      <c r="AY267" s="233" t="s">
        <v>122</v>
      </c>
    </row>
    <row r="268" spans="1:51" s="13" customFormat="1" ht="12">
      <c r="A268" s="13"/>
      <c r="B268" s="224"/>
      <c r="C268" s="225"/>
      <c r="D268" s="217" t="s">
        <v>135</v>
      </c>
      <c r="E268" s="226" t="s">
        <v>19</v>
      </c>
      <c r="F268" s="227" t="s">
        <v>137</v>
      </c>
      <c r="G268" s="225"/>
      <c r="H268" s="226" t="s">
        <v>19</v>
      </c>
      <c r="I268" s="228"/>
      <c r="J268" s="225"/>
      <c r="K268" s="225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135</v>
      </c>
      <c r="AU268" s="233" t="s">
        <v>82</v>
      </c>
      <c r="AV268" s="13" t="s">
        <v>80</v>
      </c>
      <c r="AW268" s="13" t="s">
        <v>33</v>
      </c>
      <c r="AX268" s="13" t="s">
        <v>72</v>
      </c>
      <c r="AY268" s="233" t="s">
        <v>122</v>
      </c>
    </row>
    <row r="269" spans="1:51" s="13" customFormat="1" ht="12">
      <c r="A269" s="13"/>
      <c r="B269" s="224"/>
      <c r="C269" s="225"/>
      <c r="D269" s="217" t="s">
        <v>135</v>
      </c>
      <c r="E269" s="226" t="s">
        <v>19</v>
      </c>
      <c r="F269" s="227" t="s">
        <v>346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135</v>
      </c>
      <c r="AU269" s="233" t="s">
        <v>82</v>
      </c>
      <c r="AV269" s="13" t="s">
        <v>80</v>
      </c>
      <c r="AW269" s="13" t="s">
        <v>33</v>
      </c>
      <c r="AX269" s="13" t="s">
        <v>72</v>
      </c>
      <c r="AY269" s="233" t="s">
        <v>122</v>
      </c>
    </row>
    <row r="270" spans="1:51" s="14" customFormat="1" ht="12">
      <c r="A270" s="14"/>
      <c r="B270" s="234"/>
      <c r="C270" s="235"/>
      <c r="D270" s="217" t="s">
        <v>135</v>
      </c>
      <c r="E270" s="236" t="s">
        <v>19</v>
      </c>
      <c r="F270" s="237" t="s">
        <v>676</v>
      </c>
      <c r="G270" s="235"/>
      <c r="H270" s="238">
        <v>453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135</v>
      </c>
      <c r="AU270" s="244" t="s">
        <v>82</v>
      </c>
      <c r="AV270" s="14" t="s">
        <v>82</v>
      </c>
      <c r="AW270" s="14" t="s">
        <v>33</v>
      </c>
      <c r="AX270" s="14" t="s">
        <v>72</v>
      </c>
      <c r="AY270" s="244" t="s">
        <v>122</v>
      </c>
    </row>
    <row r="271" spans="1:65" s="2" customFormat="1" ht="16.5" customHeight="1">
      <c r="A271" s="38"/>
      <c r="B271" s="39"/>
      <c r="C271" s="204" t="s">
        <v>326</v>
      </c>
      <c r="D271" s="204" t="s">
        <v>124</v>
      </c>
      <c r="E271" s="205" t="s">
        <v>353</v>
      </c>
      <c r="F271" s="206" t="s">
        <v>354</v>
      </c>
      <c r="G271" s="207" t="s">
        <v>127</v>
      </c>
      <c r="H271" s="208">
        <v>453</v>
      </c>
      <c r="I271" s="209"/>
      <c r="J271" s="210">
        <f>ROUND(I271*H271,2)</f>
        <v>0</v>
      </c>
      <c r="K271" s="206" t="s">
        <v>128</v>
      </c>
      <c r="L271" s="44"/>
      <c r="M271" s="211" t="s">
        <v>19</v>
      </c>
      <c r="N271" s="212" t="s">
        <v>43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129</v>
      </c>
      <c r="AT271" s="215" t="s">
        <v>124</v>
      </c>
      <c r="AU271" s="215" t="s">
        <v>82</v>
      </c>
      <c r="AY271" s="17" t="s">
        <v>122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80</v>
      </c>
      <c r="BK271" s="216">
        <f>ROUND(I271*H271,2)</f>
        <v>0</v>
      </c>
      <c r="BL271" s="17" t="s">
        <v>129</v>
      </c>
      <c r="BM271" s="215" t="s">
        <v>355</v>
      </c>
    </row>
    <row r="272" spans="1:47" s="2" customFormat="1" ht="12">
      <c r="A272" s="38"/>
      <c r="B272" s="39"/>
      <c r="C272" s="40"/>
      <c r="D272" s="217" t="s">
        <v>131</v>
      </c>
      <c r="E272" s="40"/>
      <c r="F272" s="218" t="s">
        <v>356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131</v>
      </c>
      <c r="AU272" s="17" t="s">
        <v>82</v>
      </c>
    </row>
    <row r="273" spans="1:47" s="2" customFormat="1" ht="12">
      <c r="A273" s="38"/>
      <c r="B273" s="39"/>
      <c r="C273" s="40"/>
      <c r="D273" s="222" t="s">
        <v>133</v>
      </c>
      <c r="E273" s="40"/>
      <c r="F273" s="223" t="s">
        <v>357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133</v>
      </c>
      <c r="AU273" s="17" t="s">
        <v>82</v>
      </c>
    </row>
    <row r="274" spans="1:51" s="13" customFormat="1" ht="12">
      <c r="A274" s="13"/>
      <c r="B274" s="224"/>
      <c r="C274" s="225"/>
      <c r="D274" s="217" t="s">
        <v>135</v>
      </c>
      <c r="E274" s="226" t="s">
        <v>19</v>
      </c>
      <c r="F274" s="227" t="s">
        <v>286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135</v>
      </c>
      <c r="AU274" s="233" t="s">
        <v>82</v>
      </c>
      <c r="AV274" s="13" t="s">
        <v>80</v>
      </c>
      <c r="AW274" s="13" t="s">
        <v>33</v>
      </c>
      <c r="AX274" s="13" t="s">
        <v>72</v>
      </c>
      <c r="AY274" s="233" t="s">
        <v>122</v>
      </c>
    </row>
    <row r="275" spans="1:51" s="13" customFormat="1" ht="12">
      <c r="A275" s="13"/>
      <c r="B275" s="224"/>
      <c r="C275" s="225"/>
      <c r="D275" s="217" t="s">
        <v>135</v>
      </c>
      <c r="E275" s="226" t="s">
        <v>19</v>
      </c>
      <c r="F275" s="227" t="s">
        <v>137</v>
      </c>
      <c r="G275" s="225"/>
      <c r="H275" s="226" t="s">
        <v>19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135</v>
      </c>
      <c r="AU275" s="233" t="s">
        <v>82</v>
      </c>
      <c r="AV275" s="13" t="s">
        <v>80</v>
      </c>
      <c r="AW275" s="13" t="s">
        <v>33</v>
      </c>
      <c r="AX275" s="13" t="s">
        <v>72</v>
      </c>
      <c r="AY275" s="233" t="s">
        <v>122</v>
      </c>
    </row>
    <row r="276" spans="1:51" s="13" customFormat="1" ht="12">
      <c r="A276" s="13"/>
      <c r="B276" s="224"/>
      <c r="C276" s="225"/>
      <c r="D276" s="217" t="s">
        <v>135</v>
      </c>
      <c r="E276" s="226" t="s">
        <v>19</v>
      </c>
      <c r="F276" s="227" t="s">
        <v>358</v>
      </c>
      <c r="G276" s="225"/>
      <c r="H276" s="226" t="s">
        <v>19</v>
      </c>
      <c r="I276" s="228"/>
      <c r="J276" s="225"/>
      <c r="K276" s="225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135</v>
      </c>
      <c r="AU276" s="233" t="s">
        <v>82</v>
      </c>
      <c r="AV276" s="13" t="s">
        <v>80</v>
      </c>
      <c r="AW276" s="13" t="s">
        <v>33</v>
      </c>
      <c r="AX276" s="13" t="s">
        <v>72</v>
      </c>
      <c r="AY276" s="233" t="s">
        <v>122</v>
      </c>
    </row>
    <row r="277" spans="1:51" s="14" customFormat="1" ht="12">
      <c r="A277" s="14"/>
      <c r="B277" s="234"/>
      <c r="C277" s="235"/>
      <c r="D277" s="217" t="s">
        <v>135</v>
      </c>
      <c r="E277" s="236" t="s">
        <v>19</v>
      </c>
      <c r="F277" s="237" t="s">
        <v>677</v>
      </c>
      <c r="G277" s="235"/>
      <c r="H277" s="238">
        <v>453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135</v>
      </c>
      <c r="AU277" s="244" t="s">
        <v>82</v>
      </c>
      <c r="AV277" s="14" t="s">
        <v>82</v>
      </c>
      <c r="AW277" s="14" t="s">
        <v>33</v>
      </c>
      <c r="AX277" s="14" t="s">
        <v>72</v>
      </c>
      <c r="AY277" s="244" t="s">
        <v>122</v>
      </c>
    </row>
    <row r="278" spans="1:65" s="2" customFormat="1" ht="16.5" customHeight="1">
      <c r="A278" s="38"/>
      <c r="B278" s="39"/>
      <c r="C278" s="204" t="s">
        <v>340</v>
      </c>
      <c r="D278" s="204" t="s">
        <v>124</v>
      </c>
      <c r="E278" s="205" t="s">
        <v>361</v>
      </c>
      <c r="F278" s="206" t="s">
        <v>362</v>
      </c>
      <c r="G278" s="207" t="s">
        <v>127</v>
      </c>
      <c r="H278" s="208">
        <v>13144.74</v>
      </c>
      <c r="I278" s="209"/>
      <c r="J278" s="210">
        <f>ROUND(I278*H278,2)</f>
        <v>0</v>
      </c>
      <c r="K278" s="206" t="s">
        <v>128</v>
      </c>
      <c r="L278" s="44"/>
      <c r="M278" s="211" t="s">
        <v>19</v>
      </c>
      <c r="N278" s="212" t="s">
        <v>43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129</v>
      </c>
      <c r="AT278" s="215" t="s">
        <v>124</v>
      </c>
      <c r="AU278" s="215" t="s">
        <v>82</v>
      </c>
      <c r="AY278" s="17" t="s">
        <v>122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80</v>
      </c>
      <c r="BK278" s="216">
        <f>ROUND(I278*H278,2)</f>
        <v>0</v>
      </c>
      <c r="BL278" s="17" t="s">
        <v>129</v>
      </c>
      <c r="BM278" s="215" t="s">
        <v>363</v>
      </c>
    </row>
    <row r="279" spans="1:47" s="2" customFormat="1" ht="12">
      <c r="A279" s="38"/>
      <c r="B279" s="39"/>
      <c r="C279" s="40"/>
      <c r="D279" s="217" t="s">
        <v>131</v>
      </c>
      <c r="E279" s="40"/>
      <c r="F279" s="218" t="s">
        <v>364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131</v>
      </c>
      <c r="AU279" s="17" t="s">
        <v>82</v>
      </c>
    </row>
    <row r="280" spans="1:47" s="2" customFormat="1" ht="12">
      <c r="A280" s="38"/>
      <c r="B280" s="39"/>
      <c r="C280" s="40"/>
      <c r="D280" s="222" t="s">
        <v>133</v>
      </c>
      <c r="E280" s="40"/>
      <c r="F280" s="223" t="s">
        <v>365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133</v>
      </c>
      <c r="AU280" s="17" t="s">
        <v>82</v>
      </c>
    </row>
    <row r="281" spans="1:51" s="13" customFormat="1" ht="12">
      <c r="A281" s="13"/>
      <c r="B281" s="224"/>
      <c r="C281" s="225"/>
      <c r="D281" s="217" t="s">
        <v>135</v>
      </c>
      <c r="E281" s="226" t="s">
        <v>19</v>
      </c>
      <c r="F281" s="227" t="s">
        <v>315</v>
      </c>
      <c r="G281" s="225"/>
      <c r="H281" s="226" t="s">
        <v>19</v>
      </c>
      <c r="I281" s="228"/>
      <c r="J281" s="225"/>
      <c r="K281" s="225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135</v>
      </c>
      <c r="AU281" s="233" t="s">
        <v>82</v>
      </c>
      <c r="AV281" s="13" t="s">
        <v>80</v>
      </c>
      <c r="AW281" s="13" t="s">
        <v>33</v>
      </c>
      <c r="AX281" s="13" t="s">
        <v>72</v>
      </c>
      <c r="AY281" s="233" t="s">
        <v>122</v>
      </c>
    </row>
    <row r="282" spans="1:51" s="13" customFormat="1" ht="12">
      <c r="A282" s="13"/>
      <c r="B282" s="224"/>
      <c r="C282" s="225"/>
      <c r="D282" s="217" t="s">
        <v>135</v>
      </c>
      <c r="E282" s="226" t="s">
        <v>19</v>
      </c>
      <c r="F282" s="227" t="s">
        <v>137</v>
      </c>
      <c r="G282" s="225"/>
      <c r="H282" s="226" t="s">
        <v>19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135</v>
      </c>
      <c r="AU282" s="233" t="s">
        <v>82</v>
      </c>
      <c r="AV282" s="13" t="s">
        <v>80</v>
      </c>
      <c r="AW282" s="13" t="s">
        <v>33</v>
      </c>
      <c r="AX282" s="13" t="s">
        <v>72</v>
      </c>
      <c r="AY282" s="233" t="s">
        <v>122</v>
      </c>
    </row>
    <row r="283" spans="1:51" s="13" customFormat="1" ht="12">
      <c r="A283" s="13"/>
      <c r="B283" s="224"/>
      <c r="C283" s="225"/>
      <c r="D283" s="217" t="s">
        <v>135</v>
      </c>
      <c r="E283" s="226" t="s">
        <v>19</v>
      </c>
      <c r="F283" s="227" t="s">
        <v>669</v>
      </c>
      <c r="G283" s="225"/>
      <c r="H283" s="226" t="s">
        <v>19</v>
      </c>
      <c r="I283" s="228"/>
      <c r="J283" s="225"/>
      <c r="K283" s="225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135</v>
      </c>
      <c r="AU283" s="233" t="s">
        <v>82</v>
      </c>
      <c r="AV283" s="13" t="s">
        <v>80</v>
      </c>
      <c r="AW283" s="13" t="s">
        <v>33</v>
      </c>
      <c r="AX283" s="13" t="s">
        <v>72</v>
      </c>
      <c r="AY283" s="233" t="s">
        <v>122</v>
      </c>
    </row>
    <row r="284" spans="1:51" s="13" customFormat="1" ht="12">
      <c r="A284" s="13"/>
      <c r="B284" s="224"/>
      <c r="C284" s="225"/>
      <c r="D284" s="217" t="s">
        <v>135</v>
      </c>
      <c r="E284" s="226" t="s">
        <v>19</v>
      </c>
      <c r="F284" s="227" t="s">
        <v>366</v>
      </c>
      <c r="G284" s="225"/>
      <c r="H284" s="226" t="s">
        <v>19</v>
      </c>
      <c r="I284" s="228"/>
      <c r="J284" s="225"/>
      <c r="K284" s="225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135</v>
      </c>
      <c r="AU284" s="233" t="s">
        <v>82</v>
      </c>
      <c r="AV284" s="13" t="s">
        <v>80</v>
      </c>
      <c r="AW284" s="13" t="s">
        <v>33</v>
      </c>
      <c r="AX284" s="13" t="s">
        <v>72</v>
      </c>
      <c r="AY284" s="233" t="s">
        <v>122</v>
      </c>
    </row>
    <row r="285" spans="1:51" s="14" customFormat="1" ht="12">
      <c r="A285" s="14"/>
      <c r="B285" s="234"/>
      <c r="C285" s="235"/>
      <c r="D285" s="217" t="s">
        <v>135</v>
      </c>
      <c r="E285" s="236" t="s">
        <v>19</v>
      </c>
      <c r="F285" s="237" t="s">
        <v>678</v>
      </c>
      <c r="G285" s="235"/>
      <c r="H285" s="238">
        <v>13144.74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135</v>
      </c>
      <c r="AU285" s="244" t="s">
        <v>82</v>
      </c>
      <c r="AV285" s="14" t="s">
        <v>82</v>
      </c>
      <c r="AW285" s="14" t="s">
        <v>33</v>
      </c>
      <c r="AX285" s="14" t="s">
        <v>72</v>
      </c>
      <c r="AY285" s="244" t="s">
        <v>122</v>
      </c>
    </row>
    <row r="286" spans="1:65" s="2" customFormat="1" ht="16.5" customHeight="1">
      <c r="A286" s="38"/>
      <c r="B286" s="39"/>
      <c r="C286" s="204" t="s">
        <v>352</v>
      </c>
      <c r="D286" s="204" t="s">
        <v>124</v>
      </c>
      <c r="E286" s="205" t="s">
        <v>369</v>
      </c>
      <c r="F286" s="206" t="s">
        <v>370</v>
      </c>
      <c r="G286" s="207" t="s">
        <v>127</v>
      </c>
      <c r="H286" s="208">
        <v>118</v>
      </c>
      <c r="I286" s="209"/>
      <c r="J286" s="210">
        <f>ROUND(I286*H286,2)</f>
        <v>0</v>
      </c>
      <c r="K286" s="206" t="s">
        <v>128</v>
      </c>
      <c r="L286" s="44"/>
      <c r="M286" s="211" t="s">
        <v>19</v>
      </c>
      <c r="N286" s="212" t="s">
        <v>43</v>
      </c>
      <c r="O286" s="84"/>
      <c r="P286" s="213">
        <f>O286*H286</f>
        <v>0</v>
      </c>
      <c r="Q286" s="213">
        <v>0.8566</v>
      </c>
      <c r="R286" s="213">
        <f>Q286*H286</f>
        <v>101.0788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129</v>
      </c>
      <c r="AT286" s="215" t="s">
        <v>124</v>
      </c>
      <c r="AU286" s="215" t="s">
        <v>82</v>
      </c>
      <c r="AY286" s="17" t="s">
        <v>122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80</v>
      </c>
      <c r="BK286" s="216">
        <f>ROUND(I286*H286,2)</f>
        <v>0</v>
      </c>
      <c r="BL286" s="17" t="s">
        <v>129</v>
      </c>
      <c r="BM286" s="215" t="s">
        <v>371</v>
      </c>
    </row>
    <row r="287" spans="1:47" s="2" customFormat="1" ht="12">
      <c r="A287" s="38"/>
      <c r="B287" s="39"/>
      <c r="C287" s="40"/>
      <c r="D287" s="217" t="s">
        <v>131</v>
      </c>
      <c r="E287" s="40"/>
      <c r="F287" s="218" t="s">
        <v>372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131</v>
      </c>
      <c r="AU287" s="17" t="s">
        <v>82</v>
      </c>
    </row>
    <row r="288" spans="1:47" s="2" customFormat="1" ht="12">
      <c r="A288" s="38"/>
      <c r="B288" s="39"/>
      <c r="C288" s="40"/>
      <c r="D288" s="222" t="s">
        <v>133</v>
      </c>
      <c r="E288" s="40"/>
      <c r="F288" s="223" t="s">
        <v>373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133</v>
      </c>
      <c r="AU288" s="17" t="s">
        <v>82</v>
      </c>
    </row>
    <row r="289" spans="1:51" s="13" customFormat="1" ht="12">
      <c r="A289" s="13"/>
      <c r="B289" s="224"/>
      <c r="C289" s="225"/>
      <c r="D289" s="217" t="s">
        <v>135</v>
      </c>
      <c r="E289" s="226" t="s">
        <v>19</v>
      </c>
      <c r="F289" s="227" t="s">
        <v>246</v>
      </c>
      <c r="G289" s="225"/>
      <c r="H289" s="226" t="s">
        <v>19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135</v>
      </c>
      <c r="AU289" s="233" t="s">
        <v>82</v>
      </c>
      <c r="AV289" s="13" t="s">
        <v>80</v>
      </c>
      <c r="AW289" s="13" t="s">
        <v>33</v>
      </c>
      <c r="AX289" s="13" t="s">
        <v>72</v>
      </c>
      <c r="AY289" s="233" t="s">
        <v>122</v>
      </c>
    </row>
    <row r="290" spans="1:51" s="13" customFormat="1" ht="12">
      <c r="A290" s="13"/>
      <c r="B290" s="224"/>
      <c r="C290" s="225"/>
      <c r="D290" s="217" t="s">
        <v>135</v>
      </c>
      <c r="E290" s="226" t="s">
        <v>19</v>
      </c>
      <c r="F290" s="227" t="s">
        <v>276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135</v>
      </c>
      <c r="AU290" s="233" t="s">
        <v>82</v>
      </c>
      <c r="AV290" s="13" t="s">
        <v>80</v>
      </c>
      <c r="AW290" s="13" t="s">
        <v>33</v>
      </c>
      <c r="AX290" s="13" t="s">
        <v>72</v>
      </c>
      <c r="AY290" s="233" t="s">
        <v>122</v>
      </c>
    </row>
    <row r="291" spans="1:51" s="14" customFormat="1" ht="12">
      <c r="A291" s="14"/>
      <c r="B291" s="234"/>
      <c r="C291" s="235"/>
      <c r="D291" s="217" t="s">
        <v>135</v>
      </c>
      <c r="E291" s="236" t="s">
        <v>19</v>
      </c>
      <c r="F291" s="237" t="s">
        <v>679</v>
      </c>
      <c r="G291" s="235"/>
      <c r="H291" s="238">
        <v>118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135</v>
      </c>
      <c r="AU291" s="244" t="s">
        <v>82</v>
      </c>
      <c r="AV291" s="14" t="s">
        <v>82</v>
      </c>
      <c r="AW291" s="14" t="s">
        <v>33</v>
      </c>
      <c r="AX291" s="14" t="s">
        <v>72</v>
      </c>
      <c r="AY291" s="244" t="s">
        <v>122</v>
      </c>
    </row>
    <row r="292" spans="1:63" s="12" customFormat="1" ht="22.8" customHeight="1">
      <c r="A292" s="12"/>
      <c r="B292" s="188"/>
      <c r="C292" s="189"/>
      <c r="D292" s="190" t="s">
        <v>71</v>
      </c>
      <c r="E292" s="202" t="s">
        <v>196</v>
      </c>
      <c r="F292" s="202" t="s">
        <v>616</v>
      </c>
      <c r="G292" s="189"/>
      <c r="H292" s="189"/>
      <c r="I292" s="192"/>
      <c r="J292" s="203">
        <f>BK292</f>
        <v>0</v>
      </c>
      <c r="K292" s="189"/>
      <c r="L292" s="194"/>
      <c r="M292" s="195"/>
      <c r="N292" s="196"/>
      <c r="O292" s="196"/>
      <c r="P292" s="197">
        <f>SUM(P293:P297)</f>
        <v>0</v>
      </c>
      <c r="Q292" s="196"/>
      <c r="R292" s="197">
        <f>SUM(R293:R297)</f>
        <v>0.31108</v>
      </c>
      <c r="S292" s="196"/>
      <c r="T292" s="198">
        <f>SUM(T293:T297)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99" t="s">
        <v>80</v>
      </c>
      <c r="AT292" s="200" t="s">
        <v>71</v>
      </c>
      <c r="AU292" s="200" t="s">
        <v>80</v>
      </c>
      <c r="AY292" s="199" t="s">
        <v>122</v>
      </c>
      <c r="BK292" s="201">
        <f>SUM(BK293:BK297)</f>
        <v>0</v>
      </c>
    </row>
    <row r="293" spans="1:65" s="2" customFormat="1" ht="21.75" customHeight="1">
      <c r="A293" s="38"/>
      <c r="B293" s="39"/>
      <c r="C293" s="204" t="s">
        <v>360</v>
      </c>
      <c r="D293" s="204" t="s">
        <v>124</v>
      </c>
      <c r="E293" s="205" t="s">
        <v>622</v>
      </c>
      <c r="F293" s="206" t="s">
        <v>623</v>
      </c>
      <c r="G293" s="207" t="s">
        <v>379</v>
      </c>
      <c r="H293" s="208">
        <v>1</v>
      </c>
      <c r="I293" s="209"/>
      <c r="J293" s="210">
        <f>ROUND(I293*H293,2)</f>
        <v>0</v>
      </c>
      <c r="K293" s="206" t="s">
        <v>128</v>
      </c>
      <c r="L293" s="44"/>
      <c r="M293" s="211" t="s">
        <v>19</v>
      </c>
      <c r="N293" s="212" t="s">
        <v>43</v>
      </c>
      <c r="O293" s="84"/>
      <c r="P293" s="213">
        <f>O293*H293</f>
        <v>0</v>
      </c>
      <c r="Q293" s="213">
        <v>0.31108</v>
      </c>
      <c r="R293" s="213">
        <f>Q293*H293</f>
        <v>0.31108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129</v>
      </c>
      <c r="AT293" s="215" t="s">
        <v>124</v>
      </c>
      <c r="AU293" s="215" t="s">
        <v>82</v>
      </c>
      <c r="AY293" s="17" t="s">
        <v>122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80</v>
      </c>
      <c r="BK293" s="216">
        <f>ROUND(I293*H293,2)</f>
        <v>0</v>
      </c>
      <c r="BL293" s="17" t="s">
        <v>129</v>
      </c>
      <c r="BM293" s="215" t="s">
        <v>680</v>
      </c>
    </row>
    <row r="294" spans="1:47" s="2" customFormat="1" ht="12">
      <c r="A294" s="38"/>
      <c r="B294" s="39"/>
      <c r="C294" s="40"/>
      <c r="D294" s="217" t="s">
        <v>131</v>
      </c>
      <c r="E294" s="40"/>
      <c r="F294" s="218" t="s">
        <v>625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131</v>
      </c>
      <c r="AU294" s="17" t="s">
        <v>82</v>
      </c>
    </row>
    <row r="295" spans="1:47" s="2" customFormat="1" ht="12">
      <c r="A295" s="38"/>
      <c r="B295" s="39"/>
      <c r="C295" s="40"/>
      <c r="D295" s="222" t="s">
        <v>133</v>
      </c>
      <c r="E295" s="40"/>
      <c r="F295" s="223" t="s">
        <v>626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133</v>
      </c>
      <c r="AU295" s="17" t="s">
        <v>82</v>
      </c>
    </row>
    <row r="296" spans="1:51" s="13" customFormat="1" ht="12">
      <c r="A296" s="13"/>
      <c r="B296" s="224"/>
      <c r="C296" s="225"/>
      <c r="D296" s="217" t="s">
        <v>135</v>
      </c>
      <c r="E296" s="226" t="s">
        <v>19</v>
      </c>
      <c r="F296" s="227" t="s">
        <v>476</v>
      </c>
      <c r="G296" s="225"/>
      <c r="H296" s="226" t="s">
        <v>19</v>
      </c>
      <c r="I296" s="228"/>
      <c r="J296" s="225"/>
      <c r="K296" s="225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135</v>
      </c>
      <c r="AU296" s="233" t="s">
        <v>82</v>
      </c>
      <c r="AV296" s="13" t="s">
        <v>80</v>
      </c>
      <c r="AW296" s="13" t="s">
        <v>33</v>
      </c>
      <c r="AX296" s="13" t="s">
        <v>72</v>
      </c>
      <c r="AY296" s="233" t="s">
        <v>122</v>
      </c>
    </row>
    <row r="297" spans="1:51" s="14" customFormat="1" ht="12">
      <c r="A297" s="14"/>
      <c r="B297" s="234"/>
      <c r="C297" s="235"/>
      <c r="D297" s="217" t="s">
        <v>135</v>
      </c>
      <c r="E297" s="236" t="s">
        <v>19</v>
      </c>
      <c r="F297" s="237" t="s">
        <v>681</v>
      </c>
      <c r="G297" s="235"/>
      <c r="H297" s="238">
        <v>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135</v>
      </c>
      <c r="AU297" s="244" t="s">
        <v>82</v>
      </c>
      <c r="AV297" s="14" t="s">
        <v>82</v>
      </c>
      <c r="AW297" s="14" t="s">
        <v>33</v>
      </c>
      <c r="AX297" s="14" t="s">
        <v>72</v>
      </c>
      <c r="AY297" s="244" t="s">
        <v>122</v>
      </c>
    </row>
    <row r="298" spans="1:63" s="12" customFormat="1" ht="22.8" customHeight="1">
      <c r="A298" s="12"/>
      <c r="B298" s="188"/>
      <c r="C298" s="189"/>
      <c r="D298" s="190" t="s">
        <v>71</v>
      </c>
      <c r="E298" s="202" t="s">
        <v>204</v>
      </c>
      <c r="F298" s="202" t="s">
        <v>375</v>
      </c>
      <c r="G298" s="189"/>
      <c r="H298" s="189"/>
      <c r="I298" s="192"/>
      <c r="J298" s="203">
        <f>BK298</f>
        <v>0</v>
      </c>
      <c r="K298" s="189"/>
      <c r="L298" s="194"/>
      <c r="M298" s="195"/>
      <c r="N298" s="196"/>
      <c r="O298" s="196"/>
      <c r="P298" s="197">
        <f>SUM(P299:P425)</f>
        <v>0</v>
      </c>
      <c r="Q298" s="196"/>
      <c r="R298" s="197">
        <f>SUM(R299:R425)</f>
        <v>151.96244</v>
      </c>
      <c r="S298" s="196"/>
      <c r="T298" s="198">
        <f>SUM(T299:T425)</f>
        <v>193.887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99" t="s">
        <v>80</v>
      </c>
      <c r="AT298" s="200" t="s">
        <v>71</v>
      </c>
      <c r="AU298" s="200" t="s">
        <v>80</v>
      </c>
      <c r="AY298" s="199" t="s">
        <v>122</v>
      </c>
      <c r="BK298" s="201">
        <f>SUM(BK299:BK425)</f>
        <v>0</v>
      </c>
    </row>
    <row r="299" spans="1:65" s="2" customFormat="1" ht="16.5" customHeight="1">
      <c r="A299" s="38"/>
      <c r="B299" s="39"/>
      <c r="C299" s="204" t="s">
        <v>368</v>
      </c>
      <c r="D299" s="204" t="s">
        <v>124</v>
      </c>
      <c r="E299" s="205" t="s">
        <v>377</v>
      </c>
      <c r="F299" s="206" t="s">
        <v>378</v>
      </c>
      <c r="G299" s="207" t="s">
        <v>379</v>
      </c>
      <c r="H299" s="208">
        <v>30</v>
      </c>
      <c r="I299" s="209"/>
      <c r="J299" s="210">
        <f>ROUND(I299*H299,2)</f>
        <v>0</v>
      </c>
      <c r="K299" s="206" t="s">
        <v>128</v>
      </c>
      <c r="L299" s="44"/>
      <c r="M299" s="211" t="s">
        <v>19</v>
      </c>
      <c r="N299" s="212" t="s">
        <v>43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129</v>
      </c>
      <c r="AT299" s="215" t="s">
        <v>124</v>
      </c>
      <c r="AU299" s="215" t="s">
        <v>82</v>
      </c>
      <c r="AY299" s="17" t="s">
        <v>122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80</v>
      </c>
      <c r="BK299" s="216">
        <f>ROUND(I299*H299,2)</f>
        <v>0</v>
      </c>
      <c r="BL299" s="17" t="s">
        <v>129</v>
      </c>
      <c r="BM299" s="215" t="s">
        <v>380</v>
      </c>
    </row>
    <row r="300" spans="1:47" s="2" customFormat="1" ht="12">
      <c r="A300" s="38"/>
      <c r="B300" s="39"/>
      <c r="C300" s="40"/>
      <c r="D300" s="217" t="s">
        <v>131</v>
      </c>
      <c r="E300" s="40"/>
      <c r="F300" s="218" t="s">
        <v>381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131</v>
      </c>
      <c r="AU300" s="17" t="s">
        <v>82</v>
      </c>
    </row>
    <row r="301" spans="1:47" s="2" customFormat="1" ht="12">
      <c r="A301" s="38"/>
      <c r="B301" s="39"/>
      <c r="C301" s="40"/>
      <c r="D301" s="222" t="s">
        <v>133</v>
      </c>
      <c r="E301" s="40"/>
      <c r="F301" s="223" t="s">
        <v>382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133</v>
      </c>
      <c r="AU301" s="17" t="s">
        <v>82</v>
      </c>
    </row>
    <row r="302" spans="1:51" s="13" customFormat="1" ht="12">
      <c r="A302" s="13"/>
      <c r="B302" s="224"/>
      <c r="C302" s="225"/>
      <c r="D302" s="217" t="s">
        <v>135</v>
      </c>
      <c r="E302" s="226" t="s">
        <v>19</v>
      </c>
      <c r="F302" s="227" t="s">
        <v>315</v>
      </c>
      <c r="G302" s="225"/>
      <c r="H302" s="226" t="s">
        <v>19</v>
      </c>
      <c r="I302" s="228"/>
      <c r="J302" s="225"/>
      <c r="K302" s="225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135</v>
      </c>
      <c r="AU302" s="233" t="s">
        <v>82</v>
      </c>
      <c r="AV302" s="13" t="s">
        <v>80</v>
      </c>
      <c r="AW302" s="13" t="s">
        <v>33</v>
      </c>
      <c r="AX302" s="13" t="s">
        <v>72</v>
      </c>
      <c r="AY302" s="233" t="s">
        <v>122</v>
      </c>
    </row>
    <row r="303" spans="1:51" s="13" customFormat="1" ht="12">
      <c r="A303" s="13"/>
      <c r="B303" s="224"/>
      <c r="C303" s="225"/>
      <c r="D303" s="217" t="s">
        <v>135</v>
      </c>
      <c r="E303" s="226" t="s">
        <v>19</v>
      </c>
      <c r="F303" s="227" t="s">
        <v>137</v>
      </c>
      <c r="G303" s="225"/>
      <c r="H303" s="226" t="s">
        <v>19</v>
      </c>
      <c r="I303" s="228"/>
      <c r="J303" s="225"/>
      <c r="K303" s="225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135</v>
      </c>
      <c r="AU303" s="233" t="s">
        <v>82</v>
      </c>
      <c r="AV303" s="13" t="s">
        <v>80</v>
      </c>
      <c r="AW303" s="13" t="s">
        <v>33</v>
      </c>
      <c r="AX303" s="13" t="s">
        <v>72</v>
      </c>
      <c r="AY303" s="233" t="s">
        <v>122</v>
      </c>
    </row>
    <row r="304" spans="1:51" s="14" customFormat="1" ht="12">
      <c r="A304" s="14"/>
      <c r="B304" s="234"/>
      <c r="C304" s="235"/>
      <c r="D304" s="217" t="s">
        <v>135</v>
      </c>
      <c r="E304" s="236" t="s">
        <v>19</v>
      </c>
      <c r="F304" s="237" t="s">
        <v>682</v>
      </c>
      <c r="G304" s="235"/>
      <c r="H304" s="238">
        <v>30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135</v>
      </c>
      <c r="AU304" s="244" t="s">
        <v>82</v>
      </c>
      <c r="AV304" s="14" t="s">
        <v>82</v>
      </c>
      <c r="AW304" s="14" t="s">
        <v>33</v>
      </c>
      <c r="AX304" s="14" t="s">
        <v>72</v>
      </c>
      <c r="AY304" s="244" t="s">
        <v>122</v>
      </c>
    </row>
    <row r="305" spans="1:65" s="2" customFormat="1" ht="16.5" customHeight="1">
      <c r="A305" s="38"/>
      <c r="B305" s="39"/>
      <c r="C305" s="246" t="s">
        <v>376</v>
      </c>
      <c r="D305" s="246" t="s">
        <v>226</v>
      </c>
      <c r="E305" s="247" t="s">
        <v>385</v>
      </c>
      <c r="F305" s="248" t="s">
        <v>386</v>
      </c>
      <c r="G305" s="249" t="s">
        <v>379</v>
      </c>
      <c r="H305" s="250">
        <v>30</v>
      </c>
      <c r="I305" s="251"/>
      <c r="J305" s="252">
        <f>ROUND(I305*H305,2)</f>
        <v>0</v>
      </c>
      <c r="K305" s="248" t="s">
        <v>19</v>
      </c>
      <c r="L305" s="253"/>
      <c r="M305" s="254" t="s">
        <v>19</v>
      </c>
      <c r="N305" s="255" t="s">
        <v>43</v>
      </c>
      <c r="O305" s="84"/>
      <c r="P305" s="213">
        <f>O305*H305</f>
        <v>0</v>
      </c>
      <c r="Q305" s="213">
        <v>0.0021</v>
      </c>
      <c r="R305" s="213">
        <f>Q305*H305</f>
        <v>0.063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196</v>
      </c>
      <c r="AT305" s="215" t="s">
        <v>226</v>
      </c>
      <c r="AU305" s="215" t="s">
        <v>82</v>
      </c>
      <c r="AY305" s="17" t="s">
        <v>122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80</v>
      </c>
      <c r="BK305" s="216">
        <f>ROUND(I305*H305,2)</f>
        <v>0</v>
      </c>
      <c r="BL305" s="17" t="s">
        <v>129</v>
      </c>
      <c r="BM305" s="215" t="s">
        <v>387</v>
      </c>
    </row>
    <row r="306" spans="1:47" s="2" customFormat="1" ht="12">
      <c r="A306" s="38"/>
      <c r="B306" s="39"/>
      <c r="C306" s="40"/>
      <c r="D306" s="217" t="s">
        <v>131</v>
      </c>
      <c r="E306" s="40"/>
      <c r="F306" s="218" t="s">
        <v>386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131</v>
      </c>
      <c r="AU306" s="17" t="s">
        <v>82</v>
      </c>
    </row>
    <row r="307" spans="1:65" s="2" customFormat="1" ht="16.5" customHeight="1">
      <c r="A307" s="38"/>
      <c r="B307" s="39"/>
      <c r="C307" s="204" t="s">
        <v>384</v>
      </c>
      <c r="D307" s="204" t="s">
        <v>124</v>
      </c>
      <c r="E307" s="205" t="s">
        <v>389</v>
      </c>
      <c r="F307" s="206" t="s">
        <v>390</v>
      </c>
      <c r="G307" s="207" t="s">
        <v>379</v>
      </c>
      <c r="H307" s="208">
        <v>127</v>
      </c>
      <c r="I307" s="209"/>
      <c r="J307" s="210">
        <f>ROUND(I307*H307,2)</f>
        <v>0</v>
      </c>
      <c r="K307" s="206" t="s">
        <v>128</v>
      </c>
      <c r="L307" s="44"/>
      <c r="M307" s="211" t="s">
        <v>19</v>
      </c>
      <c r="N307" s="212" t="s">
        <v>43</v>
      </c>
      <c r="O307" s="8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129</v>
      </c>
      <c r="AT307" s="215" t="s">
        <v>124</v>
      </c>
      <c r="AU307" s="215" t="s">
        <v>82</v>
      </c>
      <c r="AY307" s="17" t="s">
        <v>122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80</v>
      </c>
      <c r="BK307" s="216">
        <f>ROUND(I307*H307,2)</f>
        <v>0</v>
      </c>
      <c r="BL307" s="17" t="s">
        <v>129</v>
      </c>
      <c r="BM307" s="215" t="s">
        <v>391</v>
      </c>
    </row>
    <row r="308" spans="1:47" s="2" customFormat="1" ht="12">
      <c r="A308" s="38"/>
      <c r="B308" s="39"/>
      <c r="C308" s="40"/>
      <c r="D308" s="217" t="s">
        <v>131</v>
      </c>
      <c r="E308" s="40"/>
      <c r="F308" s="218" t="s">
        <v>392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131</v>
      </c>
      <c r="AU308" s="17" t="s">
        <v>82</v>
      </c>
    </row>
    <row r="309" spans="1:47" s="2" customFormat="1" ht="12">
      <c r="A309" s="38"/>
      <c r="B309" s="39"/>
      <c r="C309" s="40"/>
      <c r="D309" s="222" t="s">
        <v>133</v>
      </c>
      <c r="E309" s="40"/>
      <c r="F309" s="223" t="s">
        <v>393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133</v>
      </c>
      <c r="AU309" s="17" t="s">
        <v>82</v>
      </c>
    </row>
    <row r="310" spans="1:47" s="2" customFormat="1" ht="12">
      <c r="A310" s="38"/>
      <c r="B310" s="39"/>
      <c r="C310" s="40"/>
      <c r="D310" s="217" t="s">
        <v>145</v>
      </c>
      <c r="E310" s="40"/>
      <c r="F310" s="245" t="s">
        <v>394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145</v>
      </c>
      <c r="AU310" s="17" t="s">
        <v>82</v>
      </c>
    </row>
    <row r="311" spans="1:51" s="13" customFormat="1" ht="12">
      <c r="A311" s="13"/>
      <c r="B311" s="224"/>
      <c r="C311" s="225"/>
      <c r="D311" s="217" t="s">
        <v>135</v>
      </c>
      <c r="E311" s="226" t="s">
        <v>19</v>
      </c>
      <c r="F311" s="227" t="s">
        <v>315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135</v>
      </c>
      <c r="AU311" s="233" t="s">
        <v>82</v>
      </c>
      <c r="AV311" s="13" t="s">
        <v>80</v>
      </c>
      <c r="AW311" s="13" t="s">
        <v>33</v>
      </c>
      <c r="AX311" s="13" t="s">
        <v>72</v>
      </c>
      <c r="AY311" s="233" t="s">
        <v>122</v>
      </c>
    </row>
    <row r="312" spans="1:51" s="13" customFormat="1" ht="12">
      <c r="A312" s="13"/>
      <c r="B312" s="224"/>
      <c r="C312" s="225"/>
      <c r="D312" s="217" t="s">
        <v>135</v>
      </c>
      <c r="E312" s="226" t="s">
        <v>19</v>
      </c>
      <c r="F312" s="227" t="s">
        <v>395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135</v>
      </c>
      <c r="AU312" s="233" t="s">
        <v>82</v>
      </c>
      <c r="AV312" s="13" t="s">
        <v>80</v>
      </c>
      <c r="AW312" s="13" t="s">
        <v>33</v>
      </c>
      <c r="AX312" s="13" t="s">
        <v>72</v>
      </c>
      <c r="AY312" s="233" t="s">
        <v>122</v>
      </c>
    </row>
    <row r="313" spans="1:51" s="14" customFormat="1" ht="12">
      <c r="A313" s="14"/>
      <c r="B313" s="234"/>
      <c r="C313" s="235"/>
      <c r="D313" s="217" t="s">
        <v>135</v>
      </c>
      <c r="E313" s="236" t="s">
        <v>19</v>
      </c>
      <c r="F313" s="237" t="s">
        <v>683</v>
      </c>
      <c r="G313" s="235"/>
      <c r="H313" s="238">
        <v>127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135</v>
      </c>
      <c r="AU313" s="244" t="s">
        <v>82</v>
      </c>
      <c r="AV313" s="14" t="s">
        <v>82</v>
      </c>
      <c r="AW313" s="14" t="s">
        <v>33</v>
      </c>
      <c r="AX313" s="14" t="s">
        <v>72</v>
      </c>
      <c r="AY313" s="244" t="s">
        <v>122</v>
      </c>
    </row>
    <row r="314" spans="1:65" s="2" customFormat="1" ht="16.5" customHeight="1">
      <c r="A314" s="38"/>
      <c r="B314" s="39"/>
      <c r="C314" s="246" t="s">
        <v>388</v>
      </c>
      <c r="D314" s="246" t="s">
        <v>226</v>
      </c>
      <c r="E314" s="247" t="s">
        <v>398</v>
      </c>
      <c r="F314" s="248" t="s">
        <v>399</v>
      </c>
      <c r="G314" s="249" t="s">
        <v>379</v>
      </c>
      <c r="H314" s="250">
        <v>127</v>
      </c>
      <c r="I314" s="251"/>
      <c r="J314" s="252">
        <f>ROUND(I314*H314,2)</f>
        <v>0</v>
      </c>
      <c r="K314" s="248" t="s">
        <v>128</v>
      </c>
      <c r="L314" s="253"/>
      <c r="M314" s="254" t="s">
        <v>19</v>
      </c>
      <c r="N314" s="255" t="s">
        <v>43</v>
      </c>
      <c r="O314" s="84"/>
      <c r="P314" s="213">
        <f>O314*H314</f>
        <v>0</v>
      </c>
      <c r="Q314" s="213">
        <v>0.00145</v>
      </c>
      <c r="R314" s="213">
        <f>Q314*H314</f>
        <v>0.18414999999999998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196</v>
      </c>
      <c r="AT314" s="215" t="s">
        <v>226</v>
      </c>
      <c r="AU314" s="215" t="s">
        <v>82</v>
      </c>
      <c r="AY314" s="17" t="s">
        <v>122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80</v>
      </c>
      <c r="BK314" s="216">
        <f>ROUND(I314*H314,2)</f>
        <v>0</v>
      </c>
      <c r="BL314" s="17" t="s">
        <v>129</v>
      </c>
      <c r="BM314" s="215" t="s">
        <v>400</v>
      </c>
    </row>
    <row r="315" spans="1:47" s="2" customFormat="1" ht="12">
      <c r="A315" s="38"/>
      <c r="B315" s="39"/>
      <c r="C315" s="40"/>
      <c r="D315" s="217" t="s">
        <v>131</v>
      </c>
      <c r="E315" s="40"/>
      <c r="F315" s="218" t="s">
        <v>399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131</v>
      </c>
      <c r="AU315" s="17" t="s">
        <v>82</v>
      </c>
    </row>
    <row r="316" spans="1:65" s="2" customFormat="1" ht="16.5" customHeight="1">
      <c r="A316" s="38"/>
      <c r="B316" s="39"/>
      <c r="C316" s="204" t="s">
        <v>397</v>
      </c>
      <c r="D316" s="204" t="s">
        <v>124</v>
      </c>
      <c r="E316" s="205" t="s">
        <v>402</v>
      </c>
      <c r="F316" s="206" t="s">
        <v>403</v>
      </c>
      <c r="G316" s="207" t="s">
        <v>321</v>
      </c>
      <c r="H316" s="208">
        <v>4208</v>
      </c>
      <c r="I316" s="209"/>
      <c r="J316" s="210">
        <f>ROUND(I316*H316,2)</f>
        <v>0</v>
      </c>
      <c r="K316" s="206" t="s">
        <v>128</v>
      </c>
      <c r="L316" s="44"/>
      <c r="M316" s="211" t="s">
        <v>19</v>
      </c>
      <c r="N316" s="212" t="s">
        <v>43</v>
      </c>
      <c r="O316" s="84"/>
      <c r="P316" s="213">
        <f>O316*H316</f>
        <v>0</v>
      </c>
      <c r="Q316" s="213">
        <v>0.00013</v>
      </c>
      <c r="R316" s="213">
        <f>Q316*H316</f>
        <v>0.54704</v>
      </c>
      <c r="S316" s="213">
        <v>0</v>
      </c>
      <c r="T316" s="214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15" t="s">
        <v>129</v>
      </c>
      <c r="AT316" s="215" t="s">
        <v>124</v>
      </c>
      <c r="AU316" s="215" t="s">
        <v>82</v>
      </c>
      <c r="AY316" s="17" t="s">
        <v>122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7" t="s">
        <v>80</v>
      </c>
      <c r="BK316" s="216">
        <f>ROUND(I316*H316,2)</f>
        <v>0</v>
      </c>
      <c r="BL316" s="17" t="s">
        <v>129</v>
      </c>
      <c r="BM316" s="215" t="s">
        <v>404</v>
      </c>
    </row>
    <row r="317" spans="1:47" s="2" customFormat="1" ht="12">
      <c r="A317" s="38"/>
      <c r="B317" s="39"/>
      <c r="C317" s="40"/>
      <c r="D317" s="217" t="s">
        <v>131</v>
      </c>
      <c r="E317" s="40"/>
      <c r="F317" s="218" t="s">
        <v>405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131</v>
      </c>
      <c r="AU317" s="17" t="s">
        <v>82</v>
      </c>
    </row>
    <row r="318" spans="1:47" s="2" customFormat="1" ht="12">
      <c r="A318" s="38"/>
      <c r="B318" s="39"/>
      <c r="C318" s="40"/>
      <c r="D318" s="222" t="s">
        <v>133</v>
      </c>
      <c r="E318" s="40"/>
      <c r="F318" s="223" t="s">
        <v>406</v>
      </c>
      <c r="G318" s="40"/>
      <c r="H318" s="40"/>
      <c r="I318" s="219"/>
      <c r="J318" s="40"/>
      <c r="K318" s="40"/>
      <c r="L318" s="44"/>
      <c r="M318" s="220"/>
      <c r="N318" s="221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133</v>
      </c>
      <c r="AU318" s="17" t="s">
        <v>82</v>
      </c>
    </row>
    <row r="319" spans="1:51" s="13" customFormat="1" ht="12">
      <c r="A319" s="13"/>
      <c r="B319" s="224"/>
      <c r="C319" s="225"/>
      <c r="D319" s="217" t="s">
        <v>135</v>
      </c>
      <c r="E319" s="226" t="s">
        <v>19</v>
      </c>
      <c r="F319" s="227" t="s">
        <v>315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135</v>
      </c>
      <c r="AU319" s="233" t="s">
        <v>82</v>
      </c>
      <c r="AV319" s="13" t="s">
        <v>80</v>
      </c>
      <c r="AW319" s="13" t="s">
        <v>33</v>
      </c>
      <c r="AX319" s="13" t="s">
        <v>72</v>
      </c>
      <c r="AY319" s="233" t="s">
        <v>122</v>
      </c>
    </row>
    <row r="320" spans="1:51" s="13" customFormat="1" ht="12">
      <c r="A320" s="13"/>
      <c r="B320" s="224"/>
      <c r="C320" s="225"/>
      <c r="D320" s="217" t="s">
        <v>135</v>
      </c>
      <c r="E320" s="226" t="s">
        <v>19</v>
      </c>
      <c r="F320" s="227" t="s">
        <v>137</v>
      </c>
      <c r="G320" s="225"/>
      <c r="H320" s="226" t="s">
        <v>19</v>
      </c>
      <c r="I320" s="228"/>
      <c r="J320" s="225"/>
      <c r="K320" s="225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135</v>
      </c>
      <c r="AU320" s="233" t="s">
        <v>82</v>
      </c>
      <c r="AV320" s="13" t="s">
        <v>80</v>
      </c>
      <c r="AW320" s="13" t="s">
        <v>33</v>
      </c>
      <c r="AX320" s="13" t="s">
        <v>72</v>
      </c>
      <c r="AY320" s="233" t="s">
        <v>122</v>
      </c>
    </row>
    <row r="321" spans="1:51" s="13" customFormat="1" ht="12">
      <c r="A321" s="13"/>
      <c r="B321" s="224"/>
      <c r="C321" s="225"/>
      <c r="D321" s="217" t="s">
        <v>135</v>
      </c>
      <c r="E321" s="226" t="s">
        <v>19</v>
      </c>
      <c r="F321" s="227" t="s">
        <v>407</v>
      </c>
      <c r="G321" s="225"/>
      <c r="H321" s="226" t="s">
        <v>19</v>
      </c>
      <c r="I321" s="228"/>
      <c r="J321" s="225"/>
      <c r="K321" s="225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135</v>
      </c>
      <c r="AU321" s="233" t="s">
        <v>82</v>
      </c>
      <c r="AV321" s="13" t="s">
        <v>80</v>
      </c>
      <c r="AW321" s="13" t="s">
        <v>33</v>
      </c>
      <c r="AX321" s="13" t="s">
        <v>72</v>
      </c>
      <c r="AY321" s="233" t="s">
        <v>122</v>
      </c>
    </row>
    <row r="322" spans="1:51" s="14" customFormat="1" ht="12">
      <c r="A322" s="14"/>
      <c r="B322" s="234"/>
      <c r="C322" s="235"/>
      <c r="D322" s="217" t="s">
        <v>135</v>
      </c>
      <c r="E322" s="236" t="s">
        <v>19</v>
      </c>
      <c r="F322" s="237" t="s">
        <v>684</v>
      </c>
      <c r="G322" s="235"/>
      <c r="H322" s="238">
        <v>4208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135</v>
      </c>
      <c r="AU322" s="244" t="s">
        <v>82</v>
      </c>
      <c r="AV322" s="14" t="s">
        <v>82</v>
      </c>
      <c r="AW322" s="14" t="s">
        <v>33</v>
      </c>
      <c r="AX322" s="14" t="s">
        <v>72</v>
      </c>
      <c r="AY322" s="244" t="s">
        <v>122</v>
      </c>
    </row>
    <row r="323" spans="1:65" s="2" customFormat="1" ht="16.5" customHeight="1">
      <c r="A323" s="38"/>
      <c r="B323" s="39"/>
      <c r="C323" s="204" t="s">
        <v>401</v>
      </c>
      <c r="D323" s="204" t="s">
        <v>124</v>
      </c>
      <c r="E323" s="205" t="s">
        <v>410</v>
      </c>
      <c r="F323" s="206" t="s">
        <v>411</v>
      </c>
      <c r="G323" s="207" t="s">
        <v>321</v>
      </c>
      <c r="H323" s="208">
        <v>68</v>
      </c>
      <c r="I323" s="209"/>
      <c r="J323" s="210">
        <f>ROUND(I323*H323,2)</f>
        <v>0</v>
      </c>
      <c r="K323" s="206" t="s">
        <v>128</v>
      </c>
      <c r="L323" s="44"/>
      <c r="M323" s="211" t="s">
        <v>19</v>
      </c>
      <c r="N323" s="212" t="s">
        <v>43</v>
      </c>
      <c r="O323" s="84"/>
      <c r="P323" s="213">
        <f>O323*H323</f>
        <v>0</v>
      </c>
      <c r="Q323" s="213">
        <v>0.00016</v>
      </c>
      <c r="R323" s="213">
        <f>Q323*H323</f>
        <v>0.01088</v>
      </c>
      <c r="S323" s="213">
        <v>0</v>
      </c>
      <c r="T323" s="21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5" t="s">
        <v>129</v>
      </c>
      <c r="AT323" s="215" t="s">
        <v>124</v>
      </c>
      <c r="AU323" s="215" t="s">
        <v>82</v>
      </c>
      <c r="AY323" s="17" t="s">
        <v>122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7" t="s">
        <v>80</v>
      </c>
      <c r="BK323" s="216">
        <f>ROUND(I323*H323,2)</f>
        <v>0</v>
      </c>
      <c r="BL323" s="17" t="s">
        <v>129</v>
      </c>
      <c r="BM323" s="215" t="s">
        <v>412</v>
      </c>
    </row>
    <row r="324" spans="1:47" s="2" customFormat="1" ht="12">
      <c r="A324" s="38"/>
      <c r="B324" s="39"/>
      <c r="C324" s="40"/>
      <c r="D324" s="217" t="s">
        <v>131</v>
      </c>
      <c r="E324" s="40"/>
      <c r="F324" s="218" t="s">
        <v>413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131</v>
      </c>
      <c r="AU324" s="17" t="s">
        <v>82</v>
      </c>
    </row>
    <row r="325" spans="1:47" s="2" customFormat="1" ht="12">
      <c r="A325" s="38"/>
      <c r="B325" s="39"/>
      <c r="C325" s="40"/>
      <c r="D325" s="222" t="s">
        <v>133</v>
      </c>
      <c r="E325" s="40"/>
      <c r="F325" s="223" t="s">
        <v>414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133</v>
      </c>
      <c r="AU325" s="17" t="s">
        <v>82</v>
      </c>
    </row>
    <row r="326" spans="1:51" s="13" customFormat="1" ht="12">
      <c r="A326" s="13"/>
      <c r="B326" s="224"/>
      <c r="C326" s="225"/>
      <c r="D326" s="217" t="s">
        <v>135</v>
      </c>
      <c r="E326" s="226" t="s">
        <v>19</v>
      </c>
      <c r="F326" s="227" t="s">
        <v>315</v>
      </c>
      <c r="G326" s="225"/>
      <c r="H326" s="226" t="s">
        <v>19</v>
      </c>
      <c r="I326" s="228"/>
      <c r="J326" s="225"/>
      <c r="K326" s="225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135</v>
      </c>
      <c r="AU326" s="233" t="s">
        <v>82</v>
      </c>
      <c r="AV326" s="13" t="s">
        <v>80</v>
      </c>
      <c r="AW326" s="13" t="s">
        <v>33</v>
      </c>
      <c r="AX326" s="13" t="s">
        <v>72</v>
      </c>
      <c r="AY326" s="233" t="s">
        <v>122</v>
      </c>
    </row>
    <row r="327" spans="1:51" s="13" customFormat="1" ht="12">
      <c r="A327" s="13"/>
      <c r="B327" s="224"/>
      <c r="C327" s="225"/>
      <c r="D327" s="217" t="s">
        <v>135</v>
      </c>
      <c r="E327" s="226" t="s">
        <v>19</v>
      </c>
      <c r="F327" s="227" t="s">
        <v>137</v>
      </c>
      <c r="G327" s="225"/>
      <c r="H327" s="226" t="s">
        <v>19</v>
      </c>
      <c r="I327" s="228"/>
      <c r="J327" s="225"/>
      <c r="K327" s="225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135</v>
      </c>
      <c r="AU327" s="233" t="s">
        <v>82</v>
      </c>
      <c r="AV327" s="13" t="s">
        <v>80</v>
      </c>
      <c r="AW327" s="13" t="s">
        <v>33</v>
      </c>
      <c r="AX327" s="13" t="s">
        <v>72</v>
      </c>
      <c r="AY327" s="233" t="s">
        <v>122</v>
      </c>
    </row>
    <row r="328" spans="1:51" s="13" customFormat="1" ht="12">
      <c r="A328" s="13"/>
      <c r="B328" s="224"/>
      <c r="C328" s="225"/>
      <c r="D328" s="217" t="s">
        <v>135</v>
      </c>
      <c r="E328" s="226" t="s">
        <v>19</v>
      </c>
      <c r="F328" s="227" t="s">
        <v>407</v>
      </c>
      <c r="G328" s="225"/>
      <c r="H328" s="226" t="s">
        <v>19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135</v>
      </c>
      <c r="AU328" s="233" t="s">
        <v>82</v>
      </c>
      <c r="AV328" s="13" t="s">
        <v>80</v>
      </c>
      <c r="AW328" s="13" t="s">
        <v>33</v>
      </c>
      <c r="AX328" s="13" t="s">
        <v>72</v>
      </c>
      <c r="AY328" s="233" t="s">
        <v>122</v>
      </c>
    </row>
    <row r="329" spans="1:51" s="14" customFormat="1" ht="12">
      <c r="A329" s="14"/>
      <c r="B329" s="234"/>
      <c r="C329" s="235"/>
      <c r="D329" s="217" t="s">
        <v>135</v>
      </c>
      <c r="E329" s="236" t="s">
        <v>19</v>
      </c>
      <c r="F329" s="237" t="s">
        <v>685</v>
      </c>
      <c r="G329" s="235"/>
      <c r="H329" s="238">
        <v>68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135</v>
      </c>
      <c r="AU329" s="244" t="s">
        <v>82</v>
      </c>
      <c r="AV329" s="14" t="s">
        <v>82</v>
      </c>
      <c r="AW329" s="14" t="s">
        <v>33</v>
      </c>
      <c r="AX329" s="14" t="s">
        <v>72</v>
      </c>
      <c r="AY329" s="244" t="s">
        <v>122</v>
      </c>
    </row>
    <row r="330" spans="1:65" s="2" customFormat="1" ht="16.5" customHeight="1">
      <c r="A330" s="38"/>
      <c r="B330" s="39"/>
      <c r="C330" s="204" t="s">
        <v>409</v>
      </c>
      <c r="D330" s="204" t="s">
        <v>124</v>
      </c>
      <c r="E330" s="205" t="s">
        <v>417</v>
      </c>
      <c r="F330" s="206" t="s">
        <v>418</v>
      </c>
      <c r="G330" s="207" t="s">
        <v>321</v>
      </c>
      <c r="H330" s="208">
        <v>4208</v>
      </c>
      <c r="I330" s="209"/>
      <c r="J330" s="210">
        <f>ROUND(I330*H330,2)</f>
        <v>0</v>
      </c>
      <c r="K330" s="206" t="s">
        <v>128</v>
      </c>
      <c r="L330" s="44"/>
      <c r="M330" s="211" t="s">
        <v>19</v>
      </c>
      <c r="N330" s="212" t="s">
        <v>43</v>
      </c>
      <c r="O330" s="84"/>
      <c r="P330" s="213">
        <f>O330*H330</f>
        <v>0</v>
      </c>
      <c r="Q330" s="213">
        <v>0.00033</v>
      </c>
      <c r="R330" s="213">
        <f>Q330*H330</f>
        <v>1.38864</v>
      </c>
      <c r="S330" s="213">
        <v>0</v>
      </c>
      <c r="T330" s="214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5" t="s">
        <v>129</v>
      </c>
      <c r="AT330" s="215" t="s">
        <v>124</v>
      </c>
      <c r="AU330" s="215" t="s">
        <v>82</v>
      </c>
      <c r="AY330" s="17" t="s">
        <v>122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80</v>
      </c>
      <c r="BK330" s="216">
        <f>ROUND(I330*H330,2)</f>
        <v>0</v>
      </c>
      <c r="BL330" s="17" t="s">
        <v>129</v>
      </c>
      <c r="BM330" s="215" t="s">
        <v>419</v>
      </c>
    </row>
    <row r="331" spans="1:47" s="2" customFormat="1" ht="12">
      <c r="A331" s="38"/>
      <c r="B331" s="39"/>
      <c r="C331" s="40"/>
      <c r="D331" s="217" t="s">
        <v>131</v>
      </c>
      <c r="E331" s="40"/>
      <c r="F331" s="218" t="s">
        <v>420</v>
      </c>
      <c r="G331" s="40"/>
      <c r="H331" s="40"/>
      <c r="I331" s="219"/>
      <c r="J331" s="40"/>
      <c r="K331" s="40"/>
      <c r="L331" s="44"/>
      <c r="M331" s="220"/>
      <c r="N331" s="221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131</v>
      </c>
      <c r="AU331" s="17" t="s">
        <v>82</v>
      </c>
    </row>
    <row r="332" spans="1:47" s="2" customFormat="1" ht="12">
      <c r="A332" s="38"/>
      <c r="B332" s="39"/>
      <c r="C332" s="40"/>
      <c r="D332" s="222" t="s">
        <v>133</v>
      </c>
      <c r="E332" s="40"/>
      <c r="F332" s="223" t="s">
        <v>421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133</v>
      </c>
      <c r="AU332" s="17" t="s">
        <v>82</v>
      </c>
    </row>
    <row r="333" spans="1:47" s="2" customFormat="1" ht="12">
      <c r="A333" s="38"/>
      <c r="B333" s="39"/>
      <c r="C333" s="40"/>
      <c r="D333" s="217" t="s">
        <v>145</v>
      </c>
      <c r="E333" s="40"/>
      <c r="F333" s="245" t="s">
        <v>422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145</v>
      </c>
      <c r="AU333" s="17" t="s">
        <v>82</v>
      </c>
    </row>
    <row r="334" spans="1:51" s="13" customFormat="1" ht="12">
      <c r="A334" s="13"/>
      <c r="B334" s="224"/>
      <c r="C334" s="225"/>
      <c r="D334" s="217" t="s">
        <v>135</v>
      </c>
      <c r="E334" s="226" t="s">
        <v>19</v>
      </c>
      <c r="F334" s="227" t="s">
        <v>315</v>
      </c>
      <c r="G334" s="225"/>
      <c r="H334" s="226" t="s">
        <v>19</v>
      </c>
      <c r="I334" s="228"/>
      <c r="J334" s="225"/>
      <c r="K334" s="225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135</v>
      </c>
      <c r="AU334" s="233" t="s">
        <v>82</v>
      </c>
      <c r="AV334" s="13" t="s">
        <v>80</v>
      </c>
      <c r="AW334" s="13" t="s">
        <v>33</v>
      </c>
      <c r="AX334" s="13" t="s">
        <v>72</v>
      </c>
      <c r="AY334" s="233" t="s">
        <v>122</v>
      </c>
    </row>
    <row r="335" spans="1:51" s="13" customFormat="1" ht="12">
      <c r="A335" s="13"/>
      <c r="B335" s="224"/>
      <c r="C335" s="225"/>
      <c r="D335" s="217" t="s">
        <v>135</v>
      </c>
      <c r="E335" s="226" t="s">
        <v>19</v>
      </c>
      <c r="F335" s="227" t="s">
        <v>137</v>
      </c>
      <c r="G335" s="225"/>
      <c r="H335" s="226" t="s">
        <v>19</v>
      </c>
      <c r="I335" s="228"/>
      <c r="J335" s="225"/>
      <c r="K335" s="225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135</v>
      </c>
      <c r="AU335" s="233" t="s">
        <v>82</v>
      </c>
      <c r="AV335" s="13" t="s">
        <v>80</v>
      </c>
      <c r="AW335" s="13" t="s">
        <v>33</v>
      </c>
      <c r="AX335" s="13" t="s">
        <v>72</v>
      </c>
      <c r="AY335" s="233" t="s">
        <v>122</v>
      </c>
    </row>
    <row r="336" spans="1:51" s="13" customFormat="1" ht="12">
      <c r="A336" s="13"/>
      <c r="B336" s="224"/>
      <c r="C336" s="225"/>
      <c r="D336" s="217" t="s">
        <v>135</v>
      </c>
      <c r="E336" s="226" t="s">
        <v>19</v>
      </c>
      <c r="F336" s="227" t="s">
        <v>423</v>
      </c>
      <c r="G336" s="225"/>
      <c r="H336" s="226" t="s">
        <v>19</v>
      </c>
      <c r="I336" s="228"/>
      <c r="J336" s="225"/>
      <c r="K336" s="225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135</v>
      </c>
      <c r="AU336" s="233" t="s">
        <v>82</v>
      </c>
      <c r="AV336" s="13" t="s">
        <v>80</v>
      </c>
      <c r="AW336" s="13" t="s">
        <v>33</v>
      </c>
      <c r="AX336" s="13" t="s">
        <v>72</v>
      </c>
      <c r="AY336" s="233" t="s">
        <v>122</v>
      </c>
    </row>
    <row r="337" spans="1:51" s="14" customFormat="1" ht="12">
      <c r="A337" s="14"/>
      <c r="B337" s="234"/>
      <c r="C337" s="235"/>
      <c r="D337" s="217" t="s">
        <v>135</v>
      </c>
      <c r="E337" s="236" t="s">
        <v>19</v>
      </c>
      <c r="F337" s="237" t="s">
        <v>684</v>
      </c>
      <c r="G337" s="235"/>
      <c r="H337" s="238">
        <v>4208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135</v>
      </c>
      <c r="AU337" s="244" t="s">
        <v>82</v>
      </c>
      <c r="AV337" s="14" t="s">
        <v>82</v>
      </c>
      <c r="AW337" s="14" t="s">
        <v>33</v>
      </c>
      <c r="AX337" s="14" t="s">
        <v>72</v>
      </c>
      <c r="AY337" s="244" t="s">
        <v>122</v>
      </c>
    </row>
    <row r="338" spans="1:65" s="2" customFormat="1" ht="16.5" customHeight="1">
      <c r="A338" s="38"/>
      <c r="B338" s="39"/>
      <c r="C338" s="204" t="s">
        <v>416</v>
      </c>
      <c r="D338" s="204" t="s">
        <v>124</v>
      </c>
      <c r="E338" s="205" t="s">
        <v>425</v>
      </c>
      <c r="F338" s="206" t="s">
        <v>426</v>
      </c>
      <c r="G338" s="207" t="s">
        <v>321</v>
      </c>
      <c r="H338" s="208">
        <v>68</v>
      </c>
      <c r="I338" s="209"/>
      <c r="J338" s="210">
        <f>ROUND(I338*H338,2)</f>
        <v>0</v>
      </c>
      <c r="K338" s="206" t="s">
        <v>128</v>
      </c>
      <c r="L338" s="44"/>
      <c r="M338" s="211" t="s">
        <v>19</v>
      </c>
      <c r="N338" s="212" t="s">
        <v>43</v>
      </c>
      <c r="O338" s="84"/>
      <c r="P338" s="213">
        <f>O338*H338</f>
        <v>0</v>
      </c>
      <c r="Q338" s="213">
        <v>0.00038</v>
      </c>
      <c r="R338" s="213">
        <f>Q338*H338</f>
        <v>0.025840000000000002</v>
      </c>
      <c r="S338" s="213">
        <v>0</v>
      </c>
      <c r="T338" s="21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5" t="s">
        <v>129</v>
      </c>
      <c r="AT338" s="215" t="s">
        <v>124</v>
      </c>
      <c r="AU338" s="215" t="s">
        <v>82</v>
      </c>
      <c r="AY338" s="17" t="s">
        <v>122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7" t="s">
        <v>80</v>
      </c>
      <c r="BK338" s="216">
        <f>ROUND(I338*H338,2)</f>
        <v>0</v>
      </c>
      <c r="BL338" s="17" t="s">
        <v>129</v>
      </c>
      <c r="BM338" s="215" t="s">
        <v>427</v>
      </c>
    </row>
    <row r="339" spans="1:47" s="2" customFormat="1" ht="12">
      <c r="A339" s="38"/>
      <c r="B339" s="39"/>
      <c r="C339" s="40"/>
      <c r="D339" s="217" t="s">
        <v>131</v>
      </c>
      <c r="E339" s="40"/>
      <c r="F339" s="218" t="s">
        <v>428</v>
      </c>
      <c r="G339" s="40"/>
      <c r="H339" s="40"/>
      <c r="I339" s="219"/>
      <c r="J339" s="40"/>
      <c r="K339" s="40"/>
      <c r="L339" s="44"/>
      <c r="M339" s="220"/>
      <c r="N339" s="221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131</v>
      </c>
      <c r="AU339" s="17" t="s">
        <v>82</v>
      </c>
    </row>
    <row r="340" spans="1:47" s="2" customFormat="1" ht="12">
      <c r="A340" s="38"/>
      <c r="B340" s="39"/>
      <c r="C340" s="40"/>
      <c r="D340" s="222" t="s">
        <v>133</v>
      </c>
      <c r="E340" s="40"/>
      <c r="F340" s="223" t="s">
        <v>429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133</v>
      </c>
      <c r="AU340" s="17" t="s">
        <v>82</v>
      </c>
    </row>
    <row r="341" spans="1:47" s="2" customFormat="1" ht="12">
      <c r="A341" s="38"/>
      <c r="B341" s="39"/>
      <c r="C341" s="40"/>
      <c r="D341" s="217" t="s">
        <v>145</v>
      </c>
      <c r="E341" s="40"/>
      <c r="F341" s="245" t="s">
        <v>422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145</v>
      </c>
      <c r="AU341" s="17" t="s">
        <v>82</v>
      </c>
    </row>
    <row r="342" spans="1:51" s="13" customFormat="1" ht="12">
      <c r="A342" s="13"/>
      <c r="B342" s="224"/>
      <c r="C342" s="225"/>
      <c r="D342" s="217" t="s">
        <v>135</v>
      </c>
      <c r="E342" s="226" t="s">
        <v>19</v>
      </c>
      <c r="F342" s="227" t="s">
        <v>315</v>
      </c>
      <c r="G342" s="225"/>
      <c r="H342" s="226" t="s">
        <v>19</v>
      </c>
      <c r="I342" s="228"/>
      <c r="J342" s="225"/>
      <c r="K342" s="225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135</v>
      </c>
      <c r="AU342" s="233" t="s">
        <v>82</v>
      </c>
      <c r="AV342" s="13" t="s">
        <v>80</v>
      </c>
      <c r="AW342" s="13" t="s">
        <v>33</v>
      </c>
      <c r="AX342" s="13" t="s">
        <v>72</v>
      </c>
      <c r="AY342" s="233" t="s">
        <v>122</v>
      </c>
    </row>
    <row r="343" spans="1:51" s="13" customFormat="1" ht="12">
      <c r="A343" s="13"/>
      <c r="B343" s="224"/>
      <c r="C343" s="225"/>
      <c r="D343" s="217" t="s">
        <v>135</v>
      </c>
      <c r="E343" s="226" t="s">
        <v>19</v>
      </c>
      <c r="F343" s="227" t="s">
        <v>137</v>
      </c>
      <c r="G343" s="225"/>
      <c r="H343" s="226" t="s">
        <v>19</v>
      </c>
      <c r="I343" s="228"/>
      <c r="J343" s="225"/>
      <c r="K343" s="225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135</v>
      </c>
      <c r="AU343" s="233" t="s">
        <v>82</v>
      </c>
      <c r="AV343" s="13" t="s">
        <v>80</v>
      </c>
      <c r="AW343" s="13" t="s">
        <v>33</v>
      </c>
      <c r="AX343" s="13" t="s">
        <v>72</v>
      </c>
      <c r="AY343" s="233" t="s">
        <v>122</v>
      </c>
    </row>
    <row r="344" spans="1:51" s="13" customFormat="1" ht="12">
      <c r="A344" s="13"/>
      <c r="B344" s="224"/>
      <c r="C344" s="225"/>
      <c r="D344" s="217" t="s">
        <v>135</v>
      </c>
      <c r="E344" s="226" t="s">
        <v>19</v>
      </c>
      <c r="F344" s="227" t="s">
        <v>423</v>
      </c>
      <c r="G344" s="225"/>
      <c r="H344" s="226" t="s">
        <v>19</v>
      </c>
      <c r="I344" s="228"/>
      <c r="J344" s="225"/>
      <c r="K344" s="225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135</v>
      </c>
      <c r="AU344" s="233" t="s">
        <v>82</v>
      </c>
      <c r="AV344" s="13" t="s">
        <v>80</v>
      </c>
      <c r="AW344" s="13" t="s">
        <v>33</v>
      </c>
      <c r="AX344" s="13" t="s">
        <v>72</v>
      </c>
      <c r="AY344" s="233" t="s">
        <v>122</v>
      </c>
    </row>
    <row r="345" spans="1:51" s="14" customFormat="1" ht="12">
      <c r="A345" s="14"/>
      <c r="B345" s="234"/>
      <c r="C345" s="235"/>
      <c r="D345" s="217" t="s">
        <v>135</v>
      </c>
      <c r="E345" s="236" t="s">
        <v>19</v>
      </c>
      <c r="F345" s="237" t="s">
        <v>685</v>
      </c>
      <c r="G345" s="235"/>
      <c r="H345" s="238">
        <v>68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135</v>
      </c>
      <c r="AU345" s="244" t="s">
        <v>82</v>
      </c>
      <c r="AV345" s="14" t="s">
        <v>82</v>
      </c>
      <c r="AW345" s="14" t="s">
        <v>33</v>
      </c>
      <c r="AX345" s="14" t="s">
        <v>72</v>
      </c>
      <c r="AY345" s="244" t="s">
        <v>122</v>
      </c>
    </row>
    <row r="346" spans="1:65" s="2" customFormat="1" ht="16.5" customHeight="1">
      <c r="A346" s="38"/>
      <c r="B346" s="39"/>
      <c r="C346" s="204" t="s">
        <v>424</v>
      </c>
      <c r="D346" s="204" t="s">
        <v>124</v>
      </c>
      <c r="E346" s="205" t="s">
        <v>431</v>
      </c>
      <c r="F346" s="206" t="s">
        <v>432</v>
      </c>
      <c r="G346" s="207" t="s">
        <v>321</v>
      </c>
      <c r="H346" s="208">
        <v>4276</v>
      </c>
      <c r="I346" s="209"/>
      <c r="J346" s="210">
        <f>ROUND(I346*H346,2)</f>
        <v>0</v>
      </c>
      <c r="K346" s="206" t="s">
        <v>128</v>
      </c>
      <c r="L346" s="44"/>
      <c r="M346" s="211" t="s">
        <v>19</v>
      </c>
      <c r="N346" s="212" t="s">
        <v>43</v>
      </c>
      <c r="O346" s="84"/>
      <c r="P346" s="213">
        <f>O346*H346</f>
        <v>0</v>
      </c>
      <c r="Q346" s="213">
        <v>0</v>
      </c>
      <c r="R346" s="213">
        <f>Q346*H346</f>
        <v>0</v>
      </c>
      <c r="S346" s="213">
        <v>0</v>
      </c>
      <c r="T346" s="214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5" t="s">
        <v>129</v>
      </c>
      <c r="AT346" s="215" t="s">
        <v>124</v>
      </c>
      <c r="AU346" s="215" t="s">
        <v>82</v>
      </c>
      <c r="AY346" s="17" t="s">
        <v>122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7" t="s">
        <v>80</v>
      </c>
      <c r="BK346" s="216">
        <f>ROUND(I346*H346,2)</f>
        <v>0</v>
      </c>
      <c r="BL346" s="17" t="s">
        <v>129</v>
      </c>
      <c r="BM346" s="215" t="s">
        <v>433</v>
      </c>
    </row>
    <row r="347" spans="1:47" s="2" customFormat="1" ht="12">
      <c r="A347" s="38"/>
      <c r="B347" s="39"/>
      <c r="C347" s="40"/>
      <c r="D347" s="217" t="s">
        <v>131</v>
      </c>
      <c r="E347" s="40"/>
      <c r="F347" s="218" t="s">
        <v>434</v>
      </c>
      <c r="G347" s="40"/>
      <c r="H347" s="40"/>
      <c r="I347" s="219"/>
      <c r="J347" s="40"/>
      <c r="K347" s="40"/>
      <c r="L347" s="44"/>
      <c r="M347" s="220"/>
      <c r="N347" s="221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131</v>
      </c>
      <c r="AU347" s="17" t="s">
        <v>82</v>
      </c>
    </row>
    <row r="348" spans="1:47" s="2" customFormat="1" ht="12">
      <c r="A348" s="38"/>
      <c r="B348" s="39"/>
      <c r="C348" s="40"/>
      <c r="D348" s="222" t="s">
        <v>133</v>
      </c>
      <c r="E348" s="40"/>
      <c r="F348" s="223" t="s">
        <v>435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133</v>
      </c>
      <c r="AU348" s="17" t="s">
        <v>82</v>
      </c>
    </row>
    <row r="349" spans="1:51" s="13" customFormat="1" ht="12">
      <c r="A349" s="13"/>
      <c r="B349" s="224"/>
      <c r="C349" s="225"/>
      <c r="D349" s="217" t="s">
        <v>135</v>
      </c>
      <c r="E349" s="226" t="s">
        <v>19</v>
      </c>
      <c r="F349" s="227" t="s">
        <v>315</v>
      </c>
      <c r="G349" s="225"/>
      <c r="H349" s="226" t="s">
        <v>19</v>
      </c>
      <c r="I349" s="228"/>
      <c r="J349" s="225"/>
      <c r="K349" s="225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135</v>
      </c>
      <c r="AU349" s="233" t="s">
        <v>82</v>
      </c>
      <c r="AV349" s="13" t="s">
        <v>80</v>
      </c>
      <c r="AW349" s="13" t="s">
        <v>33</v>
      </c>
      <c r="AX349" s="13" t="s">
        <v>72</v>
      </c>
      <c r="AY349" s="233" t="s">
        <v>122</v>
      </c>
    </row>
    <row r="350" spans="1:51" s="13" customFormat="1" ht="12">
      <c r="A350" s="13"/>
      <c r="B350" s="224"/>
      <c r="C350" s="225"/>
      <c r="D350" s="217" t="s">
        <v>135</v>
      </c>
      <c r="E350" s="226" t="s">
        <v>19</v>
      </c>
      <c r="F350" s="227" t="s">
        <v>137</v>
      </c>
      <c r="G350" s="225"/>
      <c r="H350" s="226" t="s">
        <v>19</v>
      </c>
      <c r="I350" s="228"/>
      <c r="J350" s="225"/>
      <c r="K350" s="225"/>
      <c r="L350" s="229"/>
      <c r="M350" s="230"/>
      <c r="N350" s="231"/>
      <c r="O350" s="231"/>
      <c r="P350" s="231"/>
      <c r="Q350" s="231"/>
      <c r="R350" s="231"/>
      <c r="S350" s="231"/>
      <c r="T350" s="23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3" t="s">
        <v>135</v>
      </c>
      <c r="AU350" s="233" t="s">
        <v>82</v>
      </c>
      <c r="AV350" s="13" t="s">
        <v>80</v>
      </c>
      <c r="AW350" s="13" t="s">
        <v>33</v>
      </c>
      <c r="AX350" s="13" t="s">
        <v>72</v>
      </c>
      <c r="AY350" s="233" t="s">
        <v>122</v>
      </c>
    </row>
    <row r="351" spans="1:51" s="13" customFormat="1" ht="12">
      <c r="A351" s="13"/>
      <c r="B351" s="224"/>
      <c r="C351" s="225"/>
      <c r="D351" s="217" t="s">
        <v>135</v>
      </c>
      <c r="E351" s="226" t="s">
        <v>19</v>
      </c>
      <c r="F351" s="227" t="s">
        <v>436</v>
      </c>
      <c r="G351" s="225"/>
      <c r="H351" s="226" t="s">
        <v>19</v>
      </c>
      <c r="I351" s="228"/>
      <c r="J351" s="225"/>
      <c r="K351" s="225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135</v>
      </c>
      <c r="AU351" s="233" t="s">
        <v>82</v>
      </c>
      <c r="AV351" s="13" t="s">
        <v>80</v>
      </c>
      <c r="AW351" s="13" t="s">
        <v>33</v>
      </c>
      <c r="AX351" s="13" t="s">
        <v>72</v>
      </c>
      <c r="AY351" s="233" t="s">
        <v>122</v>
      </c>
    </row>
    <row r="352" spans="1:51" s="14" customFormat="1" ht="12">
      <c r="A352" s="14"/>
      <c r="B352" s="234"/>
      <c r="C352" s="235"/>
      <c r="D352" s="217" t="s">
        <v>135</v>
      </c>
      <c r="E352" s="236" t="s">
        <v>19</v>
      </c>
      <c r="F352" s="237" t="s">
        <v>684</v>
      </c>
      <c r="G352" s="235"/>
      <c r="H352" s="238">
        <v>4208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135</v>
      </c>
      <c r="AU352" s="244" t="s">
        <v>82</v>
      </c>
      <c r="AV352" s="14" t="s">
        <v>82</v>
      </c>
      <c r="AW352" s="14" t="s">
        <v>33</v>
      </c>
      <c r="AX352" s="14" t="s">
        <v>72</v>
      </c>
      <c r="AY352" s="244" t="s">
        <v>122</v>
      </c>
    </row>
    <row r="353" spans="1:51" s="14" customFormat="1" ht="12">
      <c r="A353" s="14"/>
      <c r="B353" s="234"/>
      <c r="C353" s="235"/>
      <c r="D353" s="217" t="s">
        <v>135</v>
      </c>
      <c r="E353" s="236" t="s">
        <v>19</v>
      </c>
      <c r="F353" s="237" t="s">
        <v>685</v>
      </c>
      <c r="G353" s="235"/>
      <c r="H353" s="238">
        <v>68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135</v>
      </c>
      <c r="AU353" s="244" t="s">
        <v>82</v>
      </c>
      <c r="AV353" s="14" t="s">
        <v>82</v>
      </c>
      <c r="AW353" s="14" t="s">
        <v>33</v>
      </c>
      <c r="AX353" s="14" t="s">
        <v>72</v>
      </c>
      <c r="AY353" s="244" t="s">
        <v>122</v>
      </c>
    </row>
    <row r="354" spans="1:65" s="2" customFormat="1" ht="16.5" customHeight="1">
      <c r="A354" s="38"/>
      <c r="B354" s="39"/>
      <c r="C354" s="204" t="s">
        <v>430</v>
      </c>
      <c r="D354" s="204" t="s">
        <v>124</v>
      </c>
      <c r="E354" s="205" t="s">
        <v>438</v>
      </c>
      <c r="F354" s="206" t="s">
        <v>439</v>
      </c>
      <c r="G354" s="207" t="s">
        <v>379</v>
      </c>
      <c r="H354" s="208">
        <v>20</v>
      </c>
      <c r="I354" s="209"/>
      <c r="J354" s="210">
        <f>ROUND(I354*H354,2)</f>
        <v>0</v>
      </c>
      <c r="K354" s="206" t="s">
        <v>19</v>
      </c>
      <c r="L354" s="44"/>
      <c r="M354" s="211" t="s">
        <v>19</v>
      </c>
      <c r="N354" s="212" t="s">
        <v>43</v>
      </c>
      <c r="O354" s="84"/>
      <c r="P354" s="213">
        <f>O354*H354</f>
        <v>0</v>
      </c>
      <c r="Q354" s="213">
        <v>5.80039</v>
      </c>
      <c r="R354" s="213">
        <f>Q354*H354</f>
        <v>116.0078</v>
      </c>
      <c r="S354" s="213">
        <v>0</v>
      </c>
      <c r="T354" s="21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5" t="s">
        <v>129</v>
      </c>
      <c r="AT354" s="215" t="s">
        <v>124</v>
      </c>
      <c r="AU354" s="215" t="s">
        <v>82</v>
      </c>
      <c r="AY354" s="17" t="s">
        <v>122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80</v>
      </c>
      <c r="BK354" s="216">
        <f>ROUND(I354*H354,2)</f>
        <v>0</v>
      </c>
      <c r="BL354" s="17" t="s">
        <v>129</v>
      </c>
      <c r="BM354" s="215" t="s">
        <v>440</v>
      </c>
    </row>
    <row r="355" spans="1:47" s="2" customFormat="1" ht="12">
      <c r="A355" s="38"/>
      <c r="B355" s="39"/>
      <c r="C355" s="40"/>
      <c r="D355" s="217" t="s">
        <v>131</v>
      </c>
      <c r="E355" s="40"/>
      <c r="F355" s="218" t="s">
        <v>441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131</v>
      </c>
      <c r="AU355" s="17" t="s">
        <v>82</v>
      </c>
    </row>
    <row r="356" spans="1:47" s="2" customFormat="1" ht="12">
      <c r="A356" s="38"/>
      <c r="B356" s="39"/>
      <c r="C356" s="40"/>
      <c r="D356" s="217" t="s">
        <v>145</v>
      </c>
      <c r="E356" s="40"/>
      <c r="F356" s="245" t="s">
        <v>442</v>
      </c>
      <c r="G356" s="40"/>
      <c r="H356" s="40"/>
      <c r="I356" s="219"/>
      <c r="J356" s="40"/>
      <c r="K356" s="40"/>
      <c r="L356" s="44"/>
      <c r="M356" s="220"/>
      <c r="N356" s="221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145</v>
      </c>
      <c r="AU356" s="17" t="s">
        <v>82</v>
      </c>
    </row>
    <row r="357" spans="1:51" s="13" customFormat="1" ht="12">
      <c r="A357" s="13"/>
      <c r="B357" s="224"/>
      <c r="C357" s="225"/>
      <c r="D357" s="217" t="s">
        <v>135</v>
      </c>
      <c r="E357" s="226" t="s">
        <v>19</v>
      </c>
      <c r="F357" s="227" t="s">
        <v>246</v>
      </c>
      <c r="G357" s="225"/>
      <c r="H357" s="226" t="s">
        <v>19</v>
      </c>
      <c r="I357" s="228"/>
      <c r="J357" s="225"/>
      <c r="K357" s="225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135</v>
      </c>
      <c r="AU357" s="233" t="s">
        <v>82</v>
      </c>
      <c r="AV357" s="13" t="s">
        <v>80</v>
      </c>
      <c r="AW357" s="13" t="s">
        <v>33</v>
      </c>
      <c r="AX357" s="13" t="s">
        <v>72</v>
      </c>
      <c r="AY357" s="233" t="s">
        <v>122</v>
      </c>
    </row>
    <row r="358" spans="1:51" s="13" customFormat="1" ht="12">
      <c r="A358" s="13"/>
      <c r="B358" s="224"/>
      <c r="C358" s="225"/>
      <c r="D358" s="217" t="s">
        <v>135</v>
      </c>
      <c r="E358" s="226" t="s">
        <v>19</v>
      </c>
      <c r="F358" s="227" t="s">
        <v>137</v>
      </c>
      <c r="G358" s="225"/>
      <c r="H358" s="226" t="s">
        <v>19</v>
      </c>
      <c r="I358" s="228"/>
      <c r="J358" s="225"/>
      <c r="K358" s="225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135</v>
      </c>
      <c r="AU358" s="233" t="s">
        <v>82</v>
      </c>
      <c r="AV358" s="13" t="s">
        <v>80</v>
      </c>
      <c r="AW358" s="13" t="s">
        <v>33</v>
      </c>
      <c r="AX358" s="13" t="s">
        <v>72</v>
      </c>
      <c r="AY358" s="233" t="s">
        <v>122</v>
      </c>
    </row>
    <row r="359" spans="1:51" s="14" customFormat="1" ht="12">
      <c r="A359" s="14"/>
      <c r="B359" s="234"/>
      <c r="C359" s="235"/>
      <c r="D359" s="217" t="s">
        <v>135</v>
      </c>
      <c r="E359" s="236" t="s">
        <v>19</v>
      </c>
      <c r="F359" s="237" t="s">
        <v>686</v>
      </c>
      <c r="G359" s="235"/>
      <c r="H359" s="238">
        <v>20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135</v>
      </c>
      <c r="AU359" s="244" t="s">
        <v>82</v>
      </c>
      <c r="AV359" s="14" t="s">
        <v>82</v>
      </c>
      <c r="AW359" s="14" t="s">
        <v>33</v>
      </c>
      <c r="AX359" s="14" t="s">
        <v>72</v>
      </c>
      <c r="AY359" s="244" t="s">
        <v>122</v>
      </c>
    </row>
    <row r="360" spans="1:65" s="2" customFormat="1" ht="16.5" customHeight="1">
      <c r="A360" s="38"/>
      <c r="B360" s="39"/>
      <c r="C360" s="204" t="s">
        <v>437</v>
      </c>
      <c r="D360" s="204" t="s">
        <v>124</v>
      </c>
      <c r="E360" s="205" t="s">
        <v>445</v>
      </c>
      <c r="F360" s="206" t="s">
        <v>446</v>
      </c>
      <c r="G360" s="207" t="s">
        <v>180</v>
      </c>
      <c r="H360" s="208">
        <v>11.6</v>
      </c>
      <c r="I360" s="209"/>
      <c r="J360" s="210">
        <f>ROUND(I360*H360,2)</f>
        <v>0</v>
      </c>
      <c r="K360" s="206" t="s">
        <v>128</v>
      </c>
      <c r="L360" s="44"/>
      <c r="M360" s="211" t="s">
        <v>19</v>
      </c>
      <c r="N360" s="212" t="s">
        <v>43</v>
      </c>
      <c r="O360" s="84"/>
      <c r="P360" s="213">
        <f>O360*H360</f>
        <v>0</v>
      </c>
      <c r="Q360" s="213">
        <v>2.51225</v>
      </c>
      <c r="R360" s="213">
        <f>Q360*H360</f>
        <v>29.1421</v>
      </c>
      <c r="S360" s="213">
        <v>0</v>
      </c>
      <c r="T360" s="21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5" t="s">
        <v>129</v>
      </c>
      <c r="AT360" s="215" t="s">
        <v>124</v>
      </c>
      <c r="AU360" s="215" t="s">
        <v>82</v>
      </c>
      <c r="AY360" s="17" t="s">
        <v>122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7" t="s">
        <v>80</v>
      </c>
      <c r="BK360" s="216">
        <f>ROUND(I360*H360,2)</f>
        <v>0</v>
      </c>
      <c r="BL360" s="17" t="s">
        <v>129</v>
      </c>
      <c r="BM360" s="215" t="s">
        <v>447</v>
      </c>
    </row>
    <row r="361" spans="1:47" s="2" customFormat="1" ht="12">
      <c r="A361" s="38"/>
      <c r="B361" s="39"/>
      <c r="C361" s="40"/>
      <c r="D361" s="217" t="s">
        <v>131</v>
      </c>
      <c r="E361" s="40"/>
      <c r="F361" s="218" t="s">
        <v>448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131</v>
      </c>
      <c r="AU361" s="17" t="s">
        <v>82</v>
      </c>
    </row>
    <row r="362" spans="1:47" s="2" customFormat="1" ht="12">
      <c r="A362" s="38"/>
      <c r="B362" s="39"/>
      <c r="C362" s="40"/>
      <c r="D362" s="222" t="s">
        <v>133</v>
      </c>
      <c r="E362" s="40"/>
      <c r="F362" s="223" t="s">
        <v>449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133</v>
      </c>
      <c r="AU362" s="17" t="s">
        <v>82</v>
      </c>
    </row>
    <row r="363" spans="1:51" s="13" customFormat="1" ht="12">
      <c r="A363" s="13"/>
      <c r="B363" s="224"/>
      <c r="C363" s="225"/>
      <c r="D363" s="217" t="s">
        <v>135</v>
      </c>
      <c r="E363" s="226" t="s">
        <v>19</v>
      </c>
      <c r="F363" s="227" t="s">
        <v>246</v>
      </c>
      <c r="G363" s="225"/>
      <c r="H363" s="226" t="s">
        <v>19</v>
      </c>
      <c r="I363" s="228"/>
      <c r="J363" s="225"/>
      <c r="K363" s="225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135</v>
      </c>
      <c r="AU363" s="233" t="s">
        <v>82</v>
      </c>
      <c r="AV363" s="13" t="s">
        <v>80</v>
      </c>
      <c r="AW363" s="13" t="s">
        <v>33</v>
      </c>
      <c r="AX363" s="13" t="s">
        <v>72</v>
      </c>
      <c r="AY363" s="233" t="s">
        <v>122</v>
      </c>
    </row>
    <row r="364" spans="1:51" s="13" customFormat="1" ht="12">
      <c r="A364" s="13"/>
      <c r="B364" s="224"/>
      <c r="C364" s="225"/>
      <c r="D364" s="217" t="s">
        <v>135</v>
      </c>
      <c r="E364" s="226" t="s">
        <v>19</v>
      </c>
      <c r="F364" s="227" t="s">
        <v>247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135</v>
      </c>
      <c r="AU364" s="233" t="s">
        <v>82</v>
      </c>
      <c r="AV364" s="13" t="s">
        <v>80</v>
      </c>
      <c r="AW364" s="13" t="s">
        <v>33</v>
      </c>
      <c r="AX364" s="13" t="s">
        <v>72</v>
      </c>
      <c r="AY364" s="233" t="s">
        <v>122</v>
      </c>
    </row>
    <row r="365" spans="1:51" s="14" customFormat="1" ht="12">
      <c r="A365" s="14"/>
      <c r="B365" s="234"/>
      <c r="C365" s="235"/>
      <c r="D365" s="217" t="s">
        <v>135</v>
      </c>
      <c r="E365" s="236" t="s">
        <v>19</v>
      </c>
      <c r="F365" s="237" t="s">
        <v>687</v>
      </c>
      <c r="G365" s="235"/>
      <c r="H365" s="238">
        <v>11.6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135</v>
      </c>
      <c r="AU365" s="244" t="s">
        <v>82</v>
      </c>
      <c r="AV365" s="14" t="s">
        <v>82</v>
      </c>
      <c r="AW365" s="14" t="s">
        <v>33</v>
      </c>
      <c r="AX365" s="14" t="s">
        <v>72</v>
      </c>
      <c r="AY365" s="244" t="s">
        <v>122</v>
      </c>
    </row>
    <row r="366" spans="1:65" s="2" customFormat="1" ht="16.5" customHeight="1">
      <c r="A366" s="38"/>
      <c r="B366" s="39"/>
      <c r="C366" s="204" t="s">
        <v>444</v>
      </c>
      <c r="D366" s="204" t="s">
        <v>124</v>
      </c>
      <c r="E366" s="205" t="s">
        <v>452</v>
      </c>
      <c r="F366" s="206" t="s">
        <v>453</v>
      </c>
      <c r="G366" s="207" t="s">
        <v>321</v>
      </c>
      <c r="H366" s="208">
        <v>74</v>
      </c>
      <c r="I366" s="209"/>
      <c r="J366" s="210">
        <f>ROUND(I366*H366,2)</f>
        <v>0</v>
      </c>
      <c r="K366" s="206" t="s">
        <v>128</v>
      </c>
      <c r="L366" s="44"/>
      <c r="M366" s="211" t="s">
        <v>19</v>
      </c>
      <c r="N366" s="212" t="s">
        <v>43</v>
      </c>
      <c r="O366" s="84"/>
      <c r="P366" s="213">
        <f>O366*H366</f>
        <v>0</v>
      </c>
      <c r="Q366" s="213">
        <v>0</v>
      </c>
      <c r="R366" s="213">
        <f>Q366*H366</f>
        <v>0</v>
      </c>
      <c r="S366" s="213">
        <v>0</v>
      </c>
      <c r="T366" s="214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15" t="s">
        <v>129</v>
      </c>
      <c r="AT366" s="215" t="s">
        <v>124</v>
      </c>
      <c r="AU366" s="215" t="s">
        <v>82</v>
      </c>
      <c r="AY366" s="17" t="s">
        <v>122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17" t="s">
        <v>80</v>
      </c>
      <c r="BK366" s="216">
        <f>ROUND(I366*H366,2)</f>
        <v>0</v>
      </c>
      <c r="BL366" s="17" t="s">
        <v>129</v>
      </c>
      <c r="BM366" s="215" t="s">
        <v>454</v>
      </c>
    </row>
    <row r="367" spans="1:47" s="2" customFormat="1" ht="12">
      <c r="A367" s="38"/>
      <c r="B367" s="39"/>
      <c r="C367" s="40"/>
      <c r="D367" s="217" t="s">
        <v>131</v>
      </c>
      <c r="E367" s="40"/>
      <c r="F367" s="218" t="s">
        <v>455</v>
      </c>
      <c r="G367" s="40"/>
      <c r="H367" s="40"/>
      <c r="I367" s="219"/>
      <c r="J367" s="40"/>
      <c r="K367" s="40"/>
      <c r="L367" s="44"/>
      <c r="M367" s="220"/>
      <c r="N367" s="221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131</v>
      </c>
      <c r="AU367" s="17" t="s">
        <v>82</v>
      </c>
    </row>
    <row r="368" spans="1:47" s="2" customFormat="1" ht="12">
      <c r="A368" s="38"/>
      <c r="B368" s="39"/>
      <c r="C368" s="40"/>
      <c r="D368" s="222" t="s">
        <v>133</v>
      </c>
      <c r="E368" s="40"/>
      <c r="F368" s="223" t="s">
        <v>456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133</v>
      </c>
      <c r="AU368" s="17" t="s">
        <v>82</v>
      </c>
    </row>
    <row r="369" spans="1:51" s="13" customFormat="1" ht="12">
      <c r="A369" s="13"/>
      <c r="B369" s="224"/>
      <c r="C369" s="225"/>
      <c r="D369" s="217" t="s">
        <v>135</v>
      </c>
      <c r="E369" s="226" t="s">
        <v>19</v>
      </c>
      <c r="F369" s="227" t="s">
        <v>246</v>
      </c>
      <c r="G369" s="225"/>
      <c r="H369" s="226" t="s">
        <v>19</v>
      </c>
      <c r="I369" s="228"/>
      <c r="J369" s="225"/>
      <c r="K369" s="225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135</v>
      </c>
      <c r="AU369" s="233" t="s">
        <v>82</v>
      </c>
      <c r="AV369" s="13" t="s">
        <v>80</v>
      </c>
      <c r="AW369" s="13" t="s">
        <v>33</v>
      </c>
      <c r="AX369" s="13" t="s">
        <v>72</v>
      </c>
      <c r="AY369" s="233" t="s">
        <v>122</v>
      </c>
    </row>
    <row r="370" spans="1:51" s="13" customFormat="1" ht="12">
      <c r="A370" s="13"/>
      <c r="B370" s="224"/>
      <c r="C370" s="225"/>
      <c r="D370" s="217" t="s">
        <v>135</v>
      </c>
      <c r="E370" s="226" t="s">
        <v>19</v>
      </c>
      <c r="F370" s="227" t="s">
        <v>137</v>
      </c>
      <c r="G370" s="225"/>
      <c r="H370" s="226" t="s">
        <v>19</v>
      </c>
      <c r="I370" s="228"/>
      <c r="J370" s="225"/>
      <c r="K370" s="225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135</v>
      </c>
      <c r="AU370" s="233" t="s">
        <v>82</v>
      </c>
      <c r="AV370" s="13" t="s">
        <v>80</v>
      </c>
      <c r="AW370" s="13" t="s">
        <v>33</v>
      </c>
      <c r="AX370" s="13" t="s">
        <v>72</v>
      </c>
      <c r="AY370" s="233" t="s">
        <v>122</v>
      </c>
    </row>
    <row r="371" spans="1:51" s="14" customFormat="1" ht="12">
      <c r="A371" s="14"/>
      <c r="B371" s="234"/>
      <c r="C371" s="235"/>
      <c r="D371" s="217" t="s">
        <v>135</v>
      </c>
      <c r="E371" s="236" t="s">
        <v>19</v>
      </c>
      <c r="F371" s="237" t="s">
        <v>688</v>
      </c>
      <c r="G371" s="235"/>
      <c r="H371" s="238">
        <v>74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135</v>
      </c>
      <c r="AU371" s="244" t="s">
        <v>82</v>
      </c>
      <c r="AV371" s="14" t="s">
        <v>82</v>
      </c>
      <c r="AW371" s="14" t="s">
        <v>33</v>
      </c>
      <c r="AX371" s="14" t="s">
        <v>72</v>
      </c>
      <c r="AY371" s="244" t="s">
        <v>122</v>
      </c>
    </row>
    <row r="372" spans="1:65" s="2" customFormat="1" ht="16.5" customHeight="1">
      <c r="A372" s="38"/>
      <c r="B372" s="39"/>
      <c r="C372" s="246" t="s">
        <v>451</v>
      </c>
      <c r="D372" s="246" t="s">
        <v>226</v>
      </c>
      <c r="E372" s="247" t="s">
        <v>459</v>
      </c>
      <c r="F372" s="248" t="s">
        <v>460</v>
      </c>
      <c r="G372" s="249" t="s">
        <v>321</v>
      </c>
      <c r="H372" s="250">
        <v>75.11</v>
      </c>
      <c r="I372" s="251"/>
      <c r="J372" s="252">
        <f>ROUND(I372*H372,2)</f>
        <v>0</v>
      </c>
      <c r="K372" s="248" t="s">
        <v>128</v>
      </c>
      <c r="L372" s="253"/>
      <c r="M372" s="254" t="s">
        <v>19</v>
      </c>
      <c r="N372" s="255" t="s">
        <v>43</v>
      </c>
      <c r="O372" s="84"/>
      <c r="P372" s="213">
        <f>O372*H372</f>
        <v>0</v>
      </c>
      <c r="Q372" s="213">
        <v>0.0105</v>
      </c>
      <c r="R372" s="213">
        <f>Q372*H372</f>
        <v>0.788655</v>
      </c>
      <c r="S372" s="213">
        <v>0</v>
      </c>
      <c r="T372" s="214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15" t="s">
        <v>196</v>
      </c>
      <c r="AT372" s="215" t="s">
        <v>226</v>
      </c>
      <c r="AU372" s="215" t="s">
        <v>82</v>
      </c>
      <c r="AY372" s="17" t="s">
        <v>122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7" t="s">
        <v>80</v>
      </c>
      <c r="BK372" s="216">
        <f>ROUND(I372*H372,2)</f>
        <v>0</v>
      </c>
      <c r="BL372" s="17" t="s">
        <v>129</v>
      </c>
      <c r="BM372" s="215" t="s">
        <v>461</v>
      </c>
    </row>
    <row r="373" spans="1:47" s="2" customFormat="1" ht="12">
      <c r="A373" s="38"/>
      <c r="B373" s="39"/>
      <c r="C373" s="40"/>
      <c r="D373" s="217" t="s">
        <v>131</v>
      </c>
      <c r="E373" s="40"/>
      <c r="F373" s="218" t="s">
        <v>460</v>
      </c>
      <c r="G373" s="40"/>
      <c r="H373" s="40"/>
      <c r="I373" s="219"/>
      <c r="J373" s="40"/>
      <c r="K373" s="40"/>
      <c r="L373" s="44"/>
      <c r="M373" s="220"/>
      <c r="N373" s="221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131</v>
      </c>
      <c r="AU373" s="17" t="s">
        <v>82</v>
      </c>
    </row>
    <row r="374" spans="1:51" s="14" customFormat="1" ht="12">
      <c r="A374" s="14"/>
      <c r="B374" s="234"/>
      <c r="C374" s="235"/>
      <c r="D374" s="217" t="s">
        <v>135</v>
      </c>
      <c r="E374" s="235"/>
      <c r="F374" s="237" t="s">
        <v>689</v>
      </c>
      <c r="G374" s="235"/>
      <c r="H374" s="238">
        <v>75.11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135</v>
      </c>
      <c r="AU374" s="244" t="s">
        <v>82</v>
      </c>
      <c r="AV374" s="14" t="s">
        <v>82</v>
      </c>
      <c r="AW374" s="14" t="s">
        <v>4</v>
      </c>
      <c r="AX374" s="14" t="s">
        <v>80</v>
      </c>
      <c r="AY374" s="244" t="s">
        <v>122</v>
      </c>
    </row>
    <row r="375" spans="1:65" s="2" customFormat="1" ht="16.5" customHeight="1">
      <c r="A375" s="38"/>
      <c r="B375" s="39"/>
      <c r="C375" s="204" t="s">
        <v>458</v>
      </c>
      <c r="D375" s="204" t="s">
        <v>124</v>
      </c>
      <c r="E375" s="205" t="s">
        <v>464</v>
      </c>
      <c r="F375" s="206" t="s">
        <v>465</v>
      </c>
      <c r="G375" s="207" t="s">
        <v>127</v>
      </c>
      <c r="H375" s="208">
        <v>1288.7</v>
      </c>
      <c r="I375" s="209"/>
      <c r="J375" s="210">
        <f>ROUND(I375*H375,2)</f>
        <v>0</v>
      </c>
      <c r="K375" s="206" t="s">
        <v>128</v>
      </c>
      <c r="L375" s="44"/>
      <c r="M375" s="211" t="s">
        <v>19</v>
      </c>
      <c r="N375" s="212" t="s">
        <v>43</v>
      </c>
      <c r="O375" s="84"/>
      <c r="P375" s="213">
        <f>O375*H375</f>
        <v>0</v>
      </c>
      <c r="Q375" s="213">
        <v>0.00195</v>
      </c>
      <c r="R375" s="213">
        <f>Q375*H375</f>
        <v>2.512965</v>
      </c>
      <c r="S375" s="213">
        <v>0</v>
      </c>
      <c r="T375" s="214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15" t="s">
        <v>129</v>
      </c>
      <c r="AT375" s="215" t="s">
        <v>124</v>
      </c>
      <c r="AU375" s="215" t="s">
        <v>82</v>
      </c>
      <c r="AY375" s="17" t="s">
        <v>122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7" t="s">
        <v>80</v>
      </c>
      <c r="BK375" s="216">
        <f>ROUND(I375*H375,2)</f>
        <v>0</v>
      </c>
      <c r="BL375" s="17" t="s">
        <v>129</v>
      </c>
      <c r="BM375" s="215" t="s">
        <v>466</v>
      </c>
    </row>
    <row r="376" spans="1:47" s="2" customFormat="1" ht="12">
      <c r="A376" s="38"/>
      <c r="B376" s="39"/>
      <c r="C376" s="40"/>
      <c r="D376" s="217" t="s">
        <v>131</v>
      </c>
      <c r="E376" s="40"/>
      <c r="F376" s="218" t="s">
        <v>467</v>
      </c>
      <c r="G376" s="40"/>
      <c r="H376" s="40"/>
      <c r="I376" s="219"/>
      <c r="J376" s="40"/>
      <c r="K376" s="40"/>
      <c r="L376" s="44"/>
      <c r="M376" s="220"/>
      <c r="N376" s="221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131</v>
      </c>
      <c r="AU376" s="17" t="s">
        <v>82</v>
      </c>
    </row>
    <row r="377" spans="1:47" s="2" customFormat="1" ht="12">
      <c r="A377" s="38"/>
      <c r="B377" s="39"/>
      <c r="C377" s="40"/>
      <c r="D377" s="222" t="s">
        <v>133</v>
      </c>
      <c r="E377" s="40"/>
      <c r="F377" s="223" t="s">
        <v>468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133</v>
      </c>
      <c r="AU377" s="17" t="s">
        <v>82</v>
      </c>
    </row>
    <row r="378" spans="1:51" s="13" customFormat="1" ht="12">
      <c r="A378" s="13"/>
      <c r="B378" s="224"/>
      <c r="C378" s="225"/>
      <c r="D378" s="217" t="s">
        <v>135</v>
      </c>
      <c r="E378" s="226" t="s">
        <v>19</v>
      </c>
      <c r="F378" s="227" t="s">
        <v>136</v>
      </c>
      <c r="G378" s="225"/>
      <c r="H378" s="226" t="s">
        <v>19</v>
      </c>
      <c r="I378" s="228"/>
      <c r="J378" s="225"/>
      <c r="K378" s="225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135</v>
      </c>
      <c r="AU378" s="233" t="s">
        <v>82</v>
      </c>
      <c r="AV378" s="13" t="s">
        <v>80</v>
      </c>
      <c r="AW378" s="13" t="s">
        <v>33</v>
      </c>
      <c r="AX378" s="13" t="s">
        <v>72</v>
      </c>
      <c r="AY378" s="233" t="s">
        <v>122</v>
      </c>
    </row>
    <row r="379" spans="1:51" s="13" customFormat="1" ht="12">
      <c r="A379" s="13"/>
      <c r="B379" s="224"/>
      <c r="C379" s="225"/>
      <c r="D379" s="217" t="s">
        <v>135</v>
      </c>
      <c r="E379" s="226" t="s">
        <v>19</v>
      </c>
      <c r="F379" s="227" t="s">
        <v>137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135</v>
      </c>
      <c r="AU379" s="233" t="s">
        <v>82</v>
      </c>
      <c r="AV379" s="13" t="s">
        <v>80</v>
      </c>
      <c r="AW379" s="13" t="s">
        <v>33</v>
      </c>
      <c r="AX379" s="13" t="s">
        <v>72</v>
      </c>
      <c r="AY379" s="233" t="s">
        <v>122</v>
      </c>
    </row>
    <row r="380" spans="1:51" s="13" customFormat="1" ht="12">
      <c r="A380" s="13"/>
      <c r="B380" s="224"/>
      <c r="C380" s="225"/>
      <c r="D380" s="217" t="s">
        <v>135</v>
      </c>
      <c r="E380" s="226" t="s">
        <v>19</v>
      </c>
      <c r="F380" s="227" t="s">
        <v>138</v>
      </c>
      <c r="G380" s="225"/>
      <c r="H380" s="226" t="s">
        <v>19</v>
      </c>
      <c r="I380" s="228"/>
      <c r="J380" s="225"/>
      <c r="K380" s="225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135</v>
      </c>
      <c r="AU380" s="233" t="s">
        <v>82</v>
      </c>
      <c r="AV380" s="13" t="s">
        <v>80</v>
      </c>
      <c r="AW380" s="13" t="s">
        <v>33</v>
      </c>
      <c r="AX380" s="13" t="s">
        <v>72</v>
      </c>
      <c r="AY380" s="233" t="s">
        <v>122</v>
      </c>
    </row>
    <row r="381" spans="1:51" s="14" customFormat="1" ht="12">
      <c r="A381" s="14"/>
      <c r="B381" s="234"/>
      <c r="C381" s="235"/>
      <c r="D381" s="217" t="s">
        <v>135</v>
      </c>
      <c r="E381" s="236" t="s">
        <v>19</v>
      </c>
      <c r="F381" s="237" t="s">
        <v>690</v>
      </c>
      <c r="G381" s="235"/>
      <c r="H381" s="238">
        <v>1288.7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135</v>
      </c>
      <c r="AU381" s="244" t="s">
        <v>82</v>
      </c>
      <c r="AV381" s="14" t="s">
        <v>82</v>
      </c>
      <c r="AW381" s="14" t="s">
        <v>33</v>
      </c>
      <c r="AX381" s="14" t="s">
        <v>72</v>
      </c>
      <c r="AY381" s="244" t="s">
        <v>122</v>
      </c>
    </row>
    <row r="382" spans="1:65" s="2" customFormat="1" ht="21.75" customHeight="1">
      <c r="A382" s="38"/>
      <c r="B382" s="39"/>
      <c r="C382" s="204" t="s">
        <v>463</v>
      </c>
      <c r="D382" s="204" t="s">
        <v>124</v>
      </c>
      <c r="E382" s="205" t="s">
        <v>471</v>
      </c>
      <c r="F382" s="206" t="s">
        <v>472</v>
      </c>
      <c r="G382" s="207" t="s">
        <v>321</v>
      </c>
      <c r="H382" s="208">
        <v>2117</v>
      </c>
      <c r="I382" s="209"/>
      <c r="J382" s="210">
        <f>ROUND(I382*H382,2)</f>
        <v>0</v>
      </c>
      <c r="K382" s="206" t="s">
        <v>128</v>
      </c>
      <c r="L382" s="44"/>
      <c r="M382" s="211" t="s">
        <v>19</v>
      </c>
      <c r="N382" s="212" t="s">
        <v>43</v>
      </c>
      <c r="O382" s="84"/>
      <c r="P382" s="213">
        <f>O382*H382</f>
        <v>0</v>
      </c>
      <c r="Q382" s="213">
        <v>0.00061</v>
      </c>
      <c r="R382" s="213">
        <f>Q382*H382</f>
        <v>1.29137</v>
      </c>
      <c r="S382" s="213">
        <v>0</v>
      </c>
      <c r="T382" s="214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15" t="s">
        <v>129</v>
      </c>
      <c r="AT382" s="215" t="s">
        <v>124</v>
      </c>
      <c r="AU382" s="215" t="s">
        <v>82</v>
      </c>
      <c r="AY382" s="17" t="s">
        <v>122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7" t="s">
        <v>80</v>
      </c>
      <c r="BK382" s="216">
        <f>ROUND(I382*H382,2)</f>
        <v>0</v>
      </c>
      <c r="BL382" s="17" t="s">
        <v>129</v>
      </c>
      <c r="BM382" s="215" t="s">
        <v>473</v>
      </c>
    </row>
    <row r="383" spans="1:47" s="2" customFormat="1" ht="12">
      <c r="A383" s="38"/>
      <c r="B383" s="39"/>
      <c r="C383" s="40"/>
      <c r="D383" s="217" t="s">
        <v>131</v>
      </c>
      <c r="E383" s="40"/>
      <c r="F383" s="218" t="s">
        <v>474</v>
      </c>
      <c r="G383" s="40"/>
      <c r="H383" s="40"/>
      <c r="I383" s="219"/>
      <c r="J383" s="40"/>
      <c r="K383" s="40"/>
      <c r="L383" s="44"/>
      <c r="M383" s="220"/>
      <c r="N383" s="221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131</v>
      </c>
      <c r="AU383" s="17" t="s">
        <v>82</v>
      </c>
    </row>
    <row r="384" spans="1:47" s="2" customFormat="1" ht="12">
      <c r="A384" s="38"/>
      <c r="B384" s="39"/>
      <c r="C384" s="40"/>
      <c r="D384" s="222" t="s">
        <v>133</v>
      </c>
      <c r="E384" s="40"/>
      <c r="F384" s="223" t="s">
        <v>475</v>
      </c>
      <c r="G384" s="40"/>
      <c r="H384" s="40"/>
      <c r="I384" s="219"/>
      <c r="J384" s="40"/>
      <c r="K384" s="40"/>
      <c r="L384" s="44"/>
      <c r="M384" s="220"/>
      <c r="N384" s="221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133</v>
      </c>
      <c r="AU384" s="17" t="s">
        <v>82</v>
      </c>
    </row>
    <row r="385" spans="1:51" s="13" customFormat="1" ht="12">
      <c r="A385" s="13"/>
      <c r="B385" s="224"/>
      <c r="C385" s="225"/>
      <c r="D385" s="217" t="s">
        <v>135</v>
      </c>
      <c r="E385" s="226" t="s">
        <v>19</v>
      </c>
      <c r="F385" s="227" t="s">
        <v>476</v>
      </c>
      <c r="G385" s="225"/>
      <c r="H385" s="226" t="s">
        <v>19</v>
      </c>
      <c r="I385" s="228"/>
      <c r="J385" s="225"/>
      <c r="K385" s="225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135</v>
      </c>
      <c r="AU385" s="233" t="s">
        <v>82</v>
      </c>
      <c r="AV385" s="13" t="s">
        <v>80</v>
      </c>
      <c r="AW385" s="13" t="s">
        <v>33</v>
      </c>
      <c r="AX385" s="13" t="s">
        <v>72</v>
      </c>
      <c r="AY385" s="233" t="s">
        <v>122</v>
      </c>
    </row>
    <row r="386" spans="1:51" s="14" customFormat="1" ht="12">
      <c r="A386" s="14"/>
      <c r="B386" s="234"/>
      <c r="C386" s="235"/>
      <c r="D386" s="217" t="s">
        <v>135</v>
      </c>
      <c r="E386" s="236" t="s">
        <v>19</v>
      </c>
      <c r="F386" s="237" t="s">
        <v>477</v>
      </c>
      <c r="G386" s="235"/>
      <c r="H386" s="238">
        <v>12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135</v>
      </c>
      <c r="AU386" s="244" t="s">
        <v>82</v>
      </c>
      <c r="AV386" s="14" t="s">
        <v>82</v>
      </c>
      <c r="AW386" s="14" t="s">
        <v>33</v>
      </c>
      <c r="AX386" s="14" t="s">
        <v>72</v>
      </c>
      <c r="AY386" s="244" t="s">
        <v>122</v>
      </c>
    </row>
    <row r="387" spans="1:51" s="14" customFormat="1" ht="12">
      <c r="A387" s="14"/>
      <c r="B387" s="234"/>
      <c r="C387" s="235"/>
      <c r="D387" s="217" t="s">
        <v>135</v>
      </c>
      <c r="E387" s="236" t="s">
        <v>19</v>
      </c>
      <c r="F387" s="237" t="s">
        <v>691</v>
      </c>
      <c r="G387" s="235"/>
      <c r="H387" s="238">
        <v>2105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135</v>
      </c>
      <c r="AU387" s="244" t="s">
        <v>82</v>
      </c>
      <c r="AV387" s="14" t="s">
        <v>82</v>
      </c>
      <c r="AW387" s="14" t="s">
        <v>33</v>
      </c>
      <c r="AX387" s="14" t="s">
        <v>72</v>
      </c>
      <c r="AY387" s="244" t="s">
        <v>122</v>
      </c>
    </row>
    <row r="388" spans="1:65" s="2" customFormat="1" ht="16.5" customHeight="1">
      <c r="A388" s="38"/>
      <c r="B388" s="39"/>
      <c r="C388" s="204" t="s">
        <v>470</v>
      </c>
      <c r="D388" s="204" t="s">
        <v>124</v>
      </c>
      <c r="E388" s="205" t="s">
        <v>480</v>
      </c>
      <c r="F388" s="206" t="s">
        <v>481</v>
      </c>
      <c r="G388" s="207" t="s">
        <v>321</v>
      </c>
      <c r="H388" s="208">
        <v>2117</v>
      </c>
      <c r="I388" s="209"/>
      <c r="J388" s="210">
        <f>ROUND(I388*H388,2)</f>
        <v>0</v>
      </c>
      <c r="K388" s="206" t="s">
        <v>128</v>
      </c>
      <c r="L388" s="44"/>
      <c r="M388" s="211" t="s">
        <v>19</v>
      </c>
      <c r="N388" s="212" t="s">
        <v>43</v>
      </c>
      <c r="O388" s="84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5" t="s">
        <v>129</v>
      </c>
      <c r="AT388" s="215" t="s">
        <v>124</v>
      </c>
      <c r="AU388" s="215" t="s">
        <v>82</v>
      </c>
      <c r="AY388" s="17" t="s">
        <v>122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7" t="s">
        <v>80</v>
      </c>
      <c r="BK388" s="216">
        <f>ROUND(I388*H388,2)</f>
        <v>0</v>
      </c>
      <c r="BL388" s="17" t="s">
        <v>129</v>
      </c>
      <c r="BM388" s="215" t="s">
        <v>482</v>
      </c>
    </row>
    <row r="389" spans="1:47" s="2" customFormat="1" ht="12">
      <c r="A389" s="38"/>
      <c r="B389" s="39"/>
      <c r="C389" s="40"/>
      <c r="D389" s="217" t="s">
        <v>131</v>
      </c>
      <c r="E389" s="40"/>
      <c r="F389" s="218" t="s">
        <v>483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131</v>
      </c>
      <c r="AU389" s="17" t="s">
        <v>82</v>
      </c>
    </row>
    <row r="390" spans="1:47" s="2" customFormat="1" ht="12">
      <c r="A390" s="38"/>
      <c r="B390" s="39"/>
      <c r="C390" s="40"/>
      <c r="D390" s="222" t="s">
        <v>133</v>
      </c>
      <c r="E390" s="40"/>
      <c r="F390" s="223" t="s">
        <v>484</v>
      </c>
      <c r="G390" s="40"/>
      <c r="H390" s="40"/>
      <c r="I390" s="219"/>
      <c r="J390" s="40"/>
      <c r="K390" s="40"/>
      <c r="L390" s="44"/>
      <c r="M390" s="220"/>
      <c r="N390" s="221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133</v>
      </c>
      <c r="AU390" s="17" t="s">
        <v>82</v>
      </c>
    </row>
    <row r="391" spans="1:47" s="2" customFormat="1" ht="12">
      <c r="A391" s="38"/>
      <c r="B391" s="39"/>
      <c r="C391" s="40"/>
      <c r="D391" s="217" t="s">
        <v>145</v>
      </c>
      <c r="E391" s="40"/>
      <c r="F391" s="245" t="s">
        <v>485</v>
      </c>
      <c r="G391" s="40"/>
      <c r="H391" s="40"/>
      <c r="I391" s="219"/>
      <c r="J391" s="40"/>
      <c r="K391" s="40"/>
      <c r="L391" s="44"/>
      <c r="M391" s="220"/>
      <c r="N391" s="221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145</v>
      </c>
      <c r="AU391" s="17" t="s">
        <v>82</v>
      </c>
    </row>
    <row r="392" spans="1:51" s="13" customFormat="1" ht="12">
      <c r="A392" s="13"/>
      <c r="B392" s="224"/>
      <c r="C392" s="225"/>
      <c r="D392" s="217" t="s">
        <v>135</v>
      </c>
      <c r="E392" s="226" t="s">
        <v>19</v>
      </c>
      <c r="F392" s="227" t="s">
        <v>476</v>
      </c>
      <c r="G392" s="225"/>
      <c r="H392" s="226" t="s">
        <v>19</v>
      </c>
      <c r="I392" s="228"/>
      <c r="J392" s="225"/>
      <c r="K392" s="225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135</v>
      </c>
      <c r="AU392" s="233" t="s">
        <v>82</v>
      </c>
      <c r="AV392" s="13" t="s">
        <v>80</v>
      </c>
      <c r="AW392" s="13" t="s">
        <v>33</v>
      </c>
      <c r="AX392" s="13" t="s">
        <v>72</v>
      </c>
      <c r="AY392" s="233" t="s">
        <v>122</v>
      </c>
    </row>
    <row r="393" spans="1:51" s="14" customFormat="1" ht="12">
      <c r="A393" s="14"/>
      <c r="B393" s="234"/>
      <c r="C393" s="235"/>
      <c r="D393" s="217" t="s">
        <v>135</v>
      </c>
      <c r="E393" s="236" t="s">
        <v>19</v>
      </c>
      <c r="F393" s="237" t="s">
        <v>486</v>
      </c>
      <c r="G393" s="235"/>
      <c r="H393" s="238">
        <v>12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135</v>
      </c>
      <c r="AU393" s="244" t="s">
        <v>82</v>
      </c>
      <c r="AV393" s="14" t="s">
        <v>82</v>
      </c>
      <c r="AW393" s="14" t="s">
        <v>33</v>
      </c>
      <c r="AX393" s="14" t="s">
        <v>72</v>
      </c>
      <c r="AY393" s="244" t="s">
        <v>122</v>
      </c>
    </row>
    <row r="394" spans="1:51" s="14" customFormat="1" ht="12">
      <c r="A394" s="14"/>
      <c r="B394" s="234"/>
      <c r="C394" s="235"/>
      <c r="D394" s="217" t="s">
        <v>135</v>
      </c>
      <c r="E394" s="236" t="s">
        <v>19</v>
      </c>
      <c r="F394" s="237" t="s">
        <v>692</v>
      </c>
      <c r="G394" s="235"/>
      <c r="H394" s="238">
        <v>2105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135</v>
      </c>
      <c r="AU394" s="244" t="s">
        <v>82</v>
      </c>
      <c r="AV394" s="14" t="s">
        <v>82</v>
      </c>
      <c r="AW394" s="14" t="s">
        <v>33</v>
      </c>
      <c r="AX394" s="14" t="s">
        <v>72</v>
      </c>
      <c r="AY394" s="244" t="s">
        <v>122</v>
      </c>
    </row>
    <row r="395" spans="1:65" s="2" customFormat="1" ht="16.5" customHeight="1">
      <c r="A395" s="38"/>
      <c r="B395" s="39"/>
      <c r="C395" s="204" t="s">
        <v>479</v>
      </c>
      <c r="D395" s="204" t="s">
        <v>124</v>
      </c>
      <c r="E395" s="205" t="s">
        <v>489</v>
      </c>
      <c r="F395" s="206" t="s">
        <v>490</v>
      </c>
      <c r="G395" s="207" t="s">
        <v>321</v>
      </c>
      <c r="H395" s="208">
        <v>2120</v>
      </c>
      <c r="I395" s="209"/>
      <c r="J395" s="210">
        <f>ROUND(I395*H395,2)</f>
        <v>0</v>
      </c>
      <c r="K395" s="206" t="s">
        <v>128</v>
      </c>
      <c r="L395" s="44"/>
      <c r="M395" s="211" t="s">
        <v>19</v>
      </c>
      <c r="N395" s="212" t="s">
        <v>43</v>
      </c>
      <c r="O395" s="84"/>
      <c r="P395" s="213">
        <f>O395*H395</f>
        <v>0</v>
      </c>
      <c r="Q395" s="213">
        <v>0</v>
      </c>
      <c r="R395" s="213">
        <f>Q395*H395</f>
        <v>0</v>
      </c>
      <c r="S395" s="213">
        <v>0.05</v>
      </c>
      <c r="T395" s="214">
        <f>S395*H395</f>
        <v>106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5" t="s">
        <v>129</v>
      </c>
      <c r="AT395" s="215" t="s">
        <v>124</v>
      </c>
      <c r="AU395" s="215" t="s">
        <v>82</v>
      </c>
      <c r="AY395" s="17" t="s">
        <v>122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7" t="s">
        <v>80</v>
      </c>
      <c r="BK395" s="216">
        <f>ROUND(I395*H395,2)</f>
        <v>0</v>
      </c>
      <c r="BL395" s="17" t="s">
        <v>129</v>
      </c>
      <c r="BM395" s="215" t="s">
        <v>491</v>
      </c>
    </row>
    <row r="396" spans="1:47" s="2" customFormat="1" ht="12">
      <c r="A396" s="38"/>
      <c r="B396" s="39"/>
      <c r="C396" s="40"/>
      <c r="D396" s="217" t="s">
        <v>131</v>
      </c>
      <c r="E396" s="40"/>
      <c r="F396" s="218" t="s">
        <v>492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131</v>
      </c>
      <c r="AU396" s="17" t="s">
        <v>82</v>
      </c>
    </row>
    <row r="397" spans="1:47" s="2" customFormat="1" ht="12">
      <c r="A397" s="38"/>
      <c r="B397" s="39"/>
      <c r="C397" s="40"/>
      <c r="D397" s="222" t="s">
        <v>133</v>
      </c>
      <c r="E397" s="40"/>
      <c r="F397" s="223" t="s">
        <v>493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133</v>
      </c>
      <c r="AU397" s="17" t="s">
        <v>82</v>
      </c>
    </row>
    <row r="398" spans="1:51" s="13" customFormat="1" ht="12">
      <c r="A398" s="13"/>
      <c r="B398" s="224"/>
      <c r="C398" s="225"/>
      <c r="D398" s="217" t="s">
        <v>135</v>
      </c>
      <c r="E398" s="226" t="s">
        <v>19</v>
      </c>
      <c r="F398" s="227" t="s">
        <v>157</v>
      </c>
      <c r="G398" s="225"/>
      <c r="H398" s="226" t="s">
        <v>19</v>
      </c>
      <c r="I398" s="228"/>
      <c r="J398" s="225"/>
      <c r="K398" s="225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135</v>
      </c>
      <c r="AU398" s="233" t="s">
        <v>82</v>
      </c>
      <c r="AV398" s="13" t="s">
        <v>80</v>
      </c>
      <c r="AW398" s="13" t="s">
        <v>33</v>
      </c>
      <c r="AX398" s="13" t="s">
        <v>72</v>
      </c>
      <c r="AY398" s="233" t="s">
        <v>122</v>
      </c>
    </row>
    <row r="399" spans="1:51" s="13" customFormat="1" ht="12">
      <c r="A399" s="13"/>
      <c r="B399" s="224"/>
      <c r="C399" s="225"/>
      <c r="D399" s="217" t="s">
        <v>135</v>
      </c>
      <c r="E399" s="226" t="s">
        <v>19</v>
      </c>
      <c r="F399" s="227" t="s">
        <v>137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135</v>
      </c>
      <c r="AU399" s="233" t="s">
        <v>82</v>
      </c>
      <c r="AV399" s="13" t="s">
        <v>80</v>
      </c>
      <c r="AW399" s="13" t="s">
        <v>33</v>
      </c>
      <c r="AX399" s="13" t="s">
        <v>72</v>
      </c>
      <c r="AY399" s="233" t="s">
        <v>122</v>
      </c>
    </row>
    <row r="400" spans="1:51" s="14" customFormat="1" ht="12">
      <c r="A400" s="14"/>
      <c r="B400" s="234"/>
      <c r="C400" s="235"/>
      <c r="D400" s="217" t="s">
        <v>135</v>
      </c>
      <c r="E400" s="236" t="s">
        <v>19</v>
      </c>
      <c r="F400" s="237" t="s">
        <v>693</v>
      </c>
      <c r="G400" s="235"/>
      <c r="H400" s="238">
        <v>2120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135</v>
      </c>
      <c r="AU400" s="244" t="s">
        <v>82</v>
      </c>
      <c r="AV400" s="14" t="s">
        <v>82</v>
      </c>
      <c r="AW400" s="14" t="s">
        <v>33</v>
      </c>
      <c r="AX400" s="14" t="s">
        <v>72</v>
      </c>
      <c r="AY400" s="244" t="s">
        <v>122</v>
      </c>
    </row>
    <row r="401" spans="1:65" s="2" customFormat="1" ht="16.5" customHeight="1">
      <c r="A401" s="38"/>
      <c r="B401" s="39"/>
      <c r="C401" s="204" t="s">
        <v>488</v>
      </c>
      <c r="D401" s="204" t="s">
        <v>124</v>
      </c>
      <c r="E401" s="205" t="s">
        <v>496</v>
      </c>
      <c r="F401" s="206" t="s">
        <v>497</v>
      </c>
      <c r="G401" s="207" t="s">
        <v>127</v>
      </c>
      <c r="H401" s="208">
        <v>12887</v>
      </c>
      <c r="I401" s="209"/>
      <c r="J401" s="210">
        <f>ROUND(I401*H401,2)</f>
        <v>0</v>
      </c>
      <c r="K401" s="206" t="s">
        <v>128</v>
      </c>
      <c r="L401" s="44"/>
      <c r="M401" s="211" t="s">
        <v>19</v>
      </c>
      <c r="N401" s="212" t="s">
        <v>43</v>
      </c>
      <c r="O401" s="84"/>
      <c r="P401" s="213">
        <f>O401*H401</f>
        <v>0</v>
      </c>
      <c r="Q401" s="213">
        <v>0</v>
      </c>
      <c r="R401" s="213">
        <f>Q401*H401</f>
        <v>0</v>
      </c>
      <c r="S401" s="213">
        <v>0.001</v>
      </c>
      <c r="T401" s="214">
        <f>S401*H401</f>
        <v>12.887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15" t="s">
        <v>129</v>
      </c>
      <c r="AT401" s="215" t="s">
        <v>124</v>
      </c>
      <c r="AU401" s="215" t="s">
        <v>82</v>
      </c>
      <c r="AY401" s="17" t="s">
        <v>122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7" t="s">
        <v>80</v>
      </c>
      <c r="BK401" s="216">
        <f>ROUND(I401*H401,2)</f>
        <v>0</v>
      </c>
      <c r="BL401" s="17" t="s">
        <v>129</v>
      </c>
      <c r="BM401" s="215" t="s">
        <v>498</v>
      </c>
    </row>
    <row r="402" spans="1:47" s="2" customFormat="1" ht="12">
      <c r="A402" s="38"/>
      <c r="B402" s="39"/>
      <c r="C402" s="40"/>
      <c r="D402" s="217" t="s">
        <v>131</v>
      </c>
      <c r="E402" s="40"/>
      <c r="F402" s="218" t="s">
        <v>499</v>
      </c>
      <c r="G402" s="40"/>
      <c r="H402" s="40"/>
      <c r="I402" s="219"/>
      <c r="J402" s="40"/>
      <c r="K402" s="40"/>
      <c r="L402" s="44"/>
      <c r="M402" s="220"/>
      <c r="N402" s="221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131</v>
      </c>
      <c r="AU402" s="17" t="s">
        <v>82</v>
      </c>
    </row>
    <row r="403" spans="1:47" s="2" customFormat="1" ht="12">
      <c r="A403" s="38"/>
      <c r="B403" s="39"/>
      <c r="C403" s="40"/>
      <c r="D403" s="222" t="s">
        <v>133</v>
      </c>
      <c r="E403" s="40"/>
      <c r="F403" s="223" t="s">
        <v>500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133</v>
      </c>
      <c r="AU403" s="17" t="s">
        <v>82</v>
      </c>
    </row>
    <row r="404" spans="1:51" s="13" customFormat="1" ht="12">
      <c r="A404" s="13"/>
      <c r="B404" s="224"/>
      <c r="C404" s="225"/>
      <c r="D404" s="217" t="s">
        <v>135</v>
      </c>
      <c r="E404" s="226" t="s">
        <v>19</v>
      </c>
      <c r="F404" s="227" t="s">
        <v>157</v>
      </c>
      <c r="G404" s="225"/>
      <c r="H404" s="226" t="s">
        <v>19</v>
      </c>
      <c r="I404" s="228"/>
      <c r="J404" s="225"/>
      <c r="K404" s="225"/>
      <c r="L404" s="229"/>
      <c r="M404" s="230"/>
      <c r="N404" s="231"/>
      <c r="O404" s="231"/>
      <c r="P404" s="231"/>
      <c r="Q404" s="231"/>
      <c r="R404" s="231"/>
      <c r="S404" s="231"/>
      <c r="T404" s="23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3" t="s">
        <v>135</v>
      </c>
      <c r="AU404" s="233" t="s">
        <v>82</v>
      </c>
      <c r="AV404" s="13" t="s">
        <v>80</v>
      </c>
      <c r="AW404" s="13" t="s">
        <v>33</v>
      </c>
      <c r="AX404" s="13" t="s">
        <v>72</v>
      </c>
      <c r="AY404" s="233" t="s">
        <v>122</v>
      </c>
    </row>
    <row r="405" spans="1:51" s="13" customFormat="1" ht="12">
      <c r="A405" s="13"/>
      <c r="B405" s="224"/>
      <c r="C405" s="225"/>
      <c r="D405" s="217" t="s">
        <v>135</v>
      </c>
      <c r="E405" s="226" t="s">
        <v>19</v>
      </c>
      <c r="F405" s="227" t="s">
        <v>137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135</v>
      </c>
      <c r="AU405" s="233" t="s">
        <v>82</v>
      </c>
      <c r="AV405" s="13" t="s">
        <v>80</v>
      </c>
      <c r="AW405" s="13" t="s">
        <v>33</v>
      </c>
      <c r="AX405" s="13" t="s">
        <v>72</v>
      </c>
      <c r="AY405" s="233" t="s">
        <v>122</v>
      </c>
    </row>
    <row r="406" spans="1:51" s="13" customFormat="1" ht="12">
      <c r="A406" s="13"/>
      <c r="B406" s="224"/>
      <c r="C406" s="225"/>
      <c r="D406" s="217" t="s">
        <v>135</v>
      </c>
      <c r="E406" s="226" t="s">
        <v>19</v>
      </c>
      <c r="F406" s="227" t="s">
        <v>501</v>
      </c>
      <c r="G406" s="225"/>
      <c r="H406" s="226" t="s">
        <v>19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135</v>
      </c>
      <c r="AU406" s="233" t="s">
        <v>82</v>
      </c>
      <c r="AV406" s="13" t="s">
        <v>80</v>
      </c>
      <c r="AW406" s="13" t="s">
        <v>33</v>
      </c>
      <c r="AX406" s="13" t="s">
        <v>72</v>
      </c>
      <c r="AY406" s="233" t="s">
        <v>122</v>
      </c>
    </row>
    <row r="407" spans="1:51" s="14" customFormat="1" ht="12">
      <c r="A407" s="14"/>
      <c r="B407" s="234"/>
      <c r="C407" s="235"/>
      <c r="D407" s="217" t="s">
        <v>135</v>
      </c>
      <c r="E407" s="236" t="s">
        <v>19</v>
      </c>
      <c r="F407" s="237" t="s">
        <v>694</v>
      </c>
      <c r="G407" s="235"/>
      <c r="H407" s="238">
        <v>12887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135</v>
      </c>
      <c r="AU407" s="244" t="s">
        <v>82</v>
      </c>
      <c r="AV407" s="14" t="s">
        <v>82</v>
      </c>
      <c r="AW407" s="14" t="s">
        <v>33</v>
      </c>
      <c r="AX407" s="14" t="s">
        <v>72</v>
      </c>
      <c r="AY407" s="244" t="s">
        <v>122</v>
      </c>
    </row>
    <row r="408" spans="1:65" s="2" customFormat="1" ht="16.5" customHeight="1">
      <c r="A408" s="38"/>
      <c r="B408" s="39"/>
      <c r="C408" s="204" t="s">
        <v>495</v>
      </c>
      <c r="D408" s="204" t="s">
        <v>124</v>
      </c>
      <c r="E408" s="205" t="s">
        <v>504</v>
      </c>
      <c r="F408" s="206" t="s">
        <v>505</v>
      </c>
      <c r="G408" s="207" t="s">
        <v>180</v>
      </c>
      <c r="H408" s="208">
        <v>10</v>
      </c>
      <c r="I408" s="209"/>
      <c r="J408" s="210">
        <f>ROUND(I408*H408,2)</f>
        <v>0</v>
      </c>
      <c r="K408" s="206" t="s">
        <v>128</v>
      </c>
      <c r="L408" s="44"/>
      <c r="M408" s="211" t="s">
        <v>19</v>
      </c>
      <c r="N408" s="212" t="s">
        <v>43</v>
      </c>
      <c r="O408" s="84"/>
      <c r="P408" s="213">
        <f>O408*H408</f>
        <v>0</v>
      </c>
      <c r="Q408" s="213">
        <v>0</v>
      </c>
      <c r="R408" s="213">
        <f>Q408*H408</f>
        <v>0</v>
      </c>
      <c r="S408" s="213">
        <v>2.6</v>
      </c>
      <c r="T408" s="214">
        <f>S408*H408</f>
        <v>26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15" t="s">
        <v>129</v>
      </c>
      <c r="AT408" s="215" t="s">
        <v>124</v>
      </c>
      <c r="AU408" s="215" t="s">
        <v>82</v>
      </c>
      <c r="AY408" s="17" t="s">
        <v>122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7" t="s">
        <v>80</v>
      </c>
      <c r="BK408" s="216">
        <f>ROUND(I408*H408,2)</f>
        <v>0</v>
      </c>
      <c r="BL408" s="17" t="s">
        <v>129</v>
      </c>
      <c r="BM408" s="215" t="s">
        <v>506</v>
      </c>
    </row>
    <row r="409" spans="1:47" s="2" customFormat="1" ht="12">
      <c r="A409" s="38"/>
      <c r="B409" s="39"/>
      <c r="C409" s="40"/>
      <c r="D409" s="217" t="s">
        <v>131</v>
      </c>
      <c r="E409" s="40"/>
      <c r="F409" s="218" t="s">
        <v>507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131</v>
      </c>
      <c r="AU409" s="17" t="s">
        <v>82</v>
      </c>
    </row>
    <row r="410" spans="1:47" s="2" customFormat="1" ht="12">
      <c r="A410" s="38"/>
      <c r="B410" s="39"/>
      <c r="C410" s="40"/>
      <c r="D410" s="222" t="s">
        <v>133</v>
      </c>
      <c r="E410" s="40"/>
      <c r="F410" s="223" t="s">
        <v>508</v>
      </c>
      <c r="G410" s="40"/>
      <c r="H410" s="40"/>
      <c r="I410" s="219"/>
      <c r="J410" s="40"/>
      <c r="K410" s="40"/>
      <c r="L410" s="44"/>
      <c r="M410" s="220"/>
      <c r="N410" s="221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133</v>
      </c>
      <c r="AU410" s="17" t="s">
        <v>82</v>
      </c>
    </row>
    <row r="411" spans="1:51" s="13" customFormat="1" ht="12">
      <c r="A411" s="13"/>
      <c r="B411" s="224"/>
      <c r="C411" s="225"/>
      <c r="D411" s="217" t="s">
        <v>135</v>
      </c>
      <c r="E411" s="226" t="s">
        <v>19</v>
      </c>
      <c r="F411" s="227" t="s">
        <v>157</v>
      </c>
      <c r="G411" s="225"/>
      <c r="H411" s="226" t="s">
        <v>19</v>
      </c>
      <c r="I411" s="228"/>
      <c r="J411" s="225"/>
      <c r="K411" s="225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135</v>
      </c>
      <c r="AU411" s="233" t="s">
        <v>82</v>
      </c>
      <c r="AV411" s="13" t="s">
        <v>80</v>
      </c>
      <c r="AW411" s="13" t="s">
        <v>33</v>
      </c>
      <c r="AX411" s="13" t="s">
        <v>72</v>
      </c>
      <c r="AY411" s="233" t="s">
        <v>122</v>
      </c>
    </row>
    <row r="412" spans="1:51" s="13" customFormat="1" ht="12">
      <c r="A412" s="13"/>
      <c r="B412" s="224"/>
      <c r="C412" s="225"/>
      <c r="D412" s="217" t="s">
        <v>135</v>
      </c>
      <c r="E412" s="226" t="s">
        <v>19</v>
      </c>
      <c r="F412" s="227" t="s">
        <v>509</v>
      </c>
      <c r="G412" s="225"/>
      <c r="H412" s="226" t="s">
        <v>19</v>
      </c>
      <c r="I412" s="228"/>
      <c r="J412" s="225"/>
      <c r="K412" s="225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135</v>
      </c>
      <c r="AU412" s="233" t="s">
        <v>82</v>
      </c>
      <c r="AV412" s="13" t="s">
        <v>80</v>
      </c>
      <c r="AW412" s="13" t="s">
        <v>33</v>
      </c>
      <c r="AX412" s="13" t="s">
        <v>72</v>
      </c>
      <c r="AY412" s="233" t="s">
        <v>122</v>
      </c>
    </row>
    <row r="413" spans="1:51" s="14" customFormat="1" ht="12">
      <c r="A413" s="14"/>
      <c r="B413" s="234"/>
      <c r="C413" s="235"/>
      <c r="D413" s="217" t="s">
        <v>135</v>
      </c>
      <c r="E413" s="236" t="s">
        <v>19</v>
      </c>
      <c r="F413" s="237" t="s">
        <v>510</v>
      </c>
      <c r="G413" s="235"/>
      <c r="H413" s="238">
        <v>10</v>
      </c>
      <c r="I413" s="239"/>
      <c r="J413" s="235"/>
      <c r="K413" s="235"/>
      <c r="L413" s="240"/>
      <c r="M413" s="241"/>
      <c r="N413" s="242"/>
      <c r="O413" s="242"/>
      <c r="P413" s="242"/>
      <c r="Q413" s="242"/>
      <c r="R413" s="242"/>
      <c r="S413" s="242"/>
      <c r="T413" s="24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4" t="s">
        <v>135</v>
      </c>
      <c r="AU413" s="244" t="s">
        <v>82</v>
      </c>
      <c r="AV413" s="14" t="s">
        <v>82</v>
      </c>
      <c r="AW413" s="14" t="s">
        <v>33</v>
      </c>
      <c r="AX413" s="14" t="s">
        <v>72</v>
      </c>
      <c r="AY413" s="244" t="s">
        <v>122</v>
      </c>
    </row>
    <row r="414" spans="1:65" s="2" customFormat="1" ht="16.5" customHeight="1">
      <c r="A414" s="38"/>
      <c r="B414" s="39"/>
      <c r="C414" s="204" t="s">
        <v>503</v>
      </c>
      <c r="D414" s="204" t="s">
        <v>124</v>
      </c>
      <c r="E414" s="205" t="s">
        <v>512</v>
      </c>
      <c r="F414" s="206" t="s">
        <v>513</v>
      </c>
      <c r="G414" s="207" t="s">
        <v>180</v>
      </c>
      <c r="H414" s="208">
        <v>10</v>
      </c>
      <c r="I414" s="209"/>
      <c r="J414" s="210">
        <f>ROUND(I414*H414,2)</f>
        <v>0</v>
      </c>
      <c r="K414" s="206" t="s">
        <v>128</v>
      </c>
      <c r="L414" s="44"/>
      <c r="M414" s="211" t="s">
        <v>19</v>
      </c>
      <c r="N414" s="212" t="s">
        <v>43</v>
      </c>
      <c r="O414" s="84"/>
      <c r="P414" s="213">
        <f>O414*H414</f>
        <v>0</v>
      </c>
      <c r="Q414" s="213">
        <v>0</v>
      </c>
      <c r="R414" s="213">
        <f>Q414*H414</f>
        <v>0</v>
      </c>
      <c r="S414" s="213">
        <v>2.4</v>
      </c>
      <c r="T414" s="214">
        <f>S414*H414</f>
        <v>24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15" t="s">
        <v>129</v>
      </c>
      <c r="AT414" s="215" t="s">
        <v>124</v>
      </c>
      <c r="AU414" s="215" t="s">
        <v>82</v>
      </c>
      <c r="AY414" s="17" t="s">
        <v>122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7" t="s">
        <v>80</v>
      </c>
      <c r="BK414" s="216">
        <f>ROUND(I414*H414,2)</f>
        <v>0</v>
      </c>
      <c r="BL414" s="17" t="s">
        <v>129</v>
      </c>
      <c r="BM414" s="215" t="s">
        <v>514</v>
      </c>
    </row>
    <row r="415" spans="1:47" s="2" customFormat="1" ht="12">
      <c r="A415" s="38"/>
      <c r="B415" s="39"/>
      <c r="C415" s="40"/>
      <c r="D415" s="217" t="s">
        <v>131</v>
      </c>
      <c r="E415" s="40"/>
      <c r="F415" s="218" t="s">
        <v>515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131</v>
      </c>
      <c r="AU415" s="17" t="s">
        <v>82</v>
      </c>
    </row>
    <row r="416" spans="1:47" s="2" customFormat="1" ht="12">
      <c r="A416" s="38"/>
      <c r="B416" s="39"/>
      <c r="C416" s="40"/>
      <c r="D416" s="222" t="s">
        <v>133</v>
      </c>
      <c r="E416" s="40"/>
      <c r="F416" s="223" t="s">
        <v>516</v>
      </c>
      <c r="G416" s="40"/>
      <c r="H416" s="40"/>
      <c r="I416" s="219"/>
      <c r="J416" s="40"/>
      <c r="K416" s="40"/>
      <c r="L416" s="44"/>
      <c r="M416" s="220"/>
      <c r="N416" s="221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133</v>
      </c>
      <c r="AU416" s="17" t="s">
        <v>82</v>
      </c>
    </row>
    <row r="417" spans="1:51" s="13" customFormat="1" ht="12">
      <c r="A417" s="13"/>
      <c r="B417" s="224"/>
      <c r="C417" s="225"/>
      <c r="D417" s="217" t="s">
        <v>135</v>
      </c>
      <c r="E417" s="226" t="s">
        <v>19</v>
      </c>
      <c r="F417" s="227" t="s">
        <v>157</v>
      </c>
      <c r="G417" s="225"/>
      <c r="H417" s="226" t="s">
        <v>19</v>
      </c>
      <c r="I417" s="228"/>
      <c r="J417" s="225"/>
      <c r="K417" s="225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135</v>
      </c>
      <c r="AU417" s="233" t="s">
        <v>82</v>
      </c>
      <c r="AV417" s="13" t="s">
        <v>80</v>
      </c>
      <c r="AW417" s="13" t="s">
        <v>33</v>
      </c>
      <c r="AX417" s="13" t="s">
        <v>72</v>
      </c>
      <c r="AY417" s="233" t="s">
        <v>122</v>
      </c>
    </row>
    <row r="418" spans="1:51" s="13" customFormat="1" ht="12">
      <c r="A418" s="13"/>
      <c r="B418" s="224"/>
      <c r="C418" s="225"/>
      <c r="D418" s="217" t="s">
        <v>135</v>
      </c>
      <c r="E418" s="226" t="s">
        <v>19</v>
      </c>
      <c r="F418" s="227" t="s">
        <v>509</v>
      </c>
      <c r="G418" s="225"/>
      <c r="H418" s="226" t="s">
        <v>19</v>
      </c>
      <c r="I418" s="228"/>
      <c r="J418" s="225"/>
      <c r="K418" s="225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135</v>
      </c>
      <c r="AU418" s="233" t="s">
        <v>82</v>
      </c>
      <c r="AV418" s="13" t="s">
        <v>80</v>
      </c>
      <c r="AW418" s="13" t="s">
        <v>33</v>
      </c>
      <c r="AX418" s="13" t="s">
        <v>72</v>
      </c>
      <c r="AY418" s="233" t="s">
        <v>122</v>
      </c>
    </row>
    <row r="419" spans="1:51" s="14" customFormat="1" ht="12">
      <c r="A419" s="14"/>
      <c r="B419" s="234"/>
      <c r="C419" s="235"/>
      <c r="D419" s="217" t="s">
        <v>135</v>
      </c>
      <c r="E419" s="236" t="s">
        <v>19</v>
      </c>
      <c r="F419" s="237" t="s">
        <v>517</v>
      </c>
      <c r="G419" s="235"/>
      <c r="H419" s="238">
        <v>10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135</v>
      </c>
      <c r="AU419" s="244" t="s">
        <v>82</v>
      </c>
      <c r="AV419" s="14" t="s">
        <v>82</v>
      </c>
      <c r="AW419" s="14" t="s">
        <v>33</v>
      </c>
      <c r="AX419" s="14" t="s">
        <v>72</v>
      </c>
      <c r="AY419" s="244" t="s">
        <v>122</v>
      </c>
    </row>
    <row r="420" spans="1:65" s="2" customFormat="1" ht="16.5" customHeight="1">
      <c r="A420" s="38"/>
      <c r="B420" s="39"/>
      <c r="C420" s="204" t="s">
        <v>511</v>
      </c>
      <c r="D420" s="204" t="s">
        <v>124</v>
      </c>
      <c r="E420" s="205" t="s">
        <v>519</v>
      </c>
      <c r="F420" s="206" t="s">
        <v>520</v>
      </c>
      <c r="G420" s="207" t="s">
        <v>180</v>
      </c>
      <c r="H420" s="208">
        <v>10</v>
      </c>
      <c r="I420" s="209"/>
      <c r="J420" s="210">
        <f>ROUND(I420*H420,2)</f>
        <v>0</v>
      </c>
      <c r="K420" s="206" t="s">
        <v>128</v>
      </c>
      <c r="L420" s="44"/>
      <c r="M420" s="211" t="s">
        <v>19</v>
      </c>
      <c r="N420" s="212" t="s">
        <v>43</v>
      </c>
      <c r="O420" s="84"/>
      <c r="P420" s="213">
        <f>O420*H420</f>
        <v>0</v>
      </c>
      <c r="Q420" s="213">
        <v>0</v>
      </c>
      <c r="R420" s="213">
        <f>Q420*H420</f>
        <v>0</v>
      </c>
      <c r="S420" s="213">
        <v>2.5</v>
      </c>
      <c r="T420" s="214">
        <f>S420*H420</f>
        <v>25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5" t="s">
        <v>129</v>
      </c>
      <c r="AT420" s="215" t="s">
        <v>124</v>
      </c>
      <c r="AU420" s="215" t="s">
        <v>82</v>
      </c>
      <c r="AY420" s="17" t="s">
        <v>122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7" t="s">
        <v>80</v>
      </c>
      <c r="BK420" s="216">
        <f>ROUND(I420*H420,2)</f>
        <v>0</v>
      </c>
      <c r="BL420" s="17" t="s">
        <v>129</v>
      </c>
      <c r="BM420" s="215" t="s">
        <v>521</v>
      </c>
    </row>
    <row r="421" spans="1:47" s="2" customFormat="1" ht="12">
      <c r="A421" s="38"/>
      <c r="B421" s="39"/>
      <c r="C421" s="40"/>
      <c r="D421" s="217" t="s">
        <v>131</v>
      </c>
      <c r="E421" s="40"/>
      <c r="F421" s="218" t="s">
        <v>522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131</v>
      </c>
      <c r="AU421" s="17" t="s">
        <v>82</v>
      </c>
    </row>
    <row r="422" spans="1:47" s="2" customFormat="1" ht="12">
      <c r="A422" s="38"/>
      <c r="B422" s="39"/>
      <c r="C422" s="40"/>
      <c r="D422" s="222" t="s">
        <v>133</v>
      </c>
      <c r="E422" s="40"/>
      <c r="F422" s="223" t="s">
        <v>523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133</v>
      </c>
      <c r="AU422" s="17" t="s">
        <v>82</v>
      </c>
    </row>
    <row r="423" spans="1:51" s="13" customFormat="1" ht="12">
      <c r="A423" s="13"/>
      <c r="B423" s="224"/>
      <c r="C423" s="225"/>
      <c r="D423" s="217" t="s">
        <v>135</v>
      </c>
      <c r="E423" s="226" t="s">
        <v>19</v>
      </c>
      <c r="F423" s="227" t="s">
        <v>157</v>
      </c>
      <c r="G423" s="225"/>
      <c r="H423" s="226" t="s">
        <v>19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135</v>
      </c>
      <c r="AU423" s="233" t="s">
        <v>82</v>
      </c>
      <c r="AV423" s="13" t="s">
        <v>80</v>
      </c>
      <c r="AW423" s="13" t="s">
        <v>33</v>
      </c>
      <c r="AX423" s="13" t="s">
        <v>72</v>
      </c>
      <c r="AY423" s="233" t="s">
        <v>122</v>
      </c>
    </row>
    <row r="424" spans="1:51" s="13" customFormat="1" ht="12">
      <c r="A424" s="13"/>
      <c r="B424" s="224"/>
      <c r="C424" s="225"/>
      <c r="D424" s="217" t="s">
        <v>135</v>
      </c>
      <c r="E424" s="226" t="s">
        <v>19</v>
      </c>
      <c r="F424" s="227" t="s">
        <v>509</v>
      </c>
      <c r="G424" s="225"/>
      <c r="H424" s="226" t="s">
        <v>19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135</v>
      </c>
      <c r="AU424" s="233" t="s">
        <v>82</v>
      </c>
      <c r="AV424" s="13" t="s">
        <v>80</v>
      </c>
      <c r="AW424" s="13" t="s">
        <v>33</v>
      </c>
      <c r="AX424" s="13" t="s">
        <v>72</v>
      </c>
      <c r="AY424" s="233" t="s">
        <v>122</v>
      </c>
    </row>
    <row r="425" spans="1:51" s="14" customFormat="1" ht="12">
      <c r="A425" s="14"/>
      <c r="B425" s="234"/>
      <c r="C425" s="235"/>
      <c r="D425" s="217" t="s">
        <v>135</v>
      </c>
      <c r="E425" s="236" t="s">
        <v>19</v>
      </c>
      <c r="F425" s="237" t="s">
        <v>524</v>
      </c>
      <c r="G425" s="235"/>
      <c r="H425" s="238">
        <v>10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135</v>
      </c>
      <c r="AU425" s="244" t="s">
        <v>82</v>
      </c>
      <c r="AV425" s="14" t="s">
        <v>82</v>
      </c>
      <c r="AW425" s="14" t="s">
        <v>33</v>
      </c>
      <c r="AX425" s="14" t="s">
        <v>72</v>
      </c>
      <c r="AY425" s="244" t="s">
        <v>122</v>
      </c>
    </row>
    <row r="426" spans="1:63" s="12" customFormat="1" ht="22.8" customHeight="1">
      <c r="A426" s="12"/>
      <c r="B426" s="188"/>
      <c r="C426" s="189"/>
      <c r="D426" s="190" t="s">
        <v>71</v>
      </c>
      <c r="E426" s="202" t="s">
        <v>525</v>
      </c>
      <c r="F426" s="202" t="s">
        <v>526</v>
      </c>
      <c r="G426" s="189"/>
      <c r="H426" s="189"/>
      <c r="I426" s="192"/>
      <c r="J426" s="203">
        <f>BK426</f>
        <v>0</v>
      </c>
      <c r="K426" s="189"/>
      <c r="L426" s="194"/>
      <c r="M426" s="195"/>
      <c r="N426" s="196"/>
      <c r="O426" s="196"/>
      <c r="P426" s="197">
        <f>SUM(P427:P468)</f>
        <v>0</v>
      </c>
      <c r="Q426" s="196"/>
      <c r="R426" s="197">
        <f>SUM(R427:R468)</f>
        <v>0</v>
      </c>
      <c r="S426" s="196"/>
      <c r="T426" s="198">
        <f>SUM(T427:T468)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199" t="s">
        <v>80</v>
      </c>
      <c r="AT426" s="200" t="s">
        <v>71</v>
      </c>
      <c r="AU426" s="200" t="s">
        <v>80</v>
      </c>
      <c r="AY426" s="199" t="s">
        <v>122</v>
      </c>
      <c r="BK426" s="201">
        <f>SUM(BK427:BK468)</f>
        <v>0</v>
      </c>
    </row>
    <row r="427" spans="1:65" s="2" customFormat="1" ht="24.15" customHeight="1">
      <c r="A427" s="38"/>
      <c r="B427" s="39"/>
      <c r="C427" s="204" t="s">
        <v>518</v>
      </c>
      <c r="D427" s="204" t="s">
        <v>124</v>
      </c>
      <c r="E427" s="205" t="s">
        <v>528</v>
      </c>
      <c r="F427" s="206" t="s">
        <v>529</v>
      </c>
      <c r="G427" s="207" t="s">
        <v>229</v>
      </c>
      <c r="H427" s="208">
        <v>2216.28</v>
      </c>
      <c r="I427" s="209"/>
      <c r="J427" s="210">
        <f>ROUND(I427*H427,2)</f>
        <v>0</v>
      </c>
      <c r="K427" s="206" t="s">
        <v>19</v>
      </c>
      <c r="L427" s="44"/>
      <c r="M427" s="211" t="s">
        <v>19</v>
      </c>
      <c r="N427" s="212" t="s">
        <v>43</v>
      </c>
      <c r="O427" s="84"/>
      <c r="P427" s="213">
        <f>O427*H427</f>
        <v>0</v>
      </c>
      <c r="Q427" s="213">
        <v>0</v>
      </c>
      <c r="R427" s="213">
        <f>Q427*H427</f>
        <v>0</v>
      </c>
      <c r="S427" s="213">
        <v>0</v>
      </c>
      <c r="T427" s="214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15" t="s">
        <v>129</v>
      </c>
      <c r="AT427" s="215" t="s">
        <v>124</v>
      </c>
      <c r="AU427" s="215" t="s">
        <v>82</v>
      </c>
      <c r="AY427" s="17" t="s">
        <v>122</v>
      </c>
      <c r="BE427" s="216">
        <f>IF(N427="základní",J427,0)</f>
        <v>0</v>
      </c>
      <c r="BF427" s="216">
        <f>IF(N427="snížená",J427,0)</f>
        <v>0</v>
      </c>
      <c r="BG427" s="216">
        <f>IF(N427="zákl. přenesená",J427,0)</f>
        <v>0</v>
      </c>
      <c r="BH427" s="216">
        <f>IF(N427="sníž. přenesená",J427,0)</f>
        <v>0</v>
      </c>
      <c r="BI427" s="216">
        <f>IF(N427="nulová",J427,0)</f>
        <v>0</v>
      </c>
      <c r="BJ427" s="17" t="s">
        <v>80</v>
      </c>
      <c r="BK427" s="216">
        <f>ROUND(I427*H427,2)</f>
        <v>0</v>
      </c>
      <c r="BL427" s="17" t="s">
        <v>129</v>
      </c>
      <c r="BM427" s="215" t="s">
        <v>530</v>
      </c>
    </row>
    <row r="428" spans="1:47" s="2" customFormat="1" ht="12">
      <c r="A428" s="38"/>
      <c r="B428" s="39"/>
      <c r="C428" s="40"/>
      <c r="D428" s="217" t="s">
        <v>131</v>
      </c>
      <c r="E428" s="40"/>
      <c r="F428" s="218" t="s">
        <v>531</v>
      </c>
      <c r="G428" s="40"/>
      <c r="H428" s="40"/>
      <c r="I428" s="219"/>
      <c r="J428" s="40"/>
      <c r="K428" s="40"/>
      <c r="L428" s="44"/>
      <c r="M428" s="220"/>
      <c r="N428" s="221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131</v>
      </c>
      <c r="AU428" s="17" t="s">
        <v>82</v>
      </c>
    </row>
    <row r="429" spans="1:47" s="2" customFormat="1" ht="12">
      <c r="A429" s="38"/>
      <c r="B429" s="39"/>
      <c r="C429" s="40"/>
      <c r="D429" s="217" t="s">
        <v>145</v>
      </c>
      <c r="E429" s="40"/>
      <c r="F429" s="245" t="s">
        <v>532</v>
      </c>
      <c r="G429" s="40"/>
      <c r="H429" s="40"/>
      <c r="I429" s="219"/>
      <c r="J429" s="40"/>
      <c r="K429" s="40"/>
      <c r="L429" s="44"/>
      <c r="M429" s="220"/>
      <c r="N429" s="221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145</v>
      </c>
      <c r="AU429" s="17" t="s">
        <v>82</v>
      </c>
    </row>
    <row r="430" spans="1:51" s="13" customFormat="1" ht="12">
      <c r="A430" s="13"/>
      <c r="B430" s="224"/>
      <c r="C430" s="225"/>
      <c r="D430" s="217" t="s">
        <v>135</v>
      </c>
      <c r="E430" s="226" t="s">
        <v>19</v>
      </c>
      <c r="F430" s="227" t="s">
        <v>201</v>
      </c>
      <c r="G430" s="225"/>
      <c r="H430" s="226" t="s">
        <v>19</v>
      </c>
      <c r="I430" s="228"/>
      <c r="J430" s="225"/>
      <c r="K430" s="225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135</v>
      </c>
      <c r="AU430" s="233" t="s">
        <v>82</v>
      </c>
      <c r="AV430" s="13" t="s">
        <v>80</v>
      </c>
      <c r="AW430" s="13" t="s">
        <v>33</v>
      </c>
      <c r="AX430" s="13" t="s">
        <v>72</v>
      </c>
      <c r="AY430" s="233" t="s">
        <v>122</v>
      </c>
    </row>
    <row r="431" spans="1:51" s="14" customFormat="1" ht="12">
      <c r="A431" s="14"/>
      <c r="B431" s="234"/>
      <c r="C431" s="235"/>
      <c r="D431" s="217" t="s">
        <v>135</v>
      </c>
      <c r="E431" s="236" t="s">
        <v>19</v>
      </c>
      <c r="F431" s="237" t="s">
        <v>695</v>
      </c>
      <c r="G431" s="235"/>
      <c r="H431" s="238">
        <v>1108.14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135</v>
      </c>
      <c r="AU431" s="244" t="s">
        <v>82</v>
      </c>
      <c r="AV431" s="14" t="s">
        <v>82</v>
      </c>
      <c r="AW431" s="14" t="s">
        <v>33</v>
      </c>
      <c r="AX431" s="14" t="s">
        <v>72</v>
      </c>
      <c r="AY431" s="244" t="s">
        <v>122</v>
      </c>
    </row>
    <row r="432" spans="1:51" s="13" customFormat="1" ht="12">
      <c r="A432" s="13"/>
      <c r="B432" s="224"/>
      <c r="C432" s="225"/>
      <c r="D432" s="217" t="s">
        <v>135</v>
      </c>
      <c r="E432" s="226" t="s">
        <v>19</v>
      </c>
      <c r="F432" s="227" t="s">
        <v>203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135</v>
      </c>
      <c r="AU432" s="233" t="s">
        <v>82</v>
      </c>
      <c r="AV432" s="13" t="s">
        <v>80</v>
      </c>
      <c r="AW432" s="13" t="s">
        <v>33</v>
      </c>
      <c r="AX432" s="13" t="s">
        <v>72</v>
      </c>
      <c r="AY432" s="233" t="s">
        <v>122</v>
      </c>
    </row>
    <row r="433" spans="1:51" s="14" customFormat="1" ht="12">
      <c r="A433" s="14"/>
      <c r="B433" s="234"/>
      <c r="C433" s="235"/>
      <c r="D433" s="217" t="s">
        <v>135</v>
      </c>
      <c r="E433" s="236" t="s">
        <v>19</v>
      </c>
      <c r="F433" s="237" t="s">
        <v>695</v>
      </c>
      <c r="G433" s="235"/>
      <c r="H433" s="238">
        <v>1108.14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135</v>
      </c>
      <c r="AU433" s="244" t="s">
        <v>82</v>
      </c>
      <c r="AV433" s="14" t="s">
        <v>82</v>
      </c>
      <c r="AW433" s="14" t="s">
        <v>33</v>
      </c>
      <c r="AX433" s="14" t="s">
        <v>72</v>
      </c>
      <c r="AY433" s="244" t="s">
        <v>122</v>
      </c>
    </row>
    <row r="434" spans="1:65" s="2" customFormat="1" ht="24.15" customHeight="1">
      <c r="A434" s="38"/>
      <c r="B434" s="39"/>
      <c r="C434" s="204" t="s">
        <v>527</v>
      </c>
      <c r="D434" s="204" t="s">
        <v>124</v>
      </c>
      <c r="E434" s="205" t="s">
        <v>535</v>
      </c>
      <c r="F434" s="206" t="s">
        <v>536</v>
      </c>
      <c r="G434" s="207" t="s">
        <v>229</v>
      </c>
      <c r="H434" s="208">
        <v>1240.056</v>
      </c>
      <c r="I434" s="209"/>
      <c r="J434" s="210">
        <f>ROUND(I434*H434,2)</f>
        <v>0</v>
      </c>
      <c r="K434" s="206" t="s">
        <v>19</v>
      </c>
      <c r="L434" s="44"/>
      <c r="M434" s="211" t="s">
        <v>19</v>
      </c>
      <c r="N434" s="212" t="s">
        <v>43</v>
      </c>
      <c r="O434" s="84"/>
      <c r="P434" s="213">
        <f>O434*H434</f>
        <v>0</v>
      </c>
      <c r="Q434" s="213">
        <v>0</v>
      </c>
      <c r="R434" s="213">
        <f>Q434*H434</f>
        <v>0</v>
      </c>
      <c r="S434" s="213">
        <v>0</v>
      </c>
      <c r="T434" s="214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5" t="s">
        <v>129</v>
      </c>
      <c r="AT434" s="215" t="s">
        <v>124</v>
      </c>
      <c r="AU434" s="215" t="s">
        <v>82</v>
      </c>
      <c r="AY434" s="17" t="s">
        <v>122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7" t="s">
        <v>80</v>
      </c>
      <c r="BK434" s="216">
        <f>ROUND(I434*H434,2)</f>
        <v>0</v>
      </c>
      <c r="BL434" s="17" t="s">
        <v>129</v>
      </c>
      <c r="BM434" s="215" t="s">
        <v>537</v>
      </c>
    </row>
    <row r="435" spans="1:47" s="2" customFormat="1" ht="12">
      <c r="A435" s="38"/>
      <c r="B435" s="39"/>
      <c r="C435" s="40"/>
      <c r="D435" s="217" t="s">
        <v>131</v>
      </c>
      <c r="E435" s="40"/>
      <c r="F435" s="218" t="s">
        <v>538</v>
      </c>
      <c r="G435" s="40"/>
      <c r="H435" s="40"/>
      <c r="I435" s="219"/>
      <c r="J435" s="40"/>
      <c r="K435" s="40"/>
      <c r="L435" s="44"/>
      <c r="M435" s="220"/>
      <c r="N435" s="221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131</v>
      </c>
      <c r="AU435" s="17" t="s">
        <v>82</v>
      </c>
    </row>
    <row r="436" spans="1:51" s="14" customFormat="1" ht="12">
      <c r="A436" s="14"/>
      <c r="B436" s="234"/>
      <c r="C436" s="235"/>
      <c r="D436" s="217" t="s">
        <v>135</v>
      </c>
      <c r="E436" s="236" t="s">
        <v>19</v>
      </c>
      <c r="F436" s="237" t="s">
        <v>696</v>
      </c>
      <c r="G436" s="235"/>
      <c r="H436" s="238">
        <v>1134.056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135</v>
      </c>
      <c r="AU436" s="244" t="s">
        <v>82</v>
      </c>
      <c r="AV436" s="14" t="s">
        <v>82</v>
      </c>
      <c r="AW436" s="14" t="s">
        <v>33</v>
      </c>
      <c r="AX436" s="14" t="s">
        <v>72</v>
      </c>
      <c r="AY436" s="244" t="s">
        <v>122</v>
      </c>
    </row>
    <row r="437" spans="1:51" s="14" customFormat="1" ht="12">
      <c r="A437" s="14"/>
      <c r="B437" s="234"/>
      <c r="C437" s="235"/>
      <c r="D437" s="217" t="s">
        <v>135</v>
      </c>
      <c r="E437" s="236" t="s">
        <v>19</v>
      </c>
      <c r="F437" s="237" t="s">
        <v>697</v>
      </c>
      <c r="G437" s="235"/>
      <c r="H437" s="238">
        <v>106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135</v>
      </c>
      <c r="AU437" s="244" t="s">
        <v>82</v>
      </c>
      <c r="AV437" s="14" t="s">
        <v>82</v>
      </c>
      <c r="AW437" s="14" t="s">
        <v>33</v>
      </c>
      <c r="AX437" s="14" t="s">
        <v>72</v>
      </c>
      <c r="AY437" s="244" t="s">
        <v>122</v>
      </c>
    </row>
    <row r="438" spans="1:65" s="2" customFormat="1" ht="24.15" customHeight="1">
      <c r="A438" s="38"/>
      <c r="B438" s="39"/>
      <c r="C438" s="204" t="s">
        <v>534</v>
      </c>
      <c r="D438" s="204" t="s">
        <v>124</v>
      </c>
      <c r="E438" s="205" t="s">
        <v>542</v>
      </c>
      <c r="F438" s="206" t="s">
        <v>543</v>
      </c>
      <c r="G438" s="207" t="s">
        <v>229</v>
      </c>
      <c r="H438" s="208">
        <v>12.887</v>
      </c>
      <c r="I438" s="209"/>
      <c r="J438" s="210">
        <f>ROUND(I438*H438,2)</f>
        <v>0</v>
      </c>
      <c r="K438" s="206" t="s">
        <v>19</v>
      </c>
      <c r="L438" s="44"/>
      <c r="M438" s="211" t="s">
        <v>19</v>
      </c>
      <c r="N438" s="212" t="s">
        <v>43</v>
      </c>
      <c r="O438" s="84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15" t="s">
        <v>129</v>
      </c>
      <c r="AT438" s="215" t="s">
        <v>124</v>
      </c>
      <c r="AU438" s="215" t="s">
        <v>82</v>
      </c>
      <c r="AY438" s="17" t="s">
        <v>122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7" t="s">
        <v>80</v>
      </c>
      <c r="BK438" s="216">
        <f>ROUND(I438*H438,2)</f>
        <v>0</v>
      </c>
      <c r="BL438" s="17" t="s">
        <v>129</v>
      </c>
      <c r="BM438" s="215" t="s">
        <v>544</v>
      </c>
    </row>
    <row r="439" spans="1:47" s="2" customFormat="1" ht="12">
      <c r="A439" s="38"/>
      <c r="B439" s="39"/>
      <c r="C439" s="40"/>
      <c r="D439" s="217" t="s">
        <v>131</v>
      </c>
      <c r="E439" s="40"/>
      <c r="F439" s="218" t="s">
        <v>545</v>
      </c>
      <c r="G439" s="40"/>
      <c r="H439" s="40"/>
      <c r="I439" s="219"/>
      <c r="J439" s="40"/>
      <c r="K439" s="40"/>
      <c r="L439" s="44"/>
      <c r="M439" s="220"/>
      <c r="N439" s="221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131</v>
      </c>
      <c r="AU439" s="17" t="s">
        <v>82</v>
      </c>
    </row>
    <row r="440" spans="1:51" s="14" customFormat="1" ht="12">
      <c r="A440" s="14"/>
      <c r="B440" s="234"/>
      <c r="C440" s="235"/>
      <c r="D440" s="217" t="s">
        <v>135</v>
      </c>
      <c r="E440" s="236" t="s">
        <v>19</v>
      </c>
      <c r="F440" s="237" t="s">
        <v>698</v>
      </c>
      <c r="G440" s="235"/>
      <c r="H440" s="238">
        <v>12.887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135</v>
      </c>
      <c r="AU440" s="244" t="s">
        <v>82</v>
      </c>
      <c r="AV440" s="14" t="s">
        <v>82</v>
      </c>
      <c r="AW440" s="14" t="s">
        <v>33</v>
      </c>
      <c r="AX440" s="14" t="s">
        <v>72</v>
      </c>
      <c r="AY440" s="244" t="s">
        <v>122</v>
      </c>
    </row>
    <row r="441" spans="1:65" s="2" customFormat="1" ht="24.15" customHeight="1">
      <c r="A441" s="38"/>
      <c r="B441" s="39"/>
      <c r="C441" s="204" t="s">
        <v>541</v>
      </c>
      <c r="D441" s="204" t="s">
        <v>124</v>
      </c>
      <c r="E441" s="205" t="s">
        <v>549</v>
      </c>
      <c r="F441" s="206" t="s">
        <v>550</v>
      </c>
      <c r="G441" s="207" t="s">
        <v>229</v>
      </c>
      <c r="H441" s="208">
        <v>75</v>
      </c>
      <c r="I441" s="209"/>
      <c r="J441" s="210">
        <f>ROUND(I441*H441,2)</f>
        <v>0</v>
      </c>
      <c r="K441" s="206" t="s">
        <v>19</v>
      </c>
      <c r="L441" s="44"/>
      <c r="M441" s="211" t="s">
        <v>19</v>
      </c>
      <c r="N441" s="212" t="s">
        <v>43</v>
      </c>
      <c r="O441" s="84"/>
      <c r="P441" s="213">
        <f>O441*H441</f>
        <v>0</v>
      </c>
      <c r="Q441" s="213">
        <v>0</v>
      </c>
      <c r="R441" s="213">
        <f>Q441*H441</f>
        <v>0</v>
      </c>
      <c r="S441" s="213">
        <v>0</v>
      </c>
      <c r="T441" s="21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15" t="s">
        <v>129</v>
      </c>
      <c r="AT441" s="215" t="s">
        <v>124</v>
      </c>
      <c r="AU441" s="215" t="s">
        <v>82</v>
      </c>
      <c r="AY441" s="17" t="s">
        <v>122</v>
      </c>
      <c r="BE441" s="216">
        <f>IF(N441="základní",J441,0)</f>
        <v>0</v>
      </c>
      <c r="BF441" s="216">
        <f>IF(N441="snížená",J441,0)</f>
        <v>0</v>
      </c>
      <c r="BG441" s="216">
        <f>IF(N441="zákl. přenesená",J441,0)</f>
        <v>0</v>
      </c>
      <c r="BH441" s="216">
        <f>IF(N441="sníž. přenesená",J441,0)</f>
        <v>0</v>
      </c>
      <c r="BI441" s="216">
        <f>IF(N441="nulová",J441,0)</f>
        <v>0</v>
      </c>
      <c r="BJ441" s="17" t="s">
        <v>80</v>
      </c>
      <c r="BK441" s="216">
        <f>ROUND(I441*H441,2)</f>
        <v>0</v>
      </c>
      <c r="BL441" s="17" t="s">
        <v>129</v>
      </c>
      <c r="BM441" s="215" t="s">
        <v>551</v>
      </c>
    </row>
    <row r="442" spans="1:47" s="2" customFormat="1" ht="12">
      <c r="A442" s="38"/>
      <c r="B442" s="39"/>
      <c r="C442" s="40"/>
      <c r="D442" s="217" t="s">
        <v>131</v>
      </c>
      <c r="E442" s="40"/>
      <c r="F442" s="218" t="s">
        <v>552</v>
      </c>
      <c r="G442" s="40"/>
      <c r="H442" s="40"/>
      <c r="I442" s="219"/>
      <c r="J442" s="40"/>
      <c r="K442" s="40"/>
      <c r="L442" s="44"/>
      <c r="M442" s="220"/>
      <c r="N442" s="221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131</v>
      </c>
      <c r="AU442" s="17" t="s">
        <v>82</v>
      </c>
    </row>
    <row r="443" spans="1:51" s="14" customFormat="1" ht="12">
      <c r="A443" s="14"/>
      <c r="B443" s="234"/>
      <c r="C443" s="235"/>
      <c r="D443" s="217" t="s">
        <v>135</v>
      </c>
      <c r="E443" s="236" t="s">
        <v>19</v>
      </c>
      <c r="F443" s="237" t="s">
        <v>553</v>
      </c>
      <c r="G443" s="235"/>
      <c r="H443" s="238">
        <v>26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135</v>
      </c>
      <c r="AU443" s="244" t="s">
        <v>82</v>
      </c>
      <c r="AV443" s="14" t="s">
        <v>82</v>
      </c>
      <c r="AW443" s="14" t="s">
        <v>33</v>
      </c>
      <c r="AX443" s="14" t="s">
        <v>72</v>
      </c>
      <c r="AY443" s="244" t="s">
        <v>122</v>
      </c>
    </row>
    <row r="444" spans="1:51" s="14" customFormat="1" ht="12">
      <c r="A444" s="14"/>
      <c r="B444" s="234"/>
      <c r="C444" s="235"/>
      <c r="D444" s="217" t="s">
        <v>135</v>
      </c>
      <c r="E444" s="236" t="s">
        <v>19</v>
      </c>
      <c r="F444" s="237" t="s">
        <v>554</v>
      </c>
      <c r="G444" s="235"/>
      <c r="H444" s="238">
        <v>24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135</v>
      </c>
      <c r="AU444" s="244" t="s">
        <v>82</v>
      </c>
      <c r="AV444" s="14" t="s">
        <v>82</v>
      </c>
      <c r="AW444" s="14" t="s">
        <v>33</v>
      </c>
      <c r="AX444" s="14" t="s">
        <v>72</v>
      </c>
      <c r="AY444" s="244" t="s">
        <v>122</v>
      </c>
    </row>
    <row r="445" spans="1:51" s="14" customFormat="1" ht="12">
      <c r="A445" s="14"/>
      <c r="B445" s="234"/>
      <c r="C445" s="235"/>
      <c r="D445" s="217" t="s">
        <v>135</v>
      </c>
      <c r="E445" s="236" t="s">
        <v>19</v>
      </c>
      <c r="F445" s="237" t="s">
        <v>555</v>
      </c>
      <c r="G445" s="235"/>
      <c r="H445" s="238">
        <v>25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135</v>
      </c>
      <c r="AU445" s="244" t="s">
        <v>82</v>
      </c>
      <c r="AV445" s="14" t="s">
        <v>82</v>
      </c>
      <c r="AW445" s="14" t="s">
        <v>33</v>
      </c>
      <c r="AX445" s="14" t="s">
        <v>72</v>
      </c>
      <c r="AY445" s="244" t="s">
        <v>122</v>
      </c>
    </row>
    <row r="446" spans="1:65" s="2" customFormat="1" ht="16.5" customHeight="1">
      <c r="A446" s="38"/>
      <c r="B446" s="39"/>
      <c r="C446" s="204" t="s">
        <v>548</v>
      </c>
      <c r="D446" s="204" t="s">
        <v>124</v>
      </c>
      <c r="E446" s="205" t="s">
        <v>557</v>
      </c>
      <c r="F446" s="206" t="s">
        <v>558</v>
      </c>
      <c r="G446" s="207" t="s">
        <v>229</v>
      </c>
      <c r="H446" s="208">
        <v>1108.14</v>
      </c>
      <c r="I446" s="209"/>
      <c r="J446" s="210">
        <f>ROUND(I446*H446,2)</f>
        <v>0</v>
      </c>
      <c r="K446" s="206" t="s">
        <v>128</v>
      </c>
      <c r="L446" s="44"/>
      <c r="M446" s="211" t="s">
        <v>19</v>
      </c>
      <c r="N446" s="212" t="s">
        <v>43</v>
      </c>
      <c r="O446" s="84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15" t="s">
        <v>129</v>
      </c>
      <c r="AT446" s="215" t="s">
        <v>124</v>
      </c>
      <c r="AU446" s="215" t="s">
        <v>82</v>
      </c>
      <c r="AY446" s="17" t="s">
        <v>122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7" t="s">
        <v>80</v>
      </c>
      <c r="BK446" s="216">
        <f>ROUND(I446*H446,2)</f>
        <v>0</v>
      </c>
      <c r="BL446" s="17" t="s">
        <v>129</v>
      </c>
      <c r="BM446" s="215" t="s">
        <v>559</v>
      </c>
    </row>
    <row r="447" spans="1:47" s="2" customFormat="1" ht="12">
      <c r="A447" s="38"/>
      <c r="B447" s="39"/>
      <c r="C447" s="40"/>
      <c r="D447" s="217" t="s">
        <v>131</v>
      </c>
      <c r="E447" s="40"/>
      <c r="F447" s="218" t="s">
        <v>560</v>
      </c>
      <c r="G447" s="40"/>
      <c r="H447" s="40"/>
      <c r="I447" s="219"/>
      <c r="J447" s="40"/>
      <c r="K447" s="40"/>
      <c r="L447" s="44"/>
      <c r="M447" s="220"/>
      <c r="N447" s="221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131</v>
      </c>
      <c r="AU447" s="17" t="s">
        <v>82</v>
      </c>
    </row>
    <row r="448" spans="1:47" s="2" customFormat="1" ht="12">
      <c r="A448" s="38"/>
      <c r="B448" s="39"/>
      <c r="C448" s="40"/>
      <c r="D448" s="222" t="s">
        <v>133</v>
      </c>
      <c r="E448" s="40"/>
      <c r="F448" s="223" t="s">
        <v>561</v>
      </c>
      <c r="G448" s="40"/>
      <c r="H448" s="40"/>
      <c r="I448" s="219"/>
      <c r="J448" s="40"/>
      <c r="K448" s="40"/>
      <c r="L448" s="44"/>
      <c r="M448" s="220"/>
      <c r="N448" s="221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133</v>
      </c>
      <c r="AU448" s="17" t="s">
        <v>82</v>
      </c>
    </row>
    <row r="449" spans="1:51" s="13" customFormat="1" ht="12">
      <c r="A449" s="13"/>
      <c r="B449" s="224"/>
      <c r="C449" s="225"/>
      <c r="D449" s="217" t="s">
        <v>135</v>
      </c>
      <c r="E449" s="226" t="s">
        <v>19</v>
      </c>
      <c r="F449" s="227" t="s">
        <v>203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135</v>
      </c>
      <c r="AU449" s="233" t="s">
        <v>82</v>
      </c>
      <c r="AV449" s="13" t="s">
        <v>80</v>
      </c>
      <c r="AW449" s="13" t="s">
        <v>33</v>
      </c>
      <c r="AX449" s="13" t="s">
        <v>72</v>
      </c>
      <c r="AY449" s="233" t="s">
        <v>122</v>
      </c>
    </row>
    <row r="450" spans="1:51" s="14" customFormat="1" ht="12">
      <c r="A450" s="14"/>
      <c r="B450" s="234"/>
      <c r="C450" s="235"/>
      <c r="D450" s="217" t="s">
        <v>135</v>
      </c>
      <c r="E450" s="236" t="s">
        <v>19</v>
      </c>
      <c r="F450" s="237" t="s">
        <v>695</v>
      </c>
      <c r="G450" s="235"/>
      <c r="H450" s="238">
        <v>1108.14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135</v>
      </c>
      <c r="AU450" s="244" t="s">
        <v>82</v>
      </c>
      <c r="AV450" s="14" t="s">
        <v>82</v>
      </c>
      <c r="AW450" s="14" t="s">
        <v>33</v>
      </c>
      <c r="AX450" s="14" t="s">
        <v>72</v>
      </c>
      <c r="AY450" s="244" t="s">
        <v>122</v>
      </c>
    </row>
    <row r="451" spans="1:65" s="2" customFormat="1" ht="24.15" customHeight="1">
      <c r="A451" s="38"/>
      <c r="B451" s="39"/>
      <c r="C451" s="204" t="s">
        <v>556</v>
      </c>
      <c r="D451" s="204" t="s">
        <v>124</v>
      </c>
      <c r="E451" s="205" t="s">
        <v>563</v>
      </c>
      <c r="F451" s="206" t="s">
        <v>564</v>
      </c>
      <c r="G451" s="207" t="s">
        <v>229</v>
      </c>
      <c r="H451" s="208">
        <v>24</v>
      </c>
      <c r="I451" s="209"/>
      <c r="J451" s="210">
        <f>ROUND(I451*H451,2)</f>
        <v>0</v>
      </c>
      <c r="K451" s="206" t="s">
        <v>128</v>
      </c>
      <c r="L451" s="44"/>
      <c r="M451" s="211" t="s">
        <v>19</v>
      </c>
      <c r="N451" s="212" t="s">
        <v>43</v>
      </c>
      <c r="O451" s="84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5" t="s">
        <v>129</v>
      </c>
      <c r="AT451" s="215" t="s">
        <v>124</v>
      </c>
      <c r="AU451" s="215" t="s">
        <v>82</v>
      </c>
      <c r="AY451" s="17" t="s">
        <v>122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7" t="s">
        <v>80</v>
      </c>
      <c r="BK451" s="216">
        <f>ROUND(I451*H451,2)</f>
        <v>0</v>
      </c>
      <c r="BL451" s="17" t="s">
        <v>129</v>
      </c>
      <c r="BM451" s="215" t="s">
        <v>565</v>
      </c>
    </row>
    <row r="452" spans="1:47" s="2" customFormat="1" ht="12">
      <c r="A452" s="38"/>
      <c r="B452" s="39"/>
      <c r="C452" s="40"/>
      <c r="D452" s="217" t="s">
        <v>131</v>
      </c>
      <c r="E452" s="40"/>
      <c r="F452" s="218" t="s">
        <v>566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131</v>
      </c>
      <c r="AU452" s="17" t="s">
        <v>82</v>
      </c>
    </row>
    <row r="453" spans="1:47" s="2" customFormat="1" ht="12">
      <c r="A453" s="38"/>
      <c r="B453" s="39"/>
      <c r="C453" s="40"/>
      <c r="D453" s="222" t="s">
        <v>133</v>
      </c>
      <c r="E453" s="40"/>
      <c r="F453" s="223" t="s">
        <v>567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133</v>
      </c>
      <c r="AU453" s="17" t="s">
        <v>82</v>
      </c>
    </row>
    <row r="454" spans="1:51" s="14" customFormat="1" ht="12">
      <c r="A454" s="14"/>
      <c r="B454" s="234"/>
      <c r="C454" s="235"/>
      <c r="D454" s="217" t="s">
        <v>135</v>
      </c>
      <c r="E454" s="236" t="s">
        <v>19</v>
      </c>
      <c r="F454" s="237" t="s">
        <v>554</v>
      </c>
      <c r="G454" s="235"/>
      <c r="H454" s="238">
        <v>24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135</v>
      </c>
      <c r="AU454" s="244" t="s">
        <v>82</v>
      </c>
      <c r="AV454" s="14" t="s">
        <v>82</v>
      </c>
      <c r="AW454" s="14" t="s">
        <v>33</v>
      </c>
      <c r="AX454" s="14" t="s">
        <v>72</v>
      </c>
      <c r="AY454" s="244" t="s">
        <v>122</v>
      </c>
    </row>
    <row r="455" spans="1:65" s="2" customFormat="1" ht="24.15" customHeight="1">
      <c r="A455" s="38"/>
      <c r="B455" s="39"/>
      <c r="C455" s="204" t="s">
        <v>562</v>
      </c>
      <c r="D455" s="204" t="s">
        <v>124</v>
      </c>
      <c r="E455" s="205" t="s">
        <v>569</v>
      </c>
      <c r="F455" s="206" t="s">
        <v>570</v>
      </c>
      <c r="G455" s="207" t="s">
        <v>229</v>
      </c>
      <c r="H455" s="208">
        <v>25</v>
      </c>
      <c r="I455" s="209"/>
      <c r="J455" s="210">
        <f>ROUND(I455*H455,2)</f>
        <v>0</v>
      </c>
      <c r="K455" s="206" t="s">
        <v>128</v>
      </c>
      <c r="L455" s="44"/>
      <c r="M455" s="211" t="s">
        <v>19</v>
      </c>
      <c r="N455" s="212" t="s">
        <v>43</v>
      </c>
      <c r="O455" s="84"/>
      <c r="P455" s="213">
        <f>O455*H455</f>
        <v>0</v>
      </c>
      <c r="Q455" s="213">
        <v>0</v>
      </c>
      <c r="R455" s="213">
        <f>Q455*H455</f>
        <v>0</v>
      </c>
      <c r="S455" s="213">
        <v>0</v>
      </c>
      <c r="T455" s="214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15" t="s">
        <v>129</v>
      </c>
      <c r="AT455" s="215" t="s">
        <v>124</v>
      </c>
      <c r="AU455" s="215" t="s">
        <v>82</v>
      </c>
      <c r="AY455" s="17" t="s">
        <v>122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7" t="s">
        <v>80</v>
      </c>
      <c r="BK455" s="216">
        <f>ROUND(I455*H455,2)</f>
        <v>0</v>
      </c>
      <c r="BL455" s="17" t="s">
        <v>129</v>
      </c>
      <c r="BM455" s="215" t="s">
        <v>571</v>
      </c>
    </row>
    <row r="456" spans="1:47" s="2" customFormat="1" ht="12">
      <c r="A456" s="38"/>
      <c r="B456" s="39"/>
      <c r="C456" s="40"/>
      <c r="D456" s="217" t="s">
        <v>131</v>
      </c>
      <c r="E456" s="40"/>
      <c r="F456" s="218" t="s">
        <v>572</v>
      </c>
      <c r="G456" s="40"/>
      <c r="H456" s="40"/>
      <c r="I456" s="219"/>
      <c r="J456" s="40"/>
      <c r="K456" s="40"/>
      <c r="L456" s="44"/>
      <c r="M456" s="220"/>
      <c r="N456" s="221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131</v>
      </c>
      <c r="AU456" s="17" t="s">
        <v>82</v>
      </c>
    </row>
    <row r="457" spans="1:47" s="2" customFormat="1" ht="12">
      <c r="A457" s="38"/>
      <c r="B457" s="39"/>
      <c r="C457" s="40"/>
      <c r="D457" s="222" t="s">
        <v>133</v>
      </c>
      <c r="E457" s="40"/>
      <c r="F457" s="223" t="s">
        <v>573</v>
      </c>
      <c r="G457" s="40"/>
      <c r="H457" s="40"/>
      <c r="I457" s="219"/>
      <c r="J457" s="40"/>
      <c r="K457" s="40"/>
      <c r="L457" s="44"/>
      <c r="M457" s="220"/>
      <c r="N457" s="221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133</v>
      </c>
      <c r="AU457" s="17" t="s">
        <v>82</v>
      </c>
    </row>
    <row r="458" spans="1:51" s="14" customFormat="1" ht="12">
      <c r="A458" s="14"/>
      <c r="B458" s="234"/>
      <c r="C458" s="235"/>
      <c r="D458" s="217" t="s">
        <v>135</v>
      </c>
      <c r="E458" s="236" t="s">
        <v>19</v>
      </c>
      <c r="F458" s="237" t="s">
        <v>555</v>
      </c>
      <c r="G458" s="235"/>
      <c r="H458" s="238">
        <v>25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135</v>
      </c>
      <c r="AU458" s="244" t="s">
        <v>82</v>
      </c>
      <c r="AV458" s="14" t="s">
        <v>82</v>
      </c>
      <c r="AW458" s="14" t="s">
        <v>33</v>
      </c>
      <c r="AX458" s="14" t="s">
        <v>72</v>
      </c>
      <c r="AY458" s="244" t="s">
        <v>122</v>
      </c>
    </row>
    <row r="459" spans="1:65" s="2" customFormat="1" ht="24.15" customHeight="1">
      <c r="A459" s="38"/>
      <c r="B459" s="39"/>
      <c r="C459" s="204" t="s">
        <v>568</v>
      </c>
      <c r="D459" s="204" t="s">
        <v>124</v>
      </c>
      <c r="E459" s="205" t="s">
        <v>575</v>
      </c>
      <c r="F459" s="206" t="s">
        <v>237</v>
      </c>
      <c r="G459" s="207" t="s">
        <v>229</v>
      </c>
      <c r="H459" s="208">
        <v>1266.056</v>
      </c>
      <c r="I459" s="209"/>
      <c r="J459" s="210">
        <f>ROUND(I459*H459,2)</f>
        <v>0</v>
      </c>
      <c r="K459" s="206" t="s">
        <v>128</v>
      </c>
      <c r="L459" s="44"/>
      <c r="M459" s="211" t="s">
        <v>19</v>
      </c>
      <c r="N459" s="212" t="s">
        <v>43</v>
      </c>
      <c r="O459" s="8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5" t="s">
        <v>129</v>
      </c>
      <c r="AT459" s="215" t="s">
        <v>124</v>
      </c>
      <c r="AU459" s="215" t="s">
        <v>82</v>
      </c>
      <c r="AY459" s="17" t="s">
        <v>122</v>
      </c>
      <c r="BE459" s="216">
        <f>IF(N459="základní",J459,0)</f>
        <v>0</v>
      </c>
      <c r="BF459" s="216">
        <f>IF(N459="snížená",J459,0)</f>
        <v>0</v>
      </c>
      <c r="BG459" s="216">
        <f>IF(N459="zákl. přenesená",J459,0)</f>
        <v>0</v>
      </c>
      <c r="BH459" s="216">
        <f>IF(N459="sníž. přenesená",J459,0)</f>
        <v>0</v>
      </c>
      <c r="BI459" s="216">
        <f>IF(N459="nulová",J459,0)</f>
        <v>0</v>
      </c>
      <c r="BJ459" s="17" t="s">
        <v>80</v>
      </c>
      <c r="BK459" s="216">
        <f>ROUND(I459*H459,2)</f>
        <v>0</v>
      </c>
      <c r="BL459" s="17" t="s">
        <v>129</v>
      </c>
      <c r="BM459" s="215" t="s">
        <v>576</v>
      </c>
    </row>
    <row r="460" spans="1:47" s="2" customFormat="1" ht="12">
      <c r="A460" s="38"/>
      <c r="B460" s="39"/>
      <c r="C460" s="40"/>
      <c r="D460" s="217" t="s">
        <v>131</v>
      </c>
      <c r="E460" s="40"/>
      <c r="F460" s="218" t="s">
        <v>237</v>
      </c>
      <c r="G460" s="40"/>
      <c r="H460" s="40"/>
      <c r="I460" s="219"/>
      <c r="J460" s="40"/>
      <c r="K460" s="40"/>
      <c r="L460" s="44"/>
      <c r="M460" s="220"/>
      <c r="N460" s="221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131</v>
      </c>
      <c r="AU460" s="17" t="s">
        <v>82</v>
      </c>
    </row>
    <row r="461" spans="1:47" s="2" customFormat="1" ht="12">
      <c r="A461" s="38"/>
      <c r="B461" s="39"/>
      <c r="C461" s="40"/>
      <c r="D461" s="222" t="s">
        <v>133</v>
      </c>
      <c r="E461" s="40"/>
      <c r="F461" s="223" t="s">
        <v>577</v>
      </c>
      <c r="G461" s="40"/>
      <c r="H461" s="40"/>
      <c r="I461" s="219"/>
      <c r="J461" s="40"/>
      <c r="K461" s="40"/>
      <c r="L461" s="44"/>
      <c r="M461" s="220"/>
      <c r="N461" s="221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133</v>
      </c>
      <c r="AU461" s="17" t="s">
        <v>82</v>
      </c>
    </row>
    <row r="462" spans="1:51" s="14" customFormat="1" ht="12">
      <c r="A462" s="14"/>
      <c r="B462" s="234"/>
      <c r="C462" s="235"/>
      <c r="D462" s="217" t="s">
        <v>135</v>
      </c>
      <c r="E462" s="236" t="s">
        <v>19</v>
      </c>
      <c r="F462" s="237" t="s">
        <v>696</v>
      </c>
      <c r="G462" s="235"/>
      <c r="H462" s="238">
        <v>1134.056</v>
      </c>
      <c r="I462" s="239"/>
      <c r="J462" s="235"/>
      <c r="K462" s="235"/>
      <c r="L462" s="240"/>
      <c r="M462" s="241"/>
      <c r="N462" s="242"/>
      <c r="O462" s="242"/>
      <c r="P462" s="242"/>
      <c r="Q462" s="242"/>
      <c r="R462" s="242"/>
      <c r="S462" s="242"/>
      <c r="T462" s="24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4" t="s">
        <v>135</v>
      </c>
      <c r="AU462" s="244" t="s">
        <v>82</v>
      </c>
      <c r="AV462" s="14" t="s">
        <v>82</v>
      </c>
      <c r="AW462" s="14" t="s">
        <v>33</v>
      </c>
      <c r="AX462" s="14" t="s">
        <v>72</v>
      </c>
      <c r="AY462" s="244" t="s">
        <v>122</v>
      </c>
    </row>
    <row r="463" spans="1:51" s="14" customFormat="1" ht="12">
      <c r="A463" s="14"/>
      <c r="B463" s="234"/>
      <c r="C463" s="235"/>
      <c r="D463" s="217" t="s">
        <v>135</v>
      </c>
      <c r="E463" s="236" t="s">
        <v>19</v>
      </c>
      <c r="F463" s="237" t="s">
        <v>697</v>
      </c>
      <c r="G463" s="235"/>
      <c r="H463" s="238">
        <v>106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135</v>
      </c>
      <c r="AU463" s="244" t="s">
        <v>82</v>
      </c>
      <c r="AV463" s="14" t="s">
        <v>82</v>
      </c>
      <c r="AW463" s="14" t="s">
        <v>33</v>
      </c>
      <c r="AX463" s="14" t="s">
        <v>72</v>
      </c>
      <c r="AY463" s="244" t="s">
        <v>122</v>
      </c>
    </row>
    <row r="464" spans="1:51" s="14" customFormat="1" ht="12">
      <c r="A464" s="14"/>
      <c r="B464" s="234"/>
      <c r="C464" s="235"/>
      <c r="D464" s="217" t="s">
        <v>135</v>
      </c>
      <c r="E464" s="236" t="s">
        <v>19</v>
      </c>
      <c r="F464" s="237" t="s">
        <v>553</v>
      </c>
      <c r="G464" s="235"/>
      <c r="H464" s="238">
        <v>26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135</v>
      </c>
      <c r="AU464" s="244" t="s">
        <v>82</v>
      </c>
      <c r="AV464" s="14" t="s">
        <v>82</v>
      </c>
      <c r="AW464" s="14" t="s">
        <v>33</v>
      </c>
      <c r="AX464" s="14" t="s">
        <v>72</v>
      </c>
      <c r="AY464" s="244" t="s">
        <v>122</v>
      </c>
    </row>
    <row r="465" spans="1:65" s="2" customFormat="1" ht="24.15" customHeight="1">
      <c r="A465" s="38"/>
      <c r="B465" s="39"/>
      <c r="C465" s="204" t="s">
        <v>574</v>
      </c>
      <c r="D465" s="204" t="s">
        <v>124</v>
      </c>
      <c r="E465" s="205" t="s">
        <v>579</v>
      </c>
      <c r="F465" s="206" t="s">
        <v>580</v>
      </c>
      <c r="G465" s="207" t="s">
        <v>229</v>
      </c>
      <c r="H465" s="208">
        <v>12.887</v>
      </c>
      <c r="I465" s="209"/>
      <c r="J465" s="210">
        <f>ROUND(I465*H465,2)</f>
        <v>0</v>
      </c>
      <c r="K465" s="206" t="s">
        <v>128</v>
      </c>
      <c r="L465" s="44"/>
      <c r="M465" s="211" t="s">
        <v>19</v>
      </c>
      <c r="N465" s="212" t="s">
        <v>43</v>
      </c>
      <c r="O465" s="84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15" t="s">
        <v>129</v>
      </c>
      <c r="AT465" s="215" t="s">
        <v>124</v>
      </c>
      <c r="AU465" s="215" t="s">
        <v>82</v>
      </c>
      <c r="AY465" s="17" t="s">
        <v>122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7" t="s">
        <v>80</v>
      </c>
      <c r="BK465" s="216">
        <f>ROUND(I465*H465,2)</f>
        <v>0</v>
      </c>
      <c r="BL465" s="17" t="s">
        <v>129</v>
      </c>
      <c r="BM465" s="215" t="s">
        <v>581</v>
      </c>
    </row>
    <row r="466" spans="1:47" s="2" customFormat="1" ht="12">
      <c r="A466" s="38"/>
      <c r="B466" s="39"/>
      <c r="C466" s="40"/>
      <c r="D466" s="217" t="s">
        <v>131</v>
      </c>
      <c r="E466" s="40"/>
      <c r="F466" s="218" t="s">
        <v>580</v>
      </c>
      <c r="G466" s="40"/>
      <c r="H466" s="40"/>
      <c r="I466" s="219"/>
      <c r="J466" s="40"/>
      <c r="K466" s="40"/>
      <c r="L466" s="44"/>
      <c r="M466" s="220"/>
      <c r="N466" s="221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131</v>
      </c>
      <c r="AU466" s="17" t="s">
        <v>82</v>
      </c>
    </row>
    <row r="467" spans="1:47" s="2" customFormat="1" ht="12">
      <c r="A467" s="38"/>
      <c r="B467" s="39"/>
      <c r="C467" s="40"/>
      <c r="D467" s="222" t="s">
        <v>133</v>
      </c>
      <c r="E467" s="40"/>
      <c r="F467" s="223" t="s">
        <v>582</v>
      </c>
      <c r="G467" s="40"/>
      <c r="H467" s="40"/>
      <c r="I467" s="219"/>
      <c r="J467" s="40"/>
      <c r="K467" s="40"/>
      <c r="L467" s="44"/>
      <c r="M467" s="220"/>
      <c r="N467" s="221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133</v>
      </c>
      <c r="AU467" s="17" t="s">
        <v>82</v>
      </c>
    </row>
    <row r="468" spans="1:51" s="14" customFormat="1" ht="12">
      <c r="A468" s="14"/>
      <c r="B468" s="234"/>
      <c r="C468" s="235"/>
      <c r="D468" s="217" t="s">
        <v>135</v>
      </c>
      <c r="E468" s="236" t="s">
        <v>19</v>
      </c>
      <c r="F468" s="237" t="s">
        <v>698</v>
      </c>
      <c r="G468" s="235"/>
      <c r="H468" s="238">
        <v>12.887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135</v>
      </c>
      <c r="AU468" s="244" t="s">
        <v>82</v>
      </c>
      <c r="AV468" s="14" t="s">
        <v>82</v>
      </c>
      <c r="AW468" s="14" t="s">
        <v>33</v>
      </c>
      <c r="AX468" s="14" t="s">
        <v>72</v>
      </c>
      <c r="AY468" s="244" t="s">
        <v>122</v>
      </c>
    </row>
    <row r="469" spans="1:63" s="12" customFormat="1" ht="22.8" customHeight="1">
      <c r="A469" s="12"/>
      <c r="B469" s="188"/>
      <c r="C469" s="189"/>
      <c r="D469" s="190" t="s">
        <v>71</v>
      </c>
      <c r="E469" s="202" t="s">
        <v>583</v>
      </c>
      <c r="F469" s="202" t="s">
        <v>584</v>
      </c>
      <c r="G469" s="189"/>
      <c r="H469" s="189"/>
      <c r="I469" s="192"/>
      <c r="J469" s="203">
        <f>BK469</f>
        <v>0</v>
      </c>
      <c r="K469" s="189"/>
      <c r="L469" s="194"/>
      <c r="M469" s="195"/>
      <c r="N469" s="196"/>
      <c r="O469" s="196"/>
      <c r="P469" s="197">
        <f>SUM(P470:P475)</f>
        <v>0</v>
      </c>
      <c r="Q469" s="196"/>
      <c r="R469" s="197">
        <f>SUM(R470:R475)</f>
        <v>0</v>
      </c>
      <c r="S469" s="196"/>
      <c r="T469" s="198">
        <f>SUM(T470:T475)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99" t="s">
        <v>80</v>
      </c>
      <c r="AT469" s="200" t="s">
        <v>71</v>
      </c>
      <c r="AU469" s="200" t="s">
        <v>80</v>
      </c>
      <c r="AY469" s="199" t="s">
        <v>122</v>
      </c>
      <c r="BK469" s="201">
        <f>SUM(BK470:BK475)</f>
        <v>0</v>
      </c>
    </row>
    <row r="470" spans="1:65" s="2" customFormat="1" ht="21.75" customHeight="1">
      <c r="A470" s="38"/>
      <c r="B470" s="39"/>
      <c r="C470" s="204" t="s">
        <v>578</v>
      </c>
      <c r="D470" s="204" t="s">
        <v>124</v>
      </c>
      <c r="E470" s="205" t="s">
        <v>586</v>
      </c>
      <c r="F470" s="206" t="s">
        <v>587</v>
      </c>
      <c r="G470" s="207" t="s">
        <v>229</v>
      </c>
      <c r="H470" s="208">
        <v>310.697</v>
      </c>
      <c r="I470" s="209"/>
      <c r="J470" s="210">
        <f>ROUND(I470*H470,2)</f>
        <v>0</v>
      </c>
      <c r="K470" s="206" t="s">
        <v>128</v>
      </c>
      <c r="L470" s="44"/>
      <c r="M470" s="211" t="s">
        <v>19</v>
      </c>
      <c r="N470" s="212" t="s">
        <v>43</v>
      </c>
      <c r="O470" s="84"/>
      <c r="P470" s="213">
        <f>O470*H470</f>
        <v>0</v>
      </c>
      <c r="Q470" s="213">
        <v>0</v>
      </c>
      <c r="R470" s="213">
        <f>Q470*H470</f>
        <v>0</v>
      </c>
      <c r="S470" s="213">
        <v>0</v>
      </c>
      <c r="T470" s="214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15" t="s">
        <v>129</v>
      </c>
      <c r="AT470" s="215" t="s">
        <v>124</v>
      </c>
      <c r="AU470" s="215" t="s">
        <v>82</v>
      </c>
      <c r="AY470" s="17" t="s">
        <v>122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80</v>
      </c>
      <c r="BK470" s="216">
        <f>ROUND(I470*H470,2)</f>
        <v>0</v>
      </c>
      <c r="BL470" s="17" t="s">
        <v>129</v>
      </c>
      <c r="BM470" s="215" t="s">
        <v>588</v>
      </c>
    </row>
    <row r="471" spans="1:47" s="2" customFormat="1" ht="12">
      <c r="A471" s="38"/>
      <c r="B471" s="39"/>
      <c r="C471" s="40"/>
      <c r="D471" s="217" t="s">
        <v>131</v>
      </c>
      <c r="E471" s="40"/>
      <c r="F471" s="218" t="s">
        <v>589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131</v>
      </c>
      <c r="AU471" s="17" t="s">
        <v>82</v>
      </c>
    </row>
    <row r="472" spans="1:47" s="2" customFormat="1" ht="12">
      <c r="A472" s="38"/>
      <c r="B472" s="39"/>
      <c r="C472" s="40"/>
      <c r="D472" s="222" t="s">
        <v>133</v>
      </c>
      <c r="E472" s="40"/>
      <c r="F472" s="223" t="s">
        <v>590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133</v>
      </c>
      <c r="AU472" s="17" t="s">
        <v>82</v>
      </c>
    </row>
    <row r="473" spans="1:65" s="2" customFormat="1" ht="21.75" customHeight="1">
      <c r="A473" s="38"/>
      <c r="B473" s="39"/>
      <c r="C473" s="204" t="s">
        <v>585</v>
      </c>
      <c r="D473" s="204" t="s">
        <v>124</v>
      </c>
      <c r="E473" s="205" t="s">
        <v>592</v>
      </c>
      <c r="F473" s="206" t="s">
        <v>593</v>
      </c>
      <c r="G473" s="207" t="s">
        <v>229</v>
      </c>
      <c r="H473" s="208">
        <v>310.697</v>
      </c>
      <c r="I473" s="209"/>
      <c r="J473" s="210">
        <f>ROUND(I473*H473,2)</f>
        <v>0</v>
      </c>
      <c r="K473" s="206" t="s">
        <v>128</v>
      </c>
      <c r="L473" s="44"/>
      <c r="M473" s="211" t="s">
        <v>19</v>
      </c>
      <c r="N473" s="212" t="s">
        <v>43</v>
      </c>
      <c r="O473" s="8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15" t="s">
        <v>129</v>
      </c>
      <c r="AT473" s="215" t="s">
        <v>124</v>
      </c>
      <c r="AU473" s="215" t="s">
        <v>82</v>
      </c>
      <c r="AY473" s="17" t="s">
        <v>122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7" t="s">
        <v>80</v>
      </c>
      <c r="BK473" s="216">
        <f>ROUND(I473*H473,2)</f>
        <v>0</v>
      </c>
      <c r="BL473" s="17" t="s">
        <v>129</v>
      </c>
      <c r="BM473" s="215" t="s">
        <v>594</v>
      </c>
    </row>
    <row r="474" spans="1:47" s="2" customFormat="1" ht="12">
      <c r="A474" s="38"/>
      <c r="B474" s="39"/>
      <c r="C474" s="40"/>
      <c r="D474" s="217" t="s">
        <v>131</v>
      </c>
      <c r="E474" s="40"/>
      <c r="F474" s="218" t="s">
        <v>595</v>
      </c>
      <c r="G474" s="40"/>
      <c r="H474" s="40"/>
      <c r="I474" s="219"/>
      <c r="J474" s="40"/>
      <c r="K474" s="40"/>
      <c r="L474" s="44"/>
      <c r="M474" s="220"/>
      <c r="N474" s="221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131</v>
      </c>
      <c r="AU474" s="17" t="s">
        <v>82</v>
      </c>
    </row>
    <row r="475" spans="1:47" s="2" customFormat="1" ht="12">
      <c r="A475" s="38"/>
      <c r="B475" s="39"/>
      <c r="C475" s="40"/>
      <c r="D475" s="222" t="s">
        <v>133</v>
      </c>
      <c r="E475" s="40"/>
      <c r="F475" s="223" t="s">
        <v>596</v>
      </c>
      <c r="G475" s="40"/>
      <c r="H475" s="40"/>
      <c r="I475" s="219"/>
      <c r="J475" s="40"/>
      <c r="K475" s="40"/>
      <c r="L475" s="44"/>
      <c r="M475" s="256"/>
      <c r="N475" s="257"/>
      <c r="O475" s="258"/>
      <c r="P475" s="258"/>
      <c r="Q475" s="258"/>
      <c r="R475" s="258"/>
      <c r="S475" s="258"/>
      <c r="T475" s="259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133</v>
      </c>
      <c r="AU475" s="17" t="s">
        <v>82</v>
      </c>
    </row>
    <row r="476" spans="1:31" s="2" customFormat="1" ht="6.95" customHeight="1">
      <c r="A476" s="38"/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44"/>
      <c r="M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</row>
  </sheetData>
  <sheetProtection password="CC35" sheet="1" objects="1" scenarios="1" formatColumns="0" formatRows="0" autoFilter="0"/>
  <autoFilter ref="C86:K47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113107223"/>
    <hyperlink ref="F99" r:id="rId2" display="https://podminky.urs.cz/item/CS_URS_2023_01/113154223"/>
    <hyperlink ref="F108" r:id="rId3" display="https://podminky.urs.cz/item/CS_URS_2023_01/113154431"/>
    <hyperlink ref="F116" r:id="rId4" display="https://podminky.urs.cz/item/CS_URS_2023_01/122252203"/>
    <hyperlink ref="F124" r:id="rId5" display="https://podminky.urs.cz/item/CS_URS_2023_01/132251251"/>
    <hyperlink ref="F141" r:id="rId6" display="https://podminky.urs.cz/item/CS_URS_2023_01/167151101"/>
    <hyperlink ref="F146" r:id="rId7" display="https://podminky.urs.cz/item/CS_URS_2023_01/171152111"/>
    <hyperlink ref="F157" r:id="rId8" display="https://podminky.urs.cz/item/CS_URS_2023_01/171201231"/>
    <hyperlink ref="F163" r:id="rId9" display="https://podminky.urs.cz/item/CS_URS_2023_01/174151101"/>
    <hyperlink ref="F169" r:id="rId10" display="https://podminky.urs.cz/item/CS_URS_2023_01/181951112"/>
    <hyperlink ref="F177" r:id="rId11" display="https://podminky.urs.cz/item/CS_URS_2023_01/451315126"/>
    <hyperlink ref="F183" r:id="rId12" display="https://podminky.urs.cz/item/CS_URS_2023_01/451541111"/>
    <hyperlink ref="F189" r:id="rId13" display="https://podminky.urs.cz/item/CS_URS_2023_01/451573111"/>
    <hyperlink ref="F197" r:id="rId14" display="https://podminky.urs.cz/item/CS_URS_2023_01/564760101"/>
    <hyperlink ref="F203" r:id="rId15" display="https://podminky.urs.cz/item/CS_URS_2023_01/564851111"/>
    <hyperlink ref="F210" r:id="rId16" display="https://podminky.urs.cz/item/CS_URS_2023_01/564861111"/>
    <hyperlink ref="F218" r:id="rId17" display="https://podminky.urs.cz/item/CS_URS_2023_01/565135101"/>
    <hyperlink ref="F225" r:id="rId18" display="https://podminky.urs.cz/item/CS_URS_2023_01/569903311"/>
    <hyperlink ref="F233" r:id="rId19" display="https://podminky.urs.cz/item/CS_URS_2023_01/572531122"/>
    <hyperlink ref="F240" r:id="rId20" display="https://podminky.urs.cz/item/CS_URS_2023_01/573231107"/>
    <hyperlink ref="F257" r:id="rId21" display="https://podminky.urs.cz/item/CS_URS_2023_01/577144121"/>
    <hyperlink ref="F273" r:id="rId22" display="https://podminky.urs.cz/item/CS_URS_2023_01/577145112"/>
    <hyperlink ref="F280" r:id="rId23" display="https://podminky.urs.cz/item/CS_URS_2023_01/577165122"/>
    <hyperlink ref="F288" r:id="rId24" display="https://podminky.urs.cz/item/CS_URS_2023_01/597161111"/>
    <hyperlink ref="F295" r:id="rId25" display="https://podminky.urs.cz/item/CS_URS_2023_01/899431111"/>
    <hyperlink ref="F301" r:id="rId26" display="https://podminky.urs.cz/item/CS_URS_2023_01/912211111"/>
    <hyperlink ref="F309" r:id="rId27" display="https://podminky.urs.cz/item/CS_URS_2023_01/912221111"/>
    <hyperlink ref="F318" r:id="rId28" display="https://podminky.urs.cz/item/CS_URS_2023_01/915111112"/>
    <hyperlink ref="F325" r:id="rId29" display="https://podminky.urs.cz/item/CS_URS_2023_01/915121122"/>
    <hyperlink ref="F332" r:id="rId30" display="https://podminky.urs.cz/item/CS_URS_2023_01/915211112"/>
    <hyperlink ref="F340" r:id="rId31" display="https://podminky.urs.cz/item/CS_URS_2023_01/915221122"/>
    <hyperlink ref="F348" r:id="rId32" display="https://podminky.urs.cz/item/CS_URS_2023_01/915611111"/>
    <hyperlink ref="F362" r:id="rId33" display="https://podminky.urs.cz/item/CS_URS_2023_01/919535559"/>
    <hyperlink ref="F368" r:id="rId34" display="https://podminky.urs.cz/item/CS_URS_2023_01/919551112"/>
    <hyperlink ref="F377" r:id="rId35" display="https://podminky.urs.cz/item/CS_URS_2023_01/919721282"/>
    <hyperlink ref="F384" r:id="rId36" display="https://podminky.urs.cz/item/CS_URS_2023_01/919732211"/>
    <hyperlink ref="F390" r:id="rId37" display="https://podminky.urs.cz/item/CS_URS_2023_01/919735111"/>
    <hyperlink ref="F397" r:id="rId38" display="https://podminky.urs.cz/item/CS_URS_2023_01/938902151"/>
    <hyperlink ref="F403" r:id="rId39" display="https://podminky.urs.cz/item/CS_URS_2023_01/938909311"/>
    <hyperlink ref="F410" r:id="rId40" display="https://podminky.urs.cz/item/CS_URS_2023_01/961021311"/>
    <hyperlink ref="F416" r:id="rId41" display="https://podminky.urs.cz/item/CS_URS_2023_01/961044111"/>
    <hyperlink ref="F422" r:id="rId42" display="https://podminky.urs.cz/item/CS_URS_2023_01/961055111"/>
    <hyperlink ref="F448" r:id="rId43" display="https://podminky.urs.cz/item/CS_URS_2023_01/997221611"/>
    <hyperlink ref="F453" r:id="rId44" display="https://podminky.urs.cz/item/CS_URS_2023_01/997221861"/>
    <hyperlink ref="F457" r:id="rId45" display="https://podminky.urs.cz/item/CS_URS_2023_01/997221862"/>
    <hyperlink ref="F461" r:id="rId46" display="https://podminky.urs.cz/item/CS_URS_2023_01/997221873"/>
    <hyperlink ref="F467" r:id="rId47" display="https://podminky.urs.cz/item/CS_URS_2023_01/997221875"/>
    <hyperlink ref="F472" r:id="rId48" display="https://podminky.urs.cz/item/CS_URS_2023_01/998225111"/>
    <hyperlink ref="F475" r:id="rId49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II/205 Loza – x III/205 11 Hvozd, oprava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699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ROUND((SUM(BE83:BE115)),2)</f>
        <v>0</v>
      </c>
      <c r="G33" s="38"/>
      <c r="H33" s="38"/>
      <c r="I33" s="148">
        <v>0.21</v>
      </c>
      <c r="J33" s="147">
        <f>ROUND(((SUM(BE83:BE115))*I33),2)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ROUND((SUM(BF83:BF115)),2)</f>
        <v>0</v>
      </c>
      <c r="G34" s="38"/>
      <c r="H34" s="38"/>
      <c r="I34" s="148">
        <v>0.15</v>
      </c>
      <c r="J34" s="147">
        <f>ROUND(((SUM(BF83:BF115))*I34),2)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ROUND((SUM(BG83:BG115)),2)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ROUND((SUM(BH83:BH115)),2)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ROUND((SUM(BI83:BI115)),2)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II/205 Loza – x III/205 11 Hvozd, oprava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 ú. Dražeň 650218, k.ú. Loza 6288611</v>
      </c>
      <c r="G52" s="40"/>
      <c r="H52" s="40"/>
      <c r="I52" s="32" t="s">
        <v>23</v>
      </c>
      <c r="J52" s="72" t="str">
        <f>IF(J12="","",J12)</f>
        <v>23. 2. 2023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p.o.</v>
      </c>
      <c r="G54" s="40"/>
      <c r="H54" s="40"/>
      <c r="I54" s="32" t="s">
        <v>31</v>
      </c>
      <c r="J54" s="36" t="str">
        <f>E21</f>
        <v>STAVplan-CZ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700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701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702</v>
      </c>
      <c r="E62" s="174"/>
      <c r="F62" s="174"/>
      <c r="G62" s="174"/>
      <c r="H62" s="174"/>
      <c r="I62" s="174"/>
      <c r="J62" s="175">
        <f>J98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703</v>
      </c>
      <c r="E63" s="174"/>
      <c r="F63" s="174"/>
      <c r="G63" s="174"/>
      <c r="H63" s="174"/>
      <c r="I63" s="174"/>
      <c r="J63" s="175">
        <f>J111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107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II/205 Loza – x III/205 11 Hvozd, oprava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93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VON - Vedlejší a ostatní náklady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k. ú. Dražeň 650218, k.ú. Loza 6288611</v>
      </c>
      <c r="G77" s="40"/>
      <c r="H77" s="40"/>
      <c r="I77" s="32" t="s">
        <v>23</v>
      </c>
      <c r="J77" s="72" t="str">
        <f>IF(J12="","",J12)</f>
        <v>23. 2. 2023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Správa a údržba silnic Plzeňského kraje, p.o.</v>
      </c>
      <c r="G79" s="40"/>
      <c r="H79" s="40"/>
      <c r="I79" s="32" t="s">
        <v>31</v>
      </c>
      <c r="J79" s="36" t="str">
        <f>E21</f>
        <v>STAVplan-CZ s.r.o.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108</v>
      </c>
      <c r="D82" s="180" t="s">
        <v>57</v>
      </c>
      <c r="E82" s="180" t="s">
        <v>53</v>
      </c>
      <c r="F82" s="180" t="s">
        <v>54</v>
      </c>
      <c r="G82" s="180" t="s">
        <v>109</v>
      </c>
      <c r="H82" s="180" t="s">
        <v>110</v>
      </c>
      <c r="I82" s="180" t="s">
        <v>111</v>
      </c>
      <c r="J82" s="180" t="s">
        <v>98</v>
      </c>
      <c r="K82" s="181" t="s">
        <v>112</v>
      </c>
      <c r="L82" s="182"/>
      <c r="M82" s="92" t="s">
        <v>19</v>
      </c>
      <c r="N82" s="93" t="s">
        <v>42</v>
      </c>
      <c r="O82" s="93" t="s">
        <v>113</v>
      </c>
      <c r="P82" s="93" t="s">
        <v>114</v>
      </c>
      <c r="Q82" s="93" t="s">
        <v>115</v>
      </c>
      <c r="R82" s="93" t="s">
        <v>116</v>
      </c>
      <c r="S82" s="93" t="s">
        <v>117</v>
      </c>
      <c r="T82" s="94" t="s">
        <v>118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119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0</v>
      </c>
      <c r="S83" s="96"/>
      <c r="T83" s="186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99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704</v>
      </c>
      <c r="F84" s="191" t="s">
        <v>705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P85+P98+P111</f>
        <v>0</v>
      </c>
      <c r="Q84" s="196"/>
      <c r="R84" s="197">
        <f>R85+R98+R111</f>
        <v>0</v>
      </c>
      <c r="S84" s="196"/>
      <c r="T84" s="198">
        <f>T85+T98+T111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168</v>
      </c>
      <c r="AT84" s="200" t="s">
        <v>71</v>
      </c>
      <c r="AU84" s="200" t="s">
        <v>72</v>
      </c>
      <c r="AY84" s="199" t="s">
        <v>122</v>
      </c>
      <c r="BK84" s="201">
        <f>BK85+BK98+BK111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2" t="s">
        <v>706</v>
      </c>
      <c r="F85" s="202" t="s">
        <v>707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SUM(P86:P97)</f>
        <v>0</v>
      </c>
      <c r="Q85" s="196"/>
      <c r="R85" s="197">
        <f>SUM(R86:R97)</f>
        <v>0</v>
      </c>
      <c r="S85" s="196"/>
      <c r="T85" s="198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168</v>
      </c>
      <c r="AT85" s="200" t="s">
        <v>71</v>
      </c>
      <c r="AU85" s="200" t="s">
        <v>80</v>
      </c>
      <c r="AY85" s="199" t="s">
        <v>122</v>
      </c>
      <c r="BK85" s="201">
        <f>SUM(BK86:BK97)</f>
        <v>0</v>
      </c>
    </row>
    <row r="86" spans="1:65" s="2" customFormat="1" ht="16.5" customHeight="1">
      <c r="A86" s="38"/>
      <c r="B86" s="39"/>
      <c r="C86" s="204" t="s">
        <v>80</v>
      </c>
      <c r="D86" s="204" t="s">
        <v>124</v>
      </c>
      <c r="E86" s="205" t="s">
        <v>708</v>
      </c>
      <c r="F86" s="206" t="s">
        <v>709</v>
      </c>
      <c r="G86" s="207" t="s">
        <v>710</v>
      </c>
      <c r="H86" s="208">
        <v>1</v>
      </c>
      <c r="I86" s="209"/>
      <c r="J86" s="210">
        <f>ROUND(I86*H86,2)</f>
        <v>0</v>
      </c>
      <c r="K86" s="206" t="s">
        <v>128</v>
      </c>
      <c r="L86" s="44"/>
      <c r="M86" s="211" t="s">
        <v>19</v>
      </c>
      <c r="N86" s="212" t="s">
        <v>43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711</v>
      </c>
      <c r="AT86" s="215" t="s">
        <v>124</v>
      </c>
      <c r="AU86" s="215" t="s">
        <v>82</v>
      </c>
      <c r="AY86" s="17" t="s">
        <v>122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80</v>
      </c>
      <c r="BK86" s="216">
        <f>ROUND(I86*H86,2)</f>
        <v>0</v>
      </c>
      <c r="BL86" s="17" t="s">
        <v>711</v>
      </c>
      <c r="BM86" s="215" t="s">
        <v>712</v>
      </c>
    </row>
    <row r="87" spans="1:47" s="2" customFormat="1" ht="12">
      <c r="A87" s="38"/>
      <c r="B87" s="39"/>
      <c r="C87" s="40"/>
      <c r="D87" s="217" t="s">
        <v>131</v>
      </c>
      <c r="E87" s="40"/>
      <c r="F87" s="218" t="s">
        <v>709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131</v>
      </c>
      <c r="AU87" s="17" t="s">
        <v>82</v>
      </c>
    </row>
    <row r="88" spans="1:47" s="2" customFormat="1" ht="12">
      <c r="A88" s="38"/>
      <c r="B88" s="39"/>
      <c r="C88" s="40"/>
      <c r="D88" s="222" t="s">
        <v>133</v>
      </c>
      <c r="E88" s="40"/>
      <c r="F88" s="223" t="s">
        <v>713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133</v>
      </c>
      <c r="AU88" s="17" t="s">
        <v>82</v>
      </c>
    </row>
    <row r="89" spans="1:47" s="2" customFormat="1" ht="12">
      <c r="A89" s="38"/>
      <c r="B89" s="39"/>
      <c r="C89" s="40"/>
      <c r="D89" s="217" t="s">
        <v>145</v>
      </c>
      <c r="E89" s="40"/>
      <c r="F89" s="245" t="s">
        <v>714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145</v>
      </c>
      <c r="AU89" s="17" t="s">
        <v>82</v>
      </c>
    </row>
    <row r="90" spans="1:65" s="2" customFormat="1" ht="16.5" customHeight="1">
      <c r="A90" s="38"/>
      <c r="B90" s="39"/>
      <c r="C90" s="204" t="s">
        <v>82</v>
      </c>
      <c r="D90" s="204" t="s">
        <v>124</v>
      </c>
      <c r="E90" s="205" t="s">
        <v>715</v>
      </c>
      <c r="F90" s="206" t="s">
        <v>716</v>
      </c>
      <c r="G90" s="207" t="s">
        <v>710</v>
      </c>
      <c r="H90" s="208">
        <v>1</v>
      </c>
      <c r="I90" s="209"/>
      <c r="J90" s="210">
        <f>ROUND(I90*H90,2)</f>
        <v>0</v>
      </c>
      <c r="K90" s="206" t="s">
        <v>128</v>
      </c>
      <c r="L90" s="44"/>
      <c r="M90" s="211" t="s">
        <v>19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711</v>
      </c>
      <c r="AT90" s="215" t="s">
        <v>124</v>
      </c>
      <c r="AU90" s="215" t="s">
        <v>82</v>
      </c>
      <c r="AY90" s="17" t="s">
        <v>122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711</v>
      </c>
      <c r="BM90" s="215" t="s">
        <v>717</v>
      </c>
    </row>
    <row r="91" spans="1:47" s="2" customFormat="1" ht="12">
      <c r="A91" s="38"/>
      <c r="B91" s="39"/>
      <c r="C91" s="40"/>
      <c r="D91" s="217" t="s">
        <v>131</v>
      </c>
      <c r="E91" s="40"/>
      <c r="F91" s="218" t="s">
        <v>716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131</v>
      </c>
      <c r="AU91" s="17" t="s">
        <v>82</v>
      </c>
    </row>
    <row r="92" spans="1:47" s="2" customFormat="1" ht="12">
      <c r="A92" s="38"/>
      <c r="B92" s="39"/>
      <c r="C92" s="40"/>
      <c r="D92" s="222" t="s">
        <v>133</v>
      </c>
      <c r="E92" s="40"/>
      <c r="F92" s="223" t="s">
        <v>718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133</v>
      </c>
      <c r="AU92" s="17" t="s">
        <v>82</v>
      </c>
    </row>
    <row r="93" spans="1:47" s="2" customFormat="1" ht="12">
      <c r="A93" s="38"/>
      <c r="B93" s="39"/>
      <c r="C93" s="40"/>
      <c r="D93" s="217" t="s">
        <v>145</v>
      </c>
      <c r="E93" s="40"/>
      <c r="F93" s="245" t="s">
        <v>719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82</v>
      </c>
    </row>
    <row r="94" spans="1:65" s="2" customFormat="1" ht="16.5" customHeight="1">
      <c r="A94" s="38"/>
      <c r="B94" s="39"/>
      <c r="C94" s="204" t="s">
        <v>150</v>
      </c>
      <c r="D94" s="204" t="s">
        <v>124</v>
      </c>
      <c r="E94" s="205" t="s">
        <v>720</v>
      </c>
      <c r="F94" s="206" t="s">
        <v>721</v>
      </c>
      <c r="G94" s="207" t="s">
        <v>710</v>
      </c>
      <c r="H94" s="208">
        <v>1</v>
      </c>
      <c r="I94" s="209"/>
      <c r="J94" s="210">
        <f>ROUND(I94*H94,2)</f>
        <v>0</v>
      </c>
      <c r="K94" s="206" t="s">
        <v>128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711</v>
      </c>
      <c r="AT94" s="215" t="s">
        <v>124</v>
      </c>
      <c r="AU94" s="215" t="s">
        <v>82</v>
      </c>
      <c r="AY94" s="17" t="s">
        <v>122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711</v>
      </c>
      <c r="BM94" s="215" t="s">
        <v>722</v>
      </c>
    </row>
    <row r="95" spans="1:47" s="2" customFormat="1" ht="12">
      <c r="A95" s="38"/>
      <c r="B95" s="39"/>
      <c r="C95" s="40"/>
      <c r="D95" s="217" t="s">
        <v>131</v>
      </c>
      <c r="E95" s="40"/>
      <c r="F95" s="218" t="s">
        <v>721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131</v>
      </c>
      <c r="AU95" s="17" t="s">
        <v>82</v>
      </c>
    </row>
    <row r="96" spans="1:47" s="2" customFormat="1" ht="12">
      <c r="A96" s="38"/>
      <c r="B96" s="39"/>
      <c r="C96" s="40"/>
      <c r="D96" s="222" t="s">
        <v>133</v>
      </c>
      <c r="E96" s="40"/>
      <c r="F96" s="223" t="s">
        <v>723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133</v>
      </c>
      <c r="AU96" s="17" t="s">
        <v>82</v>
      </c>
    </row>
    <row r="97" spans="1:47" s="2" customFormat="1" ht="12">
      <c r="A97" s="38"/>
      <c r="B97" s="39"/>
      <c r="C97" s="40"/>
      <c r="D97" s="217" t="s">
        <v>145</v>
      </c>
      <c r="E97" s="40"/>
      <c r="F97" s="245" t="s">
        <v>724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145</v>
      </c>
      <c r="AU97" s="17" t="s">
        <v>82</v>
      </c>
    </row>
    <row r="98" spans="1:63" s="12" customFormat="1" ht="22.8" customHeight="1">
      <c r="A98" s="12"/>
      <c r="B98" s="188"/>
      <c r="C98" s="189"/>
      <c r="D98" s="190" t="s">
        <v>71</v>
      </c>
      <c r="E98" s="202" t="s">
        <v>725</v>
      </c>
      <c r="F98" s="202" t="s">
        <v>726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SUM(P99:P110)</f>
        <v>0</v>
      </c>
      <c r="Q98" s="196"/>
      <c r="R98" s="197">
        <f>SUM(R99:R110)</f>
        <v>0</v>
      </c>
      <c r="S98" s="196"/>
      <c r="T98" s="198">
        <f>SUM(T99:T110)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168</v>
      </c>
      <c r="AT98" s="200" t="s">
        <v>71</v>
      </c>
      <c r="AU98" s="200" t="s">
        <v>80</v>
      </c>
      <c r="AY98" s="199" t="s">
        <v>122</v>
      </c>
      <c r="BK98" s="201">
        <f>SUM(BK99:BK110)</f>
        <v>0</v>
      </c>
    </row>
    <row r="99" spans="1:65" s="2" customFormat="1" ht="16.5" customHeight="1">
      <c r="A99" s="38"/>
      <c r="B99" s="39"/>
      <c r="C99" s="204" t="s">
        <v>129</v>
      </c>
      <c r="D99" s="204" t="s">
        <v>124</v>
      </c>
      <c r="E99" s="205" t="s">
        <v>727</v>
      </c>
      <c r="F99" s="206" t="s">
        <v>726</v>
      </c>
      <c r="G99" s="207" t="s">
        <v>710</v>
      </c>
      <c r="H99" s="208">
        <v>1</v>
      </c>
      <c r="I99" s="209"/>
      <c r="J99" s="210">
        <f>ROUND(I99*H99,2)</f>
        <v>0</v>
      </c>
      <c r="K99" s="206" t="s">
        <v>128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711</v>
      </c>
      <c r="AT99" s="215" t="s">
        <v>124</v>
      </c>
      <c r="AU99" s="215" t="s">
        <v>82</v>
      </c>
      <c r="AY99" s="17" t="s">
        <v>122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711</v>
      </c>
      <c r="BM99" s="215" t="s">
        <v>728</v>
      </c>
    </row>
    <row r="100" spans="1:47" s="2" customFormat="1" ht="12">
      <c r="A100" s="38"/>
      <c r="B100" s="39"/>
      <c r="C100" s="40"/>
      <c r="D100" s="217" t="s">
        <v>131</v>
      </c>
      <c r="E100" s="40"/>
      <c r="F100" s="218" t="s">
        <v>726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131</v>
      </c>
      <c r="AU100" s="17" t="s">
        <v>82</v>
      </c>
    </row>
    <row r="101" spans="1:47" s="2" customFormat="1" ht="12">
      <c r="A101" s="38"/>
      <c r="B101" s="39"/>
      <c r="C101" s="40"/>
      <c r="D101" s="222" t="s">
        <v>133</v>
      </c>
      <c r="E101" s="40"/>
      <c r="F101" s="223" t="s">
        <v>729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133</v>
      </c>
      <c r="AU101" s="17" t="s">
        <v>82</v>
      </c>
    </row>
    <row r="102" spans="1:47" s="2" customFormat="1" ht="12">
      <c r="A102" s="38"/>
      <c r="B102" s="39"/>
      <c r="C102" s="40"/>
      <c r="D102" s="217" t="s">
        <v>145</v>
      </c>
      <c r="E102" s="40"/>
      <c r="F102" s="245" t="s">
        <v>730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pans="1:65" s="2" customFormat="1" ht="16.5" customHeight="1">
      <c r="A103" s="38"/>
      <c r="B103" s="39"/>
      <c r="C103" s="204" t="s">
        <v>168</v>
      </c>
      <c r="D103" s="204" t="s">
        <v>124</v>
      </c>
      <c r="E103" s="205" t="s">
        <v>731</v>
      </c>
      <c r="F103" s="206" t="s">
        <v>732</v>
      </c>
      <c r="G103" s="207" t="s">
        <v>710</v>
      </c>
      <c r="H103" s="208">
        <v>1</v>
      </c>
      <c r="I103" s="209"/>
      <c r="J103" s="210">
        <f>ROUND(I103*H103,2)</f>
        <v>0</v>
      </c>
      <c r="K103" s="206" t="s">
        <v>128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711</v>
      </c>
      <c r="AT103" s="215" t="s">
        <v>124</v>
      </c>
      <c r="AU103" s="215" t="s">
        <v>82</v>
      </c>
      <c r="AY103" s="17" t="s">
        <v>122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711</v>
      </c>
      <c r="BM103" s="215" t="s">
        <v>733</v>
      </c>
    </row>
    <row r="104" spans="1:47" s="2" customFormat="1" ht="12">
      <c r="A104" s="38"/>
      <c r="B104" s="39"/>
      <c r="C104" s="40"/>
      <c r="D104" s="217" t="s">
        <v>131</v>
      </c>
      <c r="E104" s="40"/>
      <c r="F104" s="218" t="s">
        <v>732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131</v>
      </c>
      <c r="AU104" s="17" t="s">
        <v>82</v>
      </c>
    </row>
    <row r="105" spans="1:47" s="2" customFormat="1" ht="12">
      <c r="A105" s="38"/>
      <c r="B105" s="39"/>
      <c r="C105" s="40"/>
      <c r="D105" s="222" t="s">
        <v>133</v>
      </c>
      <c r="E105" s="40"/>
      <c r="F105" s="223" t="s">
        <v>734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82</v>
      </c>
    </row>
    <row r="106" spans="1:47" s="2" customFormat="1" ht="12">
      <c r="A106" s="38"/>
      <c r="B106" s="39"/>
      <c r="C106" s="40"/>
      <c r="D106" s="217" t="s">
        <v>145</v>
      </c>
      <c r="E106" s="40"/>
      <c r="F106" s="245" t="s">
        <v>735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145</v>
      </c>
      <c r="AU106" s="17" t="s">
        <v>82</v>
      </c>
    </row>
    <row r="107" spans="1:65" s="2" customFormat="1" ht="16.5" customHeight="1">
      <c r="A107" s="38"/>
      <c r="B107" s="39"/>
      <c r="C107" s="204" t="s">
        <v>177</v>
      </c>
      <c r="D107" s="204" t="s">
        <v>124</v>
      </c>
      <c r="E107" s="205" t="s">
        <v>736</v>
      </c>
      <c r="F107" s="206" t="s">
        <v>737</v>
      </c>
      <c r="G107" s="207" t="s">
        <v>710</v>
      </c>
      <c r="H107" s="208">
        <v>1</v>
      </c>
      <c r="I107" s="209"/>
      <c r="J107" s="210">
        <f>ROUND(I107*H107,2)</f>
        <v>0</v>
      </c>
      <c r="K107" s="206" t="s">
        <v>128</v>
      </c>
      <c r="L107" s="44"/>
      <c r="M107" s="211" t="s">
        <v>19</v>
      </c>
      <c r="N107" s="212" t="s">
        <v>43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711</v>
      </c>
      <c r="AT107" s="215" t="s">
        <v>124</v>
      </c>
      <c r="AU107" s="215" t="s">
        <v>82</v>
      </c>
      <c r="AY107" s="17" t="s">
        <v>122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711</v>
      </c>
      <c r="BM107" s="215" t="s">
        <v>738</v>
      </c>
    </row>
    <row r="108" spans="1:47" s="2" customFormat="1" ht="12">
      <c r="A108" s="38"/>
      <c r="B108" s="39"/>
      <c r="C108" s="40"/>
      <c r="D108" s="217" t="s">
        <v>131</v>
      </c>
      <c r="E108" s="40"/>
      <c r="F108" s="218" t="s">
        <v>737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131</v>
      </c>
      <c r="AU108" s="17" t="s">
        <v>82</v>
      </c>
    </row>
    <row r="109" spans="1:47" s="2" customFormat="1" ht="12">
      <c r="A109" s="38"/>
      <c r="B109" s="39"/>
      <c r="C109" s="40"/>
      <c r="D109" s="222" t="s">
        <v>133</v>
      </c>
      <c r="E109" s="40"/>
      <c r="F109" s="223" t="s">
        <v>739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133</v>
      </c>
      <c r="AU109" s="17" t="s">
        <v>82</v>
      </c>
    </row>
    <row r="110" spans="1:47" s="2" customFormat="1" ht="12">
      <c r="A110" s="38"/>
      <c r="B110" s="39"/>
      <c r="C110" s="40"/>
      <c r="D110" s="217" t="s">
        <v>145</v>
      </c>
      <c r="E110" s="40"/>
      <c r="F110" s="245" t="s">
        <v>740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145</v>
      </c>
      <c r="AU110" s="17" t="s">
        <v>82</v>
      </c>
    </row>
    <row r="111" spans="1:63" s="12" customFormat="1" ht="22.8" customHeight="1">
      <c r="A111" s="12"/>
      <c r="B111" s="188"/>
      <c r="C111" s="189"/>
      <c r="D111" s="190" t="s">
        <v>71</v>
      </c>
      <c r="E111" s="202" t="s">
        <v>741</v>
      </c>
      <c r="F111" s="202" t="s">
        <v>742</v>
      </c>
      <c r="G111" s="189"/>
      <c r="H111" s="189"/>
      <c r="I111" s="192"/>
      <c r="J111" s="203">
        <f>BK111</f>
        <v>0</v>
      </c>
      <c r="K111" s="189"/>
      <c r="L111" s="194"/>
      <c r="M111" s="195"/>
      <c r="N111" s="196"/>
      <c r="O111" s="196"/>
      <c r="P111" s="197">
        <f>SUM(P112:P115)</f>
        <v>0</v>
      </c>
      <c r="Q111" s="196"/>
      <c r="R111" s="197">
        <f>SUM(R112:R115)</f>
        <v>0</v>
      </c>
      <c r="S111" s="196"/>
      <c r="T111" s="198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9" t="s">
        <v>168</v>
      </c>
      <c r="AT111" s="200" t="s">
        <v>71</v>
      </c>
      <c r="AU111" s="200" t="s">
        <v>80</v>
      </c>
      <c r="AY111" s="199" t="s">
        <v>122</v>
      </c>
      <c r="BK111" s="201">
        <f>SUM(BK112:BK115)</f>
        <v>0</v>
      </c>
    </row>
    <row r="112" spans="1:65" s="2" customFormat="1" ht="16.5" customHeight="1">
      <c r="A112" s="38"/>
      <c r="B112" s="39"/>
      <c r="C112" s="204" t="s">
        <v>187</v>
      </c>
      <c r="D112" s="204" t="s">
        <v>124</v>
      </c>
      <c r="E112" s="205" t="s">
        <v>743</v>
      </c>
      <c r="F112" s="206" t="s">
        <v>744</v>
      </c>
      <c r="G112" s="207" t="s">
        <v>710</v>
      </c>
      <c r="H112" s="208">
        <v>1</v>
      </c>
      <c r="I112" s="209"/>
      <c r="J112" s="210">
        <f>ROUND(I112*H112,2)</f>
        <v>0</v>
      </c>
      <c r="K112" s="206" t="s">
        <v>128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711</v>
      </c>
      <c r="AT112" s="215" t="s">
        <v>124</v>
      </c>
      <c r="AU112" s="215" t="s">
        <v>82</v>
      </c>
      <c r="AY112" s="17" t="s">
        <v>122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711</v>
      </c>
      <c r="BM112" s="215" t="s">
        <v>745</v>
      </c>
    </row>
    <row r="113" spans="1:47" s="2" customFormat="1" ht="12">
      <c r="A113" s="38"/>
      <c r="B113" s="39"/>
      <c r="C113" s="40"/>
      <c r="D113" s="217" t="s">
        <v>131</v>
      </c>
      <c r="E113" s="40"/>
      <c r="F113" s="218" t="s">
        <v>744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131</v>
      </c>
      <c r="AU113" s="17" t="s">
        <v>82</v>
      </c>
    </row>
    <row r="114" spans="1:47" s="2" customFormat="1" ht="12">
      <c r="A114" s="38"/>
      <c r="B114" s="39"/>
      <c r="C114" s="40"/>
      <c r="D114" s="222" t="s">
        <v>133</v>
      </c>
      <c r="E114" s="40"/>
      <c r="F114" s="223" t="s">
        <v>746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82</v>
      </c>
    </row>
    <row r="115" spans="1:47" s="2" customFormat="1" ht="12">
      <c r="A115" s="38"/>
      <c r="B115" s="39"/>
      <c r="C115" s="40"/>
      <c r="D115" s="217" t="s">
        <v>145</v>
      </c>
      <c r="E115" s="40"/>
      <c r="F115" s="245" t="s">
        <v>747</v>
      </c>
      <c r="G115" s="40"/>
      <c r="H115" s="40"/>
      <c r="I115" s="219"/>
      <c r="J115" s="40"/>
      <c r="K115" s="40"/>
      <c r="L115" s="44"/>
      <c r="M115" s="256"/>
      <c r="N115" s="257"/>
      <c r="O115" s="258"/>
      <c r="P115" s="258"/>
      <c r="Q115" s="258"/>
      <c r="R115" s="258"/>
      <c r="S115" s="258"/>
      <c r="T115" s="259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pans="1:31" s="2" customFormat="1" ht="6.95" customHeight="1">
      <c r="A116" s="38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44"/>
      <c r="M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</sheetData>
  <sheetProtection password="CC35" sheet="1" objects="1" scenarios="1" formatColumns="0" formatRows="0" autoFilter="0"/>
  <autoFilter ref="C82:K11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011002000"/>
    <hyperlink ref="F92" r:id="rId2" display="https://podminky.urs.cz/item/CS_URS_2023_01/012303000"/>
    <hyperlink ref="F96" r:id="rId3" display="https://podminky.urs.cz/item/CS_URS_2023_01/013254000"/>
    <hyperlink ref="F101" r:id="rId4" display="https://podminky.urs.cz/item/CS_URS_2023_01/030001000"/>
    <hyperlink ref="F105" r:id="rId5" display="https://podminky.urs.cz/item/CS_URS_2023_01/031103000"/>
    <hyperlink ref="F109" r:id="rId6" display="https://podminky.urs.cz/item/CS_URS_2023_01/034303000"/>
    <hyperlink ref="F114" r:id="rId7" display="https://podminky.urs.cz/item/CS_URS_2023_01/04313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748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749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750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751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752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753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754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755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756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757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758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271" t="s">
        <v>759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760</v>
      </c>
      <c r="F19" s="271" t="s">
        <v>761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762</v>
      </c>
      <c r="F20" s="271" t="s">
        <v>763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89</v>
      </c>
      <c r="F21" s="271" t="s">
        <v>90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764</v>
      </c>
      <c r="F22" s="271" t="s">
        <v>765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766</v>
      </c>
      <c r="F23" s="271" t="s">
        <v>767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768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769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770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771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772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773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774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775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776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108</v>
      </c>
      <c r="F36" s="271"/>
      <c r="G36" s="271" t="s">
        <v>777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778</v>
      </c>
      <c r="F37" s="271"/>
      <c r="G37" s="271" t="s">
        <v>779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53</v>
      </c>
      <c r="F38" s="271"/>
      <c r="G38" s="271" t="s">
        <v>780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54</v>
      </c>
      <c r="F39" s="271"/>
      <c r="G39" s="271" t="s">
        <v>781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109</v>
      </c>
      <c r="F40" s="271"/>
      <c r="G40" s="271" t="s">
        <v>782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110</v>
      </c>
      <c r="F41" s="271"/>
      <c r="G41" s="271" t="s">
        <v>783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784</v>
      </c>
      <c r="F42" s="271"/>
      <c r="G42" s="271" t="s">
        <v>785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786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787</v>
      </c>
      <c r="F44" s="271"/>
      <c r="G44" s="271" t="s">
        <v>788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112</v>
      </c>
      <c r="F45" s="271"/>
      <c r="G45" s="271" t="s">
        <v>789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790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791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792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793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794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795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796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797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798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799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800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801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802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803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804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805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806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807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808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809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810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811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812</v>
      </c>
      <c r="D76" s="289"/>
      <c r="E76" s="289"/>
      <c r="F76" s="289" t="s">
        <v>813</v>
      </c>
      <c r="G76" s="290"/>
      <c r="H76" s="289" t="s">
        <v>54</v>
      </c>
      <c r="I76" s="289" t="s">
        <v>57</v>
      </c>
      <c r="J76" s="289" t="s">
        <v>814</v>
      </c>
      <c r="K76" s="288"/>
    </row>
    <row r="77" spans="2:11" s="1" customFormat="1" ht="17.25" customHeight="1">
      <c r="B77" s="286"/>
      <c r="C77" s="291" t="s">
        <v>815</v>
      </c>
      <c r="D77" s="291"/>
      <c r="E77" s="291"/>
      <c r="F77" s="292" t="s">
        <v>816</v>
      </c>
      <c r="G77" s="293"/>
      <c r="H77" s="291"/>
      <c r="I77" s="291"/>
      <c r="J77" s="291" t="s">
        <v>817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53</v>
      </c>
      <c r="D79" s="296"/>
      <c r="E79" s="296"/>
      <c r="F79" s="297" t="s">
        <v>818</v>
      </c>
      <c r="G79" s="298"/>
      <c r="H79" s="274" t="s">
        <v>819</v>
      </c>
      <c r="I79" s="274" t="s">
        <v>820</v>
      </c>
      <c r="J79" s="274">
        <v>20</v>
      </c>
      <c r="K79" s="288"/>
    </row>
    <row r="80" spans="2:11" s="1" customFormat="1" ht="15" customHeight="1">
      <c r="B80" s="286"/>
      <c r="C80" s="274" t="s">
        <v>821</v>
      </c>
      <c r="D80" s="274"/>
      <c r="E80" s="274"/>
      <c r="F80" s="297" t="s">
        <v>818</v>
      </c>
      <c r="G80" s="298"/>
      <c r="H80" s="274" t="s">
        <v>822</v>
      </c>
      <c r="I80" s="274" t="s">
        <v>820</v>
      </c>
      <c r="J80" s="274">
        <v>120</v>
      </c>
      <c r="K80" s="288"/>
    </row>
    <row r="81" spans="2:11" s="1" customFormat="1" ht="15" customHeight="1">
      <c r="B81" s="299"/>
      <c r="C81" s="274" t="s">
        <v>823</v>
      </c>
      <c r="D81" s="274"/>
      <c r="E81" s="274"/>
      <c r="F81" s="297" t="s">
        <v>824</v>
      </c>
      <c r="G81" s="298"/>
      <c r="H81" s="274" t="s">
        <v>825</v>
      </c>
      <c r="I81" s="274" t="s">
        <v>820</v>
      </c>
      <c r="J81" s="274">
        <v>50</v>
      </c>
      <c r="K81" s="288"/>
    </row>
    <row r="82" spans="2:11" s="1" customFormat="1" ht="15" customHeight="1">
      <c r="B82" s="299"/>
      <c r="C82" s="274" t="s">
        <v>826</v>
      </c>
      <c r="D82" s="274"/>
      <c r="E82" s="274"/>
      <c r="F82" s="297" t="s">
        <v>818</v>
      </c>
      <c r="G82" s="298"/>
      <c r="H82" s="274" t="s">
        <v>827</v>
      </c>
      <c r="I82" s="274" t="s">
        <v>828</v>
      </c>
      <c r="J82" s="274"/>
      <c r="K82" s="288"/>
    </row>
    <row r="83" spans="2:11" s="1" customFormat="1" ht="15" customHeight="1">
      <c r="B83" s="299"/>
      <c r="C83" s="300" t="s">
        <v>829</v>
      </c>
      <c r="D83" s="300"/>
      <c r="E83" s="300"/>
      <c r="F83" s="301" t="s">
        <v>824</v>
      </c>
      <c r="G83" s="300"/>
      <c r="H83" s="300" t="s">
        <v>830</v>
      </c>
      <c r="I83" s="300" t="s">
        <v>820</v>
      </c>
      <c r="J83" s="300">
        <v>15</v>
      </c>
      <c r="K83" s="288"/>
    </row>
    <row r="84" spans="2:11" s="1" customFormat="1" ht="15" customHeight="1">
      <c r="B84" s="299"/>
      <c r="C84" s="300" t="s">
        <v>831</v>
      </c>
      <c r="D84" s="300"/>
      <c r="E84" s="300"/>
      <c r="F84" s="301" t="s">
        <v>824</v>
      </c>
      <c r="G84" s="300"/>
      <c r="H84" s="300" t="s">
        <v>832</v>
      </c>
      <c r="I84" s="300" t="s">
        <v>820</v>
      </c>
      <c r="J84" s="300">
        <v>15</v>
      </c>
      <c r="K84" s="288"/>
    </row>
    <row r="85" spans="2:11" s="1" customFormat="1" ht="15" customHeight="1">
      <c r="B85" s="299"/>
      <c r="C85" s="300" t="s">
        <v>833</v>
      </c>
      <c r="D85" s="300"/>
      <c r="E85" s="300"/>
      <c r="F85" s="301" t="s">
        <v>824</v>
      </c>
      <c r="G85" s="300"/>
      <c r="H85" s="300" t="s">
        <v>834</v>
      </c>
      <c r="I85" s="300" t="s">
        <v>820</v>
      </c>
      <c r="J85" s="300">
        <v>20</v>
      </c>
      <c r="K85" s="288"/>
    </row>
    <row r="86" spans="2:11" s="1" customFormat="1" ht="15" customHeight="1">
      <c r="B86" s="299"/>
      <c r="C86" s="300" t="s">
        <v>835</v>
      </c>
      <c r="D86" s="300"/>
      <c r="E86" s="300"/>
      <c r="F86" s="301" t="s">
        <v>824</v>
      </c>
      <c r="G86" s="300"/>
      <c r="H86" s="300" t="s">
        <v>836</v>
      </c>
      <c r="I86" s="300" t="s">
        <v>820</v>
      </c>
      <c r="J86" s="300">
        <v>20</v>
      </c>
      <c r="K86" s="288"/>
    </row>
    <row r="87" spans="2:11" s="1" customFormat="1" ht="15" customHeight="1">
      <c r="B87" s="299"/>
      <c r="C87" s="274" t="s">
        <v>837</v>
      </c>
      <c r="D87" s="274"/>
      <c r="E87" s="274"/>
      <c r="F87" s="297" t="s">
        <v>824</v>
      </c>
      <c r="G87" s="298"/>
      <c r="H87" s="274" t="s">
        <v>838</v>
      </c>
      <c r="I87" s="274" t="s">
        <v>820</v>
      </c>
      <c r="J87" s="274">
        <v>50</v>
      </c>
      <c r="K87" s="288"/>
    </row>
    <row r="88" spans="2:11" s="1" customFormat="1" ht="15" customHeight="1">
      <c r="B88" s="299"/>
      <c r="C88" s="274" t="s">
        <v>839</v>
      </c>
      <c r="D88" s="274"/>
      <c r="E88" s="274"/>
      <c r="F88" s="297" t="s">
        <v>824</v>
      </c>
      <c r="G88" s="298"/>
      <c r="H88" s="274" t="s">
        <v>840</v>
      </c>
      <c r="I88" s="274" t="s">
        <v>820</v>
      </c>
      <c r="J88" s="274">
        <v>20</v>
      </c>
      <c r="K88" s="288"/>
    </row>
    <row r="89" spans="2:11" s="1" customFormat="1" ht="15" customHeight="1">
      <c r="B89" s="299"/>
      <c r="C89" s="274" t="s">
        <v>841</v>
      </c>
      <c r="D89" s="274"/>
      <c r="E89" s="274"/>
      <c r="F89" s="297" t="s">
        <v>824</v>
      </c>
      <c r="G89" s="298"/>
      <c r="H89" s="274" t="s">
        <v>842</v>
      </c>
      <c r="I89" s="274" t="s">
        <v>820</v>
      </c>
      <c r="J89" s="274">
        <v>20</v>
      </c>
      <c r="K89" s="288"/>
    </row>
    <row r="90" spans="2:11" s="1" customFormat="1" ht="15" customHeight="1">
      <c r="B90" s="299"/>
      <c r="C90" s="274" t="s">
        <v>843</v>
      </c>
      <c r="D90" s="274"/>
      <c r="E90" s="274"/>
      <c r="F90" s="297" t="s">
        <v>824</v>
      </c>
      <c r="G90" s="298"/>
      <c r="H90" s="274" t="s">
        <v>844</v>
      </c>
      <c r="I90" s="274" t="s">
        <v>820</v>
      </c>
      <c r="J90" s="274">
        <v>50</v>
      </c>
      <c r="K90" s="288"/>
    </row>
    <row r="91" spans="2:11" s="1" customFormat="1" ht="15" customHeight="1">
      <c r="B91" s="299"/>
      <c r="C91" s="274" t="s">
        <v>845</v>
      </c>
      <c r="D91" s="274"/>
      <c r="E91" s="274"/>
      <c r="F91" s="297" t="s">
        <v>824</v>
      </c>
      <c r="G91" s="298"/>
      <c r="H91" s="274" t="s">
        <v>845</v>
      </c>
      <c r="I91" s="274" t="s">
        <v>820</v>
      </c>
      <c r="J91" s="274">
        <v>50</v>
      </c>
      <c r="K91" s="288"/>
    </row>
    <row r="92" spans="2:11" s="1" customFormat="1" ht="15" customHeight="1">
      <c r="B92" s="299"/>
      <c r="C92" s="274" t="s">
        <v>846</v>
      </c>
      <c r="D92" s="274"/>
      <c r="E92" s="274"/>
      <c r="F92" s="297" t="s">
        <v>824</v>
      </c>
      <c r="G92" s="298"/>
      <c r="H92" s="274" t="s">
        <v>847</v>
      </c>
      <c r="I92" s="274" t="s">
        <v>820</v>
      </c>
      <c r="J92" s="274">
        <v>255</v>
      </c>
      <c r="K92" s="288"/>
    </row>
    <row r="93" spans="2:11" s="1" customFormat="1" ht="15" customHeight="1">
      <c r="B93" s="299"/>
      <c r="C93" s="274" t="s">
        <v>848</v>
      </c>
      <c r="D93" s="274"/>
      <c r="E93" s="274"/>
      <c r="F93" s="297" t="s">
        <v>818</v>
      </c>
      <c r="G93" s="298"/>
      <c r="H93" s="274" t="s">
        <v>849</v>
      </c>
      <c r="I93" s="274" t="s">
        <v>850</v>
      </c>
      <c r="J93" s="274"/>
      <c r="K93" s="288"/>
    </row>
    <row r="94" spans="2:11" s="1" customFormat="1" ht="15" customHeight="1">
      <c r="B94" s="299"/>
      <c r="C94" s="274" t="s">
        <v>851</v>
      </c>
      <c r="D94" s="274"/>
      <c r="E94" s="274"/>
      <c r="F94" s="297" t="s">
        <v>818</v>
      </c>
      <c r="G94" s="298"/>
      <c r="H94" s="274" t="s">
        <v>852</v>
      </c>
      <c r="I94" s="274" t="s">
        <v>853</v>
      </c>
      <c r="J94" s="274"/>
      <c r="K94" s="288"/>
    </row>
    <row r="95" spans="2:11" s="1" customFormat="1" ht="15" customHeight="1">
      <c r="B95" s="299"/>
      <c r="C95" s="274" t="s">
        <v>854</v>
      </c>
      <c r="D95" s="274"/>
      <c r="E95" s="274"/>
      <c r="F95" s="297" t="s">
        <v>818</v>
      </c>
      <c r="G95" s="298"/>
      <c r="H95" s="274" t="s">
        <v>854</v>
      </c>
      <c r="I95" s="274" t="s">
        <v>853</v>
      </c>
      <c r="J95" s="274"/>
      <c r="K95" s="288"/>
    </row>
    <row r="96" spans="2:11" s="1" customFormat="1" ht="15" customHeight="1">
      <c r="B96" s="299"/>
      <c r="C96" s="274" t="s">
        <v>38</v>
      </c>
      <c r="D96" s="274"/>
      <c r="E96" s="274"/>
      <c r="F96" s="297" t="s">
        <v>818</v>
      </c>
      <c r="G96" s="298"/>
      <c r="H96" s="274" t="s">
        <v>855</v>
      </c>
      <c r="I96" s="274" t="s">
        <v>853</v>
      </c>
      <c r="J96" s="274"/>
      <c r="K96" s="288"/>
    </row>
    <row r="97" spans="2:11" s="1" customFormat="1" ht="15" customHeight="1">
      <c r="B97" s="299"/>
      <c r="C97" s="274" t="s">
        <v>48</v>
      </c>
      <c r="D97" s="274"/>
      <c r="E97" s="274"/>
      <c r="F97" s="297" t="s">
        <v>818</v>
      </c>
      <c r="G97" s="298"/>
      <c r="H97" s="274" t="s">
        <v>856</v>
      </c>
      <c r="I97" s="274" t="s">
        <v>853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857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812</v>
      </c>
      <c r="D103" s="289"/>
      <c r="E103" s="289"/>
      <c r="F103" s="289" t="s">
        <v>813</v>
      </c>
      <c r="G103" s="290"/>
      <c r="H103" s="289" t="s">
        <v>54</v>
      </c>
      <c r="I103" s="289" t="s">
        <v>57</v>
      </c>
      <c r="J103" s="289" t="s">
        <v>814</v>
      </c>
      <c r="K103" s="288"/>
    </row>
    <row r="104" spans="2:11" s="1" customFormat="1" ht="17.25" customHeight="1">
      <c r="B104" s="286"/>
      <c r="C104" s="291" t="s">
        <v>815</v>
      </c>
      <c r="D104" s="291"/>
      <c r="E104" s="291"/>
      <c r="F104" s="292" t="s">
        <v>816</v>
      </c>
      <c r="G104" s="293"/>
      <c r="H104" s="291"/>
      <c r="I104" s="291"/>
      <c r="J104" s="291" t="s">
        <v>817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53</v>
      </c>
      <c r="D106" s="296"/>
      <c r="E106" s="296"/>
      <c r="F106" s="297" t="s">
        <v>818</v>
      </c>
      <c r="G106" s="274"/>
      <c r="H106" s="274" t="s">
        <v>858</v>
      </c>
      <c r="I106" s="274" t="s">
        <v>820</v>
      </c>
      <c r="J106" s="274">
        <v>20</v>
      </c>
      <c r="K106" s="288"/>
    </row>
    <row r="107" spans="2:11" s="1" customFormat="1" ht="15" customHeight="1">
      <c r="B107" s="286"/>
      <c r="C107" s="274" t="s">
        <v>821</v>
      </c>
      <c r="D107" s="274"/>
      <c r="E107" s="274"/>
      <c r="F107" s="297" t="s">
        <v>818</v>
      </c>
      <c r="G107" s="274"/>
      <c r="H107" s="274" t="s">
        <v>858</v>
      </c>
      <c r="I107" s="274" t="s">
        <v>820</v>
      </c>
      <c r="J107" s="274">
        <v>120</v>
      </c>
      <c r="K107" s="288"/>
    </row>
    <row r="108" spans="2:11" s="1" customFormat="1" ht="15" customHeight="1">
      <c r="B108" s="299"/>
      <c r="C108" s="274" t="s">
        <v>823</v>
      </c>
      <c r="D108" s="274"/>
      <c r="E108" s="274"/>
      <c r="F108" s="297" t="s">
        <v>824</v>
      </c>
      <c r="G108" s="274"/>
      <c r="H108" s="274" t="s">
        <v>858</v>
      </c>
      <c r="I108" s="274" t="s">
        <v>820</v>
      </c>
      <c r="J108" s="274">
        <v>50</v>
      </c>
      <c r="K108" s="288"/>
    </row>
    <row r="109" spans="2:11" s="1" customFormat="1" ht="15" customHeight="1">
      <c r="B109" s="299"/>
      <c r="C109" s="274" t="s">
        <v>826</v>
      </c>
      <c r="D109" s="274"/>
      <c r="E109" s="274"/>
      <c r="F109" s="297" t="s">
        <v>818</v>
      </c>
      <c r="G109" s="274"/>
      <c r="H109" s="274" t="s">
        <v>858</v>
      </c>
      <c r="I109" s="274" t="s">
        <v>828</v>
      </c>
      <c r="J109" s="274"/>
      <c r="K109" s="288"/>
    </row>
    <row r="110" spans="2:11" s="1" customFormat="1" ht="15" customHeight="1">
      <c r="B110" s="299"/>
      <c r="C110" s="274" t="s">
        <v>837</v>
      </c>
      <c r="D110" s="274"/>
      <c r="E110" s="274"/>
      <c r="F110" s="297" t="s">
        <v>824</v>
      </c>
      <c r="G110" s="274"/>
      <c r="H110" s="274" t="s">
        <v>858</v>
      </c>
      <c r="I110" s="274" t="s">
        <v>820</v>
      </c>
      <c r="J110" s="274">
        <v>50</v>
      </c>
      <c r="K110" s="288"/>
    </row>
    <row r="111" spans="2:11" s="1" customFormat="1" ht="15" customHeight="1">
      <c r="B111" s="299"/>
      <c r="C111" s="274" t="s">
        <v>845</v>
      </c>
      <c r="D111" s="274"/>
      <c r="E111" s="274"/>
      <c r="F111" s="297" t="s">
        <v>824</v>
      </c>
      <c r="G111" s="274"/>
      <c r="H111" s="274" t="s">
        <v>858</v>
      </c>
      <c r="I111" s="274" t="s">
        <v>820</v>
      </c>
      <c r="J111" s="274">
        <v>50</v>
      </c>
      <c r="K111" s="288"/>
    </row>
    <row r="112" spans="2:11" s="1" customFormat="1" ht="15" customHeight="1">
      <c r="B112" s="299"/>
      <c r="C112" s="274" t="s">
        <v>843</v>
      </c>
      <c r="D112" s="274"/>
      <c r="E112" s="274"/>
      <c r="F112" s="297" t="s">
        <v>824</v>
      </c>
      <c r="G112" s="274"/>
      <c r="H112" s="274" t="s">
        <v>858</v>
      </c>
      <c r="I112" s="274" t="s">
        <v>820</v>
      </c>
      <c r="J112" s="274">
        <v>50</v>
      </c>
      <c r="K112" s="288"/>
    </row>
    <row r="113" spans="2:11" s="1" customFormat="1" ht="15" customHeight="1">
      <c r="B113" s="299"/>
      <c r="C113" s="274" t="s">
        <v>53</v>
      </c>
      <c r="D113" s="274"/>
      <c r="E113" s="274"/>
      <c r="F113" s="297" t="s">
        <v>818</v>
      </c>
      <c r="G113" s="274"/>
      <c r="H113" s="274" t="s">
        <v>859</v>
      </c>
      <c r="I113" s="274" t="s">
        <v>820</v>
      </c>
      <c r="J113" s="274">
        <v>20</v>
      </c>
      <c r="K113" s="288"/>
    </row>
    <row r="114" spans="2:11" s="1" customFormat="1" ht="15" customHeight="1">
      <c r="B114" s="299"/>
      <c r="C114" s="274" t="s">
        <v>860</v>
      </c>
      <c r="D114" s="274"/>
      <c r="E114" s="274"/>
      <c r="F114" s="297" t="s">
        <v>818</v>
      </c>
      <c r="G114" s="274"/>
      <c r="H114" s="274" t="s">
        <v>861</v>
      </c>
      <c r="I114" s="274" t="s">
        <v>820</v>
      </c>
      <c r="J114" s="274">
        <v>120</v>
      </c>
      <c r="K114" s="288"/>
    </row>
    <row r="115" spans="2:11" s="1" customFormat="1" ht="15" customHeight="1">
      <c r="B115" s="299"/>
      <c r="C115" s="274" t="s">
        <v>38</v>
      </c>
      <c r="D115" s="274"/>
      <c r="E115" s="274"/>
      <c r="F115" s="297" t="s">
        <v>818</v>
      </c>
      <c r="G115" s="274"/>
      <c r="H115" s="274" t="s">
        <v>862</v>
      </c>
      <c r="I115" s="274" t="s">
        <v>853</v>
      </c>
      <c r="J115" s="274"/>
      <c r="K115" s="288"/>
    </row>
    <row r="116" spans="2:11" s="1" customFormat="1" ht="15" customHeight="1">
      <c r="B116" s="299"/>
      <c r="C116" s="274" t="s">
        <v>48</v>
      </c>
      <c r="D116" s="274"/>
      <c r="E116" s="274"/>
      <c r="F116" s="297" t="s">
        <v>818</v>
      </c>
      <c r="G116" s="274"/>
      <c r="H116" s="274" t="s">
        <v>863</v>
      </c>
      <c r="I116" s="274" t="s">
        <v>853</v>
      </c>
      <c r="J116" s="274"/>
      <c r="K116" s="288"/>
    </row>
    <row r="117" spans="2:11" s="1" customFormat="1" ht="15" customHeight="1">
      <c r="B117" s="299"/>
      <c r="C117" s="274" t="s">
        <v>57</v>
      </c>
      <c r="D117" s="274"/>
      <c r="E117" s="274"/>
      <c r="F117" s="297" t="s">
        <v>818</v>
      </c>
      <c r="G117" s="274"/>
      <c r="H117" s="274" t="s">
        <v>864</v>
      </c>
      <c r="I117" s="274" t="s">
        <v>865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866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812</v>
      </c>
      <c r="D123" s="289"/>
      <c r="E123" s="289"/>
      <c r="F123" s="289" t="s">
        <v>813</v>
      </c>
      <c r="G123" s="290"/>
      <c r="H123" s="289" t="s">
        <v>54</v>
      </c>
      <c r="I123" s="289" t="s">
        <v>57</v>
      </c>
      <c r="J123" s="289" t="s">
        <v>814</v>
      </c>
      <c r="K123" s="318"/>
    </row>
    <row r="124" spans="2:11" s="1" customFormat="1" ht="17.25" customHeight="1">
      <c r="B124" s="317"/>
      <c r="C124" s="291" t="s">
        <v>815</v>
      </c>
      <c r="D124" s="291"/>
      <c r="E124" s="291"/>
      <c r="F124" s="292" t="s">
        <v>816</v>
      </c>
      <c r="G124" s="293"/>
      <c r="H124" s="291"/>
      <c r="I124" s="291"/>
      <c r="J124" s="291" t="s">
        <v>817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821</v>
      </c>
      <c r="D126" s="296"/>
      <c r="E126" s="296"/>
      <c r="F126" s="297" t="s">
        <v>818</v>
      </c>
      <c r="G126" s="274"/>
      <c r="H126" s="274" t="s">
        <v>858</v>
      </c>
      <c r="I126" s="274" t="s">
        <v>820</v>
      </c>
      <c r="J126" s="274">
        <v>120</v>
      </c>
      <c r="K126" s="322"/>
    </row>
    <row r="127" spans="2:11" s="1" customFormat="1" ht="15" customHeight="1">
      <c r="B127" s="319"/>
      <c r="C127" s="274" t="s">
        <v>867</v>
      </c>
      <c r="D127" s="274"/>
      <c r="E127" s="274"/>
      <c r="F127" s="297" t="s">
        <v>818</v>
      </c>
      <c r="G127" s="274"/>
      <c r="H127" s="274" t="s">
        <v>868</v>
      </c>
      <c r="I127" s="274" t="s">
        <v>820</v>
      </c>
      <c r="J127" s="274" t="s">
        <v>869</v>
      </c>
      <c r="K127" s="322"/>
    </row>
    <row r="128" spans="2:11" s="1" customFormat="1" ht="15" customHeight="1">
      <c r="B128" s="319"/>
      <c r="C128" s="274" t="s">
        <v>766</v>
      </c>
      <c r="D128" s="274"/>
      <c r="E128" s="274"/>
      <c r="F128" s="297" t="s">
        <v>818</v>
      </c>
      <c r="G128" s="274"/>
      <c r="H128" s="274" t="s">
        <v>870</v>
      </c>
      <c r="I128" s="274" t="s">
        <v>820</v>
      </c>
      <c r="J128" s="274" t="s">
        <v>869</v>
      </c>
      <c r="K128" s="322"/>
    </row>
    <row r="129" spans="2:11" s="1" customFormat="1" ht="15" customHeight="1">
      <c r="B129" s="319"/>
      <c r="C129" s="274" t="s">
        <v>829</v>
      </c>
      <c r="D129" s="274"/>
      <c r="E129" s="274"/>
      <c r="F129" s="297" t="s">
        <v>824</v>
      </c>
      <c r="G129" s="274"/>
      <c r="H129" s="274" t="s">
        <v>830</v>
      </c>
      <c r="I129" s="274" t="s">
        <v>820</v>
      </c>
      <c r="J129" s="274">
        <v>15</v>
      </c>
      <c r="K129" s="322"/>
    </row>
    <row r="130" spans="2:11" s="1" customFormat="1" ht="15" customHeight="1">
      <c r="B130" s="319"/>
      <c r="C130" s="300" t="s">
        <v>831</v>
      </c>
      <c r="D130" s="300"/>
      <c r="E130" s="300"/>
      <c r="F130" s="301" t="s">
        <v>824</v>
      </c>
      <c r="G130" s="300"/>
      <c r="H130" s="300" t="s">
        <v>832</v>
      </c>
      <c r="I130" s="300" t="s">
        <v>820</v>
      </c>
      <c r="J130" s="300">
        <v>15</v>
      </c>
      <c r="K130" s="322"/>
    </row>
    <row r="131" spans="2:11" s="1" customFormat="1" ht="15" customHeight="1">
      <c r="B131" s="319"/>
      <c r="C131" s="300" t="s">
        <v>833</v>
      </c>
      <c r="D131" s="300"/>
      <c r="E131" s="300"/>
      <c r="F131" s="301" t="s">
        <v>824</v>
      </c>
      <c r="G131" s="300"/>
      <c r="H131" s="300" t="s">
        <v>834</v>
      </c>
      <c r="I131" s="300" t="s">
        <v>820</v>
      </c>
      <c r="J131" s="300">
        <v>20</v>
      </c>
      <c r="K131" s="322"/>
    </row>
    <row r="132" spans="2:11" s="1" customFormat="1" ht="15" customHeight="1">
      <c r="B132" s="319"/>
      <c r="C132" s="300" t="s">
        <v>835</v>
      </c>
      <c r="D132" s="300"/>
      <c r="E132" s="300"/>
      <c r="F132" s="301" t="s">
        <v>824</v>
      </c>
      <c r="G132" s="300"/>
      <c r="H132" s="300" t="s">
        <v>836</v>
      </c>
      <c r="I132" s="300" t="s">
        <v>820</v>
      </c>
      <c r="J132" s="300">
        <v>20</v>
      </c>
      <c r="K132" s="322"/>
    </row>
    <row r="133" spans="2:11" s="1" customFormat="1" ht="15" customHeight="1">
      <c r="B133" s="319"/>
      <c r="C133" s="274" t="s">
        <v>823</v>
      </c>
      <c r="D133" s="274"/>
      <c r="E133" s="274"/>
      <c r="F133" s="297" t="s">
        <v>824</v>
      </c>
      <c r="G133" s="274"/>
      <c r="H133" s="274" t="s">
        <v>858</v>
      </c>
      <c r="I133" s="274" t="s">
        <v>820</v>
      </c>
      <c r="J133" s="274">
        <v>50</v>
      </c>
      <c r="K133" s="322"/>
    </row>
    <row r="134" spans="2:11" s="1" customFormat="1" ht="15" customHeight="1">
      <c r="B134" s="319"/>
      <c r="C134" s="274" t="s">
        <v>837</v>
      </c>
      <c r="D134" s="274"/>
      <c r="E134" s="274"/>
      <c r="F134" s="297" t="s">
        <v>824</v>
      </c>
      <c r="G134" s="274"/>
      <c r="H134" s="274" t="s">
        <v>858</v>
      </c>
      <c r="I134" s="274" t="s">
        <v>820</v>
      </c>
      <c r="J134" s="274">
        <v>50</v>
      </c>
      <c r="K134" s="322"/>
    </row>
    <row r="135" spans="2:11" s="1" customFormat="1" ht="15" customHeight="1">
      <c r="B135" s="319"/>
      <c r="C135" s="274" t="s">
        <v>843</v>
      </c>
      <c r="D135" s="274"/>
      <c r="E135" s="274"/>
      <c r="F135" s="297" t="s">
        <v>824</v>
      </c>
      <c r="G135" s="274"/>
      <c r="H135" s="274" t="s">
        <v>858</v>
      </c>
      <c r="I135" s="274" t="s">
        <v>820</v>
      </c>
      <c r="J135" s="274">
        <v>50</v>
      </c>
      <c r="K135" s="322"/>
    </row>
    <row r="136" spans="2:11" s="1" customFormat="1" ht="15" customHeight="1">
      <c r="B136" s="319"/>
      <c r="C136" s="274" t="s">
        <v>845</v>
      </c>
      <c r="D136" s="274"/>
      <c r="E136" s="274"/>
      <c r="F136" s="297" t="s">
        <v>824</v>
      </c>
      <c r="G136" s="274"/>
      <c r="H136" s="274" t="s">
        <v>858</v>
      </c>
      <c r="I136" s="274" t="s">
        <v>820</v>
      </c>
      <c r="J136" s="274">
        <v>50</v>
      </c>
      <c r="K136" s="322"/>
    </row>
    <row r="137" spans="2:11" s="1" customFormat="1" ht="15" customHeight="1">
      <c r="B137" s="319"/>
      <c r="C137" s="274" t="s">
        <v>846</v>
      </c>
      <c r="D137" s="274"/>
      <c r="E137" s="274"/>
      <c r="F137" s="297" t="s">
        <v>824</v>
      </c>
      <c r="G137" s="274"/>
      <c r="H137" s="274" t="s">
        <v>871</v>
      </c>
      <c r="I137" s="274" t="s">
        <v>820</v>
      </c>
      <c r="J137" s="274">
        <v>255</v>
      </c>
      <c r="K137" s="322"/>
    </row>
    <row r="138" spans="2:11" s="1" customFormat="1" ht="15" customHeight="1">
      <c r="B138" s="319"/>
      <c r="C138" s="274" t="s">
        <v>848</v>
      </c>
      <c r="D138" s="274"/>
      <c r="E138" s="274"/>
      <c r="F138" s="297" t="s">
        <v>818</v>
      </c>
      <c r="G138" s="274"/>
      <c r="H138" s="274" t="s">
        <v>872</v>
      </c>
      <c r="I138" s="274" t="s">
        <v>850</v>
      </c>
      <c r="J138" s="274"/>
      <c r="K138" s="322"/>
    </row>
    <row r="139" spans="2:11" s="1" customFormat="1" ht="15" customHeight="1">
      <c r="B139" s="319"/>
      <c r="C139" s="274" t="s">
        <v>851</v>
      </c>
      <c r="D139" s="274"/>
      <c r="E139" s="274"/>
      <c r="F139" s="297" t="s">
        <v>818</v>
      </c>
      <c r="G139" s="274"/>
      <c r="H139" s="274" t="s">
        <v>873</v>
      </c>
      <c r="I139" s="274" t="s">
        <v>853</v>
      </c>
      <c r="J139" s="274"/>
      <c r="K139" s="322"/>
    </row>
    <row r="140" spans="2:11" s="1" customFormat="1" ht="15" customHeight="1">
      <c r="B140" s="319"/>
      <c r="C140" s="274" t="s">
        <v>854</v>
      </c>
      <c r="D140" s="274"/>
      <c r="E140" s="274"/>
      <c r="F140" s="297" t="s">
        <v>818</v>
      </c>
      <c r="G140" s="274"/>
      <c r="H140" s="274" t="s">
        <v>854</v>
      </c>
      <c r="I140" s="274" t="s">
        <v>853</v>
      </c>
      <c r="J140" s="274"/>
      <c r="K140" s="322"/>
    </row>
    <row r="141" spans="2:11" s="1" customFormat="1" ht="15" customHeight="1">
      <c r="B141" s="319"/>
      <c r="C141" s="274" t="s">
        <v>38</v>
      </c>
      <c r="D141" s="274"/>
      <c r="E141" s="274"/>
      <c r="F141" s="297" t="s">
        <v>818</v>
      </c>
      <c r="G141" s="274"/>
      <c r="H141" s="274" t="s">
        <v>874</v>
      </c>
      <c r="I141" s="274" t="s">
        <v>853</v>
      </c>
      <c r="J141" s="274"/>
      <c r="K141" s="322"/>
    </row>
    <row r="142" spans="2:11" s="1" customFormat="1" ht="15" customHeight="1">
      <c r="B142" s="319"/>
      <c r="C142" s="274" t="s">
        <v>875</v>
      </c>
      <c r="D142" s="274"/>
      <c r="E142" s="274"/>
      <c r="F142" s="297" t="s">
        <v>818</v>
      </c>
      <c r="G142" s="274"/>
      <c r="H142" s="274" t="s">
        <v>876</v>
      </c>
      <c r="I142" s="274" t="s">
        <v>853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877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812</v>
      </c>
      <c r="D148" s="289"/>
      <c r="E148" s="289"/>
      <c r="F148" s="289" t="s">
        <v>813</v>
      </c>
      <c r="G148" s="290"/>
      <c r="H148" s="289" t="s">
        <v>54</v>
      </c>
      <c r="I148" s="289" t="s">
        <v>57</v>
      </c>
      <c r="J148" s="289" t="s">
        <v>814</v>
      </c>
      <c r="K148" s="288"/>
    </row>
    <row r="149" spans="2:11" s="1" customFormat="1" ht="17.25" customHeight="1">
      <c r="B149" s="286"/>
      <c r="C149" s="291" t="s">
        <v>815</v>
      </c>
      <c r="D149" s="291"/>
      <c r="E149" s="291"/>
      <c r="F149" s="292" t="s">
        <v>816</v>
      </c>
      <c r="G149" s="293"/>
      <c r="H149" s="291"/>
      <c r="I149" s="291"/>
      <c r="J149" s="291" t="s">
        <v>817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821</v>
      </c>
      <c r="D151" s="274"/>
      <c r="E151" s="274"/>
      <c r="F151" s="327" t="s">
        <v>818</v>
      </c>
      <c r="G151" s="274"/>
      <c r="H151" s="326" t="s">
        <v>858</v>
      </c>
      <c r="I151" s="326" t="s">
        <v>820</v>
      </c>
      <c r="J151" s="326">
        <v>120</v>
      </c>
      <c r="K151" s="322"/>
    </row>
    <row r="152" spans="2:11" s="1" customFormat="1" ht="15" customHeight="1">
      <c r="B152" s="299"/>
      <c r="C152" s="326" t="s">
        <v>867</v>
      </c>
      <c r="D152" s="274"/>
      <c r="E152" s="274"/>
      <c r="F152" s="327" t="s">
        <v>818</v>
      </c>
      <c r="G152" s="274"/>
      <c r="H152" s="326" t="s">
        <v>878</v>
      </c>
      <c r="I152" s="326" t="s">
        <v>820</v>
      </c>
      <c r="J152" s="326" t="s">
        <v>869</v>
      </c>
      <c r="K152" s="322"/>
    </row>
    <row r="153" spans="2:11" s="1" customFormat="1" ht="15" customHeight="1">
      <c r="B153" s="299"/>
      <c r="C153" s="326" t="s">
        <v>766</v>
      </c>
      <c r="D153" s="274"/>
      <c r="E153" s="274"/>
      <c r="F153" s="327" t="s">
        <v>818</v>
      </c>
      <c r="G153" s="274"/>
      <c r="H153" s="326" t="s">
        <v>879</v>
      </c>
      <c r="I153" s="326" t="s">
        <v>820</v>
      </c>
      <c r="J153" s="326" t="s">
        <v>869</v>
      </c>
      <c r="K153" s="322"/>
    </row>
    <row r="154" spans="2:11" s="1" customFormat="1" ht="15" customHeight="1">
      <c r="B154" s="299"/>
      <c r="C154" s="326" t="s">
        <v>823</v>
      </c>
      <c r="D154" s="274"/>
      <c r="E154" s="274"/>
      <c r="F154" s="327" t="s">
        <v>824</v>
      </c>
      <c r="G154" s="274"/>
      <c r="H154" s="326" t="s">
        <v>858</v>
      </c>
      <c r="I154" s="326" t="s">
        <v>820</v>
      </c>
      <c r="J154" s="326">
        <v>50</v>
      </c>
      <c r="K154" s="322"/>
    </row>
    <row r="155" spans="2:11" s="1" customFormat="1" ht="15" customHeight="1">
      <c r="B155" s="299"/>
      <c r="C155" s="326" t="s">
        <v>826</v>
      </c>
      <c r="D155" s="274"/>
      <c r="E155" s="274"/>
      <c r="F155" s="327" t="s">
        <v>818</v>
      </c>
      <c r="G155" s="274"/>
      <c r="H155" s="326" t="s">
        <v>858</v>
      </c>
      <c r="I155" s="326" t="s">
        <v>828</v>
      </c>
      <c r="J155" s="326"/>
      <c r="K155" s="322"/>
    </row>
    <row r="156" spans="2:11" s="1" customFormat="1" ht="15" customHeight="1">
      <c r="B156" s="299"/>
      <c r="C156" s="326" t="s">
        <v>837</v>
      </c>
      <c r="D156" s="274"/>
      <c r="E156" s="274"/>
      <c r="F156" s="327" t="s">
        <v>824</v>
      </c>
      <c r="G156" s="274"/>
      <c r="H156" s="326" t="s">
        <v>858</v>
      </c>
      <c r="I156" s="326" t="s">
        <v>820</v>
      </c>
      <c r="J156" s="326">
        <v>50</v>
      </c>
      <c r="K156" s="322"/>
    </row>
    <row r="157" spans="2:11" s="1" customFormat="1" ht="15" customHeight="1">
      <c r="B157" s="299"/>
      <c r="C157" s="326" t="s">
        <v>845</v>
      </c>
      <c r="D157" s="274"/>
      <c r="E157" s="274"/>
      <c r="F157" s="327" t="s">
        <v>824</v>
      </c>
      <c r="G157" s="274"/>
      <c r="H157" s="326" t="s">
        <v>858</v>
      </c>
      <c r="I157" s="326" t="s">
        <v>820</v>
      </c>
      <c r="J157" s="326">
        <v>50</v>
      </c>
      <c r="K157" s="322"/>
    </row>
    <row r="158" spans="2:11" s="1" customFormat="1" ht="15" customHeight="1">
      <c r="B158" s="299"/>
      <c r="C158" s="326" t="s">
        <v>843</v>
      </c>
      <c r="D158" s="274"/>
      <c r="E158" s="274"/>
      <c r="F158" s="327" t="s">
        <v>824</v>
      </c>
      <c r="G158" s="274"/>
      <c r="H158" s="326" t="s">
        <v>858</v>
      </c>
      <c r="I158" s="326" t="s">
        <v>820</v>
      </c>
      <c r="J158" s="326">
        <v>50</v>
      </c>
      <c r="K158" s="322"/>
    </row>
    <row r="159" spans="2:11" s="1" customFormat="1" ht="15" customHeight="1">
      <c r="B159" s="299"/>
      <c r="C159" s="326" t="s">
        <v>97</v>
      </c>
      <c r="D159" s="274"/>
      <c r="E159" s="274"/>
      <c r="F159" s="327" t="s">
        <v>818</v>
      </c>
      <c r="G159" s="274"/>
      <c r="H159" s="326" t="s">
        <v>880</v>
      </c>
      <c r="I159" s="326" t="s">
        <v>820</v>
      </c>
      <c r="J159" s="326" t="s">
        <v>881</v>
      </c>
      <c r="K159" s="322"/>
    </row>
    <row r="160" spans="2:11" s="1" customFormat="1" ht="15" customHeight="1">
      <c r="B160" s="299"/>
      <c r="C160" s="326" t="s">
        <v>882</v>
      </c>
      <c r="D160" s="274"/>
      <c r="E160" s="274"/>
      <c r="F160" s="327" t="s">
        <v>818</v>
      </c>
      <c r="G160" s="274"/>
      <c r="H160" s="326" t="s">
        <v>883</v>
      </c>
      <c r="I160" s="326" t="s">
        <v>853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884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812</v>
      </c>
      <c r="D166" s="289"/>
      <c r="E166" s="289"/>
      <c r="F166" s="289" t="s">
        <v>813</v>
      </c>
      <c r="G166" s="331"/>
      <c r="H166" s="332" t="s">
        <v>54</v>
      </c>
      <c r="I166" s="332" t="s">
        <v>57</v>
      </c>
      <c r="J166" s="289" t="s">
        <v>814</v>
      </c>
      <c r="K166" s="266"/>
    </row>
    <row r="167" spans="2:11" s="1" customFormat="1" ht="17.25" customHeight="1">
      <c r="B167" s="267"/>
      <c r="C167" s="291" t="s">
        <v>815</v>
      </c>
      <c r="D167" s="291"/>
      <c r="E167" s="291"/>
      <c r="F167" s="292" t="s">
        <v>816</v>
      </c>
      <c r="G167" s="333"/>
      <c r="H167" s="334"/>
      <c r="I167" s="334"/>
      <c r="J167" s="291" t="s">
        <v>817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821</v>
      </c>
      <c r="D169" s="274"/>
      <c r="E169" s="274"/>
      <c r="F169" s="297" t="s">
        <v>818</v>
      </c>
      <c r="G169" s="274"/>
      <c r="H169" s="274" t="s">
        <v>858</v>
      </c>
      <c r="I169" s="274" t="s">
        <v>820</v>
      </c>
      <c r="J169" s="274">
        <v>120</v>
      </c>
      <c r="K169" s="322"/>
    </row>
    <row r="170" spans="2:11" s="1" customFormat="1" ht="15" customHeight="1">
      <c r="B170" s="299"/>
      <c r="C170" s="274" t="s">
        <v>867</v>
      </c>
      <c r="D170" s="274"/>
      <c r="E170" s="274"/>
      <c r="F170" s="297" t="s">
        <v>818</v>
      </c>
      <c r="G170" s="274"/>
      <c r="H170" s="274" t="s">
        <v>868</v>
      </c>
      <c r="I170" s="274" t="s">
        <v>820</v>
      </c>
      <c r="J170" s="274" t="s">
        <v>869</v>
      </c>
      <c r="K170" s="322"/>
    </row>
    <row r="171" spans="2:11" s="1" customFormat="1" ht="15" customHeight="1">
      <c r="B171" s="299"/>
      <c r="C171" s="274" t="s">
        <v>766</v>
      </c>
      <c r="D171" s="274"/>
      <c r="E171" s="274"/>
      <c r="F171" s="297" t="s">
        <v>818</v>
      </c>
      <c r="G171" s="274"/>
      <c r="H171" s="274" t="s">
        <v>885</v>
      </c>
      <c r="I171" s="274" t="s">
        <v>820</v>
      </c>
      <c r="J171" s="274" t="s">
        <v>869</v>
      </c>
      <c r="K171" s="322"/>
    </row>
    <row r="172" spans="2:11" s="1" customFormat="1" ht="15" customHeight="1">
      <c r="B172" s="299"/>
      <c r="C172" s="274" t="s">
        <v>823</v>
      </c>
      <c r="D172" s="274"/>
      <c r="E172" s="274"/>
      <c r="F172" s="297" t="s">
        <v>824</v>
      </c>
      <c r="G172" s="274"/>
      <c r="H172" s="274" t="s">
        <v>885</v>
      </c>
      <c r="I172" s="274" t="s">
        <v>820</v>
      </c>
      <c r="J172" s="274">
        <v>50</v>
      </c>
      <c r="K172" s="322"/>
    </row>
    <row r="173" spans="2:11" s="1" customFormat="1" ht="15" customHeight="1">
      <c r="B173" s="299"/>
      <c r="C173" s="274" t="s">
        <v>826</v>
      </c>
      <c r="D173" s="274"/>
      <c r="E173" s="274"/>
      <c r="F173" s="297" t="s">
        <v>818</v>
      </c>
      <c r="G173" s="274"/>
      <c r="H173" s="274" t="s">
        <v>885</v>
      </c>
      <c r="I173" s="274" t="s">
        <v>828</v>
      </c>
      <c r="J173" s="274"/>
      <c r="K173" s="322"/>
    </row>
    <row r="174" spans="2:11" s="1" customFormat="1" ht="15" customHeight="1">
      <c r="B174" s="299"/>
      <c r="C174" s="274" t="s">
        <v>837</v>
      </c>
      <c r="D174" s="274"/>
      <c r="E174" s="274"/>
      <c r="F174" s="297" t="s">
        <v>824</v>
      </c>
      <c r="G174" s="274"/>
      <c r="H174" s="274" t="s">
        <v>885</v>
      </c>
      <c r="I174" s="274" t="s">
        <v>820</v>
      </c>
      <c r="J174" s="274">
        <v>50</v>
      </c>
      <c r="K174" s="322"/>
    </row>
    <row r="175" spans="2:11" s="1" customFormat="1" ht="15" customHeight="1">
      <c r="B175" s="299"/>
      <c r="C175" s="274" t="s">
        <v>845</v>
      </c>
      <c r="D175" s="274"/>
      <c r="E175" s="274"/>
      <c r="F175" s="297" t="s">
        <v>824</v>
      </c>
      <c r="G175" s="274"/>
      <c r="H175" s="274" t="s">
        <v>885</v>
      </c>
      <c r="I175" s="274" t="s">
        <v>820</v>
      </c>
      <c r="J175" s="274">
        <v>50</v>
      </c>
      <c r="K175" s="322"/>
    </row>
    <row r="176" spans="2:11" s="1" customFormat="1" ht="15" customHeight="1">
      <c r="B176" s="299"/>
      <c r="C176" s="274" t="s">
        <v>843</v>
      </c>
      <c r="D176" s="274"/>
      <c r="E176" s="274"/>
      <c r="F176" s="297" t="s">
        <v>824</v>
      </c>
      <c r="G176" s="274"/>
      <c r="H176" s="274" t="s">
        <v>885</v>
      </c>
      <c r="I176" s="274" t="s">
        <v>820</v>
      </c>
      <c r="J176" s="274">
        <v>50</v>
      </c>
      <c r="K176" s="322"/>
    </row>
    <row r="177" spans="2:11" s="1" customFormat="1" ht="15" customHeight="1">
      <c r="B177" s="299"/>
      <c r="C177" s="274" t="s">
        <v>108</v>
      </c>
      <c r="D177" s="274"/>
      <c r="E177" s="274"/>
      <c r="F177" s="297" t="s">
        <v>818</v>
      </c>
      <c r="G177" s="274"/>
      <c r="H177" s="274" t="s">
        <v>886</v>
      </c>
      <c r="I177" s="274" t="s">
        <v>887</v>
      </c>
      <c r="J177" s="274"/>
      <c r="K177" s="322"/>
    </row>
    <row r="178" spans="2:11" s="1" customFormat="1" ht="15" customHeight="1">
      <c r="B178" s="299"/>
      <c r="C178" s="274" t="s">
        <v>57</v>
      </c>
      <c r="D178" s="274"/>
      <c r="E178" s="274"/>
      <c r="F178" s="297" t="s">
        <v>818</v>
      </c>
      <c r="G178" s="274"/>
      <c r="H178" s="274" t="s">
        <v>888</v>
      </c>
      <c r="I178" s="274" t="s">
        <v>889</v>
      </c>
      <c r="J178" s="274">
        <v>1</v>
      </c>
      <c r="K178" s="322"/>
    </row>
    <row r="179" spans="2:11" s="1" customFormat="1" ht="15" customHeight="1">
      <c r="B179" s="299"/>
      <c r="C179" s="274" t="s">
        <v>53</v>
      </c>
      <c r="D179" s="274"/>
      <c r="E179" s="274"/>
      <c r="F179" s="297" t="s">
        <v>818</v>
      </c>
      <c r="G179" s="274"/>
      <c r="H179" s="274" t="s">
        <v>890</v>
      </c>
      <c r="I179" s="274" t="s">
        <v>820</v>
      </c>
      <c r="J179" s="274">
        <v>20</v>
      </c>
      <c r="K179" s="322"/>
    </row>
    <row r="180" spans="2:11" s="1" customFormat="1" ht="15" customHeight="1">
      <c r="B180" s="299"/>
      <c r="C180" s="274" t="s">
        <v>54</v>
      </c>
      <c r="D180" s="274"/>
      <c r="E180" s="274"/>
      <c r="F180" s="297" t="s">
        <v>818</v>
      </c>
      <c r="G180" s="274"/>
      <c r="H180" s="274" t="s">
        <v>891</v>
      </c>
      <c r="I180" s="274" t="s">
        <v>820</v>
      </c>
      <c r="J180" s="274">
        <v>255</v>
      </c>
      <c r="K180" s="322"/>
    </row>
    <row r="181" spans="2:11" s="1" customFormat="1" ht="15" customHeight="1">
      <c r="B181" s="299"/>
      <c r="C181" s="274" t="s">
        <v>109</v>
      </c>
      <c r="D181" s="274"/>
      <c r="E181" s="274"/>
      <c r="F181" s="297" t="s">
        <v>818</v>
      </c>
      <c r="G181" s="274"/>
      <c r="H181" s="274" t="s">
        <v>782</v>
      </c>
      <c r="I181" s="274" t="s">
        <v>820</v>
      </c>
      <c r="J181" s="274">
        <v>10</v>
      </c>
      <c r="K181" s="322"/>
    </row>
    <row r="182" spans="2:11" s="1" customFormat="1" ht="15" customHeight="1">
      <c r="B182" s="299"/>
      <c r="C182" s="274" t="s">
        <v>110</v>
      </c>
      <c r="D182" s="274"/>
      <c r="E182" s="274"/>
      <c r="F182" s="297" t="s">
        <v>818</v>
      </c>
      <c r="G182" s="274"/>
      <c r="H182" s="274" t="s">
        <v>892</v>
      </c>
      <c r="I182" s="274" t="s">
        <v>853</v>
      </c>
      <c r="J182" s="274"/>
      <c r="K182" s="322"/>
    </row>
    <row r="183" spans="2:11" s="1" customFormat="1" ht="15" customHeight="1">
      <c r="B183" s="299"/>
      <c r="C183" s="274" t="s">
        <v>893</v>
      </c>
      <c r="D183" s="274"/>
      <c r="E183" s="274"/>
      <c r="F183" s="297" t="s">
        <v>818</v>
      </c>
      <c r="G183" s="274"/>
      <c r="H183" s="274" t="s">
        <v>894</v>
      </c>
      <c r="I183" s="274" t="s">
        <v>853</v>
      </c>
      <c r="J183" s="274"/>
      <c r="K183" s="322"/>
    </row>
    <row r="184" spans="2:11" s="1" customFormat="1" ht="15" customHeight="1">
      <c r="B184" s="299"/>
      <c r="C184" s="274" t="s">
        <v>882</v>
      </c>
      <c r="D184" s="274"/>
      <c r="E184" s="274"/>
      <c r="F184" s="297" t="s">
        <v>818</v>
      </c>
      <c r="G184" s="274"/>
      <c r="H184" s="274" t="s">
        <v>895</v>
      </c>
      <c r="I184" s="274" t="s">
        <v>853</v>
      </c>
      <c r="J184" s="274"/>
      <c r="K184" s="322"/>
    </row>
    <row r="185" spans="2:11" s="1" customFormat="1" ht="15" customHeight="1">
      <c r="B185" s="299"/>
      <c r="C185" s="274" t="s">
        <v>112</v>
      </c>
      <c r="D185" s="274"/>
      <c r="E185" s="274"/>
      <c r="F185" s="297" t="s">
        <v>824</v>
      </c>
      <c r="G185" s="274"/>
      <c r="H185" s="274" t="s">
        <v>896</v>
      </c>
      <c r="I185" s="274" t="s">
        <v>820</v>
      </c>
      <c r="J185" s="274">
        <v>50</v>
      </c>
      <c r="K185" s="322"/>
    </row>
    <row r="186" spans="2:11" s="1" customFormat="1" ht="15" customHeight="1">
      <c r="B186" s="299"/>
      <c r="C186" s="274" t="s">
        <v>897</v>
      </c>
      <c r="D186" s="274"/>
      <c r="E186" s="274"/>
      <c r="F186" s="297" t="s">
        <v>824</v>
      </c>
      <c r="G186" s="274"/>
      <c r="H186" s="274" t="s">
        <v>898</v>
      </c>
      <c r="I186" s="274" t="s">
        <v>899</v>
      </c>
      <c r="J186" s="274"/>
      <c r="K186" s="322"/>
    </row>
    <row r="187" spans="2:11" s="1" customFormat="1" ht="15" customHeight="1">
      <c r="B187" s="299"/>
      <c r="C187" s="274" t="s">
        <v>900</v>
      </c>
      <c r="D187" s="274"/>
      <c r="E187" s="274"/>
      <c r="F187" s="297" t="s">
        <v>824</v>
      </c>
      <c r="G187" s="274"/>
      <c r="H187" s="274" t="s">
        <v>901</v>
      </c>
      <c r="I187" s="274" t="s">
        <v>899</v>
      </c>
      <c r="J187" s="274"/>
      <c r="K187" s="322"/>
    </row>
    <row r="188" spans="2:11" s="1" customFormat="1" ht="15" customHeight="1">
      <c r="B188" s="299"/>
      <c r="C188" s="274" t="s">
        <v>902</v>
      </c>
      <c r="D188" s="274"/>
      <c r="E188" s="274"/>
      <c r="F188" s="297" t="s">
        <v>824</v>
      </c>
      <c r="G188" s="274"/>
      <c r="H188" s="274" t="s">
        <v>903</v>
      </c>
      <c r="I188" s="274" t="s">
        <v>899</v>
      </c>
      <c r="J188" s="274"/>
      <c r="K188" s="322"/>
    </row>
    <row r="189" spans="2:11" s="1" customFormat="1" ht="15" customHeight="1">
      <c r="B189" s="299"/>
      <c r="C189" s="335" t="s">
        <v>904</v>
      </c>
      <c r="D189" s="274"/>
      <c r="E189" s="274"/>
      <c r="F189" s="297" t="s">
        <v>824</v>
      </c>
      <c r="G189" s="274"/>
      <c r="H189" s="274" t="s">
        <v>905</v>
      </c>
      <c r="I189" s="274" t="s">
        <v>906</v>
      </c>
      <c r="J189" s="336" t="s">
        <v>907</v>
      </c>
      <c r="K189" s="322"/>
    </row>
    <row r="190" spans="2:11" s="1" customFormat="1" ht="15" customHeight="1">
      <c r="B190" s="299"/>
      <c r="C190" s="335" t="s">
        <v>42</v>
      </c>
      <c r="D190" s="274"/>
      <c r="E190" s="274"/>
      <c r="F190" s="297" t="s">
        <v>818</v>
      </c>
      <c r="G190" s="274"/>
      <c r="H190" s="271" t="s">
        <v>908</v>
      </c>
      <c r="I190" s="274" t="s">
        <v>909</v>
      </c>
      <c r="J190" s="274"/>
      <c r="K190" s="322"/>
    </row>
    <row r="191" spans="2:11" s="1" customFormat="1" ht="15" customHeight="1">
      <c r="B191" s="299"/>
      <c r="C191" s="335" t="s">
        <v>910</v>
      </c>
      <c r="D191" s="274"/>
      <c r="E191" s="274"/>
      <c r="F191" s="297" t="s">
        <v>818</v>
      </c>
      <c r="G191" s="274"/>
      <c r="H191" s="274" t="s">
        <v>911</v>
      </c>
      <c r="I191" s="274" t="s">
        <v>853</v>
      </c>
      <c r="J191" s="274"/>
      <c r="K191" s="322"/>
    </row>
    <row r="192" spans="2:11" s="1" customFormat="1" ht="15" customHeight="1">
      <c r="B192" s="299"/>
      <c r="C192" s="335" t="s">
        <v>912</v>
      </c>
      <c r="D192" s="274"/>
      <c r="E192" s="274"/>
      <c r="F192" s="297" t="s">
        <v>818</v>
      </c>
      <c r="G192" s="274"/>
      <c r="H192" s="274" t="s">
        <v>913</v>
      </c>
      <c r="I192" s="274" t="s">
        <v>853</v>
      </c>
      <c r="J192" s="274"/>
      <c r="K192" s="322"/>
    </row>
    <row r="193" spans="2:11" s="1" customFormat="1" ht="15" customHeight="1">
      <c r="B193" s="299"/>
      <c r="C193" s="335" t="s">
        <v>914</v>
      </c>
      <c r="D193" s="274"/>
      <c r="E193" s="274"/>
      <c r="F193" s="297" t="s">
        <v>824</v>
      </c>
      <c r="G193" s="274"/>
      <c r="H193" s="274" t="s">
        <v>915</v>
      </c>
      <c r="I193" s="274" t="s">
        <v>853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916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917</v>
      </c>
      <c r="D200" s="338"/>
      <c r="E200" s="338"/>
      <c r="F200" s="338" t="s">
        <v>918</v>
      </c>
      <c r="G200" s="339"/>
      <c r="H200" s="338" t="s">
        <v>919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909</v>
      </c>
      <c r="D202" s="274"/>
      <c r="E202" s="274"/>
      <c r="F202" s="297" t="s">
        <v>43</v>
      </c>
      <c r="G202" s="274"/>
      <c r="H202" s="274" t="s">
        <v>920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44</v>
      </c>
      <c r="G203" s="274"/>
      <c r="H203" s="274" t="s">
        <v>921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47</v>
      </c>
      <c r="G204" s="274"/>
      <c r="H204" s="274" t="s">
        <v>922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45</v>
      </c>
      <c r="G205" s="274"/>
      <c r="H205" s="274" t="s">
        <v>923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46</v>
      </c>
      <c r="G206" s="274"/>
      <c r="H206" s="274" t="s">
        <v>924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865</v>
      </c>
      <c r="D208" s="274"/>
      <c r="E208" s="274"/>
      <c r="F208" s="297" t="s">
        <v>79</v>
      </c>
      <c r="G208" s="274"/>
      <c r="H208" s="274" t="s">
        <v>925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762</v>
      </c>
      <c r="G209" s="274"/>
      <c r="H209" s="274" t="s">
        <v>763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760</v>
      </c>
      <c r="G210" s="274"/>
      <c r="H210" s="274" t="s">
        <v>926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89</v>
      </c>
      <c r="G211" s="335"/>
      <c r="H211" s="326" t="s">
        <v>90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764</v>
      </c>
      <c r="G212" s="335"/>
      <c r="H212" s="326" t="s">
        <v>927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889</v>
      </c>
      <c r="D214" s="274"/>
      <c r="E214" s="274"/>
      <c r="F214" s="297">
        <v>1</v>
      </c>
      <c r="G214" s="335"/>
      <c r="H214" s="326" t="s">
        <v>928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929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930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931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2023-06-08T10:29:25Z</dcterms:created>
  <dcterms:modified xsi:type="dcterms:W3CDTF">2023-06-08T10:29:36Z</dcterms:modified>
  <cp:category/>
  <cp:version/>
  <cp:contentType/>
  <cp:contentStatus/>
</cp:coreProperties>
</file>