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plusData\Export\"/>
    </mc:Choice>
  </mc:AlternateContent>
  <bookViews>
    <workbookView xWindow="0" yWindow="0" windowWidth="0" windowHeight="0"/>
  </bookViews>
  <sheets>
    <sheet name="Rekapitulace stavby" sheetId="1" r:id="rId1"/>
    <sheet name="01.1 - SO 301-1  Svodný d..." sheetId="2" r:id="rId2"/>
    <sheet name="01.2 - SO 301-2  Svodný d..." sheetId="3" r:id="rId3"/>
    <sheet name="01.3 - SO 301-3  Svodný d..." sheetId="4" r:id="rId4"/>
    <sheet name="01.4 - SO 301-4  Svodný d..." sheetId="5" r:id="rId5"/>
    <sheet name="01.5 - SO 301-5  Úprava V..." sheetId="6" r:id="rId6"/>
    <sheet name="01.6 - SO 301-6  Přeložka..." sheetId="7" r:id="rId7"/>
    <sheet name="02.1 - SO 302-1  Svodný d..." sheetId="8" r:id="rId8"/>
    <sheet name="02.2 - SO 302-2  Svodný d..." sheetId="9" r:id="rId9"/>
    <sheet name="02.3 - SO 302-3  Svodný d..." sheetId="10" r:id="rId10"/>
    <sheet name="02.4 - SO 302-4  Svodný d..." sheetId="11" r:id="rId11"/>
    <sheet name="02.5 - SO 302-5  Svodný d..." sheetId="12" r:id="rId12"/>
    <sheet name="02.6 - SO 302-6  Svodný d..." sheetId="13" r:id="rId13"/>
    <sheet name="02.7 - SO 302-7  Svodný d..." sheetId="14" r:id="rId14"/>
    <sheet name="03.1 - SO 303-1  Svodný d..." sheetId="15" r:id="rId15"/>
    <sheet name="03.2 - SO 303-2  Svodný d..." sheetId="16" r:id="rId16"/>
    <sheet name="03.3 - SO 303-4   Přeložk..." sheetId="17" r:id="rId17"/>
    <sheet name="03.4 - SO 303-5  Přeložka..." sheetId="18" r:id="rId18"/>
    <sheet name="03.5 - SO 303-6  Odtok z ..." sheetId="19" r:id="rId19"/>
    <sheet name="04 - SO 304   Přeložka vo..." sheetId="20" r:id="rId20"/>
    <sheet name="05 - SO 305  Přeložka vod..." sheetId="21" r:id="rId21"/>
    <sheet name="06 - SO 306  Ochrana HOZ ..." sheetId="22" r:id="rId22"/>
    <sheet name="07 - SO 307  Prodloužení ..." sheetId="23" r:id="rId23"/>
  </sheets>
  <definedNames>
    <definedName name="_xlnm.Print_Area" localSheetId="0">'Rekapitulace stavby'!$D$4:$AO$76,'Rekapitulace stavby'!$C$82:$AQ$120</definedName>
    <definedName name="_xlnm.Print_Titles" localSheetId="0">'Rekapitulace stavby'!$92:$92</definedName>
    <definedName name="_xlnm._FilterDatabase" localSheetId="1" hidden="1">'01.1 - SO 301-1  Svodný d...'!$C$124:$K$184</definedName>
    <definedName name="_xlnm.Print_Area" localSheetId="1">'01.1 - SO 301-1  Svodný d...'!$C$4:$J$76,'01.1 - SO 301-1  Svodný d...'!$C$82:$J$104,'01.1 - SO 301-1  Svodný d...'!$C$110:$K$184</definedName>
    <definedName name="_xlnm.Print_Titles" localSheetId="1">'01.1 - SO 301-1  Svodný d...'!$124:$124</definedName>
    <definedName name="_xlnm._FilterDatabase" localSheetId="2" hidden="1">'01.2 - SO 301-2  Svodný d...'!$C$124:$K$170</definedName>
    <definedName name="_xlnm.Print_Area" localSheetId="2">'01.2 - SO 301-2  Svodný d...'!$C$4:$J$76,'01.2 - SO 301-2  Svodný d...'!$C$82:$J$104,'01.2 - SO 301-2  Svodný d...'!$C$110:$K$170</definedName>
    <definedName name="_xlnm.Print_Titles" localSheetId="2">'01.2 - SO 301-2  Svodný d...'!$124:$124</definedName>
    <definedName name="_xlnm._FilterDatabase" localSheetId="3" hidden="1">'01.3 - SO 301-3  Svodný d...'!$C$124:$K$201</definedName>
    <definedName name="_xlnm.Print_Area" localSheetId="3">'01.3 - SO 301-3  Svodný d...'!$C$4:$J$76,'01.3 - SO 301-3  Svodný d...'!$C$82:$J$104,'01.3 - SO 301-3  Svodný d...'!$C$110:$K$201</definedName>
    <definedName name="_xlnm.Print_Titles" localSheetId="3">'01.3 - SO 301-3  Svodný d...'!$124:$124</definedName>
    <definedName name="_xlnm._FilterDatabase" localSheetId="4" hidden="1">'01.4 - SO 301-4  Svodný d...'!$C$124:$K$199</definedName>
    <definedName name="_xlnm.Print_Area" localSheetId="4">'01.4 - SO 301-4  Svodný d...'!$C$4:$J$76,'01.4 - SO 301-4  Svodný d...'!$C$82:$J$104,'01.4 - SO 301-4  Svodný d...'!$C$110:$K$199</definedName>
    <definedName name="_xlnm.Print_Titles" localSheetId="4">'01.4 - SO 301-4  Svodný d...'!$124:$124</definedName>
    <definedName name="_xlnm._FilterDatabase" localSheetId="5" hidden="1">'01.5 - SO 301-5  Úprava V...'!$C$127:$K$210</definedName>
    <definedName name="_xlnm.Print_Area" localSheetId="5">'01.5 - SO 301-5  Úprava V...'!$C$4:$J$76,'01.5 - SO 301-5  Úprava V...'!$C$82:$J$107,'01.5 - SO 301-5  Úprava V...'!$C$113:$K$210</definedName>
    <definedName name="_xlnm.Print_Titles" localSheetId="5">'01.5 - SO 301-5  Úprava V...'!$127:$127</definedName>
    <definedName name="_xlnm._FilterDatabase" localSheetId="6" hidden="1">'01.6 - SO 301-6  Přeložka...'!$C$125:$K$173</definedName>
    <definedName name="_xlnm.Print_Area" localSheetId="6">'01.6 - SO 301-6  Přeložka...'!$C$4:$J$76,'01.6 - SO 301-6  Přeložka...'!$C$82:$J$105,'01.6 - SO 301-6  Přeložka...'!$C$111:$K$173</definedName>
    <definedName name="_xlnm.Print_Titles" localSheetId="6">'01.6 - SO 301-6  Přeložka...'!$125:$125</definedName>
    <definedName name="_xlnm._FilterDatabase" localSheetId="7" hidden="1">'02.1 - SO 302-1  Svodný d...'!$C$124:$K$201</definedName>
    <definedName name="_xlnm.Print_Area" localSheetId="7">'02.1 - SO 302-1  Svodný d...'!$C$4:$J$76,'02.1 - SO 302-1  Svodný d...'!$C$82:$J$104,'02.1 - SO 302-1  Svodný d...'!$C$110:$K$201</definedName>
    <definedName name="_xlnm.Print_Titles" localSheetId="7">'02.1 - SO 302-1  Svodný d...'!$124:$124</definedName>
    <definedName name="_xlnm._FilterDatabase" localSheetId="8" hidden="1">'02.2 - SO 302-2  Svodný d...'!$C$124:$K$170</definedName>
    <definedName name="_xlnm.Print_Area" localSheetId="8">'02.2 - SO 302-2  Svodný d...'!$C$4:$J$76,'02.2 - SO 302-2  Svodný d...'!$C$82:$J$104,'02.2 - SO 302-2  Svodný d...'!$C$110:$K$170</definedName>
    <definedName name="_xlnm.Print_Titles" localSheetId="8">'02.2 - SO 302-2  Svodný d...'!$124:$124</definedName>
    <definedName name="_xlnm._FilterDatabase" localSheetId="9" hidden="1">'02.3 - SO 302-3  Svodný d...'!$C$124:$K$183</definedName>
    <definedName name="_xlnm.Print_Area" localSheetId="9">'02.3 - SO 302-3  Svodný d...'!$C$4:$J$76,'02.3 - SO 302-3  Svodný d...'!$C$82:$J$104,'02.3 - SO 302-3  Svodný d...'!$C$110:$K$183</definedName>
    <definedName name="_xlnm.Print_Titles" localSheetId="9">'02.3 - SO 302-3  Svodný d...'!$124:$124</definedName>
    <definedName name="_xlnm._FilterDatabase" localSheetId="10" hidden="1">'02.4 - SO 302-4  Svodný d...'!$C$124:$K$183</definedName>
    <definedName name="_xlnm.Print_Area" localSheetId="10">'02.4 - SO 302-4  Svodný d...'!$C$4:$J$76,'02.4 - SO 302-4  Svodný d...'!$C$82:$J$104,'02.4 - SO 302-4  Svodný d...'!$C$110:$K$183</definedName>
    <definedName name="_xlnm.Print_Titles" localSheetId="10">'02.4 - SO 302-4  Svodný d...'!$124:$124</definedName>
    <definedName name="_xlnm._FilterDatabase" localSheetId="11" hidden="1">'02.5 - SO 302-5  Svodný d...'!$C$124:$K$170</definedName>
    <definedName name="_xlnm.Print_Area" localSheetId="11">'02.5 - SO 302-5  Svodný d...'!$C$4:$J$76,'02.5 - SO 302-5  Svodný d...'!$C$82:$J$104,'02.5 - SO 302-5  Svodný d...'!$C$110:$K$170</definedName>
    <definedName name="_xlnm.Print_Titles" localSheetId="11">'02.5 - SO 302-5  Svodný d...'!$124:$124</definedName>
    <definedName name="_xlnm._FilterDatabase" localSheetId="12" hidden="1">'02.6 - SO 302-6  Svodný d...'!$C$124:$K$201</definedName>
    <definedName name="_xlnm.Print_Area" localSheetId="12">'02.6 - SO 302-6  Svodný d...'!$C$4:$J$76,'02.6 - SO 302-6  Svodný d...'!$C$82:$J$104,'02.6 - SO 302-6  Svodný d...'!$C$110:$K$201</definedName>
    <definedName name="_xlnm.Print_Titles" localSheetId="12">'02.6 - SO 302-6  Svodný d...'!$124:$124</definedName>
    <definedName name="_xlnm._FilterDatabase" localSheetId="13" hidden="1">'02.7 - SO 302-7  Svodný d...'!$C$124:$K$201</definedName>
    <definedName name="_xlnm.Print_Area" localSheetId="13">'02.7 - SO 302-7  Svodný d...'!$C$4:$J$76,'02.7 - SO 302-7  Svodný d...'!$C$82:$J$104,'02.7 - SO 302-7  Svodný d...'!$C$110:$K$201</definedName>
    <definedName name="_xlnm.Print_Titles" localSheetId="13">'02.7 - SO 302-7  Svodný d...'!$124:$124</definedName>
    <definedName name="_xlnm._FilterDatabase" localSheetId="14" hidden="1">'03.1 - SO 303-1  Svodný d...'!$C$124:$K$184</definedName>
    <definedName name="_xlnm.Print_Area" localSheetId="14">'03.1 - SO 303-1  Svodný d...'!$C$4:$J$76,'03.1 - SO 303-1  Svodný d...'!$C$82:$J$104,'03.1 - SO 303-1  Svodný d...'!$C$110:$K$184</definedName>
    <definedName name="_xlnm.Print_Titles" localSheetId="14">'03.1 - SO 303-1  Svodný d...'!$124:$124</definedName>
    <definedName name="_xlnm._FilterDatabase" localSheetId="15" hidden="1">'03.2 - SO 303-2  Svodný d...'!$C$124:$K$183</definedName>
    <definedName name="_xlnm.Print_Area" localSheetId="15">'03.2 - SO 303-2  Svodný d...'!$C$4:$J$76,'03.2 - SO 303-2  Svodný d...'!$C$82:$J$104,'03.2 - SO 303-2  Svodný d...'!$C$110:$K$183</definedName>
    <definedName name="_xlnm.Print_Titles" localSheetId="15">'03.2 - SO 303-2  Svodný d...'!$124:$124</definedName>
    <definedName name="_xlnm._FilterDatabase" localSheetId="16" hidden="1">'03.3 - SO 303-4   Přeložk...'!$C$124:$K$197</definedName>
    <definedName name="_xlnm.Print_Area" localSheetId="16">'03.3 - SO 303-4   Přeložk...'!$C$4:$J$76,'03.3 - SO 303-4   Přeložk...'!$C$82:$J$104,'03.3 - SO 303-4   Přeložk...'!$C$110:$K$197</definedName>
    <definedName name="_xlnm.Print_Titles" localSheetId="16">'03.3 - SO 303-4   Přeložk...'!$124:$124</definedName>
    <definedName name="_xlnm._FilterDatabase" localSheetId="17" hidden="1">'03.4 - SO 303-5  Přeložka...'!$C$125:$K$208</definedName>
    <definedName name="_xlnm.Print_Area" localSheetId="17">'03.4 - SO 303-5  Přeložka...'!$C$4:$J$76,'03.4 - SO 303-5  Přeložka...'!$C$82:$J$105,'03.4 - SO 303-5  Přeložka...'!$C$111:$K$208</definedName>
    <definedName name="_xlnm.Print_Titles" localSheetId="17">'03.4 - SO 303-5  Přeložka...'!$125:$125</definedName>
    <definedName name="_xlnm._FilterDatabase" localSheetId="18" hidden="1">'03.5 - SO 303-6  Odtok z ...'!$C$125:$K$215</definedName>
    <definedName name="_xlnm.Print_Area" localSheetId="18">'03.5 - SO 303-6  Odtok z ...'!$C$4:$J$76,'03.5 - SO 303-6  Odtok z ...'!$C$82:$J$105,'03.5 - SO 303-6  Odtok z ...'!$C$111:$K$215</definedName>
    <definedName name="_xlnm.Print_Titles" localSheetId="18">'03.5 - SO 303-6  Odtok z ...'!$125:$125</definedName>
    <definedName name="_xlnm._FilterDatabase" localSheetId="19" hidden="1">'04 - SO 304   Přeložka vo...'!$C$120:$K$255</definedName>
    <definedName name="_xlnm.Print_Area" localSheetId="19">'04 - SO 304   Přeložka vo...'!$C$4:$J$76,'04 - SO 304   Přeložka vo...'!$C$82:$J$102,'04 - SO 304   Přeložka vo...'!$C$108:$K$255</definedName>
    <definedName name="_xlnm.Print_Titles" localSheetId="19">'04 - SO 304   Přeložka vo...'!$120:$120</definedName>
    <definedName name="_xlnm._FilterDatabase" localSheetId="20" hidden="1">'05 - SO 305  Přeložka vod...'!$C$120:$K$248</definedName>
    <definedName name="_xlnm.Print_Area" localSheetId="20">'05 - SO 305  Přeložka vod...'!$C$4:$J$76,'05 - SO 305  Přeložka vod...'!$C$82:$J$102,'05 - SO 305  Přeložka vod...'!$C$108:$K$248</definedName>
    <definedName name="_xlnm.Print_Titles" localSheetId="20">'05 - SO 305  Přeložka vod...'!$120:$120</definedName>
    <definedName name="_xlnm._FilterDatabase" localSheetId="21" hidden="1">'06 - SO 306  Ochrana HOZ ...'!$C$120:$K$174</definedName>
    <definedName name="_xlnm.Print_Area" localSheetId="21">'06 - SO 306  Ochrana HOZ ...'!$C$4:$J$76,'06 - SO 306  Ochrana HOZ ...'!$C$82:$J$102,'06 - SO 306  Ochrana HOZ ...'!$C$108:$K$174</definedName>
    <definedName name="_xlnm.Print_Titles" localSheetId="21">'06 - SO 306  Ochrana HOZ ...'!$120:$120</definedName>
    <definedName name="_xlnm._FilterDatabase" localSheetId="22" hidden="1">'07 - SO 307  Prodloužení ...'!$C$120:$K$205</definedName>
    <definedName name="_xlnm.Print_Area" localSheetId="22">'07 - SO 307  Prodloužení ...'!$C$4:$J$76,'07 - SO 307  Prodloužení ...'!$C$82:$J$102,'07 - SO 307  Prodloužení ...'!$C$108:$K$205</definedName>
    <definedName name="_xlnm.Print_Titles" localSheetId="22">'07 - SO 307  Prodloužení ...'!$120:$120</definedName>
  </definedNames>
  <calcPr/>
</workbook>
</file>

<file path=xl/calcChain.xml><?xml version="1.0" encoding="utf-8"?>
<calcChain xmlns="http://schemas.openxmlformats.org/spreadsheetml/2006/main">
  <c i="23" l="1" r="J37"/>
  <c r="J36"/>
  <c i="1" r="AY119"/>
  <c i="23" r="J35"/>
  <c i="1" r="AX119"/>
  <c i="23" r="BI205"/>
  <c r="BH205"/>
  <c r="BG205"/>
  <c r="BF205"/>
  <c r="T205"/>
  <c r="T204"/>
  <c r="R205"/>
  <c r="R204"/>
  <c r="P205"/>
  <c r="P204"/>
  <c r="BI201"/>
  <c r="BH201"/>
  <c r="BG201"/>
  <c r="BF201"/>
  <c r="T201"/>
  <c r="R201"/>
  <c r="P201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4"/>
  <c r="BH174"/>
  <c r="BG174"/>
  <c r="BF174"/>
  <c r="T174"/>
  <c r="R174"/>
  <c r="P174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6"/>
  <c r="BH156"/>
  <c r="BG156"/>
  <c r="BF156"/>
  <c r="T156"/>
  <c r="R156"/>
  <c r="P156"/>
  <c r="BI150"/>
  <c r="BH150"/>
  <c r="BG150"/>
  <c r="BF150"/>
  <c r="T150"/>
  <c r="R150"/>
  <c r="P150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J118"/>
  <c r="J117"/>
  <c r="F117"/>
  <c r="F115"/>
  <c r="E113"/>
  <c r="J92"/>
  <c r="J91"/>
  <c r="F91"/>
  <c r="F89"/>
  <c r="E87"/>
  <c r="J18"/>
  <c r="E18"/>
  <c r="F92"/>
  <c r="J17"/>
  <c r="J12"/>
  <c r="J89"/>
  <c r="E7"/>
  <c r="E85"/>
  <c i="22" r="J37"/>
  <c r="J36"/>
  <c i="1" r="AY118"/>
  <c i="22" r="J35"/>
  <c i="1" r="AX118"/>
  <c i="22" r="BI174"/>
  <c r="BH174"/>
  <c r="BG174"/>
  <c r="BF174"/>
  <c r="T174"/>
  <c r="T173"/>
  <c r="R174"/>
  <c r="R173"/>
  <c r="P174"/>
  <c r="P173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58"/>
  <c r="BH158"/>
  <c r="BG158"/>
  <c r="BF158"/>
  <c r="T158"/>
  <c r="R158"/>
  <c r="P158"/>
  <c r="BI154"/>
  <c r="BH154"/>
  <c r="BG154"/>
  <c r="BF154"/>
  <c r="T154"/>
  <c r="R154"/>
  <c r="P154"/>
  <c r="BI152"/>
  <c r="BH152"/>
  <c r="BG152"/>
  <c r="BF152"/>
  <c r="T152"/>
  <c r="R152"/>
  <c r="P152"/>
  <c r="BI149"/>
  <c r="BH149"/>
  <c r="BG149"/>
  <c r="BF149"/>
  <c r="T149"/>
  <c r="R149"/>
  <c r="P149"/>
  <c r="BI147"/>
  <c r="BH147"/>
  <c r="BG147"/>
  <c r="BF147"/>
  <c r="T147"/>
  <c r="R147"/>
  <c r="P147"/>
  <c r="BI144"/>
  <c r="BH144"/>
  <c r="BG144"/>
  <c r="BF144"/>
  <c r="T144"/>
  <c r="R144"/>
  <c r="P144"/>
  <c r="BI133"/>
  <c r="BH133"/>
  <c r="BG133"/>
  <c r="BF133"/>
  <c r="T133"/>
  <c r="R133"/>
  <c r="P133"/>
  <c r="BI126"/>
  <c r="BH126"/>
  <c r="BG126"/>
  <c r="BF126"/>
  <c r="T126"/>
  <c r="R126"/>
  <c r="P126"/>
  <c r="BI124"/>
  <c r="BH124"/>
  <c r="BG124"/>
  <c r="BF124"/>
  <c r="T124"/>
  <c r="R124"/>
  <c r="P124"/>
  <c r="J118"/>
  <c r="J117"/>
  <c r="F117"/>
  <c r="F115"/>
  <c r="E113"/>
  <c r="J92"/>
  <c r="J91"/>
  <c r="F91"/>
  <c r="F89"/>
  <c r="E87"/>
  <c r="J18"/>
  <c r="E18"/>
  <c r="F118"/>
  <c r="J17"/>
  <c r="J12"/>
  <c r="J89"/>
  <c r="E7"/>
  <c r="E111"/>
  <c i="21" r="J37"/>
  <c r="J36"/>
  <c i="1" r="AY117"/>
  <c i="21" r="J35"/>
  <c i="1" r="AX117"/>
  <c i="21" r="BI248"/>
  <c r="BH248"/>
  <c r="BG248"/>
  <c r="BF248"/>
  <c r="T248"/>
  <c r="T247"/>
  <c r="R248"/>
  <c r="R247"/>
  <c r="P248"/>
  <c r="P247"/>
  <c r="BI245"/>
  <c r="BH245"/>
  <c r="BG245"/>
  <c r="BF245"/>
  <c r="T245"/>
  <c r="R245"/>
  <c r="P245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5"/>
  <c r="BH215"/>
  <c r="BG215"/>
  <c r="BF215"/>
  <c r="T215"/>
  <c r="R215"/>
  <c r="P215"/>
  <c r="BI213"/>
  <c r="BH213"/>
  <c r="BG213"/>
  <c r="BF213"/>
  <c r="T213"/>
  <c r="R213"/>
  <c r="P213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6"/>
  <c r="BH196"/>
  <c r="BG196"/>
  <c r="BF196"/>
  <c r="T196"/>
  <c r="R196"/>
  <c r="P196"/>
  <c r="BI194"/>
  <c r="BH194"/>
  <c r="BG194"/>
  <c r="BF194"/>
  <c r="T194"/>
  <c r="R194"/>
  <c r="P194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7"/>
  <c r="BH177"/>
  <c r="BG177"/>
  <c r="BF177"/>
  <c r="T177"/>
  <c r="R177"/>
  <c r="P177"/>
  <c r="BI175"/>
  <c r="BH175"/>
  <c r="BG175"/>
  <c r="BF175"/>
  <c r="T175"/>
  <c r="R175"/>
  <c r="P175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5"/>
  <c r="BH155"/>
  <c r="BG155"/>
  <c r="BF155"/>
  <c r="T155"/>
  <c r="R155"/>
  <c r="P155"/>
  <c r="BI152"/>
  <c r="BH152"/>
  <c r="BG152"/>
  <c r="BF152"/>
  <c r="T152"/>
  <c r="R152"/>
  <c r="P152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1"/>
  <c r="BH131"/>
  <c r="BG131"/>
  <c r="BF131"/>
  <c r="T131"/>
  <c r="R131"/>
  <c r="P131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J118"/>
  <c r="J117"/>
  <c r="F117"/>
  <c r="F115"/>
  <c r="E113"/>
  <c r="J92"/>
  <c r="J91"/>
  <c r="F91"/>
  <c r="F89"/>
  <c r="E87"/>
  <c r="J18"/>
  <c r="E18"/>
  <c r="F118"/>
  <c r="J17"/>
  <c r="J12"/>
  <c r="J89"/>
  <c r="E7"/>
  <c r="E111"/>
  <c i="20" r="J37"/>
  <c r="J36"/>
  <c i="1" r="AY116"/>
  <c i="20" r="J35"/>
  <c i="1" r="AX116"/>
  <c i="20" r="BI255"/>
  <c r="BH255"/>
  <c r="BG255"/>
  <c r="BF255"/>
  <c r="T255"/>
  <c r="T254"/>
  <c r="R255"/>
  <c r="R254"/>
  <c r="P255"/>
  <c r="P254"/>
  <c r="BI252"/>
  <c r="BH252"/>
  <c r="BG252"/>
  <c r="BF252"/>
  <c r="T252"/>
  <c r="R252"/>
  <c r="P252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2"/>
  <c r="BH222"/>
  <c r="BG222"/>
  <c r="BF222"/>
  <c r="T222"/>
  <c r="R222"/>
  <c r="P222"/>
  <c r="BI220"/>
  <c r="BH220"/>
  <c r="BG220"/>
  <c r="BF220"/>
  <c r="T220"/>
  <c r="R220"/>
  <c r="P220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3"/>
  <c r="BH203"/>
  <c r="BG203"/>
  <c r="BF203"/>
  <c r="T203"/>
  <c r="R203"/>
  <c r="P203"/>
  <c r="BI201"/>
  <c r="BH201"/>
  <c r="BG201"/>
  <c r="BF201"/>
  <c r="T201"/>
  <c r="R201"/>
  <c r="P201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7"/>
  <c r="BH187"/>
  <c r="BG187"/>
  <c r="BF187"/>
  <c r="T187"/>
  <c r="R187"/>
  <c r="P187"/>
  <c r="BI185"/>
  <c r="BH185"/>
  <c r="BG185"/>
  <c r="BF185"/>
  <c r="T185"/>
  <c r="R185"/>
  <c r="P185"/>
  <c r="BI182"/>
  <c r="BH182"/>
  <c r="BG182"/>
  <c r="BF182"/>
  <c r="T182"/>
  <c r="R182"/>
  <c r="P182"/>
  <c r="BI180"/>
  <c r="BH180"/>
  <c r="BG180"/>
  <c r="BF180"/>
  <c r="T180"/>
  <c r="R180"/>
  <c r="P180"/>
  <c r="BI177"/>
  <c r="BH177"/>
  <c r="BG177"/>
  <c r="BF177"/>
  <c r="T177"/>
  <c r="R177"/>
  <c r="P177"/>
  <c r="BI175"/>
  <c r="BH175"/>
  <c r="BG175"/>
  <c r="BF175"/>
  <c r="T175"/>
  <c r="R175"/>
  <c r="P175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5"/>
  <c r="BH155"/>
  <c r="BG155"/>
  <c r="BF155"/>
  <c r="T155"/>
  <c r="R155"/>
  <c r="P155"/>
  <c r="BI152"/>
  <c r="BH152"/>
  <c r="BG152"/>
  <c r="BF152"/>
  <c r="T152"/>
  <c r="R152"/>
  <c r="P152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1"/>
  <c r="BH131"/>
  <c r="BG131"/>
  <c r="BF131"/>
  <c r="T131"/>
  <c r="R131"/>
  <c r="P131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J118"/>
  <c r="J117"/>
  <c r="F117"/>
  <c r="F115"/>
  <c r="E113"/>
  <c r="J92"/>
  <c r="J91"/>
  <c r="F91"/>
  <c r="F89"/>
  <c r="E87"/>
  <c r="J18"/>
  <c r="E18"/>
  <c r="F92"/>
  <c r="J17"/>
  <c r="J12"/>
  <c r="J115"/>
  <c r="E7"/>
  <c r="E85"/>
  <c i="19" r="J39"/>
  <c r="J38"/>
  <c i="1" r="AY115"/>
  <c i="19" r="J37"/>
  <c i="1" r="AX115"/>
  <c i="19" r="BI215"/>
  <c r="BH215"/>
  <c r="BG215"/>
  <c r="BF215"/>
  <c r="T215"/>
  <c r="T214"/>
  <c r="R215"/>
  <c r="R214"/>
  <c r="P215"/>
  <c r="P214"/>
  <c r="BI211"/>
  <c r="BH211"/>
  <c r="BG211"/>
  <c r="BF211"/>
  <c r="T211"/>
  <c r="R211"/>
  <c r="P211"/>
  <c r="BI208"/>
  <c r="BH208"/>
  <c r="BG208"/>
  <c r="BF208"/>
  <c r="T208"/>
  <c r="R208"/>
  <c r="P208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8"/>
  <c r="BH198"/>
  <c r="BG198"/>
  <c r="BF198"/>
  <c r="T198"/>
  <c r="R198"/>
  <c r="P198"/>
  <c r="BI194"/>
  <c r="BH194"/>
  <c r="BG194"/>
  <c r="BF194"/>
  <c r="T194"/>
  <c r="R194"/>
  <c r="P194"/>
  <c r="BI191"/>
  <c r="BH191"/>
  <c r="BG191"/>
  <c r="BF191"/>
  <c r="T191"/>
  <c r="R191"/>
  <c r="P191"/>
  <c r="BI188"/>
  <c r="BH188"/>
  <c r="BG188"/>
  <c r="BF188"/>
  <c r="T188"/>
  <c r="R188"/>
  <c r="P188"/>
  <c r="BI185"/>
  <c r="BH185"/>
  <c r="BG185"/>
  <c r="BF185"/>
  <c r="T185"/>
  <c r="R185"/>
  <c r="P185"/>
  <c r="BI179"/>
  <c r="BH179"/>
  <c r="BG179"/>
  <c r="BF179"/>
  <c r="T179"/>
  <c r="R179"/>
  <c r="P179"/>
  <c r="BI175"/>
  <c r="BH175"/>
  <c r="BG175"/>
  <c r="BF175"/>
  <c r="T175"/>
  <c r="T174"/>
  <c r="R175"/>
  <c r="R174"/>
  <c r="P175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1"/>
  <c r="BH161"/>
  <c r="BG161"/>
  <c r="BF161"/>
  <c r="T161"/>
  <c r="R161"/>
  <c r="P161"/>
  <c r="BI157"/>
  <c r="BH157"/>
  <c r="BG157"/>
  <c r="BF157"/>
  <c r="T157"/>
  <c r="R157"/>
  <c r="P157"/>
  <c r="BI155"/>
  <c r="BH155"/>
  <c r="BG155"/>
  <c r="BF155"/>
  <c r="T155"/>
  <c r="R155"/>
  <c r="P155"/>
  <c r="BI150"/>
  <c r="BH150"/>
  <c r="BG150"/>
  <c r="BF150"/>
  <c r="T150"/>
  <c r="R150"/>
  <c r="P150"/>
  <c r="BI139"/>
  <c r="BH139"/>
  <c r="BG139"/>
  <c r="BF139"/>
  <c r="T139"/>
  <c r="R139"/>
  <c r="P139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J123"/>
  <c r="J122"/>
  <c r="F122"/>
  <c r="F120"/>
  <c r="E118"/>
  <c r="J94"/>
  <c r="J93"/>
  <c r="F93"/>
  <c r="F91"/>
  <c r="E89"/>
  <c r="J20"/>
  <c r="E20"/>
  <c r="F123"/>
  <c r="J19"/>
  <c r="J14"/>
  <c r="J91"/>
  <c r="E7"/>
  <c r="E85"/>
  <c i="18" r="J39"/>
  <c r="J38"/>
  <c i="1" r="AY114"/>
  <c i="18" r="J37"/>
  <c i="1" r="AX114"/>
  <c i="18" r="BI208"/>
  <c r="BH208"/>
  <c r="BG208"/>
  <c r="BF208"/>
  <c r="T208"/>
  <c r="T207"/>
  <c r="R208"/>
  <c r="R207"/>
  <c r="P208"/>
  <c r="P207"/>
  <c r="BI204"/>
  <c r="BH204"/>
  <c r="BG204"/>
  <c r="BF204"/>
  <c r="T204"/>
  <c r="R204"/>
  <c r="P204"/>
  <c r="BI201"/>
  <c r="BH201"/>
  <c r="BG201"/>
  <c r="BF201"/>
  <c r="T201"/>
  <c r="R201"/>
  <c r="P201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1"/>
  <c r="BH191"/>
  <c r="BG191"/>
  <c r="BF191"/>
  <c r="T191"/>
  <c r="R191"/>
  <c r="P191"/>
  <c r="BI187"/>
  <c r="BH187"/>
  <c r="BG187"/>
  <c r="BF187"/>
  <c r="T187"/>
  <c r="R187"/>
  <c r="P187"/>
  <c r="BI184"/>
  <c r="BH184"/>
  <c r="BG184"/>
  <c r="BF184"/>
  <c r="T184"/>
  <c r="R184"/>
  <c r="P184"/>
  <c r="BI181"/>
  <c r="BH181"/>
  <c r="BG181"/>
  <c r="BF181"/>
  <c r="T181"/>
  <c r="R181"/>
  <c r="P181"/>
  <c r="BI178"/>
  <c r="BH178"/>
  <c r="BG178"/>
  <c r="BF178"/>
  <c r="T178"/>
  <c r="R178"/>
  <c r="P178"/>
  <c r="BI172"/>
  <c r="BH172"/>
  <c r="BG172"/>
  <c r="BF172"/>
  <c r="T172"/>
  <c r="R172"/>
  <c r="P172"/>
  <c r="BI168"/>
  <c r="BH168"/>
  <c r="BG168"/>
  <c r="BF168"/>
  <c r="T168"/>
  <c r="T167"/>
  <c r="R168"/>
  <c r="R167"/>
  <c r="P168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8"/>
  <c r="BH158"/>
  <c r="BG158"/>
  <c r="BF158"/>
  <c r="T158"/>
  <c r="R158"/>
  <c r="P158"/>
  <c r="BI156"/>
  <c r="BH156"/>
  <c r="BG156"/>
  <c r="BF156"/>
  <c r="T156"/>
  <c r="R156"/>
  <c r="P156"/>
  <c r="BI151"/>
  <c r="BH151"/>
  <c r="BG151"/>
  <c r="BF151"/>
  <c r="T151"/>
  <c r="R151"/>
  <c r="P151"/>
  <c r="BI140"/>
  <c r="BH140"/>
  <c r="BG140"/>
  <c r="BF140"/>
  <c r="T140"/>
  <c r="R140"/>
  <c r="P140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J123"/>
  <c r="J122"/>
  <c r="F122"/>
  <c r="F120"/>
  <c r="E118"/>
  <c r="J94"/>
  <c r="J93"/>
  <c r="F93"/>
  <c r="F91"/>
  <c r="E89"/>
  <c r="J20"/>
  <c r="E20"/>
  <c r="F123"/>
  <c r="J19"/>
  <c r="J14"/>
  <c r="J120"/>
  <c r="E7"/>
  <c r="E85"/>
  <c i="17" r="J39"/>
  <c r="J38"/>
  <c i="1" r="AY113"/>
  <c i="17" r="J37"/>
  <c i="1" r="AX113"/>
  <c i="17" r="BI197"/>
  <c r="BH197"/>
  <c r="BG197"/>
  <c r="BF197"/>
  <c r="T197"/>
  <c r="T196"/>
  <c r="R197"/>
  <c r="R196"/>
  <c r="P197"/>
  <c r="P196"/>
  <c r="BI194"/>
  <c r="BH194"/>
  <c r="BG194"/>
  <c r="BF194"/>
  <c r="T194"/>
  <c r="R194"/>
  <c r="P194"/>
  <c r="BI188"/>
  <c r="BH188"/>
  <c r="BG188"/>
  <c r="BF188"/>
  <c r="T188"/>
  <c r="R188"/>
  <c r="P188"/>
  <c r="BI186"/>
  <c r="BH186"/>
  <c r="BG186"/>
  <c r="BF186"/>
  <c r="T186"/>
  <c r="R186"/>
  <c r="P186"/>
  <c r="BI182"/>
  <c r="BH182"/>
  <c r="BG182"/>
  <c r="BF182"/>
  <c r="T182"/>
  <c r="R182"/>
  <c r="P182"/>
  <c r="BI179"/>
  <c r="BH179"/>
  <c r="BG179"/>
  <c r="BF179"/>
  <c r="T179"/>
  <c r="R179"/>
  <c r="P179"/>
  <c r="BI174"/>
  <c r="BH174"/>
  <c r="BG174"/>
  <c r="BF174"/>
  <c r="T174"/>
  <c r="R174"/>
  <c r="P174"/>
  <c r="BI169"/>
  <c r="BH169"/>
  <c r="BG169"/>
  <c r="BF169"/>
  <c r="T169"/>
  <c r="R169"/>
  <c r="P169"/>
  <c r="BI166"/>
  <c r="BH166"/>
  <c r="BG166"/>
  <c r="BF166"/>
  <c r="T166"/>
  <c r="R166"/>
  <c r="P166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0"/>
  <c r="BH150"/>
  <c r="BG150"/>
  <c r="BF150"/>
  <c r="T150"/>
  <c r="R150"/>
  <c r="P150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3"/>
  <c r="BH133"/>
  <c r="BG133"/>
  <c r="BF133"/>
  <c r="T133"/>
  <c r="R133"/>
  <c r="P133"/>
  <c r="BI130"/>
  <c r="BH130"/>
  <c r="BG130"/>
  <c r="BF130"/>
  <c r="T130"/>
  <c r="R130"/>
  <c r="P130"/>
  <c r="BI128"/>
  <c r="BH128"/>
  <c r="BG128"/>
  <c r="BF128"/>
  <c r="T128"/>
  <c r="R128"/>
  <c r="P128"/>
  <c r="J122"/>
  <c r="J121"/>
  <c r="F121"/>
  <c r="F119"/>
  <c r="E117"/>
  <c r="J94"/>
  <c r="J93"/>
  <c r="F93"/>
  <c r="F91"/>
  <c r="E89"/>
  <c r="J20"/>
  <c r="E20"/>
  <c r="F122"/>
  <c r="J19"/>
  <c r="J14"/>
  <c r="J119"/>
  <c r="E7"/>
  <c r="E85"/>
  <c i="16" r="J39"/>
  <c r="J38"/>
  <c i="1" r="AY112"/>
  <c i="16" r="J37"/>
  <c i="1" r="AX112"/>
  <c i="16" r="BI183"/>
  <c r="BH183"/>
  <c r="BG183"/>
  <c r="BF183"/>
  <c r="T183"/>
  <c r="T182"/>
  <c r="R183"/>
  <c r="R182"/>
  <c r="P183"/>
  <c r="P182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0"/>
  <c r="BH160"/>
  <c r="BG160"/>
  <c r="BF160"/>
  <c r="T160"/>
  <c r="R160"/>
  <c r="P160"/>
  <c r="BI158"/>
  <c r="BH158"/>
  <c r="BG158"/>
  <c r="BF158"/>
  <c r="T158"/>
  <c r="R158"/>
  <c r="P158"/>
  <c r="BI155"/>
  <c r="BH155"/>
  <c r="BG155"/>
  <c r="BF155"/>
  <c r="T155"/>
  <c r="R155"/>
  <c r="P155"/>
  <c r="BI153"/>
  <c r="BH153"/>
  <c r="BG153"/>
  <c r="BF153"/>
  <c r="T153"/>
  <c r="R153"/>
  <c r="P153"/>
  <c r="BI150"/>
  <c r="BH150"/>
  <c r="BG150"/>
  <c r="BF150"/>
  <c r="T150"/>
  <c r="R150"/>
  <c r="P150"/>
  <c r="BI139"/>
  <c r="BH139"/>
  <c r="BG139"/>
  <c r="BF139"/>
  <c r="T139"/>
  <c r="R139"/>
  <c r="P139"/>
  <c r="BI130"/>
  <c r="BH130"/>
  <c r="BG130"/>
  <c r="BF130"/>
  <c r="T130"/>
  <c r="R130"/>
  <c r="P130"/>
  <c r="BI128"/>
  <c r="BH128"/>
  <c r="BG128"/>
  <c r="BF128"/>
  <c r="T128"/>
  <c r="R128"/>
  <c r="P128"/>
  <c r="J122"/>
  <c r="J121"/>
  <c r="F121"/>
  <c r="F119"/>
  <c r="E117"/>
  <c r="J94"/>
  <c r="J93"/>
  <c r="F93"/>
  <c r="F91"/>
  <c r="E89"/>
  <c r="J20"/>
  <c r="E20"/>
  <c r="F94"/>
  <c r="J19"/>
  <c r="J14"/>
  <c r="J91"/>
  <c r="E7"/>
  <c r="E85"/>
  <c i="15" r="J39"/>
  <c r="J38"/>
  <c i="1" r="AY111"/>
  <c i="15" r="J37"/>
  <c i="1" r="AX111"/>
  <c i="15" r="BI184"/>
  <c r="BH184"/>
  <c r="BG184"/>
  <c r="BF184"/>
  <c r="T184"/>
  <c r="T183"/>
  <c r="R184"/>
  <c r="R183"/>
  <c r="P184"/>
  <c r="P183"/>
  <c r="BI180"/>
  <c r="BH180"/>
  <c r="BG180"/>
  <c r="BF180"/>
  <c r="T180"/>
  <c r="R180"/>
  <c r="P180"/>
  <c r="BI177"/>
  <c r="BH177"/>
  <c r="BG177"/>
  <c r="BF177"/>
  <c r="T177"/>
  <c r="R177"/>
  <c r="P177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0"/>
  <c r="BH160"/>
  <c r="BG160"/>
  <c r="BF160"/>
  <c r="T160"/>
  <c r="R160"/>
  <c r="P160"/>
  <c r="BI158"/>
  <c r="BH158"/>
  <c r="BG158"/>
  <c r="BF158"/>
  <c r="T158"/>
  <c r="R158"/>
  <c r="P158"/>
  <c r="BI155"/>
  <c r="BH155"/>
  <c r="BG155"/>
  <c r="BF155"/>
  <c r="T155"/>
  <c r="R155"/>
  <c r="P155"/>
  <c r="BI153"/>
  <c r="BH153"/>
  <c r="BG153"/>
  <c r="BF153"/>
  <c r="T153"/>
  <c r="R153"/>
  <c r="P153"/>
  <c r="BI150"/>
  <c r="BH150"/>
  <c r="BG150"/>
  <c r="BF150"/>
  <c r="T150"/>
  <c r="R150"/>
  <c r="P150"/>
  <c r="BI139"/>
  <c r="BH139"/>
  <c r="BG139"/>
  <c r="BF139"/>
  <c r="T139"/>
  <c r="R139"/>
  <c r="P139"/>
  <c r="BI130"/>
  <c r="BH130"/>
  <c r="BG130"/>
  <c r="BF130"/>
  <c r="T130"/>
  <c r="R130"/>
  <c r="P130"/>
  <c r="BI128"/>
  <c r="BH128"/>
  <c r="BG128"/>
  <c r="BF128"/>
  <c r="T128"/>
  <c r="R128"/>
  <c r="P128"/>
  <c r="J122"/>
  <c r="J121"/>
  <c r="F121"/>
  <c r="F119"/>
  <c r="E117"/>
  <c r="J94"/>
  <c r="J93"/>
  <c r="F93"/>
  <c r="F91"/>
  <c r="E89"/>
  <c r="J20"/>
  <c r="E20"/>
  <c r="F122"/>
  <c r="J19"/>
  <c r="J14"/>
  <c r="J91"/>
  <c r="E7"/>
  <c r="E113"/>
  <c i="14" r="J39"/>
  <c r="J38"/>
  <c i="1" r="AY109"/>
  <c i="14" r="J37"/>
  <c i="1" r="AX109"/>
  <c i="14" r="BI201"/>
  <c r="BH201"/>
  <c r="BG201"/>
  <c r="BF201"/>
  <c r="T201"/>
  <c r="T200"/>
  <c r="R201"/>
  <c r="R200"/>
  <c r="P201"/>
  <c r="P200"/>
  <c r="BI197"/>
  <c r="BH197"/>
  <c r="BG197"/>
  <c r="BF197"/>
  <c r="T197"/>
  <c r="R197"/>
  <c r="P197"/>
  <c r="BI194"/>
  <c r="BH194"/>
  <c r="BG194"/>
  <c r="BF194"/>
  <c r="T194"/>
  <c r="R194"/>
  <c r="P194"/>
  <c r="BI191"/>
  <c r="BH191"/>
  <c r="BG191"/>
  <c r="BF191"/>
  <c r="T191"/>
  <c r="R191"/>
  <c r="P191"/>
  <c r="BI188"/>
  <c r="BH188"/>
  <c r="BG188"/>
  <c r="BF188"/>
  <c r="T188"/>
  <c r="R188"/>
  <c r="P188"/>
  <c r="BI185"/>
  <c r="BH185"/>
  <c r="BG185"/>
  <c r="BF185"/>
  <c r="T185"/>
  <c r="R185"/>
  <c r="P185"/>
  <c r="BI182"/>
  <c r="BH182"/>
  <c r="BG182"/>
  <c r="BF182"/>
  <c r="T182"/>
  <c r="R182"/>
  <c r="P182"/>
  <c r="BI179"/>
  <c r="BH179"/>
  <c r="BG179"/>
  <c r="BF179"/>
  <c r="T179"/>
  <c r="R179"/>
  <c r="P179"/>
  <c r="BI176"/>
  <c r="BH176"/>
  <c r="BG176"/>
  <c r="BF176"/>
  <c r="T176"/>
  <c r="R176"/>
  <c r="P176"/>
  <c r="BI174"/>
  <c r="BH174"/>
  <c r="BG174"/>
  <c r="BF174"/>
  <c r="T174"/>
  <c r="R174"/>
  <c r="P174"/>
  <c r="BI171"/>
  <c r="BH171"/>
  <c r="BG171"/>
  <c r="BF171"/>
  <c r="T171"/>
  <c r="R171"/>
  <c r="P171"/>
  <c r="BI168"/>
  <c r="BH168"/>
  <c r="BG168"/>
  <c r="BF168"/>
  <c r="T168"/>
  <c r="R168"/>
  <c r="P168"/>
  <c r="BI164"/>
  <c r="BH164"/>
  <c r="BG164"/>
  <c r="BF164"/>
  <c r="T164"/>
  <c r="R164"/>
  <c r="P164"/>
  <c r="BI162"/>
  <c r="BH162"/>
  <c r="BG162"/>
  <c r="BF162"/>
  <c r="T162"/>
  <c r="R162"/>
  <c r="P162"/>
  <c r="BI159"/>
  <c r="BH159"/>
  <c r="BG159"/>
  <c r="BF159"/>
  <c r="T159"/>
  <c r="R159"/>
  <c r="P159"/>
  <c r="BI157"/>
  <c r="BH157"/>
  <c r="BG157"/>
  <c r="BF157"/>
  <c r="T157"/>
  <c r="R157"/>
  <c r="P157"/>
  <c r="BI154"/>
  <c r="BH154"/>
  <c r="BG154"/>
  <c r="BF154"/>
  <c r="T154"/>
  <c r="R154"/>
  <c r="P154"/>
  <c r="BI141"/>
  <c r="BH141"/>
  <c r="BG141"/>
  <c r="BF141"/>
  <c r="T141"/>
  <c r="R141"/>
  <c r="P141"/>
  <c r="BI130"/>
  <c r="BH130"/>
  <c r="BG130"/>
  <c r="BF130"/>
  <c r="T130"/>
  <c r="R130"/>
  <c r="P130"/>
  <c r="BI128"/>
  <c r="BH128"/>
  <c r="BG128"/>
  <c r="BF128"/>
  <c r="T128"/>
  <c r="R128"/>
  <c r="P128"/>
  <c r="J122"/>
  <c r="J121"/>
  <c r="F121"/>
  <c r="F119"/>
  <c r="E117"/>
  <c r="J94"/>
  <c r="J93"/>
  <c r="F93"/>
  <c r="F91"/>
  <c r="E89"/>
  <c r="J20"/>
  <c r="E20"/>
  <c r="F94"/>
  <c r="J19"/>
  <c r="J14"/>
  <c r="J119"/>
  <c r="E7"/>
  <c r="E113"/>
  <c i="13" r="J39"/>
  <c r="J38"/>
  <c i="1" r="AY108"/>
  <c i="13" r="J37"/>
  <c i="1" r="AX108"/>
  <c i="13" r="BI201"/>
  <c r="BH201"/>
  <c r="BG201"/>
  <c r="BF201"/>
  <c r="T201"/>
  <c r="T200"/>
  <c r="R201"/>
  <c r="R200"/>
  <c r="P201"/>
  <c r="P200"/>
  <c r="BI197"/>
  <c r="BH197"/>
  <c r="BG197"/>
  <c r="BF197"/>
  <c r="T197"/>
  <c r="R197"/>
  <c r="P197"/>
  <c r="BI194"/>
  <c r="BH194"/>
  <c r="BG194"/>
  <c r="BF194"/>
  <c r="T194"/>
  <c r="R194"/>
  <c r="P194"/>
  <c r="BI191"/>
  <c r="BH191"/>
  <c r="BG191"/>
  <c r="BF191"/>
  <c r="T191"/>
  <c r="R191"/>
  <c r="P191"/>
  <c r="BI188"/>
  <c r="BH188"/>
  <c r="BG188"/>
  <c r="BF188"/>
  <c r="T188"/>
  <c r="R188"/>
  <c r="P188"/>
  <c r="BI185"/>
  <c r="BH185"/>
  <c r="BG185"/>
  <c r="BF185"/>
  <c r="T185"/>
  <c r="R185"/>
  <c r="P185"/>
  <c r="BI182"/>
  <c r="BH182"/>
  <c r="BG182"/>
  <c r="BF182"/>
  <c r="T182"/>
  <c r="R182"/>
  <c r="P182"/>
  <c r="BI179"/>
  <c r="BH179"/>
  <c r="BG179"/>
  <c r="BF179"/>
  <c r="T179"/>
  <c r="R179"/>
  <c r="P179"/>
  <c r="BI176"/>
  <c r="BH176"/>
  <c r="BG176"/>
  <c r="BF176"/>
  <c r="T176"/>
  <c r="R176"/>
  <c r="P176"/>
  <c r="BI174"/>
  <c r="BH174"/>
  <c r="BG174"/>
  <c r="BF174"/>
  <c r="T174"/>
  <c r="R174"/>
  <c r="P174"/>
  <c r="BI171"/>
  <c r="BH171"/>
  <c r="BG171"/>
  <c r="BF171"/>
  <c r="T171"/>
  <c r="R171"/>
  <c r="P171"/>
  <c r="BI168"/>
  <c r="BH168"/>
  <c r="BG168"/>
  <c r="BF168"/>
  <c r="T168"/>
  <c r="R168"/>
  <c r="P168"/>
  <c r="BI164"/>
  <c r="BH164"/>
  <c r="BG164"/>
  <c r="BF164"/>
  <c r="T164"/>
  <c r="R164"/>
  <c r="P164"/>
  <c r="BI162"/>
  <c r="BH162"/>
  <c r="BG162"/>
  <c r="BF162"/>
  <c r="T162"/>
  <c r="R162"/>
  <c r="P162"/>
  <c r="BI159"/>
  <c r="BH159"/>
  <c r="BG159"/>
  <c r="BF159"/>
  <c r="T159"/>
  <c r="R159"/>
  <c r="P159"/>
  <c r="BI157"/>
  <c r="BH157"/>
  <c r="BG157"/>
  <c r="BF157"/>
  <c r="T157"/>
  <c r="R157"/>
  <c r="P157"/>
  <c r="BI154"/>
  <c r="BH154"/>
  <c r="BG154"/>
  <c r="BF154"/>
  <c r="T154"/>
  <c r="R154"/>
  <c r="P154"/>
  <c r="BI141"/>
  <c r="BH141"/>
  <c r="BG141"/>
  <c r="BF141"/>
  <c r="T141"/>
  <c r="R141"/>
  <c r="P141"/>
  <c r="BI130"/>
  <c r="BH130"/>
  <c r="BG130"/>
  <c r="BF130"/>
  <c r="T130"/>
  <c r="R130"/>
  <c r="P130"/>
  <c r="BI128"/>
  <c r="BH128"/>
  <c r="BG128"/>
  <c r="BF128"/>
  <c r="T128"/>
  <c r="R128"/>
  <c r="P128"/>
  <c r="J122"/>
  <c r="J121"/>
  <c r="F121"/>
  <c r="F119"/>
  <c r="E117"/>
  <c r="J94"/>
  <c r="J93"/>
  <c r="F93"/>
  <c r="F91"/>
  <c r="E89"/>
  <c r="J20"/>
  <c r="E20"/>
  <c r="F122"/>
  <c r="J19"/>
  <c r="J14"/>
  <c r="J91"/>
  <c r="E7"/>
  <c r="E113"/>
  <c i="12" r="J39"/>
  <c r="J38"/>
  <c i="1" r="AY107"/>
  <c i="12" r="J37"/>
  <c i="1" r="AX107"/>
  <c i="12" r="BI170"/>
  <c r="BH170"/>
  <c r="BG170"/>
  <c r="BF170"/>
  <c r="T170"/>
  <c r="T169"/>
  <c r="R170"/>
  <c r="R169"/>
  <c r="P170"/>
  <c r="P169"/>
  <c r="BI166"/>
  <c r="BH166"/>
  <c r="BG166"/>
  <c r="BF166"/>
  <c r="T166"/>
  <c r="R166"/>
  <c r="P166"/>
  <c r="BI163"/>
  <c r="BH163"/>
  <c r="BG163"/>
  <c r="BF163"/>
  <c r="T163"/>
  <c r="R163"/>
  <c r="P163"/>
  <c r="BI159"/>
  <c r="BH159"/>
  <c r="BG159"/>
  <c r="BF159"/>
  <c r="T159"/>
  <c r="T158"/>
  <c r="R159"/>
  <c r="R158"/>
  <c r="P159"/>
  <c r="P158"/>
  <c r="BI155"/>
  <c r="BH155"/>
  <c r="BG155"/>
  <c r="BF155"/>
  <c r="T155"/>
  <c r="R155"/>
  <c r="P155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37"/>
  <c r="BH137"/>
  <c r="BG137"/>
  <c r="BF137"/>
  <c r="T137"/>
  <c r="R137"/>
  <c r="P137"/>
  <c r="BI130"/>
  <c r="BH130"/>
  <c r="BG130"/>
  <c r="BF130"/>
  <c r="T130"/>
  <c r="R130"/>
  <c r="P130"/>
  <c r="BI128"/>
  <c r="BH128"/>
  <c r="BG128"/>
  <c r="BF128"/>
  <c r="T128"/>
  <c r="R128"/>
  <c r="P128"/>
  <c r="J122"/>
  <c r="J121"/>
  <c r="F121"/>
  <c r="F119"/>
  <c r="E117"/>
  <c r="J94"/>
  <c r="J93"/>
  <c r="F93"/>
  <c r="F91"/>
  <c r="E89"/>
  <c r="J20"/>
  <c r="E20"/>
  <c r="F122"/>
  <c r="J19"/>
  <c r="J14"/>
  <c r="J119"/>
  <c r="E7"/>
  <c r="E113"/>
  <c i="11" r="J39"/>
  <c r="J38"/>
  <c i="1" r="AY106"/>
  <c i="11" r="J37"/>
  <c i="1" r="AX106"/>
  <c i="11" r="BI183"/>
  <c r="BH183"/>
  <c r="BG183"/>
  <c r="BF183"/>
  <c r="T183"/>
  <c r="T182"/>
  <c r="R183"/>
  <c r="R182"/>
  <c r="P183"/>
  <c r="P182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0"/>
  <c r="BH160"/>
  <c r="BG160"/>
  <c r="BF160"/>
  <c r="T160"/>
  <c r="R160"/>
  <c r="P160"/>
  <c r="BI158"/>
  <c r="BH158"/>
  <c r="BG158"/>
  <c r="BF158"/>
  <c r="T158"/>
  <c r="R158"/>
  <c r="P158"/>
  <c r="BI155"/>
  <c r="BH155"/>
  <c r="BG155"/>
  <c r="BF155"/>
  <c r="T155"/>
  <c r="R155"/>
  <c r="P155"/>
  <c r="BI153"/>
  <c r="BH153"/>
  <c r="BG153"/>
  <c r="BF153"/>
  <c r="T153"/>
  <c r="R153"/>
  <c r="P153"/>
  <c r="BI150"/>
  <c r="BH150"/>
  <c r="BG150"/>
  <c r="BF150"/>
  <c r="T150"/>
  <c r="R150"/>
  <c r="P150"/>
  <c r="BI139"/>
  <c r="BH139"/>
  <c r="BG139"/>
  <c r="BF139"/>
  <c r="T139"/>
  <c r="R139"/>
  <c r="P139"/>
  <c r="BI130"/>
  <c r="BH130"/>
  <c r="BG130"/>
  <c r="BF130"/>
  <c r="T130"/>
  <c r="R130"/>
  <c r="P130"/>
  <c r="BI128"/>
  <c r="BH128"/>
  <c r="BG128"/>
  <c r="BF128"/>
  <c r="T128"/>
  <c r="R128"/>
  <c r="P128"/>
  <c r="J122"/>
  <c r="J121"/>
  <c r="F121"/>
  <c r="F119"/>
  <c r="E117"/>
  <c r="J94"/>
  <c r="J93"/>
  <c r="F93"/>
  <c r="F91"/>
  <c r="E89"/>
  <c r="J20"/>
  <c r="E20"/>
  <c r="F94"/>
  <c r="J19"/>
  <c r="J14"/>
  <c r="J119"/>
  <c r="E7"/>
  <c r="E85"/>
  <c i="10" r="J39"/>
  <c r="J38"/>
  <c i="1" r="AY105"/>
  <c i="10" r="J37"/>
  <c i="1" r="AX105"/>
  <c i="10" r="BI183"/>
  <c r="BH183"/>
  <c r="BG183"/>
  <c r="BF183"/>
  <c r="T183"/>
  <c r="T182"/>
  <c r="R183"/>
  <c r="R182"/>
  <c r="P183"/>
  <c r="P182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0"/>
  <c r="BH160"/>
  <c r="BG160"/>
  <c r="BF160"/>
  <c r="T160"/>
  <c r="R160"/>
  <c r="P160"/>
  <c r="BI158"/>
  <c r="BH158"/>
  <c r="BG158"/>
  <c r="BF158"/>
  <c r="T158"/>
  <c r="R158"/>
  <c r="P158"/>
  <c r="BI155"/>
  <c r="BH155"/>
  <c r="BG155"/>
  <c r="BF155"/>
  <c r="T155"/>
  <c r="R155"/>
  <c r="P155"/>
  <c r="BI153"/>
  <c r="BH153"/>
  <c r="BG153"/>
  <c r="BF153"/>
  <c r="T153"/>
  <c r="R153"/>
  <c r="P153"/>
  <c r="BI150"/>
  <c r="BH150"/>
  <c r="BG150"/>
  <c r="BF150"/>
  <c r="T150"/>
  <c r="R150"/>
  <c r="P150"/>
  <c r="BI139"/>
  <c r="BH139"/>
  <c r="BG139"/>
  <c r="BF139"/>
  <c r="T139"/>
  <c r="R139"/>
  <c r="P139"/>
  <c r="BI130"/>
  <c r="BH130"/>
  <c r="BG130"/>
  <c r="BF130"/>
  <c r="T130"/>
  <c r="R130"/>
  <c r="P130"/>
  <c r="BI128"/>
  <c r="BH128"/>
  <c r="BG128"/>
  <c r="BF128"/>
  <c r="T128"/>
  <c r="R128"/>
  <c r="P128"/>
  <c r="J122"/>
  <c r="J121"/>
  <c r="F121"/>
  <c r="F119"/>
  <c r="E117"/>
  <c r="J94"/>
  <c r="J93"/>
  <c r="F93"/>
  <c r="F91"/>
  <c r="E89"/>
  <c r="J20"/>
  <c r="E20"/>
  <c r="F122"/>
  <c r="J19"/>
  <c r="J14"/>
  <c r="J119"/>
  <c r="E7"/>
  <c r="E113"/>
  <c i="9" r="J39"/>
  <c r="J38"/>
  <c i="1" r="AY104"/>
  <c i="9" r="J37"/>
  <c i="1" r="AX104"/>
  <c i="9" r="BI170"/>
  <c r="BH170"/>
  <c r="BG170"/>
  <c r="BF170"/>
  <c r="T170"/>
  <c r="T169"/>
  <c r="R170"/>
  <c r="R169"/>
  <c r="P170"/>
  <c r="P169"/>
  <c r="BI166"/>
  <c r="BH166"/>
  <c r="BG166"/>
  <c r="BF166"/>
  <c r="T166"/>
  <c r="R166"/>
  <c r="P166"/>
  <c r="BI163"/>
  <c r="BH163"/>
  <c r="BG163"/>
  <c r="BF163"/>
  <c r="T163"/>
  <c r="R163"/>
  <c r="P163"/>
  <c r="BI159"/>
  <c r="BH159"/>
  <c r="BG159"/>
  <c r="BF159"/>
  <c r="T159"/>
  <c r="T158"/>
  <c r="R159"/>
  <c r="R158"/>
  <c r="P159"/>
  <c r="P158"/>
  <c r="BI155"/>
  <c r="BH155"/>
  <c r="BG155"/>
  <c r="BF155"/>
  <c r="T155"/>
  <c r="R155"/>
  <c r="P155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37"/>
  <c r="BH137"/>
  <c r="BG137"/>
  <c r="BF137"/>
  <c r="T137"/>
  <c r="R137"/>
  <c r="P137"/>
  <c r="BI130"/>
  <c r="BH130"/>
  <c r="BG130"/>
  <c r="BF130"/>
  <c r="T130"/>
  <c r="R130"/>
  <c r="P130"/>
  <c r="BI128"/>
  <c r="BH128"/>
  <c r="BG128"/>
  <c r="BF128"/>
  <c r="T128"/>
  <c r="R128"/>
  <c r="P128"/>
  <c r="J122"/>
  <c r="J121"/>
  <c r="F121"/>
  <c r="F119"/>
  <c r="E117"/>
  <c r="J94"/>
  <c r="J93"/>
  <c r="F93"/>
  <c r="F91"/>
  <c r="E89"/>
  <c r="J20"/>
  <c r="E20"/>
  <c r="F122"/>
  <c r="J19"/>
  <c r="J14"/>
  <c r="J119"/>
  <c r="E7"/>
  <c r="E113"/>
  <c i="8" r="J39"/>
  <c r="J38"/>
  <c i="1" r="AY103"/>
  <c i="8" r="J37"/>
  <c i="1" r="AX103"/>
  <c i="8" r="BI201"/>
  <c r="BH201"/>
  <c r="BG201"/>
  <c r="BF201"/>
  <c r="T201"/>
  <c r="T200"/>
  <c r="R201"/>
  <c r="R200"/>
  <c r="P201"/>
  <c r="P200"/>
  <c r="BI197"/>
  <c r="BH197"/>
  <c r="BG197"/>
  <c r="BF197"/>
  <c r="T197"/>
  <c r="R197"/>
  <c r="P197"/>
  <c r="BI194"/>
  <c r="BH194"/>
  <c r="BG194"/>
  <c r="BF194"/>
  <c r="T194"/>
  <c r="R194"/>
  <c r="P194"/>
  <c r="BI191"/>
  <c r="BH191"/>
  <c r="BG191"/>
  <c r="BF191"/>
  <c r="T191"/>
  <c r="R191"/>
  <c r="P191"/>
  <c r="BI188"/>
  <c r="BH188"/>
  <c r="BG188"/>
  <c r="BF188"/>
  <c r="T188"/>
  <c r="R188"/>
  <c r="P188"/>
  <c r="BI185"/>
  <c r="BH185"/>
  <c r="BG185"/>
  <c r="BF185"/>
  <c r="T185"/>
  <c r="R185"/>
  <c r="P185"/>
  <c r="BI182"/>
  <c r="BH182"/>
  <c r="BG182"/>
  <c r="BF182"/>
  <c r="T182"/>
  <c r="R182"/>
  <c r="P182"/>
  <c r="BI179"/>
  <c r="BH179"/>
  <c r="BG179"/>
  <c r="BF179"/>
  <c r="T179"/>
  <c r="R179"/>
  <c r="P179"/>
  <c r="BI176"/>
  <c r="BH176"/>
  <c r="BG176"/>
  <c r="BF176"/>
  <c r="T176"/>
  <c r="R176"/>
  <c r="P176"/>
  <c r="BI174"/>
  <c r="BH174"/>
  <c r="BG174"/>
  <c r="BF174"/>
  <c r="T174"/>
  <c r="R174"/>
  <c r="P174"/>
  <c r="BI171"/>
  <c r="BH171"/>
  <c r="BG171"/>
  <c r="BF171"/>
  <c r="T171"/>
  <c r="R171"/>
  <c r="P171"/>
  <c r="BI168"/>
  <c r="BH168"/>
  <c r="BG168"/>
  <c r="BF168"/>
  <c r="T168"/>
  <c r="R168"/>
  <c r="P168"/>
  <c r="BI164"/>
  <c r="BH164"/>
  <c r="BG164"/>
  <c r="BF164"/>
  <c r="T164"/>
  <c r="R164"/>
  <c r="P164"/>
  <c r="BI162"/>
  <c r="BH162"/>
  <c r="BG162"/>
  <c r="BF162"/>
  <c r="T162"/>
  <c r="R162"/>
  <c r="P162"/>
  <c r="BI159"/>
  <c r="BH159"/>
  <c r="BG159"/>
  <c r="BF159"/>
  <c r="T159"/>
  <c r="R159"/>
  <c r="P159"/>
  <c r="BI157"/>
  <c r="BH157"/>
  <c r="BG157"/>
  <c r="BF157"/>
  <c r="T157"/>
  <c r="R157"/>
  <c r="P157"/>
  <c r="BI154"/>
  <c r="BH154"/>
  <c r="BG154"/>
  <c r="BF154"/>
  <c r="T154"/>
  <c r="R154"/>
  <c r="P154"/>
  <c r="BI141"/>
  <c r="BH141"/>
  <c r="BG141"/>
  <c r="BF141"/>
  <c r="T141"/>
  <c r="R141"/>
  <c r="P141"/>
  <c r="BI130"/>
  <c r="BH130"/>
  <c r="BG130"/>
  <c r="BF130"/>
  <c r="T130"/>
  <c r="R130"/>
  <c r="P130"/>
  <c r="BI128"/>
  <c r="BH128"/>
  <c r="BG128"/>
  <c r="BF128"/>
  <c r="T128"/>
  <c r="R128"/>
  <c r="P128"/>
  <c r="J122"/>
  <c r="J121"/>
  <c r="F121"/>
  <c r="F119"/>
  <c r="E117"/>
  <c r="J94"/>
  <c r="J93"/>
  <c r="F93"/>
  <c r="F91"/>
  <c r="E89"/>
  <c r="J20"/>
  <c r="E20"/>
  <c r="F122"/>
  <c r="J19"/>
  <c r="J14"/>
  <c r="J91"/>
  <c r="E7"/>
  <c r="E113"/>
  <c i="7" r="J39"/>
  <c r="J38"/>
  <c i="1" r="AY101"/>
  <c i="7" r="J37"/>
  <c i="1" r="AX101"/>
  <c i="7" r="BI173"/>
  <c r="BH173"/>
  <c r="BG173"/>
  <c r="BF173"/>
  <c r="T173"/>
  <c r="T172"/>
  <c r="R173"/>
  <c r="R172"/>
  <c r="P173"/>
  <c r="P172"/>
  <c r="BI169"/>
  <c r="BH169"/>
  <c r="BG169"/>
  <c r="BF169"/>
  <c r="T169"/>
  <c r="T168"/>
  <c r="R169"/>
  <c r="R168"/>
  <c r="P169"/>
  <c r="P168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4"/>
  <c r="BH154"/>
  <c r="BG154"/>
  <c r="BF154"/>
  <c r="T154"/>
  <c r="R154"/>
  <c r="P154"/>
  <c r="BI150"/>
  <c r="BH150"/>
  <c r="BG150"/>
  <c r="BF150"/>
  <c r="T150"/>
  <c r="T149"/>
  <c r="R150"/>
  <c r="R149"/>
  <c r="P150"/>
  <c r="P149"/>
  <c r="BI147"/>
  <c r="BH147"/>
  <c r="BG147"/>
  <c r="BF147"/>
  <c r="T147"/>
  <c r="R147"/>
  <c r="P147"/>
  <c r="BI144"/>
  <c r="BH144"/>
  <c r="BG144"/>
  <c r="BF144"/>
  <c r="T144"/>
  <c r="R144"/>
  <c r="P144"/>
  <c r="BI142"/>
  <c r="BH142"/>
  <c r="BG142"/>
  <c r="BF142"/>
  <c r="T142"/>
  <c r="R142"/>
  <c r="P142"/>
  <c r="BI136"/>
  <c r="BH136"/>
  <c r="BG136"/>
  <c r="BF136"/>
  <c r="T136"/>
  <c r="R136"/>
  <c r="P136"/>
  <c r="BI131"/>
  <c r="BH131"/>
  <c r="BG131"/>
  <c r="BF131"/>
  <c r="T131"/>
  <c r="R131"/>
  <c r="P131"/>
  <c r="BI129"/>
  <c r="BH129"/>
  <c r="BG129"/>
  <c r="BF129"/>
  <c r="T129"/>
  <c r="R129"/>
  <c r="P129"/>
  <c r="J123"/>
  <c r="J122"/>
  <c r="F122"/>
  <c r="F120"/>
  <c r="E118"/>
  <c r="J94"/>
  <c r="J93"/>
  <c r="F93"/>
  <c r="F91"/>
  <c r="E89"/>
  <c r="J20"/>
  <c r="E20"/>
  <c r="F94"/>
  <c r="J19"/>
  <c r="J14"/>
  <c r="J120"/>
  <c r="E7"/>
  <c r="E85"/>
  <c i="6" r="J39"/>
  <c r="J38"/>
  <c i="1" r="AY100"/>
  <c i="6" r="J37"/>
  <c i="1" r="AX100"/>
  <c i="6" r="BI210"/>
  <c r="BH210"/>
  <c r="BG210"/>
  <c r="BF210"/>
  <c r="T210"/>
  <c r="T209"/>
  <c r="R210"/>
  <c r="R209"/>
  <c r="P210"/>
  <c r="P209"/>
  <c r="BI207"/>
  <c r="BH207"/>
  <c r="BG207"/>
  <c r="BF207"/>
  <c r="T207"/>
  <c r="R207"/>
  <c r="P207"/>
  <c r="BI204"/>
  <c r="BH204"/>
  <c r="BG204"/>
  <c r="BF204"/>
  <c r="T204"/>
  <c r="R204"/>
  <c r="P204"/>
  <c r="BI201"/>
  <c r="BH201"/>
  <c r="BG201"/>
  <c r="BF201"/>
  <c r="T201"/>
  <c r="R201"/>
  <c r="P201"/>
  <c r="BI198"/>
  <c r="BH198"/>
  <c r="BG198"/>
  <c r="BF198"/>
  <c r="T198"/>
  <c r="T197"/>
  <c r="R198"/>
  <c r="R197"/>
  <c r="P198"/>
  <c r="P197"/>
  <c r="BI194"/>
  <c r="BH194"/>
  <c r="BG194"/>
  <c r="BF194"/>
  <c r="T194"/>
  <c r="R194"/>
  <c r="P194"/>
  <c r="BI191"/>
  <c r="BH191"/>
  <c r="BG191"/>
  <c r="BF191"/>
  <c r="T191"/>
  <c r="R191"/>
  <c r="P191"/>
  <c r="BI188"/>
  <c r="BH188"/>
  <c r="BG188"/>
  <c r="BF188"/>
  <c r="T188"/>
  <c r="R188"/>
  <c r="P188"/>
  <c r="BI185"/>
  <c r="BH185"/>
  <c r="BG185"/>
  <c r="BF185"/>
  <c r="T185"/>
  <c r="R185"/>
  <c r="P185"/>
  <c r="BI183"/>
  <c r="BH183"/>
  <c r="BG183"/>
  <c r="BF183"/>
  <c r="T183"/>
  <c r="R183"/>
  <c r="P183"/>
  <c r="BI179"/>
  <c r="BH179"/>
  <c r="BG179"/>
  <c r="BF179"/>
  <c r="T179"/>
  <c r="R179"/>
  <c r="P179"/>
  <c r="BI170"/>
  <c r="BH170"/>
  <c r="BG170"/>
  <c r="BF170"/>
  <c r="T170"/>
  <c r="T163"/>
  <c r="R170"/>
  <c r="R163"/>
  <c r="P170"/>
  <c r="P163"/>
  <c r="BI164"/>
  <c r="BH164"/>
  <c r="BG164"/>
  <c r="BF164"/>
  <c r="T164"/>
  <c r="R164"/>
  <c r="P164"/>
  <c r="BI160"/>
  <c r="BH160"/>
  <c r="BG160"/>
  <c r="BF160"/>
  <c r="T160"/>
  <c r="R160"/>
  <c r="P160"/>
  <c r="BI157"/>
  <c r="BH157"/>
  <c r="BG157"/>
  <c r="BF157"/>
  <c r="T157"/>
  <c r="R157"/>
  <c r="P157"/>
  <c r="BI151"/>
  <c r="BH151"/>
  <c r="BG151"/>
  <c r="BF151"/>
  <c r="T151"/>
  <c r="R151"/>
  <c r="P151"/>
  <c r="BI149"/>
  <c r="BH149"/>
  <c r="BG149"/>
  <c r="BF149"/>
  <c r="T149"/>
  <c r="R149"/>
  <c r="P149"/>
  <c r="BI143"/>
  <c r="BH143"/>
  <c r="BG143"/>
  <c r="BF143"/>
  <c r="T143"/>
  <c r="R143"/>
  <c r="P143"/>
  <c r="BI137"/>
  <c r="BH137"/>
  <c r="BG137"/>
  <c r="BF137"/>
  <c r="T137"/>
  <c r="R137"/>
  <c r="P137"/>
  <c r="BI134"/>
  <c r="BH134"/>
  <c r="BG134"/>
  <c r="BF134"/>
  <c r="T134"/>
  <c r="R134"/>
  <c r="P134"/>
  <c r="BI131"/>
  <c r="BH131"/>
  <c r="BG131"/>
  <c r="BF131"/>
  <c r="T131"/>
  <c r="R131"/>
  <c r="P131"/>
  <c r="J125"/>
  <c r="J124"/>
  <c r="F124"/>
  <c r="F122"/>
  <c r="E120"/>
  <c r="J94"/>
  <c r="J93"/>
  <c r="F93"/>
  <c r="F91"/>
  <c r="E89"/>
  <c r="J20"/>
  <c r="E20"/>
  <c r="F125"/>
  <c r="J19"/>
  <c r="J14"/>
  <c r="J122"/>
  <c r="E7"/>
  <c r="E116"/>
  <c i="5" r="J39"/>
  <c r="J38"/>
  <c i="1" r="AY99"/>
  <c i="5" r="J37"/>
  <c i="1" r="AX99"/>
  <c i="5" r="BI199"/>
  <c r="BH199"/>
  <c r="BG199"/>
  <c r="BF199"/>
  <c r="T199"/>
  <c r="T198"/>
  <c r="R199"/>
  <c r="R198"/>
  <c r="P199"/>
  <c r="P198"/>
  <c r="BI195"/>
  <c r="BH195"/>
  <c r="BG195"/>
  <c r="BF195"/>
  <c r="T195"/>
  <c r="R195"/>
  <c r="P195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8"/>
  <c r="BH178"/>
  <c r="BG178"/>
  <c r="BF178"/>
  <c r="T178"/>
  <c r="R178"/>
  <c r="P178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2"/>
  <c r="BH162"/>
  <c r="BG162"/>
  <c r="BF162"/>
  <c r="T162"/>
  <c r="R162"/>
  <c r="P162"/>
  <c r="BI160"/>
  <c r="BH160"/>
  <c r="BG160"/>
  <c r="BF160"/>
  <c r="T160"/>
  <c r="R160"/>
  <c r="P160"/>
  <c r="BI157"/>
  <c r="BH157"/>
  <c r="BG157"/>
  <c r="BF157"/>
  <c r="T157"/>
  <c r="R157"/>
  <c r="P157"/>
  <c r="BI155"/>
  <c r="BH155"/>
  <c r="BG155"/>
  <c r="BF155"/>
  <c r="T155"/>
  <c r="R155"/>
  <c r="P155"/>
  <c r="BI152"/>
  <c r="BH152"/>
  <c r="BG152"/>
  <c r="BF152"/>
  <c r="T152"/>
  <c r="R152"/>
  <c r="P152"/>
  <c r="BI141"/>
  <c r="BH141"/>
  <c r="BG141"/>
  <c r="BF141"/>
  <c r="T141"/>
  <c r="R141"/>
  <c r="P141"/>
  <c r="BI130"/>
  <c r="BH130"/>
  <c r="BG130"/>
  <c r="BF130"/>
  <c r="T130"/>
  <c r="R130"/>
  <c r="P130"/>
  <c r="BI128"/>
  <c r="BH128"/>
  <c r="BG128"/>
  <c r="BF128"/>
  <c r="T128"/>
  <c r="R128"/>
  <c r="P128"/>
  <c r="J122"/>
  <c r="J121"/>
  <c r="F121"/>
  <c r="F119"/>
  <c r="E117"/>
  <c r="J94"/>
  <c r="J93"/>
  <c r="F93"/>
  <c r="F91"/>
  <c r="E89"/>
  <c r="J20"/>
  <c r="E20"/>
  <c r="F122"/>
  <c r="J19"/>
  <c r="J14"/>
  <c r="J91"/>
  <c r="E7"/>
  <c r="E85"/>
  <c i="4" r="J39"/>
  <c r="J38"/>
  <c i="1" r="AY98"/>
  <c i="4" r="J37"/>
  <c i="1" r="AX98"/>
  <c i="4" r="BI201"/>
  <c r="BH201"/>
  <c r="BG201"/>
  <c r="BF201"/>
  <c r="T201"/>
  <c r="T200"/>
  <c r="R201"/>
  <c r="R200"/>
  <c r="P201"/>
  <c r="P200"/>
  <c r="BI197"/>
  <c r="BH197"/>
  <c r="BG197"/>
  <c r="BF197"/>
  <c r="T197"/>
  <c r="R197"/>
  <c r="P197"/>
  <c r="BI194"/>
  <c r="BH194"/>
  <c r="BG194"/>
  <c r="BF194"/>
  <c r="T194"/>
  <c r="R194"/>
  <c r="P194"/>
  <c r="BI191"/>
  <c r="BH191"/>
  <c r="BG191"/>
  <c r="BF191"/>
  <c r="T191"/>
  <c r="R191"/>
  <c r="P191"/>
  <c r="BI188"/>
  <c r="BH188"/>
  <c r="BG188"/>
  <c r="BF188"/>
  <c r="T188"/>
  <c r="R188"/>
  <c r="P188"/>
  <c r="BI185"/>
  <c r="BH185"/>
  <c r="BG185"/>
  <c r="BF185"/>
  <c r="T185"/>
  <c r="R185"/>
  <c r="P185"/>
  <c r="BI182"/>
  <c r="BH182"/>
  <c r="BG182"/>
  <c r="BF182"/>
  <c r="T182"/>
  <c r="R182"/>
  <c r="P182"/>
  <c r="BI179"/>
  <c r="BH179"/>
  <c r="BG179"/>
  <c r="BF179"/>
  <c r="T179"/>
  <c r="R179"/>
  <c r="P179"/>
  <c r="BI176"/>
  <c r="BH176"/>
  <c r="BG176"/>
  <c r="BF176"/>
  <c r="T176"/>
  <c r="R176"/>
  <c r="P176"/>
  <c r="BI174"/>
  <c r="BH174"/>
  <c r="BG174"/>
  <c r="BF174"/>
  <c r="T174"/>
  <c r="R174"/>
  <c r="P174"/>
  <c r="BI171"/>
  <c r="BH171"/>
  <c r="BG171"/>
  <c r="BF171"/>
  <c r="T171"/>
  <c r="R171"/>
  <c r="P171"/>
  <c r="BI168"/>
  <c r="BH168"/>
  <c r="BG168"/>
  <c r="BF168"/>
  <c r="T168"/>
  <c r="R168"/>
  <c r="P168"/>
  <c r="BI164"/>
  <c r="BH164"/>
  <c r="BG164"/>
  <c r="BF164"/>
  <c r="T164"/>
  <c r="R164"/>
  <c r="P164"/>
  <c r="BI162"/>
  <c r="BH162"/>
  <c r="BG162"/>
  <c r="BF162"/>
  <c r="T162"/>
  <c r="R162"/>
  <c r="P162"/>
  <c r="BI159"/>
  <c r="BH159"/>
  <c r="BG159"/>
  <c r="BF159"/>
  <c r="T159"/>
  <c r="R159"/>
  <c r="P159"/>
  <c r="BI157"/>
  <c r="BH157"/>
  <c r="BG157"/>
  <c r="BF157"/>
  <c r="T157"/>
  <c r="R157"/>
  <c r="P157"/>
  <c r="BI154"/>
  <c r="BH154"/>
  <c r="BG154"/>
  <c r="BF154"/>
  <c r="T154"/>
  <c r="R154"/>
  <c r="P154"/>
  <c r="BI141"/>
  <c r="BH141"/>
  <c r="BG141"/>
  <c r="BF141"/>
  <c r="T141"/>
  <c r="R141"/>
  <c r="P141"/>
  <c r="BI130"/>
  <c r="BH130"/>
  <c r="BG130"/>
  <c r="BF130"/>
  <c r="T130"/>
  <c r="R130"/>
  <c r="P130"/>
  <c r="BI128"/>
  <c r="BH128"/>
  <c r="BG128"/>
  <c r="BF128"/>
  <c r="T128"/>
  <c r="R128"/>
  <c r="P128"/>
  <c r="J122"/>
  <c r="J121"/>
  <c r="F121"/>
  <c r="F119"/>
  <c r="E117"/>
  <c r="J94"/>
  <c r="J93"/>
  <c r="F93"/>
  <c r="F91"/>
  <c r="E89"/>
  <c r="J20"/>
  <c r="E20"/>
  <c r="F122"/>
  <c r="J19"/>
  <c r="J14"/>
  <c r="J91"/>
  <c r="E7"/>
  <c r="E113"/>
  <c i="3" r="J39"/>
  <c r="J38"/>
  <c i="1" r="AY97"/>
  <c i="3" r="J37"/>
  <c i="1" r="AX97"/>
  <c i="3" r="BI170"/>
  <c r="BH170"/>
  <c r="BG170"/>
  <c r="BF170"/>
  <c r="T170"/>
  <c r="T169"/>
  <c r="R170"/>
  <c r="R169"/>
  <c r="P170"/>
  <c r="P169"/>
  <c r="BI166"/>
  <c r="BH166"/>
  <c r="BG166"/>
  <c r="BF166"/>
  <c r="T166"/>
  <c r="R166"/>
  <c r="P166"/>
  <c r="BI163"/>
  <c r="BH163"/>
  <c r="BG163"/>
  <c r="BF163"/>
  <c r="T163"/>
  <c r="R163"/>
  <c r="P163"/>
  <c r="BI159"/>
  <c r="BH159"/>
  <c r="BG159"/>
  <c r="BF159"/>
  <c r="T159"/>
  <c r="T158"/>
  <c r="R159"/>
  <c r="R158"/>
  <c r="P159"/>
  <c r="P158"/>
  <c r="BI155"/>
  <c r="BH155"/>
  <c r="BG155"/>
  <c r="BF155"/>
  <c r="T155"/>
  <c r="R155"/>
  <c r="P155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37"/>
  <c r="BH137"/>
  <c r="BG137"/>
  <c r="BF137"/>
  <c r="T137"/>
  <c r="R137"/>
  <c r="P137"/>
  <c r="BI130"/>
  <c r="BH130"/>
  <c r="BG130"/>
  <c r="BF130"/>
  <c r="T130"/>
  <c r="R130"/>
  <c r="P130"/>
  <c r="BI128"/>
  <c r="BH128"/>
  <c r="BG128"/>
  <c r="BF128"/>
  <c r="T128"/>
  <c r="R128"/>
  <c r="P128"/>
  <c r="J122"/>
  <c r="J121"/>
  <c r="F121"/>
  <c r="F119"/>
  <c r="E117"/>
  <c r="J94"/>
  <c r="J93"/>
  <c r="F93"/>
  <c r="F91"/>
  <c r="E89"/>
  <c r="J20"/>
  <c r="E20"/>
  <c r="F94"/>
  <c r="J19"/>
  <c r="J14"/>
  <c r="J91"/>
  <c r="E7"/>
  <c r="E113"/>
  <c i="2" r="J39"/>
  <c r="J38"/>
  <c i="1" r="AY96"/>
  <c i="2" r="J37"/>
  <c i="1" r="AX96"/>
  <c i="2" r="BI184"/>
  <c r="BH184"/>
  <c r="BG184"/>
  <c r="BF184"/>
  <c r="T184"/>
  <c r="T183"/>
  <c r="R184"/>
  <c r="R183"/>
  <c r="P184"/>
  <c r="P183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8"/>
  <c r="BH168"/>
  <c r="BG168"/>
  <c r="BF168"/>
  <c r="T168"/>
  <c r="R168"/>
  <c r="P168"/>
  <c r="BI165"/>
  <c r="BH165"/>
  <c r="BG165"/>
  <c r="BF165"/>
  <c r="T165"/>
  <c r="R165"/>
  <c r="P165"/>
  <c r="BI161"/>
  <c r="BH161"/>
  <c r="BG161"/>
  <c r="BF161"/>
  <c r="T161"/>
  <c r="R161"/>
  <c r="P161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39"/>
  <c r="BH139"/>
  <c r="BG139"/>
  <c r="BF139"/>
  <c r="T139"/>
  <c r="R139"/>
  <c r="P139"/>
  <c r="BI130"/>
  <c r="BH130"/>
  <c r="BG130"/>
  <c r="BF130"/>
  <c r="T130"/>
  <c r="R130"/>
  <c r="P130"/>
  <c r="BI128"/>
  <c r="BH128"/>
  <c r="BG128"/>
  <c r="BF128"/>
  <c r="T128"/>
  <c r="R128"/>
  <c r="P128"/>
  <c r="J122"/>
  <c r="J121"/>
  <c r="F121"/>
  <c r="F119"/>
  <c r="E117"/>
  <c r="J94"/>
  <c r="J93"/>
  <c r="F93"/>
  <c r="F91"/>
  <c r="E89"/>
  <c r="J20"/>
  <c r="E20"/>
  <c r="F94"/>
  <c r="J19"/>
  <c r="J14"/>
  <c r="J91"/>
  <c r="E7"/>
  <c r="E113"/>
  <c i="1" r="L90"/>
  <c r="AM90"/>
  <c r="AM89"/>
  <c r="L89"/>
  <c r="AM87"/>
  <c r="L87"/>
  <c r="L85"/>
  <c r="L84"/>
  <c i="2" r="J174"/>
  <c r="BK168"/>
  <c r="BK153"/>
  <c i="1" r="AS110"/>
  <c i="2" r="BK174"/>
  <c r="J159"/>
  <c r="BK130"/>
  <c i="3" r="J150"/>
  <c r="BK170"/>
  <c r="J166"/>
  <c r="J170"/>
  <c r="J137"/>
  <c i="4" r="BK141"/>
  <c r="J36"/>
  <c i="5" r="J157"/>
  <c r="J152"/>
  <c r="BK172"/>
  <c r="BK183"/>
  <c r="BK157"/>
  <c r="J128"/>
  <c r="J186"/>
  <c i="6" r="J160"/>
  <c r="J170"/>
  <c r="BK160"/>
  <c r="J210"/>
  <c r="BK198"/>
  <c r="BK185"/>
  <c r="J131"/>
  <c r="J204"/>
  <c r="J201"/>
  <c r="BK179"/>
  <c i="7" r="J169"/>
  <c r="BK142"/>
  <c r="BK129"/>
  <c r="BK154"/>
  <c r="J142"/>
  <c r="J131"/>
  <c i="8" r="BK157"/>
  <c r="J188"/>
  <c r="J176"/>
  <c r="BK154"/>
  <c r="BK164"/>
  <c r="BK176"/>
  <c r="BK182"/>
  <c r="BK141"/>
  <c i="9" r="J153"/>
  <c r="BK130"/>
  <c r="J128"/>
  <c r="BK128"/>
  <c i="10" r="BK158"/>
  <c r="BK160"/>
  <c r="BK128"/>
  <c r="BK153"/>
  <c r="J130"/>
  <c i="11" r="J160"/>
  <c r="BK167"/>
  <c r="BK128"/>
  <c r="J150"/>
  <c r="BK179"/>
  <c r="J158"/>
  <c i="12" r="J159"/>
  <c r="BK137"/>
  <c r="J163"/>
  <c r="BK147"/>
  <c i="13" r="BK185"/>
  <c r="BK182"/>
  <c r="J182"/>
  <c r="J141"/>
  <c r="BK176"/>
  <c r="J130"/>
  <c r="BK141"/>
  <c i="14" r="BK164"/>
  <c r="J194"/>
  <c r="J191"/>
  <c r="J174"/>
  <c r="J128"/>
  <c r="BK182"/>
  <c r="BK154"/>
  <c r="BK130"/>
  <c i="15" r="J160"/>
  <c r="BK153"/>
  <c r="BK139"/>
  <c r="J177"/>
  <c r="BK130"/>
  <c r="BK167"/>
  <c r="J184"/>
  <c r="BK158"/>
  <c r="BK160"/>
  <c r="BK170"/>
  <c r="BK155"/>
  <c i="16" r="BK167"/>
  <c r="BK176"/>
  <c r="BK164"/>
  <c r="J130"/>
  <c r="BK139"/>
  <c r="J153"/>
  <c r="BK158"/>
  <c r="J176"/>
  <c i="17" r="J155"/>
  <c r="J161"/>
  <c r="BK188"/>
  <c r="J150"/>
  <c r="BK133"/>
  <c r="BK194"/>
  <c r="J164"/>
  <c i="18" r="BK204"/>
  <c r="BK133"/>
  <c r="J184"/>
  <c r="BK191"/>
  <c r="BK131"/>
  <c r="J196"/>
  <c r="J208"/>
  <c r="J156"/>
  <c i="19" r="J194"/>
  <c r="BK198"/>
  <c r="BK188"/>
  <c r="BK157"/>
  <c r="J211"/>
  <c r="BK139"/>
  <c r="J215"/>
  <c r="BK164"/>
  <c r="BK170"/>
  <c r="J155"/>
  <c r="J175"/>
  <c i="20" r="BK235"/>
  <c r="BK255"/>
  <c r="BK247"/>
  <c r="J229"/>
  <c r="BK208"/>
  <c r="J190"/>
  <c r="J126"/>
  <c r="J220"/>
  <c r="BK194"/>
  <c r="BK182"/>
  <c r="BK166"/>
  <c r="J255"/>
  <c r="J238"/>
  <c r="J231"/>
  <c r="J206"/>
  <c r="J192"/>
  <c r="J208"/>
  <c r="J131"/>
  <c r="BK196"/>
  <c r="BK190"/>
  <c r="J160"/>
  <c r="BK131"/>
  <c r="BK152"/>
  <c i="21" r="J222"/>
  <c r="BK203"/>
  <c r="J180"/>
  <c r="J128"/>
  <c r="J177"/>
  <c r="BK218"/>
  <c r="BK201"/>
  <c r="J168"/>
  <c r="BK170"/>
  <c r="J150"/>
  <c r="BK163"/>
  <c r="BK220"/>
  <c r="BK191"/>
  <c r="BK175"/>
  <c r="BK233"/>
  <c r="J166"/>
  <c r="J242"/>
  <c r="BK228"/>
  <c r="BK213"/>
  <c r="J201"/>
  <c r="J157"/>
  <c r="BK124"/>
  <c i="22" r="BK158"/>
  <c r="J126"/>
  <c r="BK133"/>
  <c r="BK149"/>
  <c r="J152"/>
  <c i="23" r="BK201"/>
  <c r="BK194"/>
  <c r="J205"/>
  <c r="BK183"/>
  <c r="J137"/>
  <c r="BK164"/>
  <c r="J124"/>
  <c r="BK188"/>
  <c r="BK190"/>
  <c r="J164"/>
  <c i="2" r="BK171"/>
  <c r="BK150"/>
  <c r="BK156"/>
  <c r="J180"/>
  <c r="J171"/>
  <c r="J128"/>
  <c i="3" r="BK128"/>
  <c r="J163"/>
  <c r="BK163"/>
  <c i="4" r="BK179"/>
  <c r="J197"/>
  <c r="BK185"/>
  <c r="J164"/>
  <c r="BK194"/>
  <c r="BK191"/>
  <c r="BK162"/>
  <c i="5" r="BK175"/>
  <c r="BK195"/>
  <c r="BK141"/>
  <c r="BK160"/>
  <c r="BK130"/>
  <c r="BK155"/>
  <c i="6" r="J194"/>
  <c r="BK183"/>
  <c r="J185"/>
  <c r="BK191"/>
  <c r="J183"/>
  <c i="7" r="J150"/>
  <c r="BK144"/>
  <c r="J159"/>
  <c r="J129"/>
  <c i="8" r="BK130"/>
  <c r="J159"/>
  <c r="BK162"/>
  <c r="BK171"/>
  <c r="J157"/>
  <c i="9" r="J159"/>
  <c r="BK150"/>
  <c r="BK137"/>
  <c r="J147"/>
  <c i="10" r="J183"/>
  <c r="BK170"/>
  <c r="J179"/>
  <c r="J150"/>
  <c i="11" r="BK183"/>
  <c r="J179"/>
  <c r="BK150"/>
  <c r="BK164"/>
  <c i="12" r="J155"/>
  <c r="J153"/>
  <c r="BK159"/>
  <c i="13" r="J171"/>
  <c r="BK194"/>
  <c r="BK157"/>
  <c r="J185"/>
  <c r="BK201"/>
  <c i="16" r="J150"/>
  <c r="J183"/>
  <c i="17" r="J169"/>
  <c r="J133"/>
  <c r="BK186"/>
  <c r="BK142"/>
  <c r="BK174"/>
  <c i="18" r="BK198"/>
  <c r="BK156"/>
  <c r="J194"/>
  <c r="BK165"/>
  <c r="BK129"/>
  <c r="BK181"/>
  <c r="J133"/>
  <c i="19" r="J131"/>
  <c r="BK211"/>
  <c r="J191"/>
  <c r="J208"/>
  <c r="J198"/>
  <c r="J150"/>
  <c i="20" r="BK187"/>
  <c r="BK140"/>
  <c r="J233"/>
  <c r="BK150"/>
  <c r="J249"/>
  <c r="BK203"/>
  <c r="J180"/>
  <c r="J152"/>
  <c r="J245"/>
  <c r="J196"/>
  <c r="BK175"/>
  <c r="J175"/>
  <c r="BK177"/>
  <c r="J147"/>
  <c i="21" r="J189"/>
  <c r="J163"/>
  <c r="J213"/>
  <c r="BK150"/>
  <c r="BK224"/>
  <c r="BK142"/>
  <c r="BK215"/>
  <c r="BK172"/>
  <c r="BK182"/>
  <c r="BK248"/>
  <c r="J226"/>
  <c r="BK184"/>
  <c r="BK131"/>
  <c i="22" r="J124"/>
  <c r="BK144"/>
  <c r="BK124"/>
  <c r="J174"/>
  <c i="23" r="BK196"/>
  <c r="BK161"/>
  <c r="J169"/>
  <c r="J126"/>
  <c r="BK192"/>
  <c r="J161"/>
  <c r="BK124"/>
  <c i="2" r="J177"/>
  <c r="J150"/>
  <c i="1" r="AS102"/>
  <c i="2" r="J153"/>
  <c i="3" r="BK130"/>
  <c r="BK150"/>
  <c r="J128"/>
  <c i="4" r="J162"/>
  <c r="J157"/>
  <c r="BK197"/>
  <c r="J130"/>
  <c r="BK176"/>
  <c i="5" r="BK186"/>
  <c r="J155"/>
  <c r="BK189"/>
  <c r="J183"/>
  <c i="6" r="BK143"/>
  <c r="J149"/>
  <c r="BK207"/>
  <c r="J134"/>
  <c i="7" r="J144"/>
  <c r="BK173"/>
  <c r="J147"/>
  <c i="8" r="BK197"/>
  <c r="BK191"/>
  <c r="BK194"/>
  <c r="J164"/>
  <c r="J162"/>
  <c r="J128"/>
  <c i="9" r="BK170"/>
  <c r="BK159"/>
  <c r="BK163"/>
  <c i="10" r="J164"/>
  <c r="BK139"/>
  <c r="BK150"/>
  <c r="J167"/>
  <c i="11" r="BK155"/>
  <c r="BK130"/>
  <c r="BK139"/>
  <c r="J128"/>
  <c i="12" r="BK163"/>
  <c r="J137"/>
  <c r="J170"/>
  <c i="13" r="BK159"/>
  <c r="BK168"/>
  <c r="BK174"/>
  <c r="J188"/>
  <c r="BK179"/>
  <c r="J168"/>
  <c i="16" r="J167"/>
  <c r="BK155"/>
  <c i="17" r="BK158"/>
  <c r="BK179"/>
  <c r="J128"/>
  <c r="J158"/>
  <c r="BK130"/>
  <c r="J179"/>
  <c i="18" r="BK208"/>
  <c r="J165"/>
  <c r="BK161"/>
  <c r="BK172"/>
  <c r="J172"/>
  <c r="BK196"/>
  <c r="J168"/>
  <c i="19" r="BK205"/>
  <c r="BK133"/>
  <c r="J161"/>
  <c r="BK203"/>
  <c r="J185"/>
  <c r="J157"/>
  <c r="BK166"/>
  <c i="20" r="J240"/>
  <c r="J177"/>
  <c r="BK252"/>
  <c r="BK240"/>
  <c r="J222"/>
  <c r="BK198"/>
  <c r="BK144"/>
  <c r="J227"/>
  <c r="J187"/>
  <c r="BK170"/>
  <c r="BK126"/>
  <c r="BK242"/>
  <c r="BK217"/>
  <c r="BK201"/>
  <c r="J150"/>
  <c r="BK180"/>
  <c r="BK128"/>
  <c r="J225"/>
  <c r="J166"/>
  <c r="BK142"/>
  <c i="21" r="BK206"/>
  <c r="J191"/>
  <c r="J144"/>
  <c r="J224"/>
  <c r="BK160"/>
  <c r="J215"/>
  <c r="BK180"/>
  <c r="J126"/>
  <c r="BK166"/>
  <c r="BK240"/>
  <c r="BK194"/>
  <c r="BK155"/>
  <c r="J210"/>
  <c r="BK157"/>
  <c r="J245"/>
  <c r="J206"/>
  <c r="J196"/>
  <c r="J140"/>
  <c i="22" r="J149"/>
  <c r="BK170"/>
  <c r="J170"/>
  <c r="BK174"/>
  <c i="23" r="J150"/>
  <c r="J188"/>
  <c r="J156"/>
  <c r="J196"/>
  <c r="BK150"/>
  <c r="J194"/>
  <c r="J201"/>
  <c r="BK171"/>
  <c r="BK139"/>
  <c r="BK167"/>
  <c i="2" r="J184"/>
  <c r="J156"/>
  <c r="J130"/>
  <c r="BK159"/>
  <c r="BK184"/>
  <c r="BK177"/>
  <c r="J168"/>
  <c r="J161"/>
  <c i="3" r="J153"/>
  <c r="BK147"/>
  <c r="BK153"/>
  <c r="BK155"/>
  <c r="J147"/>
  <c i="4" r="J201"/>
  <c r="J171"/>
  <c r="BK188"/>
  <c r="J128"/>
  <c r="J191"/>
  <c r="BK182"/>
  <c r="BK171"/>
  <c r="BK154"/>
  <c r="BK201"/>
  <c r="BK168"/>
  <c i="5" r="J199"/>
  <c r="J160"/>
  <c r="J192"/>
  <c r="BK166"/>
  <c r="J175"/>
  <c r="J172"/>
  <c r="BK178"/>
  <c r="J169"/>
  <c r="BK192"/>
  <c r="J141"/>
  <c i="6" r="BK201"/>
  <c r="BK170"/>
  <c r="BK134"/>
  <c r="J207"/>
  <c r="J191"/>
  <c r="BK137"/>
  <c r="BK194"/>
  <c r="J198"/>
  <c r="BK151"/>
  <c i="7" r="BK163"/>
  <c r="BK157"/>
  <c r="BK159"/>
  <c r="BK169"/>
  <c r="BK136"/>
  <c i="8" r="J201"/>
  <c r="J154"/>
  <c r="J174"/>
  <c r="BK185"/>
  <c r="BK159"/>
  <c r="BK168"/>
  <c r="J194"/>
  <c r="BK188"/>
  <c i="9" r="J155"/>
  <c r="J150"/>
  <c i="10" r="J160"/>
  <c r="J170"/>
  <c r="BK179"/>
  <c r="J155"/>
  <c r="J153"/>
  <c r="BK155"/>
  <c r="J128"/>
  <c i="11" r="J139"/>
  <c r="BK158"/>
  <c r="J167"/>
  <c r="BK176"/>
  <c r="J130"/>
  <c r="J153"/>
  <c i="12" r="J147"/>
  <c r="BK166"/>
  <c r="BK150"/>
  <c r="BK130"/>
  <c i="13" r="J176"/>
  <c r="BK162"/>
  <c r="J162"/>
  <c r="J197"/>
  <c r="BK191"/>
  <c r="BK188"/>
  <c r="BK164"/>
  <c i="14" r="J168"/>
  <c r="J157"/>
  <c r="J154"/>
  <c r="BK185"/>
  <c r="BK162"/>
  <c r="BK197"/>
  <c r="BK171"/>
  <c i="15" r="BK180"/>
  <c r="J158"/>
  <c r="BK150"/>
  <c r="J173"/>
  <c r="BK128"/>
  <c r="J150"/>
  <c r="J128"/>
  <c r="J167"/>
  <c r="J153"/>
  <c i="16" r="J155"/>
  <c r="BK160"/>
  <c r="J139"/>
  <c r="J160"/>
  <c r="J158"/>
  <c r="BK173"/>
  <c r="BK150"/>
  <c i="17" r="BK161"/>
  <c r="J182"/>
  <c r="J130"/>
  <c r="J194"/>
  <c r="BK166"/>
  <c r="BK150"/>
  <c r="J188"/>
  <c r="BK182"/>
  <c r="BK128"/>
  <c i="18" r="J140"/>
  <c r="J181"/>
  <c r="BK178"/>
  <c r="J151"/>
  <c r="J163"/>
  <c r="J201"/>
  <c r="BK163"/>
  <c r="BK194"/>
  <c r="BK140"/>
  <c i="19" r="J139"/>
  <c r="BK175"/>
  <c r="J203"/>
  <c r="BK131"/>
  <c r="BK194"/>
  <c r="BK185"/>
  <c r="BK172"/>
  <c r="J172"/>
  <c r="J164"/>
  <c r="BK179"/>
  <c i="20" r="BK220"/>
  <c r="J157"/>
  <c r="BK231"/>
  <c r="J210"/>
  <c r="BK192"/>
  <c r="J124"/>
  <c r="J242"/>
  <c r="J215"/>
  <c r="BK172"/>
  <c r="BK160"/>
  <c r="J247"/>
  <c r="BK233"/>
  <c r="BK222"/>
  <c r="BK213"/>
  <c r="BK157"/>
  <c r="J128"/>
  <c r="BK147"/>
  <c r="BK124"/>
  <c r="J217"/>
  <c r="J170"/>
  <c r="J144"/>
  <c r="BK155"/>
  <c i="21" r="J228"/>
  <c r="J184"/>
  <c r="J231"/>
  <c r="BK187"/>
  <c r="J233"/>
  <c r="J170"/>
  <c r="BK242"/>
  <c r="BK208"/>
  <c r="J182"/>
  <c r="BK128"/>
  <c r="J160"/>
  <c r="BK245"/>
  <c r="BK235"/>
  <c r="BK210"/>
  <c r="J203"/>
  <c r="J147"/>
  <c i="22" r="J164"/>
  <c r="J147"/>
  <c r="BK164"/>
  <c r="J167"/>
  <c r="BK154"/>
  <c i="23" r="BK180"/>
  <c r="J171"/>
  <c r="J192"/>
  <c r="J139"/>
  <c r="J174"/>
  <c r="BK156"/>
  <c r="J190"/>
  <c r="BK174"/>
  <c r="BK158"/>
  <c i="2" r="BK161"/>
  <c r="J139"/>
  <c r="F36"/>
  <c i="3" r="BK137"/>
  <c i="4" r="J174"/>
  <c r="BK157"/>
  <c r="J188"/>
  <c r="BK174"/>
  <c r="BK130"/>
  <c r="J182"/>
  <c r="J159"/>
  <c i="5" r="BK169"/>
  <c r="J180"/>
  <c r="BK180"/>
  <c r="BK152"/>
  <c r="J178"/>
  <c i="6" r="J179"/>
  <c r="BK164"/>
  <c r="J157"/>
  <c r="BK157"/>
  <c r="BK204"/>
  <c i="7" r="J157"/>
  <c r="J136"/>
  <c r="J173"/>
  <c r="BK150"/>
  <c i="8" r="BK179"/>
  <c r="BK201"/>
  <c r="BK128"/>
  <c r="BK174"/>
  <c r="J141"/>
  <c r="J185"/>
  <c i="9" r="J163"/>
  <c r="BK155"/>
  <c r="BK153"/>
  <c i="10" r="J176"/>
  <c r="BK167"/>
  <c r="BK130"/>
  <c r="J158"/>
  <c i="11" r="J183"/>
  <c r="J155"/>
  <c r="J164"/>
  <c r="J170"/>
  <c i="12" r="BK170"/>
  <c r="J166"/>
  <c r="J128"/>
  <c r="J150"/>
  <c i="13" r="J191"/>
  <c r="J179"/>
  <c r="BK197"/>
  <c r="J154"/>
  <c i="16" r="BK128"/>
  <c r="BK183"/>
  <c i="17" r="BK164"/>
  <c r="J174"/>
  <c r="BK145"/>
  <c r="BK148"/>
  <c r="BK197"/>
  <c i="18" r="J187"/>
  <c r="J131"/>
  <c r="J178"/>
  <c r="J198"/>
  <c r="BK201"/>
  <c r="J161"/>
  <c i="19" r="BK155"/>
  <c r="BK161"/>
  <c r="J201"/>
  <c r="J133"/>
  <c r="J166"/>
  <c r="J170"/>
  <c r="J188"/>
  <c i="20" r="BK227"/>
  <c r="J155"/>
  <c r="BK215"/>
  <c r="BK185"/>
  <c r="J252"/>
  <c r="J213"/>
  <c i="21" r="J124"/>
  <c r="BK152"/>
  <c r="J235"/>
  <c r="J131"/>
  <c r="J175"/>
  <c r="BK238"/>
  <c r="BK199"/>
  <c r="BK147"/>
  <c r="J248"/>
  <c r="BK222"/>
  <c r="J187"/>
  <c i="22" r="J158"/>
  <c r="BK152"/>
  <c r="BK126"/>
  <c r="J144"/>
  <c i="23" r="J183"/>
  <c r="J128"/>
  <c r="BK135"/>
  <c r="J180"/>
  <c r="BK205"/>
  <c r="J135"/>
  <c i="2" r="BK180"/>
  <c r="J165"/>
  <c r="BK128"/>
  <c i="1" r="AS95"/>
  <c i="2" r="BK165"/>
  <c r="BK139"/>
  <c i="3" r="J155"/>
  <c r="J130"/>
  <c r="BK159"/>
  <c r="BK166"/>
  <c r="J159"/>
  <c i="4" r="J185"/>
  <c r="BK159"/>
  <c r="J194"/>
  <c r="J141"/>
  <c r="J176"/>
  <c r="J154"/>
  <c r="J168"/>
  <c r="BK128"/>
  <c r="J179"/>
  <c r="BK164"/>
  <c i="5" r="J166"/>
  <c r="BK128"/>
  <c r="J189"/>
  <c r="BK162"/>
  <c r="J130"/>
  <c r="J162"/>
  <c r="BK199"/>
  <c r="J195"/>
  <c i="6" r="BK188"/>
  <c r="BK149"/>
  <c r="J164"/>
  <c r="BK131"/>
  <c r="J151"/>
  <c r="J143"/>
  <c r="J137"/>
  <c r="BK210"/>
  <c r="J188"/>
  <c i="7" r="J161"/>
  <c r="BK131"/>
  <c r="J154"/>
  <c r="BK147"/>
  <c r="BK161"/>
  <c r="J163"/>
  <c i="8" r="J191"/>
  <c r="J197"/>
  <c r="J130"/>
  <c r="J182"/>
  <c r="J171"/>
  <c r="J179"/>
  <c r="J168"/>
  <c i="9" r="J166"/>
  <c r="BK166"/>
  <c r="J170"/>
  <c r="BK147"/>
  <c r="J130"/>
  <c r="J137"/>
  <c i="10" r="J173"/>
  <c r="BK183"/>
  <c r="BK176"/>
  <c r="J139"/>
  <c r="BK164"/>
  <c r="BK173"/>
  <c i="11" r="J176"/>
  <c r="BK170"/>
  <c r="BK153"/>
  <c r="J173"/>
  <c r="BK173"/>
  <c r="BK160"/>
  <c i="12" r="BK128"/>
  <c r="BK155"/>
  <c r="J130"/>
  <c r="BK153"/>
  <c i="13" r="BK154"/>
  <c r="BK128"/>
  <c r="J201"/>
  <c r="J164"/>
  <c r="J194"/>
  <c r="BK171"/>
  <c r="J174"/>
  <c r="J159"/>
  <c r="J157"/>
  <c r="BK130"/>
  <c r="J128"/>
  <c i="14" r="J185"/>
  <c r="J159"/>
  <c r="BK157"/>
  <c r="J201"/>
  <c r="BK188"/>
  <c r="J164"/>
  <c r="BK191"/>
  <c r="J179"/>
  <c r="J176"/>
  <c r="J171"/>
  <c r="BK168"/>
  <c r="J162"/>
  <c r="J141"/>
  <c r="J130"/>
  <c r="J197"/>
  <c r="BK194"/>
  <c r="BK179"/>
  <c r="BK128"/>
  <c r="BK159"/>
  <c r="J182"/>
  <c r="J188"/>
  <c r="BK201"/>
  <c r="BK176"/>
  <c r="BK174"/>
  <c r="BK141"/>
  <c i="15" r="BK177"/>
  <c r="J180"/>
  <c r="BK184"/>
  <c r="BK164"/>
  <c r="J155"/>
  <c r="J170"/>
  <c r="J139"/>
  <c r="BK173"/>
  <c r="J130"/>
  <c r="J164"/>
  <c i="16" r="J173"/>
  <c r="BK170"/>
  <c r="J179"/>
  <c r="J170"/>
  <c r="J128"/>
  <c r="BK179"/>
  <c r="BK153"/>
  <c r="J164"/>
  <c r="BK130"/>
  <c i="17" r="J166"/>
  <c r="J145"/>
  <c r="J197"/>
  <c r="J148"/>
  <c r="BK155"/>
  <c r="BK169"/>
  <c r="J186"/>
  <c r="J142"/>
  <c i="18" r="BK158"/>
  <c r="BK151"/>
  <c r="J129"/>
  <c r="BK168"/>
  <c r="BK184"/>
  <c r="J204"/>
  <c r="J191"/>
  <c r="BK187"/>
  <c r="J158"/>
  <c i="19" r="BK201"/>
  <c r="BK208"/>
  <c r="J129"/>
  <c r="J179"/>
  <c r="BK215"/>
  <c r="BK150"/>
  <c r="BK129"/>
  <c r="BK168"/>
  <c r="BK191"/>
  <c r="J168"/>
  <c r="J205"/>
  <c i="20" r="BK210"/>
  <c r="J168"/>
  <c r="BK249"/>
  <c r="BK245"/>
  <c r="BK225"/>
  <c r="BK206"/>
  <c r="J163"/>
  <c r="BK238"/>
  <c r="J201"/>
  <c r="J185"/>
  <c r="BK168"/>
  <c r="J140"/>
  <c r="J235"/>
  <c r="BK229"/>
  <c r="J198"/>
  <c r="J142"/>
  <c r="J172"/>
  <c r="J203"/>
  <c r="J194"/>
  <c r="BK163"/>
  <c r="J182"/>
  <c i="21" r="J208"/>
  <c r="BK196"/>
  <c r="BK177"/>
  <c r="BK126"/>
  <c r="BK226"/>
  <c r="J194"/>
  <c r="J152"/>
  <c r="J238"/>
  <c r="J155"/>
  <c r="BK231"/>
  <c r="J199"/>
  <c r="J218"/>
  <c r="BK189"/>
  <c r="BK140"/>
  <c r="BK168"/>
  <c r="J142"/>
  <c r="J240"/>
  <c r="J220"/>
  <c r="J172"/>
  <c r="BK144"/>
  <c i="22" r="J154"/>
  <c r="BK167"/>
  <c r="J133"/>
  <c r="BK147"/>
  <c i="23" r="BK128"/>
  <c r="J186"/>
  <c r="BK137"/>
  <c r="BK198"/>
  <c r="BK186"/>
  <c r="J158"/>
  <c r="J198"/>
  <c r="J167"/>
  <c r="BK169"/>
  <c r="BK126"/>
  <c i="14" l="1" r="T127"/>
  <c r="T187"/>
  <c i="15" r="R127"/>
  <c r="T172"/>
  <c i="16" r="T127"/>
  <c r="P163"/>
  <c i="17" r="R127"/>
  <c r="T168"/>
  <c i="18" r="T171"/>
  <c i="19" r="P128"/>
  <c r="BK178"/>
  <c r="J178"/>
  <c r="J102"/>
  <c r="R193"/>
  <c i="20" r="T162"/>
  <c i="21" r="T162"/>
  <c i="22" r="P123"/>
  <c r="P157"/>
  <c i="2" r="T127"/>
  <c r="T164"/>
  <c i="3" r="T127"/>
  <c r="T126"/>
  <c r="T125"/>
  <c r="T162"/>
  <c i="4" r="T127"/>
  <c r="BK187"/>
  <c r="J187"/>
  <c r="J102"/>
  <c i="5" r="T127"/>
  <c r="P185"/>
  <c i="6" r="BK130"/>
  <c r="J130"/>
  <c r="J100"/>
  <c i="7" r="BK128"/>
  <c r="J128"/>
  <c r="J100"/>
  <c i="8" r="T127"/>
  <c r="T187"/>
  <c i="9" r="T162"/>
  <c i="10" r="T127"/>
  <c r="BK172"/>
  <c r="J172"/>
  <c r="J102"/>
  <c i="11" r="T127"/>
  <c r="R172"/>
  <c i="12" r="T127"/>
  <c r="T126"/>
  <c r="T125"/>
  <c r="T162"/>
  <c i="13" r="BK127"/>
  <c r="R167"/>
  <c r="P187"/>
  <c i="14" r="T167"/>
  <c i="15" r="P127"/>
  <c r="R172"/>
  <c i="16" r="T172"/>
  <c i="17" r="BK168"/>
  <c r="J168"/>
  <c r="J101"/>
  <c i="18" r="BK128"/>
  <c r="J128"/>
  <c r="J100"/>
  <c r="T186"/>
  <c i="19" r="R128"/>
  <c r="R127"/>
  <c r="R126"/>
  <c r="R178"/>
  <c i="20" r="P162"/>
  <c i="21" r="R162"/>
  <c i="22" r="BK157"/>
  <c r="J157"/>
  <c r="J99"/>
  <c i="2" r="P127"/>
  <c r="BK173"/>
  <c r="J173"/>
  <c r="J102"/>
  <c i="3" r="P127"/>
  <c i="4" r="R127"/>
  <c r="T187"/>
  <c i="5" r="P127"/>
  <c r="R165"/>
  <c i="6" r="BK190"/>
  <c r="J190"/>
  <c r="J103"/>
  <c r="BK200"/>
  <c r="J200"/>
  <c r="J105"/>
  <c i="8" r="R127"/>
  <c r="T167"/>
  <c i="9" r="T127"/>
  <c r="T126"/>
  <c r="T125"/>
  <c r="P162"/>
  <c i="10" r="P127"/>
  <c r="R163"/>
  <c r="P172"/>
  <c i="11" r="R127"/>
  <c r="P163"/>
  <c r="BK172"/>
  <c r="J172"/>
  <c r="J102"/>
  <c i="12" r="BK162"/>
  <c r="J162"/>
  <c r="J102"/>
  <c i="13" r="P127"/>
  <c r="P126"/>
  <c r="P125"/>
  <c i="1" r="AU108"/>
  <c i="13" r="P167"/>
  <c r="BK187"/>
  <c r="J187"/>
  <c r="J102"/>
  <c i="14" r="BK127"/>
  <c r="BK187"/>
  <c r="J187"/>
  <c r="J102"/>
  <c i="15" r="P163"/>
  <c i="16" r="R172"/>
  <c i="17" r="BK127"/>
  <c r="T181"/>
  <c i="18" r="T128"/>
  <c r="T127"/>
  <c r="T126"/>
  <c r="P186"/>
  <c i="19" r="P193"/>
  <c i="20" r="T123"/>
  <c r="T154"/>
  <c i="21" r="BK162"/>
  <c r="J162"/>
  <c r="J100"/>
  <c i="22" r="R123"/>
  <c r="P166"/>
  <c i="23" r="P123"/>
  <c r="R173"/>
  <c i="2" r="P164"/>
  <c r="R173"/>
  <c i="3" r="BK127"/>
  <c r="J127"/>
  <c r="J100"/>
  <c i="4" r="BK167"/>
  <c r="J167"/>
  <c r="J101"/>
  <c r="P187"/>
  <c i="5" r="BK165"/>
  <c r="J165"/>
  <c r="J101"/>
  <c r="R185"/>
  <c i="6" r="R130"/>
  <c r="P178"/>
  <c r="T190"/>
  <c r="T200"/>
  <c i="7" r="R128"/>
  <c r="BK153"/>
  <c r="J153"/>
  <c r="J102"/>
  <c r="T153"/>
  <c i="8" r="BK167"/>
  <c r="J167"/>
  <c r="J101"/>
  <c r="R187"/>
  <c i="9" r="P127"/>
  <c r="P126"/>
  <c r="P125"/>
  <c i="1" r="AU104"/>
  <c i="9" r="BK162"/>
  <c r="J162"/>
  <c r="J102"/>
  <c i="10" r="BK163"/>
  <c r="J163"/>
  <c r="J101"/>
  <c r="R172"/>
  <c i="11" r="BK127"/>
  <c r="J127"/>
  <c r="J100"/>
  <c r="R163"/>
  <c r="T172"/>
  <c i="12" r="R127"/>
  <c i="13" r="BK167"/>
  <c r="J167"/>
  <c r="J101"/>
  <c r="R187"/>
  <c i="14" r="P167"/>
  <c i="15" r="R163"/>
  <c i="16" r="BK127"/>
  <c r="BK163"/>
  <c r="J163"/>
  <c r="J101"/>
  <c i="17" r="P168"/>
  <c i="18" r="BK186"/>
  <c r="J186"/>
  <c r="J103"/>
  <c i="19" r="P178"/>
  <c i="20" r="R123"/>
  <c r="R154"/>
  <c i="21" r="P123"/>
  <c r="P154"/>
  <c i="22" r="R166"/>
  <c i="23" r="BK173"/>
  <c r="J173"/>
  <c r="J99"/>
  <c r="P173"/>
  <c r="T173"/>
  <c i="2" r="BK127"/>
  <c r="J127"/>
  <c r="J100"/>
  <c r="R164"/>
  <c i="3" r="BK162"/>
  <c r="J162"/>
  <c r="J102"/>
  <c i="4" r="BK127"/>
  <c r="J127"/>
  <c r="J100"/>
  <c r="T167"/>
  <c i="5" r="BK127"/>
  <c r="T165"/>
  <c i="6" r="T130"/>
  <c r="BK178"/>
  <c r="J178"/>
  <c r="J102"/>
  <c r="P190"/>
  <c i="8" r="BK127"/>
  <c r="J127"/>
  <c r="J100"/>
  <c r="BK187"/>
  <c r="J187"/>
  <c r="J102"/>
  <c i="9" r="BK127"/>
  <c i="10" r="BK127"/>
  <c r="T163"/>
  <c i="11" r="T163"/>
  <c i="12" r="BK127"/>
  <c r="P162"/>
  <c i="13" r="R127"/>
  <c r="R126"/>
  <c r="R125"/>
  <c r="T167"/>
  <c i="14" r="R127"/>
  <c r="P187"/>
  <c i="15" r="T127"/>
  <c r="BK172"/>
  <c r="J172"/>
  <c r="J102"/>
  <c i="16" r="P127"/>
  <c r="R163"/>
  <c i="17" r="T127"/>
  <c r="P181"/>
  <c i="18" r="R171"/>
  <c i="19" r="BK128"/>
  <c r="J128"/>
  <c r="J100"/>
  <c r="T193"/>
  <c i="20" r="BK162"/>
  <c r="J162"/>
  <c r="J100"/>
  <c i="21" r="T123"/>
  <c r="R154"/>
  <c i="22" r="T123"/>
  <c r="T166"/>
  <c i="23" r="R123"/>
  <c r="P182"/>
  <c i="2" r="R127"/>
  <c r="R126"/>
  <c r="R125"/>
  <c r="P173"/>
  <c i="3" r="R127"/>
  <c r="P162"/>
  <c i="4" r="P127"/>
  <c r="R167"/>
  <c i="5" r="R127"/>
  <c r="R126"/>
  <c r="R125"/>
  <c r="BK185"/>
  <c r="J185"/>
  <c r="J102"/>
  <c i="6" r="T178"/>
  <c i="7" r="P128"/>
  <c r="R153"/>
  <c i="8" r="P127"/>
  <c r="R167"/>
  <c i="10" r="R127"/>
  <c r="R126"/>
  <c r="R125"/>
  <c i="14" r="P127"/>
  <c r="P126"/>
  <c r="P125"/>
  <c i="1" r="AU109"/>
  <c i="14" r="R187"/>
  <c i="15" r="BK127"/>
  <c r="P172"/>
  <c i="16" r="BK172"/>
  <c r="J172"/>
  <c r="J102"/>
  <c i="17" r="R168"/>
  <c i="18" r="R128"/>
  <c r="P171"/>
  <c i="20" r="BK123"/>
  <c r="J123"/>
  <c r="J98"/>
  <c r="BK154"/>
  <c r="J154"/>
  <c r="J99"/>
  <c i="21" r="BK123"/>
  <c r="J123"/>
  <c r="J98"/>
  <c r="BK154"/>
  <c r="J154"/>
  <c r="J99"/>
  <c i="22" r="BK123"/>
  <c r="J123"/>
  <c r="J98"/>
  <c r="T157"/>
  <c i="23" r="T123"/>
  <c r="R182"/>
  <c i="2" r="BK164"/>
  <c r="J164"/>
  <c r="J101"/>
  <c r="T173"/>
  <c i="3" r="R162"/>
  <c i="4" r="P167"/>
  <c r="R187"/>
  <c i="5" r="P165"/>
  <c r="T185"/>
  <c i="6" r="P130"/>
  <c r="P129"/>
  <c r="P128"/>
  <c i="1" r="AU100"/>
  <c i="6" r="R178"/>
  <c r="R190"/>
  <c r="P200"/>
  <c i="7" r="T128"/>
  <c r="T127"/>
  <c r="T126"/>
  <c r="P153"/>
  <c i="8" r="P167"/>
  <c r="P187"/>
  <c i="9" r="R127"/>
  <c r="R126"/>
  <c r="R125"/>
  <c r="R162"/>
  <c i="10" r="P163"/>
  <c r="T172"/>
  <c i="11" r="P127"/>
  <c r="P126"/>
  <c r="P125"/>
  <c i="1" r="AU106"/>
  <c i="11" r="BK163"/>
  <c r="J163"/>
  <c r="J101"/>
  <c r="P172"/>
  <c i="12" r="P127"/>
  <c r="P126"/>
  <c r="P125"/>
  <c i="1" r="AU107"/>
  <c i="12" r="R162"/>
  <c i="13" r="T127"/>
  <c r="T126"/>
  <c r="T125"/>
  <c r="T187"/>
  <c i="14" r="BK167"/>
  <c r="J167"/>
  <c r="J101"/>
  <c i="15" r="T163"/>
  <c i="16" r="R127"/>
  <c r="R126"/>
  <c r="R125"/>
  <c r="T163"/>
  <c i="17" r="P127"/>
  <c r="BK181"/>
  <c r="J181"/>
  <c r="J102"/>
  <c i="18" r="BK171"/>
  <c r="J171"/>
  <c r="J102"/>
  <c i="19" r="BK193"/>
  <c r="J193"/>
  <c r="J103"/>
  <c i="20" r="P123"/>
  <c r="P154"/>
  <c i="21" r="R123"/>
  <c r="T154"/>
  <c i="22" r="R157"/>
  <c i="23" r="BK123"/>
  <c r="J123"/>
  <c r="J98"/>
  <c r="BK182"/>
  <c r="J182"/>
  <c r="J100"/>
  <c i="6" r="R200"/>
  <c i="14" r="R167"/>
  <c i="15" r="BK163"/>
  <c r="J163"/>
  <c r="J101"/>
  <c i="16" r="P172"/>
  <c i="17" r="R181"/>
  <c i="18" r="P128"/>
  <c r="P127"/>
  <c r="P126"/>
  <c i="1" r="AU114"/>
  <c i="18" r="R186"/>
  <c i="19" r="T128"/>
  <c r="T127"/>
  <c r="T126"/>
  <c r="T178"/>
  <c i="20" r="R162"/>
  <c r="R122"/>
  <c r="R121"/>
  <c i="21" r="P162"/>
  <c i="22" r="BK166"/>
  <c r="J166"/>
  <c r="J100"/>
  <c i="23" r="T182"/>
  <c i="21" r="BK247"/>
  <c r="J247"/>
  <c r="J101"/>
  <c i="5" r="BK198"/>
  <c r="J198"/>
  <c r="J103"/>
  <c i="6" r="BK163"/>
  <c r="J163"/>
  <c r="J101"/>
  <c i="8" r="BK200"/>
  <c r="J200"/>
  <c r="J103"/>
  <c i="9" r="BK169"/>
  <c r="J169"/>
  <c r="J103"/>
  <c i="12" r="BK158"/>
  <c r="J158"/>
  <c r="J101"/>
  <c r="BK169"/>
  <c r="J169"/>
  <c r="J103"/>
  <c i="13" r="BK200"/>
  <c r="J200"/>
  <c r="J103"/>
  <c i="2" r="BK183"/>
  <c r="J183"/>
  <c r="J103"/>
  <c i="7" r="BK149"/>
  <c r="J149"/>
  <c r="J101"/>
  <c i="9" r="BK158"/>
  <c r="J158"/>
  <c r="J101"/>
  <c i="10" r="BK182"/>
  <c r="J182"/>
  <c r="J103"/>
  <c i="15" r="BK183"/>
  <c r="J183"/>
  <c r="J103"/>
  <c i="20" r="BK254"/>
  <c r="J254"/>
  <c r="J101"/>
  <c i="3" r="BK169"/>
  <c r="J169"/>
  <c r="J103"/>
  <c i="4" r="BK200"/>
  <c r="J200"/>
  <c r="J103"/>
  <c i="6" r="BK209"/>
  <c r="J209"/>
  <c r="J106"/>
  <c i="11" r="BK182"/>
  <c r="J182"/>
  <c r="J103"/>
  <c i="14" r="BK200"/>
  <c r="J200"/>
  <c r="J103"/>
  <c i="17" r="BK196"/>
  <c r="J196"/>
  <c r="J103"/>
  <c i="18" r="BK207"/>
  <c r="J207"/>
  <c r="J104"/>
  <c i="19" r="BK174"/>
  <c r="J174"/>
  <c r="J101"/>
  <c i="23" r="BK204"/>
  <c r="J204"/>
  <c r="J101"/>
  <c i="3" r="BK158"/>
  <c r="J158"/>
  <c r="J101"/>
  <c i="6" r="BK197"/>
  <c r="J197"/>
  <c r="J104"/>
  <c i="7" r="BK168"/>
  <c r="J168"/>
  <c r="J103"/>
  <c r="BK172"/>
  <c r="J172"/>
  <c r="J104"/>
  <c i="18" r="BK167"/>
  <c r="J167"/>
  <c r="J101"/>
  <c i="16" r="BK182"/>
  <c r="J182"/>
  <c r="J103"/>
  <c i="19" r="BK214"/>
  <c r="J214"/>
  <c r="J104"/>
  <c i="22" r="BK173"/>
  <c r="J173"/>
  <c r="J101"/>
  <c i="23" r="E111"/>
  <c r="BE171"/>
  <c r="BE194"/>
  <c r="BE128"/>
  <c r="BE156"/>
  <c r="BE158"/>
  <c r="BE169"/>
  <c r="BE174"/>
  <c i="22" r="BK122"/>
  <c r="J122"/>
  <c r="J97"/>
  <c i="23" r="J115"/>
  <c r="BE124"/>
  <c r="BE135"/>
  <c r="BE137"/>
  <c r="BE139"/>
  <c r="BE150"/>
  <c r="BE161"/>
  <c r="BE164"/>
  <c r="BE180"/>
  <c r="BE183"/>
  <c r="BE188"/>
  <c r="BE190"/>
  <c r="BE201"/>
  <c r="F118"/>
  <c r="BE126"/>
  <c r="BE167"/>
  <c r="BE205"/>
  <c r="BE186"/>
  <c r="BE192"/>
  <c r="BE196"/>
  <c r="BE198"/>
  <c i="22" r="E85"/>
  <c r="F92"/>
  <c r="BE154"/>
  <c r="BE158"/>
  <c i="21" r="BK122"/>
  <c r="J122"/>
  <c r="J97"/>
  <c i="22" r="BE167"/>
  <c r="BE124"/>
  <c r="BE147"/>
  <c r="BE152"/>
  <c r="BE126"/>
  <c r="J115"/>
  <c r="BE133"/>
  <c r="BE144"/>
  <c r="BE149"/>
  <c r="BE170"/>
  <c r="BE174"/>
  <c r="BE164"/>
  <c i="21" r="E85"/>
  <c r="J115"/>
  <c r="BE128"/>
  <c r="BE142"/>
  <c r="BE194"/>
  <c r="BE208"/>
  <c r="BE215"/>
  <c r="BE218"/>
  <c r="BE226"/>
  <c r="BE231"/>
  <c r="BE245"/>
  <c r="BE248"/>
  <c r="F92"/>
  <c r="BE150"/>
  <c r="BE184"/>
  <c r="BE196"/>
  <c r="BE228"/>
  <c r="BE152"/>
  <c r="BE157"/>
  <c r="BE160"/>
  <c r="BE170"/>
  <c r="BE177"/>
  <c r="BE180"/>
  <c r="BE201"/>
  <c r="BE206"/>
  <c r="BE224"/>
  <c r="BE233"/>
  <c r="BE235"/>
  <c r="BE242"/>
  <c r="BE126"/>
  <c r="BE191"/>
  <c r="BE203"/>
  <c r="BE144"/>
  <c r="BE182"/>
  <c r="BE189"/>
  <c r="BE220"/>
  <c r="BE240"/>
  <c r="BE131"/>
  <c r="BE172"/>
  <c r="BE175"/>
  <c r="BE199"/>
  <c r="BE222"/>
  <c r="BE238"/>
  <c i="20" r="BK122"/>
  <c r="J122"/>
  <c r="J97"/>
  <c i="21" r="BE124"/>
  <c r="BE147"/>
  <c r="BE155"/>
  <c r="BE187"/>
  <c r="BE140"/>
  <c r="BE163"/>
  <c r="BE166"/>
  <c r="BE168"/>
  <c r="BE210"/>
  <c r="BE213"/>
  <c i="19" r="BK127"/>
  <c r="J127"/>
  <c r="J99"/>
  <c i="20" r="BE131"/>
  <c r="BE168"/>
  <c r="J89"/>
  <c r="BE150"/>
  <c r="BE172"/>
  <c r="BE196"/>
  <c r="BE210"/>
  <c r="E111"/>
  <c r="F118"/>
  <c r="BE126"/>
  <c r="BE140"/>
  <c r="BE147"/>
  <c r="BE152"/>
  <c r="BE155"/>
  <c r="BE163"/>
  <c r="BE190"/>
  <c r="BE198"/>
  <c r="BE206"/>
  <c r="BE215"/>
  <c r="BE222"/>
  <c r="BE142"/>
  <c r="BE157"/>
  <c r="BE166"/>
  <c r="BE185"/>
  <c r="BE160"/>
  <c r="BE175"/>
  <c r="BE194"/>
  <c r="BE203"/>
  <c r="BE213"/>
  <c r="BE225"/>
  <c r="BE229"/>
  <c r="BE231"/>
  <c r="BE245"/>
  <c r="BE252"/>
  <c r="BE144"/>
  <c r="BE177"/>
  <c r="BE235"/>
  <c r="BE240"/>
  <c r="BE247"/>
  <c r="BE124"/>
  <c r="BE182"/>
  <c r="BE187"/>
  <c r="BE217"/>
  <c r="BE220"/>
  <c r="BE227"/>
  <c r="BE233"/>
  <c r="BE242"/>
  <c r="BE249"/>
  <c r="BE255"/>
  <c r="BE128"/>
  <c r="BE170"/>
  <c r="BE180"/>
  <c r="BE192"/>
  <c r="BE201"/>
  <c r="BE208"/>
  <c r="BE238"/>
  <c i="19" r="BE168"/>
  <c r="BE191"/>
  <c r="J120"/>
  <c r="BE172"/>
  <c r="BE188"/>
  <c r="BE201"/>
  <c r="E114"/>
  <c r="BE129"/>
  <c r="BE194"/>
  <c r="BE203"/>
  <c r="BE208"/>
  <c r="BE155"/>
  <c r="BE205"/>
  <c r="BE211"/>
  <c r="BE131"/>
  <c r="BE170"/>
  <c r="BE175"/>
  <c r="BE179"/>
  <c r="F94"/>
  <c r="BE133"/>
  <c r="BE139"/>
  <c r="BE166"/>
  <c r="BE198"/>
  <c r="BE150"/>
  <c r="BE164"/>
  <c r="BE185"/>
  <c i="18" r="BK127"/>
  <c r="J127"/>
  <c r="J99"/>
  <c i="19" r="BE157"/>
  <c r="BE161"/>
  <c r="BE215"/>
  <c i="18" r="BE129"/>
  <c r="BE151"/>
  <c r="BE163"/>
  <c r="BE178"/>
  <c r="BE191"/>
  <c r="BE204"/>
  <c r="BE208"/>
  <c i="17" r="J127"/>
  <c r="J100"/>
  <c i="18" r="E114"/>
  <c r="BE156"/>
  <c r="BE181"/>
  <c r="F94"/>
  <c r="BE133"/>
  <c r="BE140"/>
  <c r="BE158"/>
  <c r="BE168"/>
  <c r="BE196"/>
  <c r="BE198"/>
  <c r="BE201"/>
  <c r="J91"/>
  <c r="BE165"/>
  <c r="BE172"/>
  <c r="BE161"/>
  <c r="BE187"/>
  <c r="BE194"/>
  <c r="BE131"/>
  <c r="BE184"/>
  <c i="17" r="F94"/>
  <c r="BE148"/>
  <c r="BE155"/>
  <c r="BE158"/>
  <c r="BE161"/>
  <c i="16" r="J127"/>
  <c r="J100"/>
  <c i="17" r="BE128"/>
  <c r="BE164"/>
  <c r="BE130"/>
  <c r="BE145"/>
  <c r="BE166"/>
  <c r="BE174"/>
  <c r="BE179"/>
  <c r="BE186"/>
  <c r="E113"/>
  <c r="BE194"/>
  <c r="J91"/>
  <c r="BE142"/>
  <c r="BE150"/>
  <c r="BE188"/>
  <c r="BE169"/>
  <c r="BE197"/>
  <c r="BE133"/>
  <c r="BE182"/>
  <c i="16" r="BE155"/>
  <c r="BE160"/>
  <c r="BE173"/>
  <c i="15" r="J127"/>
  <c r="J100"/>
  <c i="16" r="E113"/>
  <c r="F122"/>
  <c r="BE130"/>
  <c r="BE170"/>
  <c r="J119"/>
  <c r="BE153"/>
  <c r="BE164"/>
  <c r="BE179"/>
  <c r="BE167"/>
  <c r="BE176"/>
  <c r="BE150"/>
  <c r="BE128"/>
  <c r="BE139"/>
  <c r="BE158"/>
  <c r="BE183"/>
  <c i="15" r="F94"/>
  <c r="BE177"/>
  <c i="14" r="J127"/>
  <c r="J100"/>
  <c i="15" r="BE155"/>
  <c r="BE160"/>
  <c r="BE180"/>
  <c r="J119"/>
  <c r="BE173"/>
  <c r="BE139"/>
  <c r="BE150"/>
  <c r="BE164"/>
  <c r="E85"/>
  <c r="BE128"/>
  <c r="BE153"/>
  <c r="BE167"/>
  <c r="BE170"/>
  <c r="BE130"/>
  <c r="BE158"/>
  <c r="BE184"/>
  <c i="14" r="J91"/>
  <c r="BE128"/>
  <c r="BE168"/>
  <c r="BE191"/>
  <c r="BE194"/>
  <c r="BE197"/>
  <c r="BE130"/>
  <c r="BE162"/>
  <c r="BE185"/>
  <c r="BE188"/>
  <c r="BE179"/>
  <c r="BE182"/>
  <c i="13" r="J127"/>
  <c r="J100"/>
  <c i="14" r="BE141"/>
  <c r="BE157"/>
  <c r="BE171"/>
  <c r="E85"/>
  <c r="F122"/>
  <c r="BE154"/>
  <c r="BE174"/>
  <c r="BE159"/>
  <c r="BE176"/>
  <c r="BE164"/>
  <c r="BE201"/>
  <c i="12" r="J127"/>
  <c r="J100"/>
  <c i="13" r="E85"/>
  <c r="J119"/>
  <c r="BE154"/>
  <c r="BE164"/>
  <c r="BE185"/>
  <c r="BE128"/>
  <c r="BE188"/>
  <c r="BE159"/>
  <c r="BE162"/>
  <c r="BE182"/>
  <c r="BE141"/>
  <c r="BE174"/>
  <c r="BE179"/>
  <c r="BE191"/>
  <c r="F94"/>
  <c r="BE168"/>
  <c r="BE171"/>
  <c r="BE176"/>
  <c r="BE201"/>
  <c r="BE194"/>
  <c r="BE130"/>
  <c r="BE157"/>
  <c r="BE197"/>
  <c i="12" r="E85"/>
  <c r="F94"/>
  <c r="BE155"/>
  <c i="11" r="BK126"/>
  <c r="J126"/>
  <c r="J99"/>
  <c i="12" r="J91"/>
  <c r="BE128"/>
  <c r="BE130"/>
  <c r="BE163"/>
  <c r="BE153"/>
  <c r="BE166"/>
  <c r="BE170"/>
  <c r="BE159"/>
  <c r="BE137"/>
  <c r="BE147"/>
  <c r="BE150"/>
  <c i="10" r="J127"/>
  <c r="J100"/>
  <c i="11" r="J91"/>
  <c r="F122"/>
  <c r="BE139"/>
  <c r="BE150"/>
  <c r="BE167"/>
  <c r="BE153"/>
  <c r="BE155"/>
  <c r="BE158"/>
  <c r="BE183"/>
  <c r="BE130"/>
  <c r="BE160"/>
  <c r="BE173"/>
  <c r="BE179"/>
  <c r="E113"/>
  <c r="BE170"/>
  <c r="BE128"/>
  <c r="BE164"/>
  <c r="BE176"/>
  <c i="9" r="J127"/>
  <c r="J100"/>
  <c i="10" r="J91"/>
  <c r="F94"/>
  <c r="BE164"/>
  <c r="BE170"/>
  <c r="BE179"/>
  <c r="BE130"/>
  <c r="BE155"/>
  <c r="BE160"/>
  <c r="BE176"/>
  <c r="BE167"/>
  <c r="BE173"/>
  <c r="E85"/>
  <c r="BE128"/>
  <c r="BE153"/>
  <c r="BE183"/>
  <c r="BE158"/>
  <c r="BE139"/>
  <c r="BE150"/>
  <c i="9" r="F94"/>
  <c r="BE155"/>
  <c r="E85"/>
  <c i="8" r="BK126"/>
  <c r="J126"/>
  <c r="J99"/>
  <c i="9" r="BE130"/>
  <c r="BE150"/>
  <c r="BE163"/>
  <c r="J91"/>
  <c r="BE128"/>
  <c r="BE153"/>
  <c r="BE159"/>
  <c r="BE166"/>
  <c r="BE147"/>
  <c r="BE137"/>
  <c r="BE170"/>
  <c i="7" r="BK127"/>
  <c r="BK126"/>
  <c r="J126"/>
  <c r="J98"/>
  <c i="8" r="J119"/>
  <c r="BE157"/>
  <c r="BE159"/>
  <c r="BE191"/>
  <c r="BE141"/>
  <c r="BE164"/>
  <c r="BE201"/>
  <c r="F94"/>
  <c r="BE154"/>
  <c r="BE174"/>
  <c r="BE182"/>
  <c r="E85"/>
  <c r="BE128"/>
  <c r="BE130"/>
  <c r="BE162"/>
  <c r="BE168"/>
  <c r="BE179"/>
  <c r="BE185"/>
  <c r="BE197"/>
  <c r="BE171"/>
  <c r="BE176"/>
  <c r="BE188"/>
  <c r="BE194"/>
  <c i="7" r="E114"/>
  <c r="BE161"/>
  <c i="6" r="BK129"/>
  <c r="J129"/>
  <c r="J99"/>
  <c i="7" r="F123"/>
  <c r="BE136"/>
  <c r="BE147"/>
  <c r="BE154"/>
  <c r="BE142"/>
  <c r="BE163"/>
  <c r="J91"/>
  <c r="BE150"/>
  <c r="BE159"/>
  <c r="BE144"/>
  <c r="BE129"/>
  <c r="BE157"/>
  <c r="BE173"/>
  <c r="BE131"/>
  <c r="BE169"/>
  <c i="6" r="E85"/>
  <c r="J91"/>
  <c r="BE131"/>
  <c r="BE137"/>
  <c r="BE149"/>
  <c r="BE201"/>
  <c r="BE185"/>
  <c r="BE170"/>
  <c r="BE157"/>
  <c i="5" r="J127"/>
  <c r="J100"/>
  <c i="6" r="F94"/>
  <c r="BE160"/>
  <c r="BE164"/>
  <c r="BE204"/>
  <c r="BE210"/>
  <c r="BE188"/>
  <c r="BE191"/>
  <c r="BE194"/>
  <c r="BE198"/>
  <c r="BE134"/>
  <c r="BE143"/>
  <c r="BE151"/>
  <c r="BE179"/>
  <c r="BE183"/>
  <c r="BE207"/>
  <c i="5" r="F94"/>
  <c r="J119"/>
  <c r="BE130"/>
  <c r="BE152"/>
  <c r="BE162"/>
  <c r="BE172"/>
  <c r="BE175"/>
  <c r="BE199"/>
  <c i="4" r="BK126"/>
  <c r="J126"/>
  <c r="J99"/>
  <c i="5" r="BE160"/>
  <c r="BE195"/>
  <c r="E113"/>
  <c r="BE189"/>
  <c r="BE157"/>
  <c r="BE169"/>
  <c r="BE186"/>
  <c r="BE192"/>
  <c r="BE166"/>
  <c r="BE178"/>
  <c r="BE128"/>
  <c r="BE141"/>
  <c r="BE155"/>
  <c r="BE180"/>
  <c r="BE183"/>
  <c i="4" r="E85"/>
  <c r="F94"/>
  <c r="BE128"/>
  <c r="BE154"/>
  <c r="BE164"/>
  <c r="BE188"/>
  <c r="BE191"/>
  <c r="BE194"/>
  <c r="BE197"/>
  <c i="3" r="BK126"/>
  <c r="J126"/>
  <c r="J99"/>
  <c i="4" r="BE157"/>
  <c r="BE176"/>
  <c r="BE162"/>
  <c r="BE168"/>
  <c r="BE179"/>
  <c r="BE201"/>
  <c r="J119"/>
  <c r="BE159"/>
  <c r="BE171"/>
  <c r="BE174"/>
  <c r="BE141"/>
  <c r="BE182"/>
  <c r="BE185"/>
  <c r="BE130"/>
  <c i="1" r="AW98"/>
  <c i="3" r="E85"/>
  <c r="BE137"/>
  <c r="BE150"/>
  <c r="BE166"/>
  <c r="BE163"/>
  <c r="F122"/>
  <c r="BE159"/>
  <c r="BE128"/>
  <c i="2" r="BK126"/>
  <c r="BK125"/>
  <c r="J125"/>
  <c r="J98"/>
  <c i="3" r="J119"/>
  <c r="BE147"/>
  <c r="BE170"/>
  <c r="BE130"/>
  <c r="BE153"/>
  <c r="BE155"/>
  <c i="2" r="E85"/>
  <c r="J119"/>
  <c r="BE150"/>
  <c r="BE165"/>
  <c r="BE174"/>
  <c r="BE180"/>
  <c r="BE184"/>
  <c r="F122"/>
  <c r="BE159"/>
  <c r="BE156"/>
  <c i="1" r="BA96"/>
  <c i="2" r="BE139"/>
  <c r="BE161"/>
  <c r="BE168"/>
  <c r="BE171"/>
  <c r="BE177"/>
  <c r="BE128"/>
  <c r="BE130"/>
  <c r="BE153"/>
  <c r="J36"/>
  <c i="1" r="AW96"/>
  <c i="3" r="J36"/>
  <c i="1" r="AW97"/>
  <c i="4" r="F39"/>
  <c i="1" r="BD98"/>
  <c i="6" r="F36"/>
  <c i="1" r="BA100"/>
  <c i="8" r="J36"/>
  <c i="1" r="AW103"/>
  <c i="10" r="F38"/>
  <c i="1" r="BC105"/>
  <c i="12" r="F38"/>
  <c i="1" r="BC107"/>
  <c i="14" r="F36"/>
  <c i="1" r="BA109"/>
  <c i="16" r="J36"/>
  <c i="1" r="AW112"/>
  <c i="18" r="F36"/>
  <c i="1" r="BA114"/>
  <c i="20" r="J34"/>
  <c i="1" r="AW116"/>
  <c i="22" r="F37"/>
  <c i="1" r="BD118"/>
  <c i="23" r="F36"/>
  <c i="1" r="BC119"/>
  <c i="3" r="F39"/>
  <c i="1" r="BD97"/>
  <c i="5" r="F37"/>
  <c i="1" r="BB99"/>
  <c i="6" r="F37"/>
  <c i="1" r="BB100"/>
  <c i="9" r="J36"/>
  <c i="1" r="AW104"/>
  <c i="10" r="J36"/>
  <c i="1" r="AW105"/>
  <c i="12" r="F39"/>
  <c i="1" r="BD107"/>
  <c i="14" r="J36"/>
  <c i="1" r="AW109"/>
  <c i="16" r="F38"/>
  <c i="1" r="BC112"/>
  <c i="18" r="F38"/>
  <c i="1" r="BC114"/>
  <c i="20" r="F37"/>
  <c i="1" r="BD116"/>
  <c i="22" r="J34"/>
  <c i="1" r="AW118"/>
  <c i="2" r="F37"/>
  <c i="1" r="BB96"/>
  <c i="5" r="F38"/>
  <c i="1" r="BC99"/>
  <c i="7" r="J36"/>
  <c i="1" r="AW101"/>
  <c i="8" r="F36"/>
  <c i="1" r="BA103"/>
  <c i="11" r="F36"/>
  <c i="1" r="BA106"/>
  <c i="11" r="F37"/>
  <c i="1" r="BB106"/>
  <c i="13" r="F37"/>
  <c i="1" r="BB108"/>
  <c i="15" r="F39"/>
  <c i="1" r="BD111"/>
  <c i="17" r="F37"/>
  <c i="1" r="BB113"/>
  <c i="19" r="F38"/>
  <c i="1" r="BC115"/>
  <c i="20" r="F36"/>
  <c i="1" r="BC116"/>
  <c i="22" r="F34"/>
  <c i="1" r="BA118"/>
  <c i="23" r="F35"/>
  <c i="1" r="BB119"/>
  <c r="AS94"/>
  <c i="3" r="F37"/>
  <c i="1" r="BB97"/>
  <c i="4" r="F36"/>
  <c i="1" r="BA98"/>
  <c i="5" r="J36"/>
  <c i="1" r="AW99"/>
  <c i="7" r="F37"/>
  <c i="1" r="BB101"/>
  <c i="7" r="F38"/>
  <c i="1" r="BC101"/>
  <c i="9" r="F37"/>
  <c i="1" r="BB104"/>
  <c i="9" r="F39"/>
  <c i="1" r="BD104"/>
  <c i="11" r="J36"/>
  <c i="1" r="AW106"/>
  <c i="11" r="F38"/>
  <c i="1" r="BC106"/>
  <c i="13" r="F39"/>
  <c i="1" r="BD108"/>
  <c i="14" r="F38"/>
  <c i="1" r="BC109"/>
  <c i="15" r="F38"/>
  <c i="1" r="BC111"/>
  <c i="17" r="F38"/>
  <c i="1" r="BC113"/>
  <c i="19" r="F36"/>
  <c i="1" r="BA115"/>
  <c i="20" r="F35"/>
  <c i="1" r="BB116"/>
  <c i="21" r="F36"/>
  <c i="1" r="BC117"/>
  <c i="3" r="F38"/>
  <c i="1" r="BC97"/>
  <c i="4" r="F38"/>
  <c i="1" r="BC98"/>
  <c i="6" r="F39"/>
  <c i="1" r="BD100"/>
  <c i="8" r="F39"/>
  <c i="1" r="BD103"/>
  <c i="10" r="F37"/>
  <c i="1" r="BB105"/>
  <c i="12" r="J36"/>
  <c i="1" r="AW107"/>
  <c i="14" r="F39"/>
  <c i="1" r="BD109"/>
  <c i="16" r="F37"/>
  <c i="1" r="BB112"/>
  <c i="18" r="F37"/>
  <c i="1" r="BB114"/>
  <c i="19" r="J36"/>
  <c i="1" r="AW115"/>
  <c i="21" r="F37"/>
  <c i="1" r="BD117"/>
  <c i="22" r="F36"/>
  <c i="1" r="BC118"/>
  <c i="23" r="J34"/>
  <c i="1" r="AW119"/>
  <c i="2" r="F39"/>
  <c i="1" r="BD96"/>
  <c i="5" r="F39"/>
  <c i="1" r="BD99"/>
  <c i="7" r="F39"/>
  <c i="1" r="BD101"/>
  <c i="7" r="F36"/>
  <c i="1" r="BA101"/>
  <c i="9" r="F36"/>
  <c i="1" r="BA104"/>
  <c i="9" r="F38"/>
  <c i="1" r="BC104"/>
  <c i="11" r="F39"/>
  <c i="1" r="BD106"/>
  <c i="13" r="J36"/>
  <c i="1" r="AW108"/>
  <c i="15" r="F37"/>
  <c i="1" r="BB111"/>
  <c i="16" r="F39"/>
  <c i="1" r="BD112"/>
  <c i="17" r="F39"/>
  <c i="1" r="BD113"/>
  <c i="19" r="F37"/>
  <c i="1" r="BB115"/>
  <c i="21" r="J34"/>
  <c i="1" r="AW117"/>
  <c i="23" r="F37"/>
  <c i="1" r="BD119"/>
  <c i="3" r="F36"/>
  <c i="1" r="BA97"/>
  <c i="5" r="F36"/>
  <c i="1" r="BA99"/>
  <c i="6" r="J36"/>
  <c i="1" r="AW100"/>
  <c i="8" r="F37"/>
  <c i="1" r="BB103"/>
  <c i="10" r="F36"/>
  <c i="1" r="BA105"/>
  <c i="12" r="F36"/>
  <c i="1" r="BA107"/>
  <c i="13" r="F38"/>
  <c i="1" r="BC108"/>
  <c i="15" r="F36"/>
  <c i="1" r="BA111"/>
  <c i="16" r="F36"/>
  <c i="1" r="BA112"/>
  <c i="17" r="J36"/>
  <c i="1" r="AW113"/>
  <c i="18" r="F39"/>
  <c i="1" r="BD114"/>
  <c i="20" r="F34"/>
  <c i="1" r="BA116"/>
  <c i="21" r="F35"/>
  <c i="1" r="BB117"/>
  <c i="2" r="F38"/>
  <c i="1" r="BC96"/>
  <c i="4" r="F37"/>
  <c i="1" r="BB98"/>
  <c i="6" r="F38"/>
  <c i="1" r="BC100"/>
  <c i="8" r="F38"/>
  <c i="1" r="BC103"/>
  <c i="10" r="F39"/>
  <c i="1" r="BD105"/>
  <c i="12" r="F37"/>
  <c i="1" r="BB107"/>
  <c i="13" r="F36"/>
  <c i="1" r="BA108"/>
  <c i="14" r="F37"/>
  <c i="1" r="BB109"/>
  <c i="15" r="J36"/>
  <c i="1" r="AW111"/>
  <c i="17" r="F36"/>
  <c i="1" r="BA113"/>
  <c i="18" r="J36"/>
  <c i="1" r="AW114"/>
  <c i="19" r="F39"/>
  <c i="1" r="BD115"/>
  <c i="21" r="F34"/>
  <c i="1" r="BA117"/>
  <c i="22" r="F35"/>
  <c i="1" r="BB118"/>
  <c i="23" r="F34"/>
  <c i="1" r="BA119"/>
  <c i="4" l="1" r="P126"/>
  <c r="P125"/>
  <c i="1" r="AU98"/>
  <c i="22" r="T122"/>
  <c r="T121"/>
  <c i="16" r="P126"/>
  <c r="P125"/>
  <c i="1" r="AU112"/>
  <c i="12" r="BK126"/>
  <c r="J126"/>
  <c r="J99"/>
  <c i="4" r="T126"/>
  <c r="T125"/>
  <c i="14" r="R126"/>
  <c r="R125"/>
  <c i="5" r="BK126"/>
  <c r="BK125"/>
  <c r="J125"/>
  <c r="J98"/>
  <c i="22" r="R122"/>
  <c r="R121"/>
  <c i="14" r="BK126"/>
  <c r="J126"/>
  <c r="J99"/>
  <c i="7" r="P127"/>
  <c r="P126"/>
  <c i="1" r="AU101"/>
  <c i="23" r="R122"/>
  <c r="R121"/>
  <c i="10" r="BK126"/>
  <c r="J126"/>
  <c r="J99"/>
  <c i="23" r="P122"/>
  <c r="P121"/>
  <c i="1" r="AU119"/>
  <c i="21" r="R122"/>
  <c r="R121"/>
  <c i="13" r="BK126"/>
  <c r="J126"/>
  <c r="J99"/>
  <c i="18" r="R127"/>
  <c r="R126"/>
  <c i="6" r="R129"/>
  <c r="R128"/>
  <c i="2" r="P126"/>
  <c r="P125"/>
  <c i="1" r="AU96"/>
  <c i="15" r="P126"/>
  <c r="P125"/>
  <c i="1" r="AU111"/>
  <c i="8" r="T126"/>
  <c r="T125"/>
  <c i="2" r="T126"/>
  <c r="T125"/>
  <c i="21" r="P122"/>
  <c r="P121"/>
  <c i="1" r="AU117"/>
  <c i="12" r="R126"/>
  <c r="R125"/>
  <c i="17" r="T126"/>
  <c r="T125"/>
  <c i="10" r="P126"/>
  <c r="P125"/>
  <c i="1" r="AU105"/>
  <c i="5" r="P126"/>
  <c r="P125"/>
  <c i="1" r="AU99"/>
  <c i="17" r="R126"/>
  <c r="R125"/>
  <c i="8" r="P126"/>
  <c r="P125"/>
  <c i="1" r="AU103"/>
  <c i="3" r="R126"/>
  <c r="R125"/>
  <c i="9" r="BK126"/>
  <c r="J126"/>
  <c r="J99"/>
  <c i="11" r="R126"/>
  <c r="R125"/>
  <c i="4" r="R126"/>
  <c r="R125"/>
  <c i="11" r="T126"/>
  <c r="T125"/>
  <c i="20" r="T122"/>
  <c r="T121"/>
  <c i="15" r="R126"/>
  <c r="R125"/>
  <c i="23" r="T122"/>
  <c r="T121"/>
  <c i="15" r="BK126"/>
  <c r="J126"/>
  <c r="J99"/>
  <c i="21" r="T122"/>
  <c r="T121"/>
  <c i="15" r="T126"/>
  <c r="T125"/>
  <c i="17" r="P126"/>
  <c r="P125"/>
  <c i="1" r="AU113"/>
  <c i="17" r="BK126"/>
  <c r="J126"/>
  <c r="J99"/>
  <c i="20" r="P122"/>
  <c r="P121"/>
  <c i="1" r="AU116"/>
  <c i="5" r="T126"/>
  <c r="T125"/>
  <c i="22" r="P122"/>
  <c r="P121"/>
  <c i="1" r="AU118"/>
  <c i="16" r="T126"/>
  <c r="T125"/>
  <c i="6" r="T129"/>
  <c r="T128"/>
  <c i="16" r="BK126"/>
  <c r="BK125"/>
  <c r="J125"/>
  <c i="7" r="R127"/>
  <c r="R126"/>
  <c i="8" r="R126"/>
  <c r="R125"/>
  <c i="3" r="P126"/>
  <c r="P125"/>
  <c i="1" r="AU97"/>
  <c i="10" r="T126"/>
  <c r="T125"/>
  <c i="19" r="P127"/>
  <c r="P126"/>
  <c i="1" r="AU115"/>
  <c i="14" r="T126"/>
  <c r="T125"/>
  <c i="23" r="BK122"/>
  <c r="J122"/>
  <c r="J97"/>
  <c i="22" r="BK121"/>
  <c r="J121"/>
  <c i="21" r="BK121"/>
  <c r="J121"/>
  <c r="J96"/>
  <c i="20" r="BK121"/>
  <c r="J121"/>
  <c i="19" r="BK126"/>
  <c r="J126"/>
  <c r="J98"/>
  <c i="18" r="BK126"/>
  <c r="J126"/>
  <c r="J98"/>
  <c i="11" r="BK125"/>
  <c r="J125"/>
  <c r="J98"/>
  <c i="8" r="BK125"/>
  <c r="J125"/>
  <c i="7" r="J127"/>
  <c r="J99"/>
  <c i="6" r="BK128"/>
  <c r="J128"/>
  <c r="J98"/>
  <c i="4" r="BK125"/>
  <c r="J125"/>
  <c i="3" r="BK125"/>
  <c r="J125"/>
  <c r="J98"/>
  <c i="2" r="J126"/>
  <c r="J99"/>
  <c i="16" r="J32"/>
  <c i="1" r="AG112"/>
  <c i="3" r="J35"/>
  <c i="1" r="AV97"/>
  <c r="AT97"/>
  <c r="BC95"/>
  <c r="AY95"/>
  <c r="BB95"/>
  <c i="10" r="F35"/>
  <c i="1" r="AZ105"/>
  <c i="13" r="J35"/>
  <c i="1" r="AV108"/>
  <c r="AT108"/>
  <c i="17" r="J35"/>
  <c i="1" r="AV113"/>
  <c r="AT113"/>
  <c i="21" r="J33"/>
  <c i="1" r="AV117"/>
  <c r="AT117"/>
  <c i="4" r="F35"/>
  <c i="1" r="AZ98"/>
  <c i="7" r="J35"/>
  <c i="1" r="AV101"/>
  <c r="AT101"/>
  <c i="9" r="J35"/>
  <c i="1" r="AV104"/>
  <c r="AT104"/>
  <c i="12" r="J35"/>
  <c i="1" r="AV107"/>
  <c r="AT107"/>
  <c i="15" r="F35"/>
  <c i="1" r="AZ111"/>
  <c i="19" r="F35"/>
  <c i="1" r="AZ115"/>
  <c i="22" r="J30"/>
  <c i="1" r="AG118"/>
  <c i="23" r="F33"/>
  <c i="1" r="AZ119"/>
  <c i="2" r="F35"/>
  <c i="1" r="AZ96"/>
  <c i="6" r="J35"/>
  <c i="1" r="AV100"/>
  <c r="AT100"/>
  <c i="11" r="F35"/>
  <c i="1" r="AZ106"/>
  <c r="BA102"/>
  <c r="AW102"/>
  <c r="BB102"/>
  <c r="AX102"/>
  <c i="16" r="J35"/>
  <c i="1" r="AV112"/>
  <c r="AT112"/>
  <c r="AN112"/>
  <c r="BA110"/>
  <c r="AW110"/>
  <c r="BC110"/>
  <c r="AY110"/>
  <c i="20" r="F33"/>
  <c i="1" r="AZ116"/>
  <c i="2" r="J32"/>
  <c i="1" r="AG96"/>
  <c i="4" r="J35"/>
  <c i="1" r="AV98"/>
  <c r="AT98"/>
  <c i="7" r="F35"/>
  <c i="1" r="AZ101"/>
  <c i="8" r="F35"/>
  <c i="1" r="AZ103"/>
  <c i="14" r="F35"/>
  <c i="1" r="AZ109"/>
  <c i="18" r="J35"/>
  <c i="1" r="AV114"/>
  <c r="AT114"/>
  <c i="22" r="F33"/>
  <c i="1" r="AZ118"/>
  <c i="3" r="F35"/>
  <c i="1" r="AZ97"/>
  <c i="6" r="F35"/>
  <c i="1" r="AZ100"/>
  <c i="10" r="J35"/>
  <c i="1" r="AV105"/>
  <c r="AT105"/>
  <c i="13" r="F35"/>
  <c i="1" r="AZ108"/>
  <c i="17" r="F35"/>
  <c i="1" r="AZ113"/>
  <c i="20" r="J30"/>
  <c i="1" r="AG116"/>
  <c i="21" r="F33"/>
  <c i="1" r="AZ117"/>
  <c i="2" r="J35"/>
  <c i="1" r="AV96"/>
  <c r="AT96"/>
  <c r="BA95"/>
  <c r="BD95"/>
  <c i="7" r="J32"/>
  <c i="1" r="AG101"/>
  <c i="8" r="J35"/>
  <c i="1" r="AV103"/>
  <c r="AT103"/>
  <c r="BC102"/>
  <c r="AY102"/>
  <c r="BD102"/>
  <c i="16" r="F35"/>
  <c i="1" r="AZ112"/>
  <c i="19" r="J35"/>
  <c i="1" r="AV115"/>
  <c r="AT115"/>
  <c i="23" r="J33"/>
  <c i="1" r="AV119"/>
  <c r="AT119"/>
  <c i="4" r="J32"/>
  <c i="1" r="AG98"/>
  <c i="5" r="F35"/>
  <c i="1" r="AZ99"/>
  <c i="9" r="F35"/>
  <c i="1" r="AZ104"/>
  <c i="12" r="F35"/>
  <c i="1" r="AZ107"/>
  <c i="15" r="J35"/>
  <c i="1" r="AV111"/>
  <c r="AT111"/>
  <c r="BD110"/>
  <c r="BB110"/>
  <c r="AX110"/>
  <c i="20" r="J33"/>
  <c i="1" r="AV116"/>
  <c r="AT116"/>
  <c i="5" r="J35"/>
  <c i="1" r="AV99"/>
  <c r="AT99"/>
  <c i="8" r="J32"/>
  <c i="1" r="AG103"/>
  <c i="11" r="J35"/>
  <c i="1" r="AV106"/>
  <c r="AT106"/>
  <c i="14" r="J35"/>
  <c i="1" r="AV109"/>
  <c r="AT109"/>
  <c i="18" r="F35"/>
  <c i="1" r="AZ114"/>
  <c i="22" r="J33"/>
  <c i="1" r="AV118"/>
  <c r="AT118"/>
  <c i="10" l="1" r="BK125"/>
  <c r="J125"/>
  <c r="J98"/>
  <c i="17" r="BK125"/>
  <c r="J125"/>
  <c i="23" r="BK121"/>
  <c r="J121"/>
  <c r="J96"/>
  <c i="13" r="BK125"/>
  <c r="J125"/>
  <c r="J98"/>
  <c i="16" r="J126"/>
  <c r="J99"/>
  <c i="5" r="J126"/>
  <c r="J99"/>
  <c i="15" r="BK125"/>
  <c r="J125"/>
  <c r="J98"/>
  <c i="16" r="J98"/>
  <c i="12" r="BK125"/>
  <c r="J125"/>
  <c r="J98"/>
  <c i="9" r="BK125"/>
  <c r="J125"/>
  <c i="14" r="BK125"/>
  <c r="J125"/>
  <c i="1" r="AN118"/>
  <c i="22" r="J96"/>
  <c r="J39"/>
  <c i="1" r="AN116"/>
  <c i="20" r="J96"/>
  <c r="J39"/>
  <c i="16" r="J41"/>
  <c i="1" r="AN103"/>
  <c i="8" r="J98"/>
  <c i="1" r="AN101"/>
  <c i="8" r="J41"/>
  <c i="7" r="J41"/>
  <c i="1" r="AN98"/>
  <c i="4" r="J98"/>
  <c r="J41"/>
  <c i="1" r="AN96"/>
  <c i="2" r="J41"/>
  <c i="1" r="AU110"/>
  <c r="AU95"/>
  <c i="9" r="J32"/>
  <c i="1" r="AG104"/>
  <c r="AZ110"/>
  <c r="AV110"/>
  <c r="AT110"/>
  <c r="AU102"/>
  <c i="14" r="J32"/>
  <c i="1" r="AG109"/>
  <c r="AZ95"/>
  <c r="AV95"/>
  <c r="BD94"/>
  <c r="W33"/>
  <c i="17" r="J32"/>
  <c i="1" r="AG113"/>
  <c i="6" r="J32"/>
  <c i="1" r="AG100"/>
  <c r="AN100"/>
  <c r="AZ102"/>
  <c r="AV102"/>
  <c r="AT102"/>
  <c i="5" r="J32"/>
  <c i="1" r="AG99"/>
  <c r="AW95"/>
  <c i="21" r="J30"/>
  <c i="1" r="AG117"/>
  <c r="AN117"/>
  <c i="3" r="J32"/>
  <c i="1" r="AG97"/>
  <c r="AN97"/>
  <c i="11" r="J32"/>
  <c i="1" r="AG106"/>
  <c r="AN106"/>
  <c r="BC94"/>
  <c r="AY94"/>
  <c r="AX95"/>
  <c i="18" r="J32"/>
  <c i="1" r="AG114"/>
  <c r="BB94"/>
  <c r="W31"/>
  <c r="BA94"/>
  <c r="AW94"/>
  <c r="AK30"/>
  <c i="19" r="J32"/>
  <c i="1" r="AG115"/>
  <c r="AN115"/>
  <c i="9" l="1" r="J41"/>
  <c i="17" r="J41"/>
  <c i="5" r="J41"/>
  <c i="14" r="J41"/>
  <c i="17" r="J98"/>
  <c i="14" r="J98"/>
  <c i="9" r="J98"/>
  <c i="21" r="J39"/>
  <c i="19" r="J41"/>
  <c i="18" r="J41"/>
  <c i="1" r="AN114"/>
  <c i="11" r="J41"/>
  <c i="6" r="J41"/>
  <c i="3" r="J41"/>
  <c i="1" r="AN113"/>
  <c r="AN104"/>
  <c r="AN99"/>
  <c r="AN109"/>
  <c r="AU94"/>
  <c i="10" r="J32"/>
  <c i="1" r="AG105"/>
  <c r="AN105"/>
  <c i="23" r="J30"/>
  <c i="1" r="AG119"/>
  <c i="15" r="J32"/>
  <c i="1" r="AG111"/>
  <c r="AN111"/>
  <c r="AT95"/>
  <c r="W32"/>
  <c i="12" r="J32"/>
  <c i="1" r="AG107"/>
  <c r="AN107"/>
  <c i="13" r="J32"/>
  <c i="1" r="AG108"/>
  <c r="AN108"/>
  <c r="AX94"/>
  <c r="AZ94"/>
  <c r="AV94"/>
  <c r="AK29"/>
  <c r="W30"/>
  <c r="AG95"/>
  <c i="15" l="1" r="J41"/>
  <c i="13" r="J41"/>
  <c i="12" r="J41"/>
  <c i="10" r="J41"/>
  <c i="23" r="J39"/>
  <c i="1" r="AN95"/>
  <c r="AN119"/>
  <c r="AG102"/>
  <c r="AT94"/>
  <c r="AG110"/>
  <c r="AN110"/>
  <c r="W29"/>
  <c l="1" r="AN102"/>
  <c r="AG94"/>
  <c r="AK26"/>
  <c r="AK35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<sst xmlns="http://schemas.openxmlformats.org/spreadsheetml/2006/main">
  <si>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</si>
  <si>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</si>
  <si>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</si>
  <si>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</si>
  <si>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</si>
  <si>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{c83ccb97-e4e5-4628-aa65-2a4ac21eebfe}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</si>
  <si>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</si>
  <si>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</si>
  <si>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</si>
  <si>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</si>
  <si>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</si>
  <si>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</si>
  <si>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0,1</t>
  </si>
  <si>
    <t>Kód:</t>
  </si>
  <si>
    <t>315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</si>
  <si>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</si>
  <si>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</si>
  <si>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NAPOJENÍ ROKYCANSKA NA DÁLNICI D5, I. ETAPA</t>
  </si>
  <si>
    <t>KSO:</t>
  </si>
  <si>
    <t>CC-CZ:</t>
  </si>
  <si>
    <t>Místo:</t>
  </si>
  <si>
    <t>Rokycansko</t>
  </si>
  <si>
    <t>Datum:</t>
  </si>
  <si>
    <t>26. 4. 2022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</si>
  <si>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</si>
  <si>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</si>
  <si>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</si>
  <si>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</si>
  <si>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</si>
  <si>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</si>
  <si>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</si>
  <si>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Ing. J. Egermaier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</si>
  <si>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</si>
  <si>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</si>
  <si>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</si>
  <si>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</si>
  <si>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</si>
  <si>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</si>
  <si>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</si>
  <si>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</si>
  <si>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</si>
  <si>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</si>
  <si>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</si>
  <si>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</si>
  <si>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</si>
  <si>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</si>
  <si>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</si>
  <si>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</si>
  <si>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</si>
  <si>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</si>
  <si>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</si>
  <si>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</si>
  <si>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</si>
  <si>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</si>
  <si>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</si>
  <si>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</si>
  <si>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</si>
  <si>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</si>
  <si>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</si>
  <si>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</si>
  <si>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</si>
  <si>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</si>
  <si>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</si>
  <si>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</si>
  <si>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</si>
  <si>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</si>
  <si>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</si>
  <si>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</si>
  <si>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</si>
  <si>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</si>
  <si>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</si>
  <si>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</si>
  <si>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</si>
  <si>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</si>
  <si>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</si>
  <si>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</si>
  <si>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</si>
  <si>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</si>
  <si>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</si>
  <si>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01</t>
  </si>
  <si>
    <t xml:space="preserve">SO 301  Úpravy meliorací v k.ú. Litohlavy</t>
  </si>
  <si>
    <t>ING</t>
  </si>
  <si>
    <t>1</t>
  </si>
  <si>
    <t>{0e6d2c4e-d5cd-4c4f-8329-c3e1cfea1aec}</t>
  </si>
  <si>
    <t>2</t>
  </si>
  <si>
    <t>/</t>
  </si>
  <si>
    <t>01.1</t>
  </si>
  <si>
    <t xml:space="preserve">SO 301-1  Svodný drén v km 0,770 - 1,037 - levá strana</t>
  </si>
  <si>
    <t>Soupis</t>
  </si>
  <si>
    <t>{699f1e88-abd7-405b-b5ac-0ade18749c0a}</t>
  </si>
  <si>
    <t>01.2</t>
  </si>
  <si>
    <t xml:space="preserve">SO 301-2  Svodný drén v km 1,043- křížení s komunikací</t>
  </si>
  <si>
    <t>{77d6a5d5-4416-48bf-b2c0-0ea765a7d976}</t>
  </si>
  <si>
    <t>01.3</t>
  </si>
  <si>
    <t xml:space="preserve">SO 301-3  Svodný drén v km 1,060-1,500 - levá strana</t>
  </si>
  <si>
    <t>{6d5f5cde-39f6-41c6-ae2c-1aebe3e292dd}</t>
  </si>
  <si>
    <t>01.4</t>
  </si>
  <si>
    <t xml:space="preserve">SO 301-4  Svodný drén v km 1,500-1,580 - pravá strana</t>
  </si>
  <si>
    <t>{5b1e5547-997c-45e0-97de-82fd26713ac7}</t>
  </si>
  <si>
    <t>01.5</t>
  </si>
  <si>
    <t xml:space="preserve">SO 301-5  Úprava Volduškého potoka v km 1,500</t>
  </si>
  <si>
    <t>{149d6336-bd17-4edd-9371-5cee5335e71f}</t>
  </si>
  <si>
    <t>01.6</t>
  </si>
  <si>
    <t xml:space="preserve">SO 301-6  Přeložka bezejmenné vodoteče v km 1,043 </t>
  </si>
  <si>
    <t>{31951b21-d092-4dd6-b01e-c803da5a3412}</t>
  </si>
  <si>
    <t>02</t>
  </si>
  <si>
    <t xml:space="preserve">SO 302  Úpravy meloirací v k.ú. Osek u Rokycan</t>
  </si>
  <si>
    <t>{29f56ab4-3e20-45b7-9b47-7d20946967e4}</t>
  </si>
  <si>
    <t>02.1</t>
  </si>
  <si>
    <t xml:space="preserve">SO 302-1  Svodný drén v km 1,900-1,966 - levá strana</t>
  </si>
  <si>
    <t>{02ac3499-8ed8-44bc-ae29-76fefbd2ebf9}</t>
  </si>
  <si>
    <t>02.2</t>
  </si>
  <si>
    <t xml:space="preserve">SO 302-2  Svodný drén v km 2,670 - křížení s komunikací</t>
  </si>
  <si>
    <t>{ee8a55fc-b78a-4b13-a48b-3c2322988f63}</t>
  </si>
  <si>
    <t>02.3</t>
  </si>
  <si>
    <t xml:space="preserve">SO 302-3  Svodný drén v km 2,673-2,742 - levá strana</t>
  </si>
  <si>
    <t>{ff032569-d540-49ab-9f99-975640dda8df}</t>
  </si>
  <si>
    <t>02.4</t>
  </si>
  <si>
    <t xml:space="preserve">SO 302-4  Svodný drén v km 2,742 - 2,814 - levá strana</t>
  </si>
  <si>
    <t>{636c467e-74c7-4d8f-8979-318589329e24}</t>
  </si>
  <si>
    <t>02.5</t>
  </si>
  <si>
    <t xml:space="preserve">SO 302-5  Svodný drén v km 2,742 - křížení s komunikací</t>
  </si>
  <si>
    <t>{db93617c-be03-41c3-bf7f-fd7630df0a07}</t>
  </si>
  <si>
    <t>02.6</t>
  </si>
  <si>
    <t xml:space="preserve">SO 302-6  Svodný drén v km 3,543 - levá strana</t>
  </si>
  <si>
    <t>{e2738eec-0ef1-422c-8527-52279aec5ba3}</t>
  </si>
  <si>
    <t>02.7</t>
  </si>
  <si>
    <t xml:space="preserve">SO 302-7  Svodný drén v km 3,543-3,625 - levá strana </t>
  </si>
  <si>
    <t>{790369ec-4b40-4d1e-941a-a0ffadb99b44}</t>
  </si>
  <si>
    <t>03</t>
  </si>
  <si>
    <t xml:space="preserve">SO 303   Úpravy meliorací v k.ú. Vitinka</t>
  </si>
  <si>
    <t>{7586b805-9709-430f-be57-6b90c67c3631}</t>
  </si>
  <si>
    <t>03.1</t>
  </si>
  <si>
    <t xml:space="preserve">SO 303-1  Svodný drén v km 4,153-4,225 - levá strana</t>
  </si>
  <si>
    <t>{f4ba0549-29ea-42be-aa65-934b03cec17e}</t>
  </si>
  <si>
    <t>03.2</t>
  </si>
  <si>
    <t xml:space="preserve">SO 303-2  Svodný drén v km 4,225-4,292 - levá strana</t>
  </si>
  <si>
    <t>{30d612b7-1d40-4a8a-adc9-ac908f32dcd1}</t>
  </si>
  <si>
    <t>03.3</t>
  </si>
  <si>
    <t xml:space="preserve">SO 303-4   Přeložka Oseckého potoka v km 4,471- křížení s komunikací</t>
  </si>
  <si>
    <t>{f4672f74-5a30-4553-a99e-4c754dc078b8}</t>
  </si>
  <si>
    <t>03.4</t>
  </si>
  <si>
    <t xml:space="preserve">SO 303-5  Přeložka odvodnění rokle</t>
  </si>
  <si>
    <t>{836c113d-17e2-480b-9b26-41d6bbf1ea7c}</t>
  </si>
  <si>
    <t>03.5</t>
  </si>
  <si>
    <t xml:space="preserve">SO 303-6  Odtok z požární nádrže</t>
  </si>
  <si>
    <t>{1e754105-546c-40d8-a62c-bb13735dcfbf}</t>
  </si>
  <si>
    <t>04</t>
  </si>
  <si>
    <t xml:space="preserve">SO 304   Přeložka vodovodu do Litohlav v km 0,530</t>
  </si>
  <si>
    <t>{b527dcaf-0d1d-42ee-88d6-0621f78570d7}</t>
  </si>
  <si>
    <t>05</t>
  </si>
  <si>
    <t xml:space="preserve">SO 305  Přeložka vodovodu v km 4,540</t>
  </si>
  <si>
    <t>{5bcc8fbc-4999-4498-850f-6b4ec00aebac}</t>
  </si>
  <si>
    <t>06</t>
  </si>
  <si>
    <t xml:space="preserve">SO 306  Ochrana HOZ v km 5,041</t>
  </si>
  <si>
    <t>{9f9c520e-8e7c-4c09-8017-9831a7148959}</t>
  </si>
  <si>
    <t>07</t>
  </si>
  <si>
    <t xml:space="preserve">SO 307  Prodloužení kanalizace v km 0,328-0,600</t>
  </si>
  <si>
    <t>{960d5794-1549-4ef2-9c79-f8cb2450682f}</t>
  </si>
  <si>
    <t>KRYCÍ LIST SOUPISU PRACÍ</t>
  </si>
  <si>
    <t>Objekt:</t>
  </si>
  <si>
    <t xml:space="preserve">01 - SO 301  Úpravy meliorací v k.ú. Litohlavy</t>
  </si>
  <si>
    <t>Soupis:</t>
  </si>
  <si>
    <t xml:space="preserve">01.1 - SO 301-1  Svodný drén v km 0,770 - 1,037 - levá strana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</si>
  <si>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</si>
  <si>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</si>
  <si>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</si>
  <si>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</si>
  <si>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</si>
  <si>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</si>
  <si>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</si>
  <si>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</si>
  <si>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8 - Trubní vedení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</si>
  <si>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</si>
  <si>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</si>
  <si>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</si>
  <si>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</si>
  <si>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</si>
  <si>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</si>
  <si>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</si>
  <si>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</si>
  <si>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</si>
  <si>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</si>
  <si>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</si>
  <si>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</si>
  <si>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</si>
  <si>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</si>
  <si>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</si>
  <si>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</si>
  <si>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</si>
  <si>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</si>
  <si>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</si>
  <si>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115101201</t>
  </si>
  <si>
    <t>Čerpání vody na dopravní výšku do 10 m průměrný přítok do 500 l/min</t>
  </si>
  <si>
    <t>hod</t>
  </si>
  <si>
    <t>CS ÚRS 2022 01</t>
  </si>
  <si>
    <t>4</t>
  </si>
  <si>
    <t>-1100549024</t>
  </si>
  <si>
    <t>VV</t>
  </si>
  <si>
    <t>20*2,0</t>
  </si>
  <si>
    <t>132251104</t>
  </si>
  <si>
    <t>Hloubení rýh nezapažených š do 800 mm v hornině třídy těžitelnosti I skupiny 3 objem přes 100 m3 strojně</t>
  </si>
  <si>
    <t>m3</t>
  </si>
  <si>
    <t>1181786162</t>
  </si>
  <si>
    <t xml:space="preserve">"příloha 3.1 a příloha  4"</t>
  </si>
  <si>
    <t>"výstavba po provedení hrubých terenních úprav - 20 cm"</t>
  </si>
  <si>
    <t>262,0*(0,9+1,06+0,95)/3*0,5</t>
  </si>
  <si>
    <t xml:space="preserve">"+ rozš. pro Š"  </t>
  </si>
  <si>
    <t>3*1,0*1,0*1,0</t>
  </si>
  <si>
    <t xml:space="preserve">"+ rozšíření  pro napojení sběrných drenů cca 0,5 m3/1 přepojení"</t>
  </si>
  <si>
    <t>19*0,5</t>
  </si>
  <si>
    <t>Součet</t>
  </si>
  <si>
    <t>3</t>
  </si>
  <si>
    <t>174251101</t>
  </si>
  <si>
    <t>Zásyp jam, šachet rýh nebo kolem objektů sypaninou bez zhutnění</t>
  </si>
  <si>
    <t>794538593</t>
  </si>
  <si>
    <t>139,6</t>
  </si>
  <si>
    <t>"- lože štěrkové"</t>
  </si>
  <si>
    <t>-262,0*0,5*0,10</t>
  </si>
  <si>
    <t>"- filtrační vrstvy štěrkové"</t>
  </si>
  <si>
    <t>-262,0*0,5*0,3</t>
  </si>
  <si>
    <t xml:space="preserve">"- OP  Š"  </t>
  </si>
  <si>
    <t>-3,0</t>
  </si>
  <si>
    <t>Mezisoučet</t>
  </si>
  <si>
    <t>"přebytečná zemina 55,4 m3"</t>
  </si>
  <si>
    <t>175151101</t>
  </si>
  <si>
    <t xml:space="preserve">Obsypání potrubí </t>
  </si>
  <si>
    <t>-957213145</t>
  </si>
  <si>
    <t>"příloha 4 - filtrační obsyp"</t>
  </si>
  <si>
    <t>262,0*0,5*0,3</t>
  </si>
  <si>
    <t>5</t>
  </si>
  <si>
    <t>M</t>
  </si>
  <si>
    <t>58343872</t>
  </si>
  <si>
    <t>kamenivo drcené hrubé frakce 8/16</t>
  </si>
  <si>
    <t>t</t>
  </si>
  <si>
    <t>8</t>
  </si>
  <si>
    <t>-2096641399</t>
  </si>
  <si>
    <t>39,3*1,9</t>
  </si>
  <si>
    <t>74,7*2 "Přepočtené koeficientem množství</t>
  </si>
  <si>
    <t>6</t>
  </si>
  <si>
    <t>162551107</t>
  </si>
  <si>
    <t>Vodorovné přemístění přes 2 000 do 2500 m výkopku/sypaniny z horniny třídy těžitelnosti I skupiny 1 až 3</t>
  </si>
  <si>
    <t>-1688165866</t>
  </si>
  <si>
    <t xml:space="preserve">"výpočet v pol. 174201101 -skládka 2 km -  přebytečný výkopek"</t>
  </si>
  <si>
    <t>55,4</t>
  </si>
  <si>
    <t>7</t>
  </si>
  <si>
    <t>171201231</t>
  </si>
  <si>
    <t>Poplatek za uložení zeminy a kamení na recyklační skládce (skládkovné) kód odpadu 17 05 04</t>
  </si>
  <si>
    <t>873536554</t>
  </si>
  <si>
    <t>55,4*1,6</t>
  </si>
  <si>
    <t>100000001R</t>
  </si>
  <si>
    <t>Kopaná sonda</t>
  </si>
  <si>
    <t>kus</t>
  </si>
  <si>
    <t>492743241</t>
  </si>
  <si>
    <t>"ověření skutečná hloubka sběrných drénů"</t>
  </si>
  <si>
    <t>5,0</t>
  </si>
  <si>
    <t>Vodorovné konstrukce</t>
  </si>
  <si>
    <t>9</t>
  </si>
  <si>
    <t>451572111</t>
  </si>
  <si>
    <t>Lože pod potrubí otevřený výkop z kameniva drobného těženého</t>
  </si>
  <si>
    <t>-1983184957</t>
  </si>
  <si>
    <t>"příloha 4 - filtrační podsyp"</t>
  </si>
  <si>
    <t>262,0*0,5*0,10</t>
  </si>
  <si>
    <t>10</t>
  </si>
  <si>
    <t>461991111</t>
  </si>
  <si>
    <t>Zřízení ochranné geotextilie</t>
  </si>
  <si>
    <t>m2</t>
  </si>
  <si>
    <t>1156474253</t>
  </si>
  <si>
    <t>"příloha 4 - na obsyp uložena geotextilie "</t>
  </si>
  <si>
    <t>262,0*0,5</t>
  </si>
  <si>
    <t>11</t>
  </si>
  <si>
    <t>69311060</t>
  </si>
  <si>
    <t>geotextilie netkaná PP 200g/m2</t>
  </si>
  <si>
    <t>1591738225</t>
  </si>
  <si>
    <t>131,0</t>
  </si>
  <si>
    <t>Trubní vedení</t>
  </si>
  <si>
    <t>12</t>
  </si>
  <si>
    <t>800000001R</t>
  </si>
  <si>
    <t xml:space="preserve">Dodávka a montáž drenážního potrubí PVC-U  DN 80</t>
  </si>
  <si>
    <t>m</t>
  </si>
  <si>
    <t>1956772958</t>
  </si>
  <si>
    <t>"příloha 1 - drenážní potrubí PVC-U, ohebné trubky s vlnitou děrovanou stěnou, spojování pomocí spojek s fixací zasunutých trubek a tvarovek"</t>
  </si>
  <si>
    <t>262,0</t>
  </si>
  <si>
    <t>13</t>
  </si>
  <si>
    <t>800000002R</t>
  </si>
  <si>
    <t xml:space="preserve">Napojení sběrných drenů  D+M</t>
  </si>
  <si>
    <t>2011145658</t>
  </si>
  <si>
    <t xml:space="preserve">"příloha 1, str.5 -  pomocí tvarovek  "T" - odboček"</t>
  </si>
  <si>
    <t>19,0</t>
  </si>
  <si>
    <t>14</t>
  </si>
  <si>
    <t>895211131R</t>
  </si>
  <si>
    <t xml:space="preserve">Drenážní šachtice  z betonových dílců prům. 800</t>
  </si>
  <si>
    <t>-617119939</t>
  </si>
  <si>
    <t>"příloha 5 - dno jímky, skruž kónická, poklop A15 s odvětráním, předvrtané otvory pro vtok a výtok drenážní potrubí DN 80"</t>
  </si>
  <si>
    <t>3,0</t>
  </si>
  <si>
    <t>998</t>
  </si>
  <si>
    <t>Přesun hmot</t>
  </si>
  <si>
    <t>998311011</t>
  </si>
  <si>
    <t>Přesun hmot pro odvodnění drenáží bez výplně rýh</t>
  </si>
  <si>
    <t>-221066147</t>
  </si>
  <si>
    <t xml:space="preserve">01.2 - SO 301-2  Svodný drén v km 1,043- křížení s komunikací</t>
  </si>
  <si>
    <t>987912908</t>
  </si>
  <si>
    <t>5*2,0</t>
  </si>
  <si>
    <t>132251103</t>
  </si>
  <si>
    <t>Hloubení rýh nezapažených š do 800 mm v hornině třídy těžitelnosti I skupiny 3 objem do 100 m3 strojně</t>
  </si>
  <si>
    <t>-788364513</t>
  </si>
  <si>
    <t xml:space="preserve">"příloha 3.2 , příloha  4"</t>
  </si>
  <si>
    <t>24,0*(1,07+2,26+1,82+1,24)/4*0,5</t>
  </si>
  <si>
    <t>2*1,0*1,0*1,0</t>
  </si>
  <si>
    <t>174151101</t>
  </si>
  <si>
    <t>Zásyp jam, šachet rýh nebo kolem objektů sypaninou se zhutněním</t>
  </si>
  <si>
    <t>221618604</t>
  </si>
  <si>
    <t>21,2</t>
  </si>
  <si>
    <t>"- lože štěrkopískový podsyp"</t>
  </si>
  <si>
    <t>-24,0*0,5*0,10</t>
  </si>
  <si>
    <t>"- obsyp zeminou"</t>
  </si>
  <si>
    <t>-24,0*0,5*0,4</t>
  </si>
  <si>
    <t>-2,0</t>
  </si>
  <si>
    <t>"přebytečná zemina 3,2 m3"</t>
  </si>
  <si>
    <t xml:space="preserve">Obsypání potrubí sypaninou </t>
  </si>
  <si>
    <t>1144521006</t>
  </si>
  <si>
    <t xml:space="preserve">"příloha 4  - výkopek uložen podél výkopu"</t>
  </si>
  <si>
    <t>24,0*0,5*0,4</t>
  </si>
  <si>
    <t>162451106</t>
  </si>
  <si>
    <t>Vodorovné přemístění přes 1 500 do 2000 m výkopku/sypaniny z horniny třídy těžitelnosti I skupiny 1 až 3</t>
  </si>
  <si>
    <t>-1380800765</t>
  </si>
  <si>
    <t>3,2</t>
  </si>
  <si>
    <t>-1138631664</t>
  </si>
  <si>
    <t>3,2*1,6</t>
  </si>
  <si>
    <t>1480495548</t>
  </si>
  <si>
    <t>2,0</t>
  </si>
  <si>
    <t>451573111</t>
  </si>
  <si>
    <t>Lože pod potrubí otevřený výkop ze štěrkopísku</t>
  </si>
  <si>
    <t>681143709</t>
  </si>
  <si>
    <t>"příloha 4"</t>
  </si>
  <si>
    <t>24,0*0,5*0,10</t>
  </si>
  <si>
    <t>800000003R</t>
  </si>
  <si>
    <t xml:space="preserve">Dodávka a montáž drenážního potrubí PE  DN 200</t>
  </si>
  <si>
    <t>324666202</t>
  </si>
  <si>
    <t xml:space="preserve">"příloha 1, str. 4 - drenážní potrubí PE, korugované kruhové trubky neděrované s  pryžovým těsněním"</t>
  </si>
  <si>
    <t>24,0</t>
  </si>
  <si>
    <t>-1821770914</t>
  </si>
  <si>
    <t>1953385139</t>
  </si>
  <si>
    <t xml:space="preserve">01.3 - SO 301-3  Svodný drén v km 1,060-1,500 - levá strana</t>
  </si>
  <si>
    <t>-1894040507</t>
  </si>
  <si>
    <t>40*2,0</t>
  </si>
  <si>
    <t>-1069468538</t>
  </si>
  <si>
    <t xml:space="preserve">"příloha 3.3 , příloha  4"</t>
  </si>
  <si>
    <t>417,0*(0,94+1,11+0,9)/3*0,5</t>
  </si>
  <si>
    <t>4*1,0*1,0*1,0</t>
  </si>
  <si>
    <t>"+ rozšíření pro napojení sběrných drénů- cca 0,5m3/1 napojení"</t>
  </si>
  <si>
    <t>40,0*0,5</t>
  </si>
  <si>
    <t>"+ rozšíření pro výustní objekt"</t>
  </si>
  <si>
    <t>2,0*1,0*1,0</t>
  </si>
  <si>
    <t>-324020532</t>
  </si>
  <si>
    <t>231,0</t>
  </si>
  <si>
    <t>-417,0*0,5*0,10</t>
  </si>
  <si>
    <t>-417,0*0,5*0,3</t>
  </si>
  <si>
    <t>-4,0</t>
  </si>
  <si>
    <t>"- Op výustní blok"</t>
  </si>
  <si>
    <t>"přebytečná zemina 89,5 m3"</t>
  </si>
  <si>
    <t>383764497</t>
  </si>
  <si>
    <t>417,0*0,5*0,3</t>
  </si>
  <si>
    <t>280463403</t>
  </si>
  <si>
    <t>62,6*1,9</t>
  </si>
  <si>
    <t>2077785995</t>
  </si>
  <si>
    <t>89,5</t>
  </si>
  <si>
    <t>128497559</t>
  </si>
  <si>
    <t>89,5*1,6</t>
  </si>
  <si>
    <t>1491448830</t>
  </si>
  <si>
    <t>8,0</t>
  </si>
  <si>
    <t>-1752110050</t>
  </si>
  <si>
    <t>417,0*0,5*0,10</t>
  </si>
  <si>
    <t>399275937</t>
  </si>
  <si>
    <t>417,0*0,5</t>
  </si>
  <si>
    <t>719932595</t>
  </si>
  <si>
    <t>208,5</t>
  </si>
  <si>
    <t>452313141</t>
  </si>
  <si>
    <t>Podkladní bloky z betonu prostého tř. C 16/20 otevřený výkop</t>
  </si>
  <si>
    <t>2104617853</t>
  </si>
  <si>
    <t>"příloha 6 - výustní objekt "</t>
  </si>
  <si>
    <t>1,5*0,9*0,6</t>
  </si>
  <si>
    <t>452353101</t>
  </si>
  <si>
    <t>Bednění podkladních bloků otevřený výkop</t>
  </si>
  <si>
    <t>-688188705</t>
  </si>
  <si>
    <t>"příloha 6 - výustní objekt"</t>
  </si>
  <si>
    <t>(2*1,5*0,9)+(2*0,6*0,9)</t>
  </si>
  <si>
    <t>463211132</t>
  </si>
  <si>
    <t>Rovnanina z lomového kamene s vyplněním spár těženým kamenivem</t>
  </si>
  <si>
    <t>-1121858322</t>
  </si>
  <si>
    <t>4,0*3,0*0,3</t>
  </si>
  <si>
    <t>463212191</t>
  </si>
  <si>
    <t>Příplatek za vypracováni líce rovnaniny</t>
  </si>
  <si>
    <t>1074659634</t>
  </si>
  <si>
    <t>4,0*3,0</t>
  </si>
  <si>
    <t>16</t>
  </si>
  <si>
    <t xml:space="preserve">Dodávka a montáž drenážního potrubí PE  DN 100</t>
  </si>
  <si>
    <t>-1280327135</t>
  </si>
  <si>
    <t>"příloha 1, str. 4 - drenážní potrubí PE, korugované kruhové trubky perforované"</t>
  </si>
  <si>
    <t>417,0</t>
  </si>
  <si>
    <t>17</t>
  </si>
  <si>
    <t>1041559939</t>
  </si>
  <si>
    <t>40,0</t>
  </si>
  <si>
    <t>18</t>
  </si>
  <si>
    <t>891245111R</t>
  </si>
  <si>
    <t>Montáž a dodávka koncové klapky na svislou stěnu DN 100</t>
  </si>
  <si>
    <t>85727234</t>
  </si>
  <si>
    <t>1,0</t>
  </si>
  <si>
    <t>19</t>
  </si>
  <si>
    <t>941475294</t>
  </si>
  <si>
    <t>4,0</t>
  </si>
  <si>
    <t>20</t>
  </si>
  <si>
    <t>485447391</t>
  </si>
  <si>
    <t xml:space="preserve">01.4 - SO 301-4  Svodný drén v km 1,500-1,580 - pravá strana</t>
  </si>
  <si>
    <t>-370878764</t>
  </si>
  <si>
    <t>278344172</t>
  </si>
  <si>
    <t xml:space="preserve">"příloha 3.4 a příloha  4"</t>
  </si>
  <si>
    <t>82,0*(1,0+1,16+0,9)/3*0,5</t>
  </si>
  <si>
    <t>1*1,0*1,0*1,0</t>
  </si>
  <si>
    <t>7*0,5</t>
  </si>
  <si>
    <t>"+ rozš. pro výustní objekt"</t>
  </si>
  <si>
    <t>628259685</t>
  </si>
  <si>
    <t>48,3</t>
  </si>
  <si>
    <t>-82,0*0,5*0,10</t>
  </si>
  <si>
    <t>-82,0*0,5*0,3</t>
  </si>
  <si>
    <t>-1,0</t>
  </si>
  <si>
    <t>"přebytečná zemina 19,4 m3"</t>
  </si>
  <si>
    <t>709674767</t>
  </si>
  <si>
    <t>82,0*0,5*0,3</t>
  </si>
  <si>
    <t>-203392660</t>
  </si>
  <si>
    <t>12,3*1,9</t>
  </si>
  <si>
    <t>-1290931057</t>
  </si>
  <si>
    <t>19,4</t>
  </si>
  <si>
    <t>837985930</t>
  </si>
  <si>
    <t>19,4*1,6</t>
  </si>
  <si>
    <t>2092989146</t>
  </si>
  <si>
    <t>-216757877</t>
  </si>
  <si>
    <t>82,0*0,5*0,10</t>
  </si>
  <si>
    <t>-1293189923</t>
  </si>
  <si>
    <t>-2131693076</t>
  </si>
  <si>
    <t>1087252511</t>
  </si>
  <si>
    <t>82,0*0,5</t>
  </si>
  <si>
    <t>-2042704366</t>
  </si>
  <si>
    <t>41,0</t>
  </si>
  <si>
    <t>410049482</t>
  </si>
  <si>
    <t>569212701</t>
  </si>
  <si>
    <t>1101973809</t>
  </si>
  <si>
    <t>82,0</t>
  </si>
  <si>
    <t>-317463810</t>
  </si>
  <si>
    <t>7,0</t>
  </si>
  <si>
    <t>Montáž a dodávka koncové klapky na svislou stěnu DN 80</t>
  </si>
  <si>
    <t>-357419269</t>
  </si>
  <si>
    <t>1,</t>
  </si>
  <si>
    <t>-997940835</t>
  </si>
  <si>
    <t>-1588729687</t>
  </si>
  <si>
    <t xml:space="preserve">01.5 - SO 301-5  Úprava Volduškého potoka v km 1,500</t>
  </si>
  <si>
    <t xml:space="preserve">    3 - Svislé a kompletní konstrukce</t>
  </si>
  <si>
    <t xml:space="preserve">    9 - Ostatní konstrukce a práce, bourání</t>
  </si>
  <si>
    <t xml:space="preserve">    997 - Přesun sutě</t>
  </si>
  <si>
    <t>115001105R</t>
  </si>
  <si>
    <t>Převedení vody potrubím DN do 600 vč. zahrázkování a likvidace</t>
  </si>
  <si>
    <t>kpl</t>
  </si>
  <si>
    <t>-30248641</t>
  </si>
  <si>
    <t xml:space="preserve">"po úsecích  cca 15,0 m - 3x"</t>
  </si>
  <si>
    <t>124253101</t>
  </si>
  <si>
    <t>Vykopávky pro koryta vodotečí v hornině třídy těžitelnosti I skupiny 3 objem do 1000 m3 strojně</t>
  </si>
  <si>
    <t>1468131790</t>
  </si>
  <si>
    <t>"příloha 6- úprava koryta toku pod mostním objektem"</t>
  </si>
  <si>
    <t>48,0*(2,0+7,0)/2*1,5</t>
  </si>
  <si>
    <t>122251105</t>
  </si>
  <si>
    <t>Odkopávky a prokopávky nezapažené v hornině třídy těžitelnosti I skupiny 3 objem do 1000 m3 strojně</t>
  </si>
  <si>
    <t>1690091588</t>
  </si>
  <si>
    <t xml:space="preserve">"příloha 7, příloha  8 - výustní objekty , práhy"</t>
  </si>
  <si>
    <t>(3,0*2,4*1,0)/2</t>
  </si>
  <si>
    <t>8,4*0,5*0,4</t>
  </si>
  <si>
    <t>2*5,3</t>
  </si>
  <si>
    <t>541539339</t>
  </si>
  <si>
    <t>7,8</t>
  </si>
  <si>
    <t>" vykopávka vodoteče"</t>
  </si>
  <si>
    <t>324,0</t>
  </si>
  <si>
    <t>1577729515</t>
  </si>
  <si>
    <t>331,8*1,6</t>
  </si>
  <si>
    <t>174101101</t>
  </si>
  <si>
    <t>-681224819</t>
  </si>
  <si>
    <t xml:space="preserve">"u výustnění  "    10,6</t>
  </si>
  <si>
    <t xml:space="preserve">"- OP prahy"  -2*1,7</t>
  </si>
  <si>
    <t xml:space="preserve">"- OP výusť"  - 2*2,2</t>
  </si>
  <si>
    <t>"přebytečný výkopek 7,8 m3"</t>
  </si>
  <si>
    <t>182151111</t>
  </si>
  <si>
    <t>Svahování v zářezech v hornině třídy těžitelnosti I skupiny 1 až 3 strojně</t>
  </si>
  <si>
    <t>1437720949</t>
  </si>
  <si>
    <t>"nové koryto vodoteče"</t>
  </si>
  <si>
    <t>48,0*2,8*2</t>
  </si>
  <si>
    <t>125703303R</t>
  </si>
  <si>
    <t>Vyčištění a odstranění sedimentů stávajícího koryta</t>
  </si>
  <si>
    <t>-933944751</t>
  </si>
  <si>
    <t>"příloha 1 - cca 10,0m před a za úpravou toku"</t>
  </si>
  <si>
    <t>2*10,0*0,4</t>
  </si>
  <si>
    <t>Svislé a kompletní konstrukce</t>
  </si>
  <si>
    <t>380311753</t>
  </si>
  <si>
    <t>Kompletní konstrukce z betonu prostého tř. C 20/25 XF3</t>
  </si>
  <si>
    <t>2049328973</t>
  </si>
  <si>
    <t>"příloha 7, příloha 8"</t>
  </si>
  <si>
    <t xml:space="preserve">"vyústění 2x"   1,4*2</t>
  </si>
  <si>
    <t>"betonový práh 2x"</t>
  </si>
  <si>
    <t>8,4*0,6*0,4*2</t>
  </si>
  <si>
    <t>380000001R</t>
  </si>
  <si>
    <t xml:space="preserve">Bednění kompletních konstrukcí  ploch rovinných zřízení</t>
  </si>
  <si>
    <t>-1878877426</t>
  </si>
  <si>
    <t>"příloha 7, příloha 8 výustní objekt"</t>
  </si>
  <si>
    <t>"vnitřní"</t>
  </si>
  <si>
    <t>(1,2*0,6)/2*2 +0,6*0,6</t>
  </si>
  <si>
    <t>"vnější"</t>
  </si>
  <si>
    <t>(1,8+0,3)/2*1,0*2 +1,2*1,0</t>
  </si>
  <si>
    <t>2*4,4</t>
  </si>
  <si>
    <t>462511270</t>
  </si>
  <si>
    <t>Zához z lomového kamene bez proštěrkování z terénu hmotnost do 200 kg</t>
  </si>
  <si>
    <t>135617257</t>
  </si>
  <si>
    <t>"příloha 7, příloha 8 - plynulé napojení na stávající koryto v dl. 10,0 m před a za úpravou - dno a svahy"</t>
  </si>
  <si>
    <t>"10,0*8,4*(0,4+0,2)/2*0,2 - 5,0 m3"</t>
  </si>
  <si>
    <t>2*2*5,0</t>
  </si>
  <si>
    <t>462519002</t>
  </si>
  <si>
    <t>Příplatek za urovnání ploch záhozu z lomového kamene hmotnost do 200 kg</t>
  </si>
  <si>
    <t>289758056</t>
  </si>
  <si>
    <t>4*25,2</t>
  </si>
  <si>
    <t>465513127</t>
  </si>
  <si>
    <t>Dlažba z lomového kamene na cementovou maltu s vyspárováním tl 200 mm</t>
  </si>
  <si>
    <t>1979226983</t>
  </si>
  <si>
    <t>"příloha 6 - včetně přetažení přes prahy"</t>
  </si>
  <si>
    <t>48,0*8,4</t>
  </si>
  <si>
    <t>451311111</t>
  </si>
  <si>
    <t>Podklad pod dlažbu z betonu prostého C 20/25 tl do 100 mm</t>
  </si>
  <si>
    <t>-944095872</t>
  </si>
  <si>
    <t>403,2</t>
  </si>
  <si>
    <t xml:space="preserve">Montáž a dodávka koncových  klapek  DN 80</t>
  </si>
  <si>
    <t>-852311732</t>
  </si>
  <si>
    <t>"příloha 2 - svodný dren 301 - 4 "</t>
  </si>
  <si>
    <t>891265111R</t>
  </si>
  <si>
    <t xml:space="preserve">Montáž a dodávka koncových  klapek  DN 100</t>
  </si>
  <si>
    <t>-763184277</t>
  </si>
  <si>
    <t>"příloha 2 - svodný dren VO 301-3"</t>
  </si>
  <si>
    <t>Ostatní konstrukce a práce, bourání</t>
  </si>
  <si>
    <t>966008213R</t>
  </si>
  <si>
    <t>Bourání žlabovek a desek betonových příkopových vč. naložení na dopravní prostředek</t>
  </si>
  <si>
    <t>1785777003</t>
  </si>
  <si>
    <t>48,0</t>
  </si>
  <si>
    <t>997</t>
  </si>
  <si>
    <t>Přesun sutě</t>
  </si>
  <si>
    <t>997221571</t>
  </si>
  <si>
    <t>Vodorovná doprava vybouraných hmot do 1 km</t>
  </si>
  <si>
    <t>1082819886</t>
  </si>
  <si>
    <t>"výpočet v pol.966008213R"</t>
  </si>
  <si>
    <t>48,0*0,6</t>
  </si>
  <si>
    <t>997221579</t>
  </si>
  <si>
    <t>Příplatek ZKD 1 km u vodorovné dopravy vybouraných hmot</t>
  </si>
  <si>
    <t>1347160024</t>
  </si>
  <si>
    <t>"skládak 2 km - příplatek 1x"</t>
  </si>
  <si>
    <t>28,8</t>
  </si>
  <si>
    <t>997221861</t>
  </si>
  <si>
    <t>Poplatek za uložení stavebního odpadu na recyklační skládce (skládkovné) z prostého betonu pod kódem 17 01 01</t>
  </si>
  <si>
    <t>881654521</t>
  </si>
  <si>
    <t>998332011</t>
  </si>
  <si>
    <t xml:space="preserve">Přesun hmot pro úpravy vodních toků </t>
  </si>
  <si>
    <t>-2079645201</t>
  </si>
  <si>
    <t xml:space="preserve">01.6 - SO 301-6  Přeložka bezejmenné vodoteče v km 1,043 </t>
  </si>
  <si>
    <t xml:space="preserve">    9 - Ostatní konstrukce a práce-bourání</t>
  </si>
  <si>
    <t>-1790143401</t>
  </si>
  <si>
    <t>30*2,0</t>
  </si>
  <si>
    <t>123252104</t>
  </si>
  <si>
    <t>Vykopávky zářezů na suchu v hornině třídy těžitelnosti I skupiny 3 objem do 500 m3 strojně</t>
  </si>
  <si>
    <t>830221253</t>
  </si>
  <si>
    <t>"příloha 3.6, příloha 4"</t>
  </si>
  <si>
    <t>77,0*(0,7+1,9)/2*1,0</t>
  </si>
  <si>
    <t xml:space="preserve">"+ rozš. pro Š1-Š4"  4*1,2*1,2*1,0</t>
  </si>
  <si>
    <t>993173700</t>
  </si>
  <si>
    <t xml:space="preserve">"výpočet bilance přebytečného materiálu - výkop  106,9 m3 -  zásyp zeminou nebude"</t>
  </si>
  <si>
    <t xml:space="preserve">"štěrkopískové podsyp a sedlo  27,0 m3"</t>
  </si>
  <si>
    <t xml:space="preserve">"obsyp potrubí vč. potrubí  75,1 m3"</t>
  </si>
  <si>
    <t>"OP Š 4,8 m3"</t>
  </si>
  <si>
    <t>27,0+75,1+4,8</t>
  </si>
  <si>
    <t>346926273</t>
  </si>
  <si>
    <t>106,9*1,6</t>
  </si>
  <si>
    <t>2101077486</t>
  </si>
  <si>
    <t>"příloha 4 "</t>
  </si>
  <si>
    <t>77,0*1,5*0,65</t>
  </si>
  <si>
    <t>697570131</t>
  </si>
  <si>
    <t>75,1*1,9</t>
  </si>
  <si>
    <t>-566918004</t>
  </si>
  <si>
    <t>77,0*1,0*0,35</t>
  </si>
  <si>
    <t>812392121</t>
  </si>
  <si>
    <t>Montáž potrubí z trub TBP těsněných pryžovými kroužky otevřený výkop sklon do 20 % DN 400</t>
  </si>
  <si>
    <t>-414211032</t>
  </si>
  <si>
    <t>77,0</t>
  </si>
  <si>
    <t>59223021</t>
  </si>
  <si>
    <t>trouba betonová se zabudovaným těsnením D 40x250x7,5 cm</t>
  </si>
  <si>
    <t>1439427880</t>
  </si>
  <si>
    <t>892000000R</t>
  </si>
  <si>
    <t>Kamerová prohlídka</t>
  </si>
  <si>
    <t>-371071291</t>
  </si>
  <si>
    <t>892392121</t>
  </si>
  <si>
    <t>Tlaková zkouška vzduchem potrubí DN 400 těsnícím vakem ucpávkovým</t>
  </si>
  <si>
    <t>úsek</t>
  </si>
  <si>
    <t>-735905901</t>
  </si>
  <si>
    <t>894411131</t>
  </si>
  <si>
    <t>Zřízení šachet kanalizačních z betonových dílců na potrubí DN přes 300 do 400 dno beton tř. C 25/30</t>
  </si>
  <si>
    <t>-800745039</t>
  </si>
  <si>
    <t>"příloha 3.6 - Š1, Š2, Š3 ,Š4"</t>
  </si>
  <si>
    <t xml:space="preserve">"revizní šachty  - šachetní dno, šachetní skruže,zákrytová deska, vyrovnávací prstenec, plastový poklop tř. B125"</t>
  </si>
  <si>
    <t>"šachty budou označeny výtyčkou"</t>
  </si>
  <si>
    <t>Ostatní konstrukce a práce-bourání</t>
  </si>
  <si>
    <t>931000001R</t>
  </si>
  <si>
    <t xml:space="preserve">Zřízení vodotěsného průchodu stěnou šachty   D+M</t>
  </si>
  <si>
    <t>1547328220</t>
  </si>
  <si>
    <t>" příloha 1 - Š1 -2x, Š2 - 2x, Š3 -2x, Š4 - 2x"</t>
  </si>
  <si>
    <t>998274101</t>
  </si>
  <si>
    <t>Přesun hmot pro trubní vedení z trub betonových otevřený výkop</t>
  </si>
  <si>
    <t>535589852</t>
  </si>
  <si>
    <t xml:space="preserve">02 - SO 302  Úpravy meloirací v k.ú. Osek u Rokycan</t>
  </si>
  <si>
    <t xml:space="preserve">02.1 - SO 302-1  Svodný drén v km 1,900-1,966 - levá strana</t>
  </si>
  <si>
    <t>476844942</t>
  </si>
  <si>
    <t>10*2,0</t>
  </si>
  <si>
    <t>-376757040</t>
  </si>
  <si>
    <t>66,0*(0,8+1,15+0,78)/3*0,5</t>
  </si>
  <si>
    <t>5*0,5</t>
  </si>
  <si>
    <t>"rozšíření pro výust. objekt"</t>
  </si>
  <si>
    <t>-1949748701</t>
  </si>
  <si>
    <t>36,5</t>
  </si>
  <si>
    <t>-66,0*0,5*0,10</t>
  </si>
  <si>
    <t>-66,0*0,5*0,3</t>
  </si>
  <si>
    <t>"- OP výustní objekt"</t>
  </si>
  <si>
    <t>"přebytečná zemina 17,2 m3"</t>
  </si>
  <si>
    <t>-926837242</t>
  </si>
  <si>
    <t>66,0*0,5*0,3</t>
  </si>
  <si>
    <t>2000119806</t>
  </si>
  <si>
    <t>9,9*1,9</t>
  </si>
  <si>
    <t>440995943</t>
  </si>
  <si>
    <t>17,2</t>
  </si>
  <si>
    <t>-272100375</t>
  </si>
  <si>
    <t>17,2*1,6</t>
  </si>
  <si>
    <t>604838759</t>
  </si>
  <si>
    <t>1210651873</t>
  </si>
  <si>
    <t>66,0*0,5*0,10</t>
  </si>
  <si>
    <t>1998797552</t>
  </si>
  <si>
    <t>66,0*0,5</t>
  </si>
  <si>
    <t>-1473064984</t>
  </si>
  <si>
    <t>33,0</t>
  </si>
  <si>
    <t>544963017</t>
  </si>
  <si>
    <t>1808808650</t>
  </si>
  <si>
    <t>1999120995</t>
  </si>
  <si>
    <t>1746742137</t>
  </si>
  <si>
    <t>-622407957</t>
  </si>
  <si>
    <t>66,0</t>
  </si>
  <si>
    <t>-1482691219</t>
  </si>
  <si>
    <t>853586502</t>
  </si>
  <si>
    <t>-277708467</t>
  </si>
  <si>
    <t>-4783462</t>
  </si>
  <si>
    <t xml:space="preserve">02.2 - SO 302-2  Svodný drén v km 2,670 - křížení s komunikací</t>
  </si>
  <si>
    <t>34073840</t>
  </si>
  <si>
    <t>1169251974</t>
  </si>
  <si>
    <t>44,0*(1,04+0,99)/2*0,5</t>
  </si>
  <si>
    <t>-1638561281</t>
  </si>
  <si>
    <t>24,3</t>
  </si>
  <si>
    <t>-44,0*0,5*0,10</t>
  </si>
  <si>
    <t>-44,0*0,5*0,4</t>
  </si>
  <si>
    <t>"přebytečná zemina 4,2 m3"</t>
  </si>
  <si>
    <t>-1622523205</t>
  </si>
  <si>
    <t>44,0*0,5*0,4</t>
  </si>
  <si>
    <t>-870289156</t>
  </si>
  <si>
    <t>4,2</t>
  </si>
  <si>
    <t>-1500789616</t>
  </si>
  <si>
    <t>4,2*1,6</t>
  </si>
  <si>
    <t>1324484815</t>
  </si>
  <si>
    <t>827634056</t>
  </si>
  <si>
    <t>44,0*0,5*0,10</t>
  </si>
  <si>
    <t>320441776</t>
  </si>
  <si>
    <t>44,0</t>
  </si>
  <si>
    <t>-39223750</t>
  </si>
  <si>
    <t>-1699893321</t>
  </si>
  <si>
    <t xml:space="preserve">02.3 - SO 302-3  Svodný drén v km 2,673-2,742 - levá strana</t>
  </si>
  <si>
    <t>1364038570</t>
  </si>
  <si>
    <t>-440668733</t>
  </si>
  <si>
    <t xml:space="preserve">"příloha 3.3 a příloha  4"</t>
  </si>
  <si>
    <t>69,0*(1,19+0,99)/2*0,50</t>
  </si>
  <si>
    <t>6*0,5</t>
  </si>
  <si>
    <t>-1180074697</t>
  </si>
  <si>
    <t>41,6</t>
  </si>
  <si>
    <t>-69,0*0,5*0,10</t>
  </si>
  <si>
    <t>-69,0*0,5*0,3</t>
  </si>
  <si>
    <t>"přebytečná zemina 14,9 m3"</t>
  </si>
  <si>
    <t>-586548792</t>
  </si>
  <si>
    <t>69,0*0,5*0,3</t>
  </si>
  <si>
    <t>1576434297</t>
  </si>
  <si>
    <t>10,4*1,9</t>
  </si>
  <si>
    <t>432008659</t>
  </si>
  <si>
    <t>14,9</t>
  </si>
  <si>
    <t>-608379744</t>
  </si>
  <si>
    <t>14,9*1,6</t>
  </si>
  <si>
    <t>-1709553192</t>
  </si>
  <si>
    <t>-127095047</t>
  </si>
  <si>
    <t>69,0*0,5*0,10</t>
  </si>
  <si>
    <t>663070533</t>
  </si>
  <si>
    <t>69,0*0,5</t>
  </si>
  <si>
    <t>1281256494</t>
  </si>
  <si>
    <t>34,5</t>
  </si>
  <si>
    <t>-42909108</t>
  </si>
  <si>
    <t>69,0</t>
  </si>
  <si>
    <t>-1602164201</t>
  </si>
  <si>
    <t>6,0</t>
  </si>
  <si>
    <t>1438105068</t>
  </si>
  <si>
    <t>-19265897</t>
  </si>
  <si>
    <t xml:space="preserve">02.4 - SO 302-4  Svodný drén v km 2,742 - 2,814 - levá strana</t>
  </si>
  <si>
    <t>1915916572</t>
  </si>
  <si>
    <t>-1004994543</t>
  </si>
  <si>
    <t>72,0*(1,19+1,05)/2*0,50</t>
  </si>
  <si>
    <t>8*0,50</t>
  </si>
  <si>
    <t>-596085625</t>
  </si>
  <si>
    <t>45,3</t>
  </si>
  <si>
    <t>-72,0*0,5*0,10</t>
  </si>
  <si>
    <t>-72,0*0,5*0,3</t>
  </si>
  <si>
    <t>"přebytečná zemina 15,4 m3"</t>
  </si>
  <si>
    <t>-1279037533</t>
  </si>
  <si>
    <t>72,0*0,5*0,3</t>
  </si>
  <si>
    <t>759496165</t>
  </si>
  <si>
    <t>10,8*1,9</t>
  </si>
  <si>
    <t>2099291985</t>
  </si>
  <si>
    <t>15,4</t>
  </si>
  <si>
    <t>110671475</t>
  </si>
  <si>
    <t>15,4*1,6</t>
  </si>
  <si>
    <t>-708417338</t>
  </si>
  <si>
    <t>545916223</t>
  </si>
  <si>
    <t>72,0*0,5*0,10</t>
  </si>
  <si>
    <t>-960117935</t>
  </si>
  <si>
    <t>72,0*0,5</t>
  </si>
  <si>
    <t>1159876484</t>
  </si>
  <si>
    <t>36,0</t>
  </si>
  <si>
    <t>-781738477</t>
  </si>
  <si>
    <t>72,0</t>
  </si>
  <si>
    <t>547747788</t>
  </si>
  <si>
    <t>-344265890</t>
  </si>
  <si>
    <t>-1223796129</t>
  </si>
  <si>
    <t xml:space="preserve">02.5 - SO 302-5  Svodný drén v km 2,742 - křížení s komunikací</t>
  </si>
  <si>
    <t>1994338520</t>
  </si>
  <si>
    <t>1640226694</t>
  </si>
  <si>
    <t xml:space="preserve">"příloha 3.5 , příloha  4"</t>
  </si>
  <si>
    <t>49,0*1,09*0,5</t>
  </si>
  <si>
    <t>1193614764</t>
  </si>
  <si>
    <t>28,7</t>
  </si>
  <si>
    <t>-49,0*0,5*0,10</t>
  </si>
  <si>
    <t>-49,0*0,5*0,4</t>
  </si>
  <si>
    <t>"přebytečná zemina 4,5 m3"</t>
  </si>
  <si>
    <t>1930248116</t>
  </si>
  <si>
    <t>49,0*0,5*0,4</t>
  </si>
  <si>
    <t>77235778</t>
  </si>
  <si>
    <t>4,5</t>
  </si>
  <si>
    <t>1158223598</t>
  </si>
  <si>
    <t>4,5*1,6</t>
  </si>
  <si>
    <t>2011685298</t>
  </si>
  <si>
    <t>1423958556</t>
  </si>
  <si>
    <t>49,0*0,5*0,10</t>
  </si>
  <si>
    <t>1036396701</t>
  </si>
  <si>
    <t>49,0</t>
  </si>
  <si>
    <t>1788285182</t>
  </si>
  <si>
    <t>-1204382506</t>
  </si>
  <si>
    <t xml:space="preserve">02.6 - SO 302-6  Svodný drén v km 3,543 - levá strana</t>
  </si>
  <si>
    <t>1070999600</t>
  </si>
  <si>
    <t>732064932</t>
  </si>
  <si>
    <t xml:space="preserve">"příloha 3.6 a příloha  4"</t>
  </si>
  <si>
    <t>78,0*(1,27+0,93)/2*0,5</t>
  </si>
  <si>
    <t>-1183634229</t>
  </si>
  <si>
    <t>49,4</t>
  </si>
  <si>
    <t>-78,0*0,5*0,10</t>
  </si>
  <si>
    <t>-78,0*0,5*0,3</t>
  </si>
  <si>
    <t>"přebytečná zemina 18,6 m3"</t>
  </si>
  <si>
    <t>569590072</t>
  </si>
  <si>
    <t>78,0*0,5*0,3</t>
  </si>
  <si>
    <t>-277657579</t>
  </si>
  <si>
    <t>11,7*1,9</t>
  </si>
  <si>
    <t>1526570207</t>
  </si>
  <si>
    <t>18,6</t>
  </si>
  <si>
    <t>729733362</t>
  </si>
  <si>
    <t>18,6*1,6</t>
  </si>
  <si>
    <t>85321518</t>
  </si>
  <si>
    <t>1655246459</t>
  </si>
  <si>
    <t>78,0*0,5*0,10</t>
  </si>
  <si>
    <t>-1866840017</t>
  </si>
  <si>
    <t>78,0*0,5</t>
  </si>
  <si>
    <t>1055697990</t>
  </si>
  <si>
    <t>39,0</t>
  </si>
  <si>
    <t>444734868</t>
  </si>
  <si>
    <t>-1538614005</t>
  </si>
  <si>
    <t>-1677671071</t>
  </si>
  <si>
    <t>-425956740</t>
  </si>
  <si>
    <t>1621150780</t>
  </si>
  <si>
    <t>78,0</t>
  </si>
  <si>
    <t>228304138</t>
  </si>
  <si>
    <t>Montáž a dodávka koncové klapeky na svislou stěnu DN 80</t>
  </si>
  <si>
    <t>723677525</t>
  </si>
  <si>
    <t>1705028254</t>
  </si>
  <si>
    <t>-124695600</t>
  </si>
  <si>
    <t xml:space="preserve">02.7 - SO 302-7  Svodný drén v km 3,543-3,625 - levá strana </t>
  </si>
  <si>
    <t>1160399089</t>
  </si>
  <si>
    <t>1317056466</t>
  </si>
  <si>
    <t xml:space="preserve">"příloha 3.7 a příloha  4"</t>
  </si>
  <si>
    <t>82,0*(1,27+0,96)/2*0,5</t>
  </si>
  <si>
    <t>118273669</t>
  </si>
  <si>
    <t>52,2</t>
  </si>
  <si>
    <t>525514730</t>
  </si>
  <si>
    <t>147261659</t>
  </si>
  <si>
    <t>-1281567405</t>
  </si>
  <si>
    <t>-223244042</t>
  </si>
  <si>
    <t>-1214599572</t>
  </si>
  <si>
    <t>300182903</t>
  </si>
  <si>
    <t>-949449309</t>
  </si>
  <si>
    <t>-1277602614</t>
  </si>
  <si>
    <t>-456468013</t>
  </si>
  <si>
    <t>842685781</t>
  </si>
  <si>
    <t>1271304329</t>
  </si>
  <si>
    <t>119611626</t>
  </si>
  <si>
    <t>1086467193</t>
  </si>
  <si>
    <t>-2064389820</t>
  </si>
  <si>
    <t>1504968950</t>
  </si>
  <si>
    <t>-664807440</t>
  </si>
  <si>
    <t>-881021266</t>
  </si>
  <si>
    <t xml:space="preserve">03 - SO 303   Úpravy meliorací v k.ú. Vitinka</t>
  </si>
  <si>
    <t xml:space="preserve">03.1 - SO 303-1  Svodný drén v km 4,153-4,225 - levá strana</t>
  </si>
  <si>
    <t>1875435754</t>
  </si>
  <si>
    <t>801826256</t>
  </si>
  <si>
    <t>72,0*(1,02+0,88)/2*0,5</t>
  </si>
  <si>
    <t>8*0,5</t>
  </si>
  <si>
    <t>1053643469</t>
  </si>
  <si>
    <t>40,2</t>
  </si>
  <si>
    <t>-72,0*0,5*0,30</t>
  </si>
  <si>
    <t>"přebytečná zemina 16,4 m3"</t>
  </si>
  <si>
    <t>855213129</t>
  </si>
  <si>
    <t>814894337</t>
  </si>
  <si>
    <t>-596917818</t>
  </si>
  <si>
    <t>16,4</t>
  </si>
  <si>
    <t>1456518594</t>
  </si>
  <si>
    <t>16,4*1,6</t>
  </si>
  <si>
    <t>1405465453</t>
  </si>
  <si>
    <t>-1942697558</t>
  </si>
  <si>
    <t>105554323</t>
  </si>
  <si>
    <t>-381528617</t>
  </si>
  <si>
    <t>-657497463</t>
  </si>
  <si>
    <t>72*1,2 'Přepočtené koeficientem množství</t>
  </si>
  <si>
    <t>-126148928</t>
  </si>
  <si>
    <t>-470893519</t>
  </si>
  <si>
    <t>1042982327</t>
  </si>
  <si>
    <t xml:space="preserve">03.2 - SO 303-2  Svodný drén v km 4,225-4,292 - levá strana</t>
  </si>
  <si>
    <t>600667338</t>
  </si>
  <si>
    <t>-29601408</t>
  </si>
  <si>
    <t xml:space="preserve">"příloha 3.2 a příloha  4"</t>
  </si>
  <si>
    <t>67,0*(1,02+0,83)/2*0,5</t>
  </si>
  <si>
    <t>1,0*1,0*1,0</t>
  </si>
  <si>
    <t>363360103</t>
  </si>
  <si>
    <t>-67,0*0,5*0,10</t>
  </si>
  <si>
    <t>-67,0*0,5*0,30</t>
  </si>
  <si>
    <t>"přebytečná zemina 14,5 m3"</t>
  </si>
  <si>
    <t>1685281320</t>
  </si>
  <si>
    <t>67,0*0,5*0,3</t>
  </si>
  <si>
    <t>-416797479</t>
  </si>
  <si>
    <t>10,1*1,9</t>
  </si>
  <si>
    <t>1205925299</t>
  </si>
  <si>
    <t>14,5</t>
  </si>
  <si>
    <t>1289298400</t>
  </si>
  <si>
    <t>14,5*1,6</t>
  </si>
  <si>
    <t>966075457</t>
  </si>
  <si>
    <t>292572461</t>
  </si>
  <si>
    <t>67,0*0,5*0,10</t>
  </si>
  <si>
    <t>1506288060</t>
  </si>
  <si>
    <t>67,0*0,5</t>
  </si>
  <si>
    <t>312351755</t>
  </si>
  <si>
    <t>33,5</t>
  </si>
  <si>
    <t>494551746</t>
  </si>
  <si>
    <t>67,0</t>
  </si>
  <si>
    <t>1468797288</t>
  </si>
  <si>
    <t>-1894419625</t>
  </si>
  <si>
    <t>-2056434255</t>
  </si>
  <si>
    <t xml:space="preserve">03.3 - SO 303-4   Přeložka Oseckého potoka v km 4,471- křížení s komunikací</t>
  </si>
  <si>
    <t>-879576241</t>
  </si>
  <si>
    <t>60*2,0</t>
  </si>
  <si>
    <t>129153101</t>
  </si>
  <si>
    <t>Čištění otevřených koryt vodotečí šíře dna do 5 m hl do 2,5 m v hornině třídy těžitelnosti I skupiny 1 a 2 strojně</t>
  </si>
  <si>
    <t>302241612</t>
  </si>
  <si>
    <t>"pročištění koryta Oseckého potoka cca 0,2 m3/bm"</t>
  </si>
  <si>
    <t>160,0*0,2</t>
  </si>
  <si>
    <t>1690068912</t>
  </si>
  <si>
    <t xml:space="preserve">"příloha 3.4, 6 -  úseky mezi propustky a zatrubněním Oceckého potoka"</t>
  </si>
  <si>
    <t xml:space="preserve">"27,5+28,0+49,0= 104,5 m,  š. ve dně 0,6m,  prům. hl. 0,7 m"</t>
  </si>
  <si>
    <t>104,5*(0,6+3,0)/2*0,7</t>
  </si>
  <si>
    <t>"prohloubení pro dlažbu"</t>
  </si>
  <si>
    <t>31,5*3,4*0,3</t>
  </si>
  <si>
    <t>"prohloubení pro zához"</t>
  </si>
  <si>
    <t>(27,5+49,0)*2,3*0,2</t>
  </si>
  <si>
    <t>131151102</t>
  </si>
  <si>
    <t>Hloubení jam nezapažených v hornině třídy těžitelnosti I skupiny 1 a 2 objem do 50 m3 strojně</t>
  </si>
  <si>
    <t>-1222665542</t>
  </si>
  <si>
    <t>"příloha 7 - pro betonový práh a betonové čelo"</t>
  </si>
  <si>
    <t>(1,4+2,4)/2*1,4*6,0*2</t>
  </si>
  <si>
    <t>146461194</t>
  </si>
  <si>
    <t>"výpočet v pol. 129103101, 124203101, 131201101"</t>
  </si>
  <si>
    <t>32,0+199,0+31,9</t>
  </si>
  <si>
    <t>-259005660</t>
  </si>
  <si>
    <t>262,9*1,6</t>
  </si>
  <si>
    <t>645549299</t>
  </si>
  <si>
    <t>" příloha 6 - svahování břehů pod dlažbu a ohumusování"</t>
  </si>
  <si>
    <t>2*31,5*1,4</t>
  </si>
  <si>
    <t>2*76,5*0,5</t>
  </si>
  <si>
    <t>162201101R</t>
  </si>
  <si>
    <t xml:space="preserve">Vodorovné přemístění ornice do 20 m </t>
  </si>
  <si>
    <t>161303437</t>
  </si>
  <si>
    <t>"příloha 6 - břehy nad kamenným záhozem"</t>
  </si>
  <si>
    <t>153,0*1,0*0,10</t>
  </si>
  <si>
    <t>167101101R</t>
  </si>
  <si>
    <t xml:space="preserve">Nakládání ornice na mezideponii </t>
  </si>
  <si>
    <t>-652000690</t>
  </si>
  <si>
    <t>" výpočet v pol. 162201101R"</t>
  </si>
  <si>
    <t>15,3</t>
  </si>
  <si>
    <t>181351103</t>
  </si>
  <si>
    <t>Rozprostření ornice tl vrstvy do 200 mm pl přes 100 do 500 m2 v rovině nebo ve svahu do 1:5 strojně</t>
  </si>
  <si>
    <t>641584558</t>
  </si>
  <si>
    <t xml:space="preserve">"příloha 6 ,  0,5 m za břehovou čáru"</t>
  </si>
  <si>
    <t>2*76,5*1,0</t>
  </si>
  <si>
    <t>181411122</t>
  </si>
  <si>
    <t xml:space="preserve">Založení  trávníku výsevem plochy do 1000 m2 v rovině </t>
  </si>
  <si>
    <t>-241018546</t>
  </si>
  <si>
    <t>153,0</t>
  </si>
  <si>
    <t>005724700</t>
  </si>
  <si>
    <t>osivo směs travní univerzál</t>
  </si>
  <si>
    <t>kg</t>
  </si>
  <si>
    <t>1264131320</t>
  </si>
  <si>
    <t>153,0*0,025</t>
  </si>
  <si>
    <t>321311116</t>
  </si>
  <si>
    <t>Konstrukce vodních staveb z betonu prostého mrazuvzdorného tř. C 30/37</t>
  </si>
  <si>
    <t>445971624</t>
  </si>
  <si>
    <t>"příloha 7 - vtokový a výtokový objekt"</t>
  </si>
  <si>
    <t>(0,6+4,2)/2*0,9*0,5*2</t>
  </si>
  <si>
    <t>5,2*0,75*0,5*2</t>
  </si>
  <si>
    <t>321351010</t>
  </si>
  <si>
    <t>Bednění konstrukcí vodních staveb rovinné - zřízení</t>
  </si>
  <si>
    <t>778963377</t>
  </si>
  <si>
    <t>(0,6+4,2)/2*2*2</t>
  </si>
  <si>
    <t>5,2*0,75*2*2</t>
  </si>
  <si>
    <t>0,75*0,5*2*2</t>
  </si>
  <si>
    <t>321352010</t>
  </si>
  <si>
    <t>Bednění konstrukcí vodních staveb rovinné - odstranění</t>
  </si>
  <si>
    <t>1315335554</t>
  </si>
  <si>
    <t>26,5</t>
  </si>
  <si>
    <t>1155743138</t>
  </si>
  <si>
    <t xml:space="preserve">"příloha 6- koryto km 0,00-0,0275,  km 0,1025-0,1515"</t>
  </si>
  <si>
    <t>"27,5+49,0 = 76,5m tl. 20 cm"</t>
  </si>
  <si>
    <t>76,5*2,3*0,2</t>
  </si>
  <si>
    <t>207186365</t>
  </si>
  <si>
    <t>76,5*2,3</t>
  </si>
  <si>
    <t>1750106184</t>
  </si>
  <si>
    <t>"příloha 6, koryto km 0,0565-0,0880 = 31,5 m"</t>
  </si>
  <si>
    <t>31,5*3,4</t>
  </si>
  <si>
    <t>"příloha 7 - koryto u čel opevněny dlažbou 1,0m"</t>
  </si>
  <si>
    <t>1,0*1,8</t>
  </si>
  <si>
    <t>451311511</t>
  </si>
  <si>
    <t xml:space="preserve">Podklad pro dlažbu z betonu prostého mrazuvzdorného tř. C 25/30  XF3 vrstva tl do 100 mm</t>
  </si>
  <si>
    <t>CS ÚRS 2018 01</t>
  </si>
  <si>
    <t>1712559200</t>
  </si>
  <si>
    <t>Přesun hmot pro úpravy vodních toků , hráze rybníků a pod.</t>
  </si>
  <si>
    <t>1544729861</t>
  </si>
  <si>
    <t xml:space="preserve">03.4 - SO 303-5  Přeložka odvodnění rokle</t>
  </si>
  <si>
    <t>1519568392</t>
  </si>
  <si>
    <t>115101301</t>
  </si>
  <si>
    <t>Pohotovost čerpací soupravy pro dopravní výšku do 10 m přítok do 500 l/min</t>
  </si>
  <si>
    <t>den</t>
  </si>
  <si>
    <t>1102297652</t>
  </si>
  <si>
    <t>60,0</t>
  </si>
  <si>
    <t>123252105</t>
  </si>
  <si>
    <t>Vykopávky zářezů na suchu v hornině třídy těžitelnosti I skupiny 3 objem do 1000 m3 strojně</t>
  </si>
  <si>
    <t>-1361812159</t>
  </si>
  <si>
    <t xml:space="preserve">"příloha 3.5, 4 -  sníženo o hrubé teenní úpravy - 20,0 cm"</t>
  </si>
  <si>
    <t>28,0*(0,7+1,8)/2*1,2</t>
  </si>
  <si>
    <t>158,0*(0,7+2,4)/2*1,7</t>
  </si>
  <si>
    <t xml:space="preserve">"+ rozšíření pro Š  "  3*1,2*1,2*1,7</t>
  </si>
  <si>
    <t xml:space="preserve">"+ rozš. pro výust. objekt"  1,0</t>
  </si>
  <si>
    <t>174101103</t>
  </si>
  <si>
    <t>Zásyp zářezů pro podzemní vedení sypaninou se zhutněním</t>
  </si>
  <si>
    <t>1807380759</t>
  </si>
  <si>
    <t>466,6</t>
  </si>
  <si>
    <t>"- štěrkopískové lože"</t>
  </si>
  <si>
    <t>-186,0*0,9*0,20</t>
  </si>
  <si>
    <t>"- obsyp štěrkopískem"</t>
  </si>
  <si>
    <t>-186,0*(0,9+1,8)/2*0,85</t>
  </si>
  <si>
    <t>"- OP Š"</t>
  </si>
  <si>
    <t>-7,3</t>
  </si>
  <si>
    <t xml:space="preserve">"přebytečná zemina   254,2 m3"</t>
  </si>
  <si>
    <t>Obsypání potrubí strojně sypaninou bez prohození, uloženou do 3 m</t>
  </si>
  <si>
    <t>-523695194</t>
  </si>
  <si>
    <t>186,0*(0,9+1,8)/2*0,85</t>
  </si>
  <si>
    <t>"- potrubí DN 400"</t>
  </si>
  <si>
    <t>-186,0*0,145</t>
  </si>
  <si>
    <t>58331200</t>
  </si>
  <si>
    <t>štěrkopísek netříděný zásypový materiál</t>
  </si>
  <si>
    <t>968114352</t>
  </si>
  <si>
    <t>186,4*1,9</t>
  </si>
  <si>
    <t>556570082</t>
  </si>
  <si>
    <t>"výpočet v pol. 174101103 - přebytečný materiál"</t>
  </si>
  <si>
    <t>254,2</t>
  </si>
  <si>
    <t>381272290</t>
  </si>
  <si>
    <t>254,2*1,6</t>
  </si>
  <si>
    <t>17100001R</t>
  </si>
  <si>
    <t>Hutnící zkoušky</t>
  </si>
  <si>
    <t>1440440782</t>
  </si>
  <si>
    <t>181951112</t>
  </si>
  <si>
    <t>Úprava pláně v hornině třídy těžitelnosti I skupiny 1 až 3 se zhutněním strojně</t>
  </si>
  <si>
    <t>536411611</t>
  </si>
  <si>
    <t>186,0*3,0</t>
  </si>
  <si>
    <t>321311115</t>
  </si>
  <si>
    <t>Konstrukce z betonu prostého mrazuvzdorného tř. C 16/20</t>
  </si>
  <si>
    <t>-1432759269</t>
  </si>
  <si>
    <t xml:space="preserve">"příloha 1 str. 11 - výustní objekt  - betonový blok vč. potřebného bednění"</t>
  </si>
  <si>
    <t>4,0*1,0*0,5</t>
  </si>
  <si>
    <t>964895518</t>
  </si>
  <si>
    <t>186,0*0,9*0,20</t>
  </si>
  <si>
    <t>"pod šachty"</t>
  </si>
  <si>
    <t>3*2,0*2,0*0,2</t>
  </si>
  <si>
    <t>452311141</t>
  </si>
  <si>
    <t xml:space="preserve">Podkladní desky z betonu prostého tř. C 16/20  XO</t>
  </si>
  <si>
    <t>-1189858550</t>
  </si>
  <si>
    <t>"příloha 1 str. 11"</t>
  </si>
  <si>
    <t>3*1,5*1,5*0,10</t>
  </si>
  <si>
    <t>-1158070739</t>
  </si>
  <si>
    <t>"příloha 1 str.11 - cca"</t>
  </si>
  <si>
    <t>70820332</t>
  </si>
  <si>
    <t>30,0</t>
  </si>
  <si>
    <t>Montáž potrubí z trub TBH s integrovaným pryžovým těsněním otevřený výkop sklon do 20 % DN 400</t>
  </si>
  <si>
    <t>1492158713</t>
  </si>
  <si>
    <t xml:space="preserve">"příloha 1- str. 9,  příloha 3.5"</t>
  </si>
  <si>
    <t>"km 0,000-0,028, km 0,053-0,211"</t>
  </si>
  <si>
    <t>186,0</t>
  </si>
  <si>
    <t>trouba betonová hrdlová DN 400</t>
  </si>
  <si>
    <t>-23234689</t>
  </si>
  <si>
    <t>"příloha 1 - str. 9"</t>
  </si>
  <si>
    <t>1998354946</t>
  </si>
  <si>
    <t>892362121</t>
  </si>
  <si>
    <t>Tlaková zkouška vzduchem potrubí DN 250 těsnícím vakem ucpávkovým</t>
  </si>
  <si>
    <t>1979619060</t>
  </si>
  <si>
    <t>894411131R</t>
  </si>
  <si>
    <t xml:space="preserve">Zřízení šachet kanalizačních z betonových dílců na potrubí DN 400 dno beton tř. C 25/30  D+M</t>
  </si>
  <si>
    <t>1425282958</t>
  </si>
  <si>
    <t xml:space="preserve">"příloha 5 - revizní šachty vodonepropustné, dodávka a osazení - montáž dna  skruží vč. stupadel, prstenců, poklopu s odvětrání, a šachtových vložek"</t>
  </si>
  <si>
    <t>Napojení na stávající potrubí</t>
  </si>
  <si>
    <t>462934668</t>
  </si>
  <si>
    <t>"příloha 3.5 v km 0,211"</t>
  </si>
  <si>
    <t>22</t>
  </si>
  <si>
    <t>Napojení na přeložku Oseckého potoka</t>
  </si>
  <si>
    <t>897428217</t>
  </si>
  <si>
    <t>"příloha 3.5 - v km 0,00"</t>
  </si>
  <si>
    <t>23</t>
  </si>
  <si>
    <t>998271301</t>
  </si>
  <si>
    <t>Přesun hmot pro kanalizace hloubené monolitické z betonu otevřený výkop</t>
  </si>
  <si>
    <t>1221469523</t>
  </si>
  <si>
    <t xml:space="preserve">03.5 - SO 303-6  Odtok z požární nádrže</t>
  </si>
  <si>
    <t>1723457144</t>
  </si>
  <si>
    <t>378996323</t>
  </si>
  <si>
    <t>-1468355370</t>
  </si>
  <si>
    <t>"příloha 3.6, 4"</t>
  </si>
  <si>
    <t>122,0*(0,7+2,0)/2*1,3</t>
  </si>
  <si>
    <t>20441604</t>
  </si>
  <si>
    <t>222,4</t>
  </si>
  <si>
    <t>-122,0*0,9*0,20</t>
  </si>
  <si>
    <t>-122,0*(0,9+1,8)/2*0,85</t>
  </si>
  <si>
    <t xml:space="preserve">"přebytečná zemina   169,3 m3"</t>
  </si>
  <si>
    <t>1693088964</t>
  </si>
  <si>
    <t>122,0*(0,9+1,8)/2*0,85</t>
  </si>
  <si>
    <t>-122,0*0,145</t>
  </si>
  <si>
    <t>-1775406754</t>
  </si>
  <si>
    <t>122,3*1,9</t>
  </si>
  <si>
    <t>171151103</t>
  </si>
  <si>
    <t>Uložení sypaniny z hornin soudržných do násypů zhutněných strojně</t>
  </si>
  <si>
    <t>-817510456</t>
  </si>
  <si>
    <t>"příloha 1 - str.12"</t>
  </si>
  <si>
    <t>"obsyp - násyp vytěženou přebytečnou zeminou z objektu uloženou podél výkopu"</t>
  </si>
  <si>
    <t>169,3</t>
  </si>
  <si>
    <t>162301101R</t>
  </si>
  <si>
    <t>Vodorovné přemístění ornice do 500 m</t>
  </si>
  <si>
    <t>-955116933</t>
  </si>
  <si>
    <t>"z mezideponie"</t>
  </si>
  <si>
    <t>122,0*4,0*0,10</t>
  </si>
  <si>
    <t>359394346</t>
  </si>
  <si>
    <t>48,4</t>
  </si>
  <si>
    <t>1678005567</t>
  </si>
  <si>
    <t>122,0*4,0</t>
  </si>
  <si>
    <t>-2014555323</t>
  </si>
  <si>
    <t>488,0</t>
  </si>
  <si>
    <t>1049357317</t>
  </si>
  <si>
    <t>488,0*0,025</t>
  </si>
  <si>
    <t>-1531678676</t>
  </si>
  <si>
    <t>321311115R</t>
  </si>
  <si>
    <t>577711535</t>
  </si>
  <si>
    <t xml:space="preserve">"příloha 1 str. 12 - výustní objekt  - betonový blok vč. potřebného bednění"</t>
  </si>
  <si>
    <t>-1826981928</t>
  </si>
  <si>
    <t>122,0*0,9*0,20</t>
  </si>
  <si>
    <t>-1455499715</t>
  </si>
  <si>
    <t>-1779865877</t>
  </si>
  <si>
    <t>-1057336942</t>
  </si>
  <si>
    <t xml:space="preserve">Montáž potrubí z trub  těsněných pryžovými kroužky otevřený výkop DN 400</t>
  </si>
  <si>
    <t>-644245254</t>
  </si>
  <si>
    <t xml:space="preserve">"příloha 1- str. 12,  příloha 3.6"</t>
  </si>
  <si>
    <t>"km 0,000-0,122"</t>
  </si>
  <si>
    <t>122,0</t>
  </si>
  <si>
    <t>-167773123</t>
  </si>
  <si>
    <t>"příloha 1 - str. 12"</t>
  </si>
  <si>
    <t>-1379689324</t>
  </si>
  <si>
    <t>-560212775</t>
  </si>
  <si>
    <t>216205550</t>
  </si>
  <si>
    <t>24</t>
  </si>
  <si>
    <t>2015625717</t>
  </si>
  <si>
    <t>"příloha 3.6 v km 0,122"</t>
  </si>
  <si>
    <t>25</t>
  </si>
  <si>
    <t>-1750556417</t>
  </si>
  <si>
    <t>"příloha 3.6 - v km 0,00"</t>
  </si>
  <si>
    <t>26</t>
  </si>
  <si>
    <t>-805303324</t>
  </si>
  <si>
    <t xml:space="preserve">04 - SO 304   Přeložka vodovodu do Litohlav v km 0,530</t>
  </si>
  <si>
    <t>277510537</t>
  </si>
  <si>
    <t>30*4,0</t>
  </si>
  <si>
    <t>444379553</t>
  </si>
  <si>
    <t>615568334</t>
  </si>
  <si>
    <t>"příloha 3, 4 - výstavba zahájena po provedení hrubých terenních úprav"</t>
  </si>
  <si>
    <t>228,0*(0,5+2,0)/2*1,5</t>
  </si>
  <si>
    <t>1616761941</t>
  </si>
  <si>
    <t>427,5</t>
  </si>
  <si>
    <t>-228,0*0,6*0,10</t>
  </si>
  <si>
    <t>-228,0*0,8*0,40</t>
  </si>
  <si>
    <t xml:space="preserve">"přebytečná zemina   86,7 m3"</t>
  </si>
  <si>
    <t>665439395</t>
  </si>
  <si>
    <t>228,0*0,8*0,4</t>
  </si>
  <si>
    <t>-924915066</t>
  </si>
  <si>
    <t>73,0*1,9</t>
  </si>
  <si>
    <t>162751117</t>
  </si>
  <si>
    <t>Vodorovné přemístění přes 9 000 do 10000 m výkopku/sypaniny z horniny třídy těžitelnosti I skupiny 1 až 3</t>
  </si>
  <si>
    <t>240734388</t>
  </si>
  <si>
    <t>"přebytečný výkopek - výpočet v pol. 174101103"</t>
  </si>
  <si>
    <t>86,7</t>
  </si>
  <si>
    <t>162751119</t>
  </si>
  <si>
    <t>Příplatek k vodorovnému přemístění výkopku/sypaniny z horniny třídy těžitelnosti I skupiny 1 až 3 ZKD 1000 m přes 10000 m</t>
  </si>
  <si>
    <t>-995521408</t>
  </si>
  <si>
    <t>"skládka 15 km, příplatek 5x"</t>
  </si>
  <si>
    <t>5*86,7</t>
  </si>
  <si>
    <t>-1420949809</t>
  </si>
  <si>
    <t>86,7*1,6</t>
  </si>
  <si>
    <t>-1910681685</t>
  </si>
  <si>
    <t>93789216</t>
  </si>
  <si>
    <t>228,0*0,6*0,10</t>
  </si>
  <si>
    <t>452313131</t>
  </si>
  <si>
    <t>Podkladní bloky z betonu prostého tř. C 12/15 otevřený výkop</t>
  </si>
  <si>
    <t>1679488794</t>
  </si>
  <si>
    <t>"příloha 5 - specifikace materiálu"</t>
  </si>
  <si>
    <t>2*0,10</t>
  </si>
  <si>
    <t>-829335503</t>
  </si>
  <si>
    <t>899914114</t>
  </si>
  <si>
    <t>Montáž ocelové chráničky DN 300</t>
  </si>
  <si>
    <t>-424980528</t>
  </si>
  <si>
    <t xml:space="preserve">"příloha 1 str. 6, km 0,1485-0,1625" </t>
  </si>
  <si>
    <t>14,0</t>
  </si>
  <si>
    <t>14011112</t>
  </si>
  <si>
    <t>trubka ocelová bezešvá hladká jakost 11 353 324x10,0mm</t>
  </si>
  <si>
    <t>220888270</t>
  </si>
  <si>
    <t>14*1,1</t>
  </si>
  <si>
    <t>899911136</t>
  </si>
  <si>
    <t>Kluzná objímka výšky 60 mm vnějšího průměru potrubí do 328 mm</t>
  </si>
  <si>
    <t>964450175</t>
  </si>
  <si>
    <t>17,0</t>
  </si>
  <si>
    <t>899913144</t>
  </si>
  <si>
    <t>Uzavírací manžeta chráničky potrubí DN 100 x 300</t>
  </si>
  <si>
    <t>-1269402174</t>
  </si>
  <si>
    <t>851261131</t>
  </si>
  <si>
    <t>Montáž potrubí z trub litinových hrdlových s integrovaným těsněním otevřený výkop DN 100</t>
  </si>
  <si>
    <t>-2028308421</t>
  </si>
  <si>
    <t>228,0</t>
  </si>
  <si>
    <t>55253001</t>
  </si>
  <si>
    <t>trouba vodovodní z tvárné litiny s cementovou výstelkou DN 100</t>
  </si>
  <si>
    <t>-2000688469</t>
  </si>
  <si>
    <t>857242122</t>
  </si>
  <si>
    <t>Montáž litinových tvarovek jednoosých přírubových otevřený výkop DN 80</t>
  </si>
  <si>
    <t>2021426906</t>
  </si>
  <si>
    <t>HWL.505008020016</t>
  </si>
  <si>
    <t>KOLENO PATNÍ PŘÍRUBOVÉ DLOUHÉ 80</t>
  </si>
  <si>
    <t>-1223642547</t>
  </si>
  <si>
    <t>857262122</t>
  </si>
  <si>
    <t>Montáž litinových tvarovek jednoosých přírubových otevřený výkop DN 100</t>
  </si>
  <si>
    <t>-1442536317</t>
  </si>
  <si>
    <t>HWL.760210011816</t>
  </si>
  <si>
    <t>PŘÍRUBA - TAH - LITINA 100/118</t>
  </si>
  <si>
    <t>1258654506</t>
  </si>
  <si>
    <t>857261131</t>
  </si>
  <si>
    <t>Montáž litinových tvarovek jednoosých hrdlových otevřený výkop s integrovaným těsněním DN 100</t>
  </si>
  <si>
    <t>-405448470</t>
  </si>
  <si>
    <t>7+4+2+5</t>
  </si>
  <si>
    <t>HWL.MMK110000010</t>
  </si>
  <si>
    <t>TVAROVKA HRDLOVÁ TYTON MMK-kus 11° 100</t>
  </si>
  <si>
    <t>545848245</t>
  </si>
  <si>
    <t>HWL.MMK210000010</t>
  </si>
  <si>
    <t>TVAROVKA HRDLOVÁ TYTON MMK-kus 22° 100</t>
  </si>
  <si>
    <t>587946127</t>
  </si>
  <si>
    <t>27</t>
  </si>
  <si>
    <t>HWL.MMK310000010</t>
  </si>
  <si>
    <t>TVAROVKA HRDLOVÁ TYTON MMK-kus 30° 100</t>
  </si>
  <si>
    <t>-777926773</t>
  </si>
  <si>
    <t>28</t>
  </si>
  <si>
    <t>HWL.MMK410000010</t>
  </si>
  <si>
    <t>TVAROVKA HRDLOVÁ TYTON MMK-kus 45° 100</t>
  </si>
  <si>
    <t>-970300941</t>
  </si>
  <si>
    <t>29</t>
  </si>
  <si>
    <t>857263131</t>
  </si>
  <si>
    <t>Montáž litinových tvarovek odbočných hrdlových otevřený výkop s integrovaným těsněním DN 100</t>
  </si>
  <si>
    <t>-208880216</t>
  </si>
  <si>
    <t>" příloha 5 - specifikace materiálu"</t>
  </si>
  <si>
    <t>30</t>
  </si>
  <si>
    <t>HWL.MMB010008010</t>
  </si>
  <si>
    <t>TVAROVKA HRDLOVÁ TYTON MMB-kus 100/80</t>
  </si>
  <si>
    <t>2001802861</t>
  </si>
  <si>
    <t>31</t>
  </si>
  <si>
    <t>891241112</t>
  </si>
  <si>
    <t>Montáž vodovodních šoupátek otevřený výkop DN 80 vč. zemní soupravy</t>
  </si>
  <si>
    <t>1539069271</t>
  </si>
  <si>
    <t>32</t>
  </si>
  <si>
    <t>HWL.400208000016</t>
  </si>
  <si>
    <t>ŠOUPĚ E2 PŘÍRUBOVÉ KRÁTKÉ 80</t>
  </si>
  <si>
    <t>682252989</t>
  </si>
  <si>
    <t>33</t>
  </si>
  <si>
    <t>HWL.950205010001</t>
  </si>
  <si>
    <t>SOUPRAVA ZEMNÍ TELESKOPICKÁ E2-1,07-1,5 50-100 (1,07-1,5m)</t>
  </si>
  <si>
    <t>-913749517</t>
  </si>
  <si>
    <t>34</t>
  </si>
  <si>
    <t>899401112</t>
  </si>
  <si>
    <t>Osazení poklopů litinových šoupátkových</t>
  </si>
  <si>
    <t>1830978599</t>
  </si>
  <si>
    <t xml:space="preserve">"příloha 5- spewcifikace  materiálu"</t>
  </si>
  <si>
    <t xml:space="preserve"> 2,0</t>
  </si>
  <si>
    <t>35</t>
  </si>
  <si>
    <t>HWL.155000000000</t>
  </si>
  <si>
    <t>POKLOP ULIČNÍ LEHKÝ VODA</t>
  </si>
  <si>
    <t>1573316821</t>
  </si>
  <si>
    <t>36</t>
  </si>
  <si>
    <t>HWL.348100000000</t>
  </si>
  <si>
    <t xml:space="preserve">PODKLAD. DESKA  UNI UNI</t>
  </si>
  <si>
    <t>-1904492570</t>
  </si>
  <si>
    <t>37</t>
  </si>
  <si>
    <t>891247111</t>
  </si>
  <si>
    <t>Montáž hydrantů podzemních DN 80</t>
  </si>
  <si>
    <t>-1940372930</t>
  </si>
  <si>
    <t>38</t>
  </si>
  <si>
    <t>HWL.K24008015016</t>
  </si>
  <si>
    <t>HYDRANT DUO PODZEMNÍ 80/1,5 m</t>
  </si>
  <si>
    <t>2044767536</t>
  </si>
  <si>
    <t>39</t>
  </si>
  <si>
    <t>899401113</t>
  </si>
  <si>
    <t>Osazení poklopů litinových hydrantových</t>
  </si>
  <si>
    <t>2074839153</t>
  </si>
  <si>
    <t>40</t>
  </si>
  <si>
    <t>HWL.195000000002</t>
  </si>
  <si>
    <t>HYDRANTOVÝ POKLOP 21 kg / HAWLE - HYDRANT</t>
  </si>
  <si>
    <t>121600512</t>
  </si>
  <si>
    <t>41</t>
  </si>
  <si>
    <t>HWL.348200000000</t>
  </si>
  <si>
    <t xml:space="preserve">PODKLAD. DESKA  POD HYDRANT.POKLOP</t>
  </si>
  <si>
    <t>-568965022</t>
  </si>
  <si>
    <t>42</t>
  </si>
  <si>
    <t>892271111</t>
  </si>
  <si>
    <t xml:space="preserve">Tlaková zkouška vodou potrubí DN 100 </t>
  </si>
  <si>
    <t>-156864661</t>
  </si>
  <si>
    <t>43</t>
  </si>
  <si>
    <t>892273122</t>
  </si>
  <si>
    <t>Proplach a dezinfekce vodovodního potrubí DN od 80 do 125</t>
  </si>
  <si>
    <t>-1696932178</t>
  </si>
  <si>
    <t>44</t>
  </si>
  <si>
    <t>892372111</t>
  </si>
  <si>
    <t>Zabezpečení konců potrubí DN do 300 při tlakových zkouškách vodou</t>
  </si>
  <si>
    <t>394377111</t>
  </si>
  <si>
    <t>45</t>
  </si>
  <si>
    <t>899713111</t>
  </si>
  <si>
    <t xml:space="preserve">Orientační ocelové sloupky - výtyčka s tabulkou, betonový základ     D+M</t>
  </si>
  <si>
    <t>613012048</t>
  </si>
  <si>
    <t>"příloha 1 - str. 7"</t>
  </si>
  <si>
    <t>46</t>
  </si>
  <si>
    <t>899721112</t>
  </si>
  <si>
    <t>Signalizační vodič CYKY 2x2,5 mm2</t>
  </si>
  <si>
    <t>-1980204406</t>
  </si>
  <si>
    <t>230,0</t>
  </si>
  <si>
    <t>47</t>
  </si>
  <si>
    <t>899722113</t>
  </si>
  <si>
    <t>Krytí potrubí z plastů výstražnou fólií z PVC 30 cm</t>
  </si>
  <si>
    <t>1639473626</t>
  </si>
  <si>
    <t>48</t>
  </si>
  <si>
    <t>871000001R</t>
  </si>
  <si>
    <t xml:space="preserve">Náhradní zásobování - provizorní propojení  - suchovod PE 100, DN 100 vč.tvarovek, armatur, napojení, ukotvení, ochrana v místě přejezdů a odstranění</t>
  </si>
  <si>
    <t>-1680683567</t>
  </si>
  <si>
    <t>"příloha 1 - str. 4"</t>
  </si>
  <si>
    <t>250,0</t>
  </si>
  <si>
    <t>49</t>
  </si>
  <si>
    <t>892273122R</t>
  </si>
  <si>
    <t>Proplach a dezinfekce vodovodního potrubí DN 100 - suchovod</t>
  </si>
  <si>
    <t>478225784</t>
  </si>
  <si>
    <t>50</t>
  </si>
  <si>
    <t>892271111R</t>
  </si>
  <si>
    <t xml:space="preserve">Tlaková zkouška vodou potrubí DN 100  - suchovod</t>
  </si>
  <si>
    <t>913683164</t>
  </si>
  <si>
    <t>51</t>
  </si>
  <si>
    <t>100000002R</t>
  </si>
  <si>
    <t>Vypouštění a proplachy potrubí</t>
  </si>
  <si>
    <t>Kč</t>
  </si>
  <si>
    <t>183234452</t>
  </si>
  <si>
    <t xml:space="preserve">"příloha 1 - str.3 -  náklady na uvedení vodovodu do provozu, (odkalení odvzdušnění)"</t>
  </si>
  <si>
    <t xml:space="preserve"> 1,0</t>
  </si>
  <si>
    <t>52</t>
  </si>
  <si>
    <t>879221111R</t>
  </si>
  <si>
    <t xml:space="preserve">Přepojení přeložky na stávající vodovod  DN 100</t>
  </si>
  <si>
    <t>1182248041</t>
  </si>
  <si>
    <t>53</t>
  </si>
  <si>
    <t>998273102</t>
  </si>
  <si>
    <t>Přesun hmot pro trubní vedení z trub litinových otevřený výkop</t>
  </si>
  <si>
    <t>1745569700</t>
  </si>
  <si>
    <t xml:space="preserve">05 - SO 305  Přeložka vodovodu v km 4,540</t>
  </si>
  <si>
    <t>1147995614</t>
  </si>
  <si>
    <t>-874065550</t>
  </si>
  <si>
    <t>-1841153383</t>
  </si>
  <si>
    <t>"příloha 3, 4 - výstavba zahájena po provedení hrubých terenních úprav - 20,0 cm"</t>
  </si>
  <si>
    <t>164,0*(0,5+2,0)/2*1,5</t>
  </si>
  <si>
    <t>2109039415</t>
  </si>
  <si>
    <t>307,5</t>
  </si>
  <si>
    <t>-164,0*0,6*0,10</t>
  </si>
  <si>
    <t>-164,0*0,8*0,40</t>
  </si>
  <si>
    <t xml:space="preserve">"přebytečná zemina   62,3 m3"</t>
  </si>
  <si>
    <t>215652504</t>
  </si>
  <si>
    <t>164,0*0,8*0,40</t>
  </si>
  <si>
    <t>1046943699</t>
  </si>
  <si>
    <t>52,5*1,9</t>
  </si>
  <si>
    <t>-2060771319</t>
  </si>
  <si>
    <t>62,3</t>
  </si>
  <si>
    <t>1454105965</t>
  </si>
  <si>
    <t>5*62,3</t>
  </si>
  <si>
    <t>-1403666752</t>
  </si>
  <si>
    <t>62,3*1,6</t>
  </si>
  <si>
    <t>1152008878</t>
  </si>
  <si>
    <t>1334129032</t>
  </si>
  <si>
    <t>164,0*0,6*0,10</t>
  </si>
  <si>
    <t>-195429931</t>
  </si>
  <si>
    <t>1*0,10</t>
  </si>
  <si>
    <t>-1405661518</t>
  </si>
  <si>
    <t>1963514535</t>
  </si>
  <si>
    <t xml:space="preserve">"příloha 1 str. 3, km 0,0635-0,1005, km 0,1065-0,1355  a  příloha 5"</t>
  </si>
  <si>
    <t>37,0+29,0</t>
  </si>
  <si>
    <t>-1215315586</t>
  </si>
  <si>
    <t xml:space="preserve">66,0*1,1  </t>
  </si>
  <si>
    <t>-1650958216</t>
  </si>
  <si>
    <t>39,0+32,0</t>
  </si>
  <si>
    <t>899913135</t>
  </si>
  <si>
    <t>Uzavírací manžeta chráničky potrubí DN 80 x 300</t>
  </si>
  <si>
    <t>-290976332</t>
  </si>
  <si>
    <t>851241131</t>
  </si>
  <si>
    <t>Montáž potrubí z trub litinových hrdlových s integrovaným těsněním otevřený výkop DN 80</t>
  </si>
  <si>
    <t>-1343687310</t>
  </si>
  <si>
    <t>164,0</t>
  </si>
  <si>
    <t>55253000</t>
  </si>
  <si>
    <t>trouba vodovodní litinová s cementovou výstelkou DN 80 mm</t>
  </si>
  <si>
    <t>2115198948</t>
  </si>
  <si>
    <t>857241131</t>
  </si>
  <si>
    <t>Montáž litinových tvarovek jednoosých hrdlových otevřený výkop s integrovaným těsněním DN 80</t>
  </si>
  <si>
    <t>1687822890</t>
  </si>
  <si>
    <t>1+3</t>
  </si>
  <si>
    <t>HWL.MMK308000010</t>
  </si>
  <si>
    <t>TVAROVKA HRDLOVÁ TYTON MMK-kus 30° 80</t>
  </si>
  <si>
    <t>668123768</t>
  </si>
  <si>
    <t>HWL.MMK408000010</t>
  </si>
  <si>
    <t>TVAROVKA HRDLOVÁ TYTON MMK-kus 45° 80</t>
  </si>
  <si>
    <t>1541046055</t>
  </si>
  <si>
    <t xml:space="preserve">Montáž litinových tvarovek jednoosých přírubových  DN 80</t>
  </si>
  <si>
    <t>1109678027</t>
  </si>
  <si>
    <t>1,0+2,0</t>
  </si>
  <si>
    <t>1552119883</t>
  </si>
  <si>
    <t>HWL.760208009816</t>
  </si>
  <si>
    <t>PŘÍRUBA - TAH - LITINA 80/98</t>
  </si>
  <si>
    <t>-426210033</t>
  </si>
  <si>
    <t>857243131</t>
  </si>
  <si>
    <t>Montáž litinových tvarovek odbočných hrdlových otevřený výkop s integrovaným těsněním DN 80</t>
  </si>
  <si>
    <t>-533165700</t>
  </si>
  <si>
    <t>HWL.MMB008008010</t>
  </si>
  <si>
    <t>TVAROVKA HRDLOVÁ TYTON MMB-kus 80/80</t>
  </si>
  <si>
    <t>2008835067</t>
  </si>
  <si>
    <t>-1449065372</t>
  </si>
  <si>
    <t>414346613</t>
  </si>
  <si>
    <t>-1267303782</t>
  </si>
  <si>
    <t>1937885071</t>
  </si>
  <si>
    <t>1955117514</t>
  </si>
  <si>
    <t>2081428413</t>
  </si>
  <si>
    <t>-1448499996</t>
  </si>
  <si>
    <t>2015589849</t>
  </si>
  <si>
    <t>-1989513243</t>
  </si>
  <si>
    <t>1992666974</t>
  </si>
  <si>
    <t>-320032965</t>
  </si>
  <si>
    <t>892241111</t>
  </si>
  <si>
    <t>Tlaková zkouška vodou potrubí do 80</t>
  </si>
  <si>
    <t>-610406711</t>
  </si>
  <si>
    <t>1600323024</t>
  </si>
  <si>
    <t>1306774824</t>
  </si>
  <si>
    <t>-189979746</t>
  </si>
  <si>
    <t>-1153361645</t>
  </si>
  <si>
    <t>174,0</t>
  </si>
  <si>
    <t>-1033730520</t>
  </si>
  <si>
    <t xml:space="preserve">Náhradní zásobování - provizorní propojení  - suchovod PE 100, DN 80 vč.tvarovek, armatur, napojení, ukotvení, ochrana v místě přejezdů a odstranění</t>
  </si>
  <si>
    <t>231610623</t>
  </si>
  <si>
    <t>200,0</t>
  </si>
  <si>
    <t>Proplach a dezinfekce vodovodního potrubí DN 80 - suchovod</t>
  </si>
  <si>
    <t>-1107856038</t>
  </si>
  <si>
    <t>892241111R</t>
  </si>
  <si>
    <t>Tlaková zkouška vodou potrubí do 80 - suchovod</t>
  </si>
  <si>
    <t>1055663018</t>
  </si>
  <si>
    <t>1843873625</t>
  </si>
  <si>
    <t xml:space="preserve">Přepojení přeložky na stávající vodovod  DN 80</t>
  </si>
  <si>
    <t>-954222464</t>
  </si>
  <si>
    <t>1176709406</t>
  </si>
  <si>
    <t xml:space="preserve">06 - SO 306  Ochrana HOZ v km 5,041</t>
  </si>
  <si>
    <t>-578510336</t>
  </si>
  <si>
    <t>10*4,0</t>
  </si>
  <si>
    <t>-1249076566</t>
  </si>
  <si>
    <t xml:space="preserve">"příloha 3 a příloha  4"</t>
  </si>
  <si>
    <t>18,0*(1,11+1,27+1,1)/3*0,5</t>
  </si>
  <si>
    <t>174253302</t>
  </si>
  <si>
    <t>Zásyp rýh pro drény hl přes 1,0 do 1,5 m</t>
  </si>
  <si>
    <t>-244992289</t>
  </si>
  <si>
    <t>12,4</t>
  </si>
  <si>
    <t>"- lože štěrkopískové"</t>
  </si>
  <si>
    <t>-18,0*0,5*0,10</t>
  </si>
  <si>
    <t>"- obsyp štěrkopískový"</t>
  </si>
  <si>
    <t>-18,0*0,5*0,4</t>
  </si>
  <si>
    <t>-2,6</t>
  </si>
  <si>
    <t xml:space="preserve">"přebytečná zemina   7,1 m3"</t>
  </si>
  <si>
    <t>-1259626329</t>
  </si>
  <si>
    <t>18,0*0,5*0,4</t>
  </si>
  <si>
    <t>-1301252254</t>
  </si>
  <si>
    <t>3,6*1,9</t>
  </si>
  <si>
    <t>25657143</t>
  </si>
  <si>
    <t>7,1</t>
  </si>
  <si>
    <t>-906989048</t>
  </si>
  <si>
    <t>7,1*1,6</t>
  </si>
  <si>
    <t>-414557163</t>
  </si>
  <si>
    <t>803205660</t>
  </si>
  <si>
    <t>18,0*0,5*0,10</t>
  </si>
  <si>
    <t>"pro šachty"</t>
  </si>
  <si>
    <t>1,2*1,2*0,10*2</t>
  </si>
  <si>
    <t>Podkladní desky z betonu prostého tř. C 16/20 otevřený výkop</t>
  </si>
  <si>
    <t>1410438710</t>
  </si>
  <si>
    <t>2*1,0*1,0*0,10</t>
  </si>
  <si>
    <t>1589436392</t>
  </si>
  <si>
    <t>18,0</t>
  </si>
  <si>
    <t>-1024521459</t>
  </si>
  <si>
    <t>-372299332</t>
  </si>
  <si>
    <t xml:space="preserve">07 - SO 307  Prodloužení kanalizace v km 0,328-0,600</t>
  </si>
  <si>
    <t>1342887094</t>
  </si>
  <si>
    <t>60*4,0</t>
  </si>
  <si>
    <t>-953494474</t>
  </si>
  <si>
    <t>132254205</t>
  </si>
  <si>
    <t>Hloubení zapažených rýh š do 2000 mm v hornině třídy těžitelnosti I skupiny 3 objem do 1000 m3</t>
  </si>
  <si>
    <t>1842531860</t>
  </si>
  <si>
    <t>"příloha 3, 4"</t>
  </si>
  <si>
    <t>271,0*(1,85+2,2+2,49+2,33+2,05+1,84)/6*1,3</t>
  </si>
  <si>
    <t>"+ rozšíření pro Š "</t>
  </si>
  <si>
    <t>(3*1,2*1,2*2,4)+(4*1,2*1,2*2,1)</t>
  </si>
  <si>
    <t>151101101</t>
  </si>
  <si>
    <t>Zřízení příložného pažení a rozepření stěn rýh hl do 2 m</t>
  </si>
  <si>
    <t>-1753996728</t>
  </si>
  <si>
    <t>271,0*(1,85+2,2+2,349+2,33+2,05+1,84)/6*2</t>
  </si>
  <si>
    <t>151101111</t>
  </si>
  <si>
    <t>Odstranění příložného pažení a rozepření stěn rýh hl do 2 m</t>
  </si>
  <si>
    <t>-541925736</t>
  </si>
  <si>
    <t>1139,9</t>
  </si>
  <si>
    <t>1269530498</t>
  </si>
  <si>
    <t>771,7</t>
  </si>
  <si>
    <t>-271,0*1,3*0,10</t>
  </si>
  <si>
    <t>-271,0*1,3*0,6</t>
  </si>
  <si>
    <t>-22,5</t>
  </si>
  <si>
    <t xml:space="preserve">"přebytečná zemina   269,1 m3"</t>
  </si>
  <si>
    <t>145142855</t>
  </si>
  <si>
    <t>271,0*1,3*0,6</t>
  </si>
  <si>
    <t>"- potrubí DN 300"</t>
  </si>
  <si>
    <t>-271,0*0,065</t>
  </si>
  <si>
    <t>-1968195382</t>
  </si>
  <si>
    <t>193,8*1,9</t>
  </si>
  <si>
    <t>162351103</t>
  </si>
  <si>
    <t>Vodorovné přemístění přes 50 do 500 m výkopku/sypaniny z horniny třídy těžitelnosti I skupiny 1 až 3</t>
  </si>
  <si>
    <t>-555201326</t>
  </si>
  <si>
    <t xml:space="preserve">"mezideponi a zpět na zásyp - výpočet v pol. 174201101" </t>
  </si>
  <si>
    <t>502,6+502,6</t>
  </si>
  <si>
    <t>167151111</t>
  </si>
  <si>
    <t>Nakládání výkopku z hornin třídy těžitelnosti I skupiny 1 až 3 přes 100 m3</t>
  </si>
  <si>
    <t>1688017731</t>
  </si>
  <si>
    <t>"na mezideponii"</t>
  </si>
  <si>
    <t>502,6</t>
  </si>
  <si>
    <t>-1059893733</t>
  </si>
  <si>
    <t>269,1</t>
  </si>
  <si>
    <t>-468717395</t>
  </si>
  <si>
    <t>269,1*1,6</t>
  </si>
  <si>
    <t>-1112660287</t>
  </si>
  <si>
    <t>271,0*2,0</t>
  </si>
  <si>
    <t>171000001R</t>
  </si>
  <si>
    <t>2105425915</t>
  </si>
  <si>
    <t>-1574350386</t>
  </si>
  <si>
    <t>271,0*1,3*0,10</t>
  </si>
  <si>
    <t>7*2,0*2,0*0,10</t>
  </si>
  <si>
    <t>-1483986101</t>
  </si>
  <si>
    <t>7*1,5*1,5*0,10</t>
  </si>
  <si>
    <t>871375241</t>
  </si>
  <si>
    <t>Kanalizační potrubí z tvrdého PVC vícevrstvé tuhost třídy SN12 DN 300</t>
  </si>
  <si>
    <t>1564257549</t>
  </si>
  <si>
    <t>"příloha 1, str.3"</t>
  </si>
  <si>
    <t>271,0</t>
  </si>
  <si>
    <t>877375211</t>
  </si>
  <si>
    <t>Montáž tvarovek z tvrdého PVC-systém KG nebo z polypropylenu-systém KG 2000 jednoosé DN 300</t>
  </si>
  <si>
    <t>-994136304</t>
  </si>
  <si>
    <t>12,0</t>
  </si>
  <si>
    <t>28612253</t>
  </si>
  <si>
    <t>vložka šachtová kanalizační DN 315</t>
  </si>
  <si>
    <t>-1389057759</t>
  </si>
  <si>
    <t>877375221</t>
  </si>
  <si>
    <t>Montáž tvarovek z tvrdého PVC-systém KG nebo z polypropylenu-systém KG 2000 dvouosé DN 300</t>
  </si>
  <si>
    <t>795297042</t>
  </si>
  <si>
    <t>10,0</t>
  </si>
  <si>
    <t>28611405</t>
  </si>
  <si>
    <t>odbočka kanalizační plastová s hrdlem KG 300/200/45°</t>
  </si>
  <si>
    <t>692072112</t>
  </si>
  <si>
    <t>-1332436949</t>
  </si>
  <si>
    <t>-1373423002</t>
  </si>
  <si>
    <t xml:space="preserve">Zřízení šachet kanalizačních z betonových dílců na potrubí DN 300 dno beton tř. C 25/30  D+M</t>
  </si>
  <si>
    <t>-1132126704</t>
  </si>
  <si>
    <t xml:space="preserve">"příloha 5 - revizní šachty vodonepropustné, dodávka a osazení - montáž dna  skruží vč. stupadel, prstenců, poklopu s odvětrání"</t>
  </si>
  <si>
    <t>-177494520</t>
  </si>
  <si>
    <t>"příloha 2 - zaústění do stávající kanalizace"</t>
  </si>
  <si>
    <t>998276101</t>
  </si>
  <si>
    <t>Přesun hmot pro trubní vedení z trub z plastických hmot otevřený výkop</t>
  </si>
  <si>
    <t>-371345744</t>
  </si>
</sst>
</file>

<file path=xl/styles.xml><?xml version="1.0" encoding="utf-8"?>
<styleSheet xmlns="http://schemas.openxmlformats.org/spreadsheetml/2006/main">
  <numFmts count="3">
    <numFmt numFmtId="164" formatCode="#,##0.00%"/>
    <numFmt numFmtId="165" formatCode="dd\.mm\.yyyy"/>
    <numFmt numFmtId="166" formatCode="#,##0.00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9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4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4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4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4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4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styles" Target="styles.xml" /><Relationship Id="rId25" Type="http://schemas.openxmlformats.org/officeDocument/2006/relationships/theme" Target="theme/theme1.xml" /><Relationship Id="rId26" Type="http://schemas.openxmlformats.org/officeDocument/2006/relationships/calcChain" Target="calcChain.xml" /><Relationship Id="rId2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drawing" Target="../drawings/drawing20.xml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drawing" Target="../drawings/drawing21.xml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drawing" Target="../drawings/drawing22.xml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drawing" Target="../drawings/drawing2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27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29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29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27</v>
      </c>
      <c r="AL14" s="23"/>
      <c r="AM14" s="23"/>
      <c r="AN14" s="35" t="s">
        <v>29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27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32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26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27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32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34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16.5" customHeight="1">
      <c r="B23" s="22"/>
      <c r="C23" s="23"/>
      <c r="D23" s="23"/>
      <c r="E23" s="37" t="s">
        <v>1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35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36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37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38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39</v>
      </c>
      <c r="E29" s="48"/>
      <c r="F29" s="33" t="s">
        <v>40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41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42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43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44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45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46</v>
      </c>
      <c r="U35" s="55"/>
      <c r="V35" s="55"/>
      <c r="W35" s="55"/>
      <c r="X35" s="57" t="s">
        <v>47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48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49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50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51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50</v>
      </c>
      <c r="AI60" s="43"/>
      <c r="AJ60" s="43"/>
      <c r="AK60" s="43"/>
      <c r="AL60" s="43"/>
      <c r="AM60" s="65" t="s">
        <v>51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52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53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50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51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50</v>
      </c>
      <c r="AI75" s="43"/>
      <c r="AJ75" s="43"/>
      <c r="AK75" s="43"/>
      <c r="AL75" s="43"/>
      <c r="AM75" s="65" t="s">
        <v>51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54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315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NAPOJENÍ ROKYCANSKA NA DÁLNICI D5, I. ETAPA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20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>Rokycansko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22</v>
      </c>
      <c r="AJ87" s="41"/>
      <c r="AK87" s="41"/>
      <c r="AL87" s="41"/>
      <c r="AM87" s="80" t="str">
        <f>IF(AN8= "","",AN8)</f>
        <v>26. 4. 2022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15.15" customHeight="1">
      <c r="A89" s="39"/>
      <c r="B89" s="40"/>
      <c r="C89" s="33" t="s">
        <v>24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 xml:space="preserve"> 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30</v>
      </c>
      <c r="AJ89" s="41"/>
      <c r="AK89" s="41"/>
      <c r="AL89" s="41"/>
      <c r="AM89" s="81" t="str">
        <f>IF(E17="","",E17)</f>
        <v>Ing. J. Egermaier</v>
      </c>
      <c r="AN89" s="72"/>
      <c r="AO89" s="72"/>
      <c r="AP89" s="72"/>
      <c r="AQ89" s="41"/>
      <c r="AR89" s="45"/>
      <c r="AS89" s="82" t="s">
        <v>55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3" t="s">
        <v>28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33</v>
      </c>
      <c r="AJ90" s="41"/>
      <c r="AK90" s="41"/>
      <c r="AL90" s="41"/>
      <c r="AM90" s="81" t="str">
        <f>IF(E20="","",E20)</f>
        <v xml:space="preserve"> 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56</v>
      </c>
      <c r="D92" s="95"/>
      <c r="E92" s="95"/>
      <c r="F92" s="95"/>
      <c r="G92" s="95"/>
      <c r="H92" s="96"/>
      <c r="I92" s="97" t="s">
        <v>57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58</v>
      </c>
      <c r="AH92" s="95"/>
      <c r="AI92" s="95"/>
      <c r="AJ92" s="95"/>
      <c r="AK92" s="95"/>
      <c r="AL92" s="95"/>
      <c r="AM92" s="95"/>
      <c r="AN92" s="97" t="s">
        <v>59</v>
      </c>
      <c r="AO92" s="95"/>
      <c r="AP92" s="99"/>
      <c r="AQ92" s="100" t="s">
        <v>60</v>
      </c>
      <c r="AR92" s="45"/>
      <c r="AS92" s="101" t="s">
        <v>61</v>
      </c>
      <c r="AT92" s="102" t="s">
        <v>62</v>
      </c>
      <c r="AU92" s="102" t="s">
        <v>63</v>
      </c>
      <c r="AV92" s="102" t="s">
        <v>64</v>
      </c>
      <c r="AW92" s="102" t="s">
        <v>65</v>
      </c>
      <c r="AX92" s="102" t="s">
        <v>66</v>
      </c>
      <c r="AY92" s="102" t="s">
        <v>67</v>
      </c>
      <c r="AZ92" s="102" t="s">
        <v>68</v>
      </c>
      <c r="BA92" s="102" t="s">
        <v>69</v>
      </c>
      <c r="BB92" s="102" t="s">
        <v>70</v>
      </c>
      <c r="BC92" s="102" t="s">
        <v>71</v>
      </c>
      <c r="BD92" s="103" t="s">
        <v>72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73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ROUND(AG95+AG102+AG110+SUM(AG116:AG119),2)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ROUND(AS95+AS102+AS110+SUM(AS116:AS119),2)</f>
        <v>0</v>
      </c>
      <c r="AT94" s="115">
        <f>ROUND(SUM(AV94:AW94),2)</f>
        <v>0</v>
      </c>
      <c r="AU94" s="116">
        <f>ROUND(AU95+AU102+AU110+SUM(AU116:AU119),5)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ROUND(AZ95+AZ102+AZ110+SUM(AZ116:AZ119),2)</f>
        <v>0</v>
      </c>
      <c r="BA94" s="115">
        <f>ROUND(BA95+BA102+BA110+SUM(BA116:BA119),2)</f>
        <v>0</v>
      </c>
      <c r="BB94" s="115">
        <f>ROUND(BB95+BB102+BB110+SUM(BB116:BB119),2)</f>
        <v>0</v>
      </c>
      <c r="BC94" s="115">
        <f>ROUND(BC95+BC102+BC110+SUM(BC116:BC119),2)</f>
        <v>0</v>
      </c>
      <c r="BD94" s="117">
        <f>ROUND(BD95+BD102+BD110+SUM(BD116:BD119),2)</f>
        <v>0</v>
      </c>
      <c r="BE94" s="6"/>
      <c r="BS94" s="118" t="s">
        <v>74</v>
      </c>
      <c r="BT94" s="118" t="s">
        <v>75</v>
      </c>
      <c r="BU94" s="119" t="s">
        <v>76</v>
      </c>
      <c r="BV94" s="118" t="s">
        <v>77</v>
      </c>
      <c r="BW94" s="118" t="s">
        <v>5</v>
      </c>
      <c r="BX94" s="118" t="s">
        <v>78</v>
      </c>
      <c r="CL94" s="118" t="s">
        <v>1</v>
      </c>
    </row>
    <row r="95" s="7" customFormat="1" ht="24.75" customHeight="1">
      <c r="A95" s="7"/>
      <c r="B95" s="120"/>
      <c r="C95" s="121"/>
      <c r="D95" s="122" t="s">
        <v>79</v>
      </c>
      <c r="E95" s="122"/>
      <c r="F95" s="122"/>
      <c r="G95" s="122"/>
      <c r="H95" s="122"/>
      <c r="I95" s="123"/>
      <c r="J95" s="122" t="s">
        <v>80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ROUND(SUM(AG96:AG101),2)</f>
        <v>0</v>
      </c>
      <c r="AH95" s="123"/>
      <c r="AI95" s="123"/>
      <c r="AJ95" s="123"/>
      <c r="AK95" s="123"/>
      <c r="AL95" s="123"/>
      <c r="AM95" s="123"/>
      <c r="AN95" s="125">
        <f>SUM(AG95,AT95)</f>
        <v>0</v>
      </c>
      <c r="AO95" s="123"/>
      <c r="AP95" s="123"/>
      <c r="AQ95" s="126" t="s">
        <v>81</v>
      </c>
      <c r="AR95" s="127"/>
      <c r="AS95" s="128">
        <f>ROUND(SUM(AS96:AS101),2)</f>
        <v>0</v>
      </c>
      <c r="AT95" s="129">
        <f>ROUND(SUM(AV95:AW95),2)</f>
        <v>0</v>
      </c>
      <c r="AU95" s="130">
        <f>ROUND(SUM(AU96:AU101),5)</f>
        <v>0</v>
      </c>
      <c r="AV95" s="129">
        <f>ROUND(AZ95*L29,2)</f>
        <v>0</v>
      </c>
      <c r="AW95" s="129">
        <f>ROUND(BA95*L30,2)</f>
        <v>0</v>
      </c>
      <c r="AX95" s="129">
        <f>ROUND(BB95*L29,2)</f>
        <v>0</v>
      </c>
      <c r="AY95" s="129">
        <f>ROUND(BC95*L30,2)</f>
        <v>0</v>
      </c>
      <c r="AZ95" s="129">
        <f>ROUND(SUM(AZ96:AZ101),2)</f>
        <v>0</v>
      </c>
      <c r="BA95" s="129">
        <f>ROUND(SUM(BA96:BA101),2)</f>
        <v>0</v>
      </c>
      <c r="BB95" s="129">
        <f>ROUND(SUM(BB96:BB101),2)</f>
        <v>0</v>
      </c>
      <c r="BC95" s="129">
        <f>ROUND(SUM(BC96:BC101),2)</f>
        <v>0</v>
      </c>
      <c r="BD95" s="131">
        <f>ROUND(SUM(BD96:BD101),2)</f>
        <v>0</v>
      </c>
      <c r="BE95" s="7"/>
      <c r="BS95" s="132" t="s">
        <v>74</v>
      </c>
      <c r="BT95" s="132" t="s">
        <v>82</v>
      </c>
      <c r="BU95" s="132" t="s">
        <v>76</v>
      </c>
      <c r="BV95" s="132" t="s">
        <v>77</v>
      </c>
      <c r="BW95" s="132" t="s">
        <v>83</v>
      </c>
      <c r="BX95" s="132" t="s">
        <v>5</v>
      </c>
      <c r="CL95" s="132" t="s">
        <v>1</v>
      </c>
      <c r="CM95" s="132" t="s">
        <v>84</v>
      </c>
    </row>
    <row r="96" s="4" customFormat="1" ht="23.25" customHeight="1">
      <c r="A96" s="133" t="s">
        <v>85</v>
      </c>
      <c r="B96" s="71"/>
      <c r="C96" s="134"/>
      <c r="D96" s="134"/>
      <c r="E96" s="135" t="s">
        <v>86</v>
      </c>
      <c r="F96" s="135"/>
      <c r="G96" s="135"/>
      <c r="H96" s="135"/>
      <c r="I96" s="135"/>
      <c r="J96" s="134"/>
      <c r="K96" s="135" t="s">
        <v>87</v>
      </c>
      <c r="L96" s="135"/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  <c r="Z96" s="135"/>
      <c r="AA96" s="135"/>
      <c r="AB96" s="135"/>
      <c r="AC96" s="135"/>
      <c r="AD96" s="135"/>
      <c r="AE96" s="135"/>
      <c r="AF96" s="135"/>
      <c r="AG96" s="136">
        <f>'01.1 - SO 301-1  Svodný d...'!J32</f>
        <v>0</v>
      </c>
      <c r="AH96" s="134"/>
      <c r="AI96" s="134"/>
      <c r="AJ96" s="134"/>
      <c r="AK96" s="134"/>
      <c r="AL96" s="134"/>
      <c r="AM96" s="134"/>
      <c r="AN96" s="136">
        <f>SUM(AG96,AT96)</f>
        <v>0</v>
      </c>
      <c r="AO96" s="134"/>
      <c r="AP96" s="134"/>
      <c r="AQ96" s="137" t="s">
        <v>88</v>
      </c>
      <c r="AR96" s="73"/>
      <c r="AS96" s="138">
        <v>0</v>
      </c>
      <c r="AT96" s="139">
        <f>ROUND(SUM(AV96:AW96),2)</f>
        <v>0</v>
      </c>
      <c r="AU96" s="140">
        <f>'01.1 - SO 301-1  Svodný d...'!P125</f>
        <v>0</v>
      </c>
      <c r="AV96" s="139">
        <f>'01.1 - SO 301-1  Svodný d...'!J35</f>
        <v>0</v>
      </c>
      <c r="AW96" s="139">
        <f>'01.1 - SO 301-1  Svodný d...'!J36</f>
        <v>0</v>
      </c>
      <c r="AX96" s="139">
        <f>'01.1 - SO 301-1  Svodný d...'!J37</f>
        <v>0</v>
      </c>
      <c r="AY96" s="139">
        <f>'01.1 - SO 301-1  Svodný d...'!J38</f>
        <v>0</v>
      </c>
      <c r="AZ96" s="139">
        <f>'01.1 - SO 301-1  Svodný d...'!F35</f>
        <v>0</v>
      </c>
      <c r="BA96" s="139">
        <f>'01.1 - SO 301-1  Svodný d...'!F36</f>
        <v>0</v>
      </c>
      <c r="BB96" s="139">
        <f>'01.1 - SO 301-1  Svodný d...'!F37</f>
        <v>0</v>
      </c>
      <c r="BC96" s="139">
        <f>'01.1 - SO 301-1  Svodný d...'!F38</f>
        <v>0</v>
      </c>
      <c r="BD96" s="141">
        <f>'01.1 - SO 301-1  Svodný d...'!F39</f>
        <v>0</v>
      </c>
      <c r="BE96" s="4"/>
      <c r="BT96" s="142" t="s">
        <v>84</v>
      </c>
      <c r="BV96" s="142" t="s">
        <v>77</v>
      </c>
      <c r="BW96" s="142" t="s">
        <v>89</v>
      </c>
      <c r="BX96" s="142" t="s">
        <v>83</v>
      </c>
      <c r="CL96" s="142" t="s">
        <v>1</v>
      </c>
    </row>
    <row r="97" s="4" customFormat="1" ht="23.25" customHeight="1">
      <c r="A97" s="133" t="s">
        <v>85</v>
      </c>
      <c r="B97" s="71"/>
      <c r="C97" s="134"/>
      <c r="D97" s="134"/>
      <c r="E97" s="135" t="s">
        <v>90</v>
      </c>
      <c r="F97" s="135"/>
      <c r="G97" s="135"/>
      <c r="H97" s="135"/>
      <c r="I97" s="135"/>
      <c r="J97" s="134"/>
      <c r="K97" s="135" t="s">
        <v>91</v>
      </c>
      <c r="L97" s="135"/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5"/>
      <c r="AA97" s="135"/>
      <c r="AB97" s="135"/>
      <c r="AC97" s="135"/>
      <c r="AD97" s="135"/>
      <c r="AE97" s="135"/>
      <c r="AF97" s="135"/>
      <c r="AG97" s="136">
        <f>'01.2 - SO 301-2  Svodný d...'!J32</f>
        <v>0</v>
      </c>
      <c r="AH97" s="134"/>
      <c r="AI97" s="134"/>
      <c r="AJ97" s="134"/>
      <c r="AK97" s="134"/>
      <c r="AL97" s="134"/>
      <c r="AM97" s="134"/>
      <c r="AN97" s="136">
        <f>SUM(AG97,AT97)</f>
        <v>0</v>
      </c>
      <c r="AO97" s="134"/>
      <c r="AP97" s="134"/>
      <c r="AQ97" s="137" t="s">
        <v>88</v>
      </c>
      <c r="AR97" s="73"/>
      <c r="AS97" s="138">
        <v>0</v>
      </c>
      <c r="AT97" s="139">
        <f>ROUND(SUM(AV97:AW97),2)</f>
        <v>0</v>
      </c>
      <c r="AU97" s="140">
        <f>'01.2 - SO 301-2  Svodný d...'!P125</f>
        <v>0</v>
      </c>
      <c r="AV97" s="139">
        <f>'01.2 - SO 301-2  Svodný d...'!J35</f>
        <v>0</v>
      </c>
      <c r="AW97" s="139">
        <f>'01.2 - SO 301-2  Svodný d...'!J36</f>
        <v>0</v>
      </c>
      <c r="AX97" s="139">
        <f>'01.2 - SO 301-2  Svodný d...'!J37</f>
        <v>0</v>
      </c>
      <c r="AY97" s="139">
        <f>'01.2 - SO 301-2  Svodný d...'!J38</f>
        <v>0</v>
      </c>
      <c r="AZ97" s="139">
        <f>'01.2 - SO 301-2  Svodný d...'!F35</f>
        <v>0</v>
      </c>
      <c r="BA97" s="139">
        <f>'01.2 - SO 301-2  Svodný d...'!F36</f>
        <v>0</v>
      </c>
      <c r="BB97" s="139">
        <f>'01.2 - SO 301-2  Svodný d...'!F37</f>
        <v>0</v>
      </c>
      <c r="BC97" s="139">
        <f>'01.2 - SO 301-2  Svodný d...'!F38</f>
        <v>0</v>
      </c>
      <c r="BD97" s="141">
        <f>'01.2 - SO 301-2  Svodný d...'!F39</f>
        <v>0</v>
      </c>
      <c r="BE97" s="4"/>
      <c r="BT97" s="142" t="s">
        <v>84</v>
      </c>
      <c r="BV97" s="142" t="s">
        <v>77</v>
      </c>
      <c r="BW97" s="142" t="s">
        <v>92</v>
      </c>
      <c r="BX97" s="142" t="s">
        <v>83</v>
      </c>
      <c r="CL97" s="142" t="s">
        <v>1</v>
      </c>
    </row>
    <row r="98" s="4" customFormat="1" ht="23.25" customHeight="1">
      <c r="A98" s="133" t="s">
        <v>85</v>
      </c>
      <c r="B98" s="71"/>
      <c r="C98" s="134"/>
      <c r="D98" s="134"/>
      <c r="E98" s="135" t="s">
        <v>93</v>
      </c>
      <c r="F98" s="135"/>
      <c r="G98" s="135"/>
      <c r="H98" s="135"/>
      <c r="I98" s="135"/>
      <c r="J98" s="134"/>
      <c r="K98" s="135" t="s">
        <v>94</v>
      </c>
      <c r="L98" s="135"/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  <c r="AA98" s="135"/>
      <c r="AB98" s="135"/>
      <c r="AC98" s="135"/>
      <c r="AD98" s="135"/>
      <c r="AE98" s="135"/>
      <c r="AF98" s="135"/>
      <c r="AG98" s="136">
        <f>'01.3 - SO 301-3  Svodný d...'!J32</f>
        <v>0</v>
      </c>
      <c r="AH98" s="134"/>
      <c r="AI98" s="134"/>
      <c r="AJ98" s="134"/>
      <c r="AK98" s="134"/>
      <c r="AL98" s="134"/>
      <c r="AM98" s="134"/>
      <c r="AN98" s="136">
        <f>SUM(AG98,AT98)</f>
        <v>0</v>
      </c>
      <c r="AO98" s="134"/>
      <c r="AP98" s="134"/>
      <c r="AQ98" s="137" t="s">
        <v>88</v>
      </c>
      <c r="AR98" s="73"/>
      <c r="AS98" s="138">
        <v>0</v>
      </c>
      <c r="AT98" s="139">
        <f>ROUND(SUM(AV98:AW98),2)</f>
        <v>0</v>
      </c>
      <c r="AU98" s="140">
        <f>'01.3 - SO 301-3  Svodný d...'!P125</f>
        <v>0</v>
      </c>
      <c r="AV98" s="139">
        <f>'01.3 - SO 301-3  Svodný d...'!J35</f>
        <v>0</v>
      </c>
      <c r="AW98" s="139">
        <f>'01.3 - SO 301-3  Svodný d...'!J36</f>
        <v>0</v>
      </c>
      <c r="AX98" s="139">
        <f>'01.3 - SO 301-3  Svodný d...'!J37</f>
        <v>0</v>
      </c>
      <c r="AY98" s="139">
        <f>'01.3 - SO 301-3  Svodný d...'!J38</f>
        <v>0</v>
      </c>
      <c r="AZ98" s="139">
        <f>'01.3 - SO 301-3  Svodný d...'!F35</f>
        <v>0</v>
      </c>
      <c r="BA98" s="139">
        <f>'01.3 - SO 301-3  Svodný d...'!F36</f>
        <v>0</v>
      </c>
      <c r="BB98" s="139">
        <f>'01.3 - SO 301-3  Svodný d...'!F37</f>
        <v>0</v>
      </c>
      <c r="BC98" s="139">
        <f>'01.3 - SO 301-3  Svodný d...'!F38</f>
        <v>0</v>
      </c>
      <c r="BD98" s="141">
        <f>'01.3 - SO 301-3  Svodný d...'!F39</f>
        <v>0</v>
      </c>
      <c r="BE98" s="4"/>
      <c r="BT98" s="142" t="s">
        <v>84</v>
      </c>
      <c r="BV98" s="142" t="s">
        <v>77</v>
      </c>
      <c r="BW98" s="142" t="s">
        <v>95</v>
      </c>
      <c r="BX98" s="142" t="s">
        <v>83</v>
      </c>
      <c r="CL98" s="142" t="s">
        <v>1</v>
      </c>
    </row>
    <row r="99" s="4" customFormat="1" ht="23.25" customHeight="1">
      <c r="A99" s="133" t="s">
        <v>85</v>
      </c>
      <c r="B99" s="71"/>
      <c r="C99" s="134"/>
      <c r="D99" s="134"/>
      <c r="E99" s="135" t="s">
        <v>96</v>
      </c>
      <c r="F99" s="135"/>
      <c r="G99" s="135"/>
      <c r="H99" s="135"/>
      <c r="I99" s="135"/>
      <c r="J99" s="134"/>
      <c r="K99" s="135" t="s">
        <v>97</v>
      </c>
      <c r="L99" s="135"/>
      <c r="M99" s="135"/>
      <c r="N99" s="135"/>
      <c r="O99" s="135"/>
      <c r="P99" s="135"/>
      <c r="Q99" s="135"/>
      <c r="R99" s="135"/>
      <c r="S99" s="135"/>
      <c r="T99" s="135"/>
      <c r="U99" s="135"/>
      <c r="V99" s="135"/>
      <c r="W99" s="135"/>
      <c r="X99" s="135"/>
      <c r="Y99" s="135"/>
      <c r="Z99" s="135"/>
      <c r="AA99" s="135"/>
      <c r="AB99" s="135"/>
      <c r="AC99" s="135"/>
      <c r="AD99" s="135"/>
      <c r="AE99" s="135"/>
      <c r="AF99" s="135"/>
      <c r="AG99" s="136">
        <f>'01.4 - SO 301-4  Svodný d...'!J32</f>
        <v>0</v>
      </c>
      <c r="AH99" s="134"/>
      <c r="AI99" s="134"/>
      <c r="AJ99" s="134"/>
      <c r="AK99" s="134"/>
      <c r="AL99" s="134"/>
      <c r="AM99" s="134"/>
      <c r="AN99" s="136">
        <f>SUM(AG99,AT99)</f>
        <v>0</v>
      </c>
      <c r="AO99" s="134"/>
      <c r="AP99" s="134"/>
      <c r="AQ99" s="137" t="s">
        <v>88</v>
      </c>
      <c r="AR99" s="73"/>
      <c r="AS99" s="138">
        <v>0</v>
      </c>
      <c r="AT99" s="139">
        <f>ROUND(SUM(AV99:AW99),2)</f>
        <v>0</v>
      </c>
      <c r="AU99" s="140">
        <f>'01.4 - SO 301-4  Svodný d...'!P125</f>
        <v>0</v>
      </c>
      <c r="AV99" s="139">
        <f>'01.4 - SO 301-4  Svodný d...'!J35</f>
        <v>0</v>
      </c>
      <c r="AW99" s="139">
        <f>'01.4 - SO 301-4  Svodný d...'!J36</f>
        <v>0</v>
      </c>
      <c r="AX99" s="139">
        <f>'01.4 - SO 301-4  Svodný d...'!J37</f>
        <v>0</v>
      </c>
      <c r="AY99" s="139">
        <f>'01.4 - SO 301-4  Svodný d...'!J38</f>
        <v>0</v>
      </c>
      <c r="AZ99" s="139">
        <f>'01.4 - SO 301-4  Svodný d...'!F35</f>
        <v>0</v>
      </c>
      <c r="BA99" s="139">
        <f>'01.4 - SO 301-4  Svodný d...'!F36</f>
        <v>0</v>
      </c>
      <c r="BB99" s="139">
        <f>'01.4 - SO 301-4  Svodný d...'!F37</f>
        <v>0</v>
      </c>
      <c r="BC99" s="139">
        <f>'01.4 - SO 301-4  Svodný d...'!F38</f>
        <v>0</v>
      </c>
      <c r="BD99" s="141">
        <f>'01.4 - SO 301-4  Svodný d...'!F39</f>
        <v>0</v>
      </c>
      <c r="BE99" s="4"/>
      <c r="BT99" s="142" t="s">
        <v>84</v>
      </c>
      <c r="BV99" s="142" t="s">
        <v>77</v>
      </c>
      <c r="BW99" s="142" t="s">
        <v>98</v>
      </c>
      <c r="BX99" s="142" t="s">
        <v>83</v>
      </c>
      <c r="CL99" s="142" t="s">
        <v>1</v>
      </c>
    </row>
    <row r="100" s="4" customFormat="1" ht="23.25" customHeight="1">
      <c r="A100" s="133" t="s">
        <v>85</v>
      </c>
      <c r="B100" s="71"/>
      <c r="C100" s="134"/>
      <c r="D100" s="134"/>
      <c r="E100" s="135" t="s">
        <v>99</v>
      </c>
      <c r="F100" s="135"/>
      <c r="G100" s="135"/>
      <c r="H100" s="135"/>
      <c r="I100" s="135"/>
      <c r="J100" s="134"/>
      <c r="K100" s="135" t="s">
        <v>100</v>
      </c>
      <c r="L100" s="135"/>
      <c r="M100" s="135"/>
      <c r="N100" s="135"/>
      <c r="O100" s="135"/>
      <c r="P100" s="135"/>
      <c r="Q100" s="135"/>
      <c r="R100" s="135"/>
      <c r="S100" s="135"/>
      <c r="T100" s="135"/>
      <c r="U100" s="135"/>
      <c r="V100" s="135"/>
      <c r="W100" s="135"/>
      <c r="X100" s="135"/>
      <c r="Y100" s="135"/>
      <c r="Z100" s="135"/>
      <c r="AA100" s="135"/>
      <c r="AB100" s="135"/>
      <c r="AC100" s="135"/>
      <c r="AD100" s="135"/>
      <c r="AE100" s="135"/>
      <c r="AF100" s="135"/>
      <c r="AG100" s="136">
        <f>'01.5 - SO 301-5  Úprava V...'!J32</f>
        <v>0</v>
      </c>
      <c r="AH100" s="134"/>
      <c r="AI100" s="134"/>
      <c r="AJ100" s="134"/>
      <c r="AK100" s="134"/>
      <c r="AL100" s="134"/>
      <c r="AM100" s="134"/>
      <c r="AN100" s="136">
        <f>SUM(AG100,AT100)</f>
        <v>0</v>
      </c>
      <c r="AO100" s="134"/>
      <c r="AP100" s="134"/>
      <c r="AQ100" s="137" t="s">
        <v>88</v>
      </c>
      <c r="AR100" s="73"/>
      <c r="AS100" s="138">
        <v>0</v>
      </c>
      <c r="AT100" s="139">
        <f>ROUND(SUM(AV100:AW100),2)</f>
        <v>0</v>
      </c>
      <c r="AU100" s="140">
        <f>'01.5 - SO 301-5  Úprava V...'!P128</f>
        <v>0</v>
      </c>
      <c r="AV100" s="139">
        <f>'01.5 - SO 301-5  Úprava V...'!J35</f>
        <v>0</v>
      </c>
      <c r="AW100" s="139">
        <f>'01.5 - SO 301-5  Úprava V...'!J36</f>
        <v>0</v>
      </c>
      <c r="AX100" s="139">
        <f>'01.5 - SO 301-5  Úprava V...'!J37</f>
        <v>0</v>
      </c>
      <c r="AY100" s="139">
        <f>'01.5 - SO 301-5  Úprava V...'!J38</f>
        <v>0</v>
      </c>
      <c r="AZ100" s="139">
        <f>'01.5 - SO 301-5  Úprava V...'!F35</f>
        <v>0</v>
      </c>
      <c r="BA100" s="139">
        <f>'01.5 - SO 301-5  Úprava V...'!F36</f>
        <v>0</v>
      </c>
      <c r="BB100" s="139">
        <f>'01.5 - SO 301-5  Úprava V...'!F37</f>
        <v>0</v>
      </c>
      <c r="BC100" s="139">
        <f>'01.5 - SO 301-5  Úprava V...'!F38</f>
        <v>0</v>
      </c>
      <c r="BD100" s="141">
        <f>'01.5 - SO 301-5  Úprava V...'!F39</f>
        <v>0</v>
      </c>
      <c r="BE100" s="4"/>
      <c r="BT100" s="142" t="s">
        <v>84</v>
      </c>
      <c r="BV100" s="142" t="s">
        <v>77</v>
      </c>
      <c r="BW100" s="142" t="s">
        <v>101</v>
      </c>
      <c r="BX100" s="142" t="s">
        <v>83</v>
      </c>
      <c r="CL100" s="142" t="s">
        <v>1</v>
      </c>
    </row>
    <row r="101" s="4" customFormat="1" ht="23.25" customHeight="1">
      <c r="A101" s="133" t="s">
        <v>85</v>
      </c>
      <c r="B101" s="71"/>
      <c r="C101" s="134"/>
      <c r="D101" s="134"/>
      <c r="E101" s="135" t="s">
        <v>102</v>
      </c>
      <c r="F101" s="135"/>
      <c r="G101" s="135"/>
      <c r="H101" s="135"/>
      <c r="I101" s="135"/>
      <c r="J101" s="134"/>
      <c r="K101" s="135" t="s">
        <v>103</v>
      </c>
      <c r="L101" s="135"/>
      <c r="M101" s="135"/>
      <c r="N101" s="135"/>
      <c r="O101" s="135"/>
      <c r="P101" s="135"/>
      <c r="Q101" s="135"/>
      <c r="R101" s="135"/>
      <c r="S101" s="135"/>
      <c r="T101" s="135"/>
      <c r="U101" s="135"/>
      <c r="V101" s="135"/>
      <c r="W101" s="135"/>
      <c r="X101" s="135"/>
      <c r="Y101" s="135"/>
      <c r="Z101" s="135"/>
      <c r="AA101" s="135"/>
      <c r="AB101" s="135"/>
      <c r="AC101" s="135"/>
      <c r="AD101" s="135"/>
      <c r="AE101" s="135"/>
      <c r="AF101" s="135"/>
      <c r="AG101" s="136">
        <f>'01.6 - SO 301-6  Přeložka...'!J32</f>
        <v>0</v>
      </c>
      <c r="AH101" s="134"/>
      <c r="AI101" s="134"/>
      <c r="AJ101" s="134"/>
      <c r="AK101" s="134"/>
      <c r="AL101" s="134"/>
      <c r="AM101" s="134"/>
      <c r="AN101" s="136">
        <f>SUM(AG101,AT101)</f>
        <v>0</v>
      </c>
      <c r="AO101" s="134"/>
      <c r="AP101" s="134"/>
      <c r="AQ101" s="137" t="s">
        <v>88</v>
      </c>
      <c r="AR101" s="73"/>
      <c r="AS101" s="138">
        <v>0</v>
      </c>
      <c r="AT101" s="139">
        <f>ROUND(SUM(AV101:AW101),2)</f>
        <v>0</v>
      </c>
      <c r="AU101" s="140">
        <f>'01.6 - SO 301-6  Přeložka...'!P126</f>
        <v>0</v>
      </c>
      <c r="AV101" s="139">
        <f>'01.6 - SO 301-6  Přeložka...'!J35</f>
        <v>0</v>
      </c>
      <c r="AW101" s="139">
        <f>'01.6 - SO 301-6  Přeložka...'!J36</f>
        <v>0</v>
      </c>
      <c r="AX101" s="139">
        <f>'01.6 - SO 301-6  Přeložka...'!J37</f>
        <v>0</v>
      </c>
      <c r="AY101" s="139">
        <f>'01.6 - SO 301-6  Přeložka...'!J38</f>
        <v>0</v>
      </c>
      <c r="AZ101" s="139">
        <f>'01.6 - SO 301-6  Přeložka...'!F35</f>
        <v>0</v>
      </c>
      <c r="BA101" s="139">
        <f>'01.6 - SO 301-6  Přeložka...'!F36</f>
        <v>0</v>
      </c>
      <c r="BB101" s="139">
        <f>'01.6 - SO 301-6  Přeložka...'!F37</f>
        <v>0</v>
      </c>
      <c r="BC101" s="139">
        <f>'01.6 - SO 301-6  Přeložka...'!F38</f>
        <v>0</v>
      </c>
      <c r="BD101" s="141">
        <f>'01.6 - SO 301-6  Přeložka...'!F39</f>
        <v>0</v>
      </c>
      <c r="BE101" s="4"/>
      <c r="BT101" s="142" t="s">
        <v>84</v>
      </c>
      <c r="BV101" s="142" t="s">
        <v>77</v>
      </c>
      <c r="BW101" s="142" t="s">
        <v>104</v>
      </c>
      <c r="BX101" s="142" t="s">
        <v>83</v>
      </c>
      <c r="CL101" s="142" t="s">
        <v>1</v>
      </c>
    </row>
    <row r="102" s="7" customFormat="1" ht="24.75" customHeight="1">
      <c r="A102" s="7"/>
      <c r="B102" s="120"/>
      <c r="C102" s="121"/>
      <c r="D102" s="122" t="s">
        <v>105</v>
      </c>
      <c r="E102" s="122"/>
      <c r="F102" s="122"/>
      <c r="G102" s="122"/>
      <c r="H102" s="122"/>
      <c r="I102" s="123"/>
      <c r="J102" s="122" t="s">
        <v>106</v>
      </c>
      <c r="K102" s="122"/>
      <c r="L102" s="122"/>
      <c r="M102" s="122"/>
      <c r="N102" s="122"/>
      <c r="O102" s="122"/>
      <c r="P102" s="122"/>
      <c r="Q102" s="122"/>
      <c r="R102" s="122"/>
      <c r="S102" s="122"/>
      <c r="T102" s="122"/>
      <c r="U102" s="122"/>
      <c r="V102" s="122"/>
      <c r="W102" s="122"/>
      <c r="X102" s="122"/>
      <c r="Y102" s="122"/>
      <c r="Z102" s="122"/>
      <c r="AA102" s="122"/>
      <c r="AB102" s="122"/>
      <c r="AC102" s="122"/>
      <c r="AD102" s="122"/>
      <c r="AE102" s="122"/>
      <c r="AF102" s="122"/>
      <c r="AG102" s="124">
        <f>ROUND(SUM(AG103:AG109),2)</f>
        <v>0</v>
      </c>
      <c r="AH102" s="123"/>
      <c r="AI102" s="123"/>
      <c r="AJ102" s="123"/>
      <c r="AK102" s="123"/>
      <c r="AL102" s="123"/>
      <c r="AM102" s="123"/>
      <c r="AN102" s="125">
        <f>SUM(AG102,AT102)</f>
        <v>0</v>
      </c>
      <c r="AO102" s="123"/>
      <c r="AP102" s="123"/>
      <c r="AQ102" s="126" t="s">
        <v>81</v>
      </c>
      <c r="AR102" s="127"/>
      <c r="AS102" s="128">
        <f>ROUND(SUM(AS103:AS109),2)</f>
        <v>0</v>
      </c>
      <c r="AT102" s="129">
        <f>ROUND(SUM(AV102:AW102),2)</f>
        <v>0</v>
      </c>
      <c r="AU102" s="130">
        <f>ROUND(SUM(AU103:AU109),5)</f>
        <v>0</v>
      </c>
      <c r="AV102" s="129">
        <f>ROUND(AZ102*L29,2)</f>
        <v>0</v>
      </c>
      <c r="AW102" s="129">
        <f>ROUND(BA102*L30,2)</f>
        <v>0</v>
      </c>
      <c r="AX102" s="129">
        <f>ROUND(BB102*L29,2)</f>
        <v>0</v>
      </c>
      <c r="AY102" s="129">
        <f>ROUND(BC102*L30,2)</f>
        <v>0</v>
      </c>
      <c r="AZ102" s="129">
        <f>ROUND(SUM(AZ103:AZ109),2)</f>
        <v>0</v>
      </c>
      <c r="BA102" s="129">
        <f>ROUND(SUM(BA103:BA109),2)</f>
        <v>0</v>
      </c>
      <c r="BB102" s="129">
        <f>ROUND(SUM(BB103:BB109),2)</f>
        <v>0</v>
      </c>
      <c r="BC102" s="129">
        <f>ROUND(SUM(BC103:BC109),2)</f>
        <v>0</v>
      </c>
      <c r="BD102" s="131">
        <f>ROUND(SUM(BD103:BD109),2)</f>
        <v>0</v>
      </c>
      <c r="BE102" s="7"/>
      <c r="BS102" s="132" t="s">
        <v>74</v>
      </c>
      <c r="BT102" s="132" t="s">
        <v>82</v>
      </c>
      <c r="BU102" s="132" t="s">
        <v>76</v>
      </c>
      <c r="BV102" s="132" t="s">
        <v>77</v>
      </c>
      <c r="BW102" s="132" t="s">
        <v>107</v>
      </c>
      <c r="BX102" s="132" t="s">
        <v>5</v>
      </c>
      <c r="CL102" s="132" t="s">
        <v>1</v>
      </c>
      <c r="CM102" s="132" t="s">
        <v>84</v>
      </c>
    </row>
    <row r="103" s="4" customFormat="1" ht="23.25" customHeight="1">
      <c r="A103" s="133" t="s">
        <v>85</v>
      </c>
      <c r="B103" s="71"/>
      <c r="C103" s="134"/>
      <c r="D103" s="134"/>
      <c r="E103" s="135" t="s">
        <v>108</v>
      </c>
      <c r="F103" s="135"/>
      <c r="G103" s="135"/>
      <c r="H103" s="135"/>
      <c r="I103" s="135"/>
      <c r="J103" s="134"/>
      <c r="K103" s="135" t="s">
        <v>109</v>
      </c>
      <c r="L103" s="135"/>
      <c r="M103" s="135"/>
      <c r="N103" s="135"/>
      <c r="O103" s="135"/>
      <c r="P103" s="135"/>
      <c r="Q103" s="135"/>
      <c r="R103" s="135"/>
      <c r="S103" s="135"/>
      <c r="T103" s="135"/>
      <c r="U103" s="135"/>
      <c r="V103" s="135"/>
      <c r="W103" s="135"/>
      <c r="X103" s="135"/>
      <c r="Y103" s="135"/>
      <c r="Z103" s="135"/>
      <c r="AA103" s="135"/>
      <c r="AB103" s="135"/>
      <c r="AC103" s="135"/>
      <c r="AD103" s="135"/>
      <c r="AE103" s="135"/>
      <c r="AF103" s="135"/>
      <c r="AG103" s="136">
        <f>'02.1 - SO 302-1  Svodný d...'!J32</f>
        <v>0</v>
      </c>
      <c r="AH103" s="134"/>
      <c r="AI103" s="134"/>
      <c r="AJ103" s="134"/>
      <c r="AK103" s="134"/>
      <c r="AL103" s="134"/>
      <c r="AM103" s="134"/>
      <c r="AN103" s="136">
        <f>SUM(AG103,AT103)</f>
        <v>0</v>
      </c>
      <c r="AO103" s="134"/>
      <c r="AP103" s="134"/>
      <c r="AQ103" s="137" t="s">
        <v>88</v>
      </c>
      <c r="AR103" s="73"/>
      <c r="AS103" s="138">
        <v>0</v>
      </c>
      <c r="AT103" s="139">
        <f>ROUND(SUM(AV103:AW103),2)</f>
        <v>0</v>
      </c>
      <c r="AU103" s="140">
        <f>'02.1 - SO 302-1  Svodný d...'!P125</f>
        <v>0</v>
      </c>
      <c r="AV103" s="139">
        <f>'02.1 - SO 302-1  Svodný d...'!J35</f>
        <v>0</v>
      </c>
      <c r="AW103" s="139">
        <f>'02.1 - SO 302-1  Svodný d...'!J36</f>
        <v>0</v>
      </c>
      <c r="AX103" s="139">
        <f>'02.1 - SO 302-1  Svodný d...'!J37</f>
        <v>0</v>
      </c>
      <c r="AY103" s="139">
        <f>'02.1 - SO 302-1  Svodný d...'!J38</f>
        <v>0</v>
      </c>
      <c r="AZ103" s="139">
        <f>'02.1 - SO 302-1  Svodný d...'!F35</f>
        <v>0</v>
      </c>
      <c r="BA103" s="139">
        <f>'02.1 - SO 302-1  Svodný d...'!F36</f>
        <v>0</v>
      </c>
      <c r="BB103" s="139">
        <f>'02.1 - SO 302-1  Svodný d...'!F37</f>
        <v>0</v>
      </c>
      <c r="BC103" s="139">
        <f>'02.1 - SO 302-1  Svodný d...'!F38</f>
        <v>0</v>
      </c>
      <c r="BD103" s="141">
        <f>'02.1 - SO 302-1  Svodný d...'!F39</f>
        <v>0</v>
      </c>
      <c r="BE103" s="4"/>
      <c r="BT103" s="142" t="s">
        <v>84</v>
      </c>
      <c r="BV103" s="142" t="s">
        <v>77</v>
      </c>
      <c r="BW103" s="142" t="s">
        <v>110</v>
      </c>
      <c r="BX103" s="142" t="s">
        <v>107</v>
      </c>
      <c r="CL103" s="142" t="s">
        <v>1</v>
      </c>
    </row>
    <row r="104" s="4" customFormat="1" ht="23.25" customHeight="1">
      <c r="A104" s="133" t="s">
        <v>85</v>
      </c>
      <c r="B104" s="71"/>
      <c r="C104" s="134"/>
      <c r="D104" s="134"/>
      <c r="E104" s="135" t="s">
        <v>111</v>
      </c>
      <c r="F104" s="135"/>
      <c r="G104" s="135"/>
      <c r="H104" s="135"/>
      <c r="I104" s="135"/>
      <c r="J104" s="134"/>
      <c r="K104" s="135" t="s">
        <v>112</v>
      </c>
      <c r="L104" s="135"/>
      <c r="M104" s="135"/>
      <c r="N104" s="135"/>
      <c r="O104" s="135"/>
      <c r="P104" s="135"/>
      <c r="Q104" s="135"/>
      <c r="R104" s="135"/>
      <c r="S104" s="135"/>
      <c r="T104" s="135"/>
      <c r="U104" s="135"/>
      <c r="V104" s="135"/>
      <c r="W104" s="135"/>
      <c r="X104" s="135"/>
      <c r="Y104" s="135"/>
      <c r="Z104" s="135"/>
      <c r="AA104" s="135"/>
      <c r="AB104" s="135"/>
      <c r="AC104" s="135"/>
      <c r="AD104" s="135"/>
      <c r="AE104" s="135"/>
      <c r="AF104" s="135"/>
      <c r="AG104" s="136">
        <f>'02.2 - SO 302-2  Svodný d...'!J32</f>
        <v>0</v>
      </c>
      <c r="AH104" s="134"/>
      <c r="AI104" s="134"/>
      <c r="AJ104" s="134"/>
      <c r="AK104" s="134"/>
      <c r="AL104" s="134"/>
      <c r="AM104" s="134"/>
      <c r="AN104" s="136">
        <f>SUM(AG104,AT104)</f>
        <v>0</v>
      </c>
      <c r="AO104" s="134"/>
      <c r="AP104" s="134"/>
      <c r="AQ104" s="137" t="s">
        <v>88</v>
      </c>
      <c r="AR104" s="73"/>
      <c r="AS104" s="138">
        <v>0</v>
      </c>
      <c r="AT104" s="139">
        <f>ROUND(SUM(AV104:AW104),2)</f>
        <v>0</v>
      </c>
      <c r="AU104" s="140">
        <f>'02.2 - SO 302-2  Svodný d...'!P125</f>
        <v>0</v>
      </c>
      <c r="AV104" s="139">
        <f>'02.2 - SO 302-2  Svodný d...'!J35</f>
        <v>0</v>
      </c>
      <c r="AW104" s="139">
        <f>'02.2 - SO 302-2  Svodný d...'!J36</f>
        <v>0</v>
      </c>
      <c r="AX104" s="139">
        <f>'02.2 - SO 302-2  Svodný d...'!J37</f>
        <v>0</v>
      </c>
      <c r="AY104" s="139">
        <f>'02.2 - SO 302-2  Svodný d...'!J38</f>
        <v>0</v>
      </c>
      <c r="AZ104" s="139">
        <f>'02.2 - SO 302-2  Svodný d...'!F35</f>
        <v>0</v>
      </c>
      <c r="BA104" s="139">
        <f>'02.2 - SO 302-2  Svodný d...'!F36</f>
        <v>0</v>
      </c>
      <c r="BB104" s="139">
        <f>'02.2 - SO 302-2  Svodný d...'!F37</f>
        <v>0</v>
      </c>
      <c r="BC104" s="139">
        <f>'02.2 - SO 302-2  Svodný d...'!F38</f>
        <v>0</v>
      </c>
      <c r="BD104" s="141">
        <f>'02.2 - SO 302-2  Svodný d...'!F39</f>
        <v>0</v>
      </c>
      <c r="BE104" s="4"/>
      <c r="BT104" s="142" t="s">
        <v>84</v>
      </c>
      <c r="BV104" s="142" t="s">
        <v>77</v>
      </c>
      <c r="BW104" s="142" t="s">
        <v>113</v>
      </c>
      <c r="BX104" s="142" t="s">
        <v>107</v>
      </c>
      <c r="CL104" s="142" t="s">
        <v>1</v>
      </c>
    </row>
    <row r="105" s="4" customFormat="1" ht="23.25" customHeight="1">
      <c r="A105" s="133" t="s">
        <v>85</v>
      </c>
      <c r="B105" s="71"/>
      <c r="C105" s="134"/>
      <c r="D105" s="134"/>
      <c r="E105" s="135" t="s">
        <v>114</v>
      </c>
      <c r="F105" s="135"/>
      <c r="G105" s="135"/>
      <c r="H105" s="135"/>
      <c r="I105" s="135"/>
      <c r="J105" s="134"/>
      <c r="K105" s="135" t="s">
        <v>115</v>
      </c>
      <c r="L105" s="135"/>
      <c r="M105" s="135"/>
      <c r="N105" s="135"/>
      <c r="O105" s="135"/>
      <c r="P105" s="135"/>
      <c r="Q105" s="135"/>
      <c r="R105" s="135"/>
      <c r="S105" s="135"/>
      <c r="T105" s="135"/>
      <c r="U105" s="135"/>
      <c r="V105" s="135"/>
      <c r="W105" s="135"/>
      <c r="X105" s="135"/>
      <c r="Y105" s="135"/>
      <c r="Z105" s="135"/>
      <c r="AA105" s="135"/>
      <c r="AB105" s="135"/>
      <c r="AC105" s="135"/>
      <c r="AD105" s="135"/>
      <c r="AE105" s="135"/>
      <c r="AF105" s="135"/>
      <c r="AG105" s="136">
        <f>'02.3 - SO 302-3  Svodný d...'!J32</f>
        <v>0</v>
      </c>
      <c r="AH105" s="134"/>
      <c r="AI105" s="134"/>
      <c r="AJ105" s="134"/>
      <c r="AK105" s="134"/>
      <c r="AL105" s="134"/>
      <c r="AM105" s="134"/>
      <c r="AN105" s="136">
        <f>SUM(AG105,AT105)</f>
        <v>0</v>
      </c>
      <c r="AO105" s="134"/>
      <c r="AP105" s="134"/>
      <c r="AQ105" s="137" t="s">
        <v>88</v>
      </c>
      <c r="AR105" s="73"/>
      <c r="AS105" s="138">
        <v>0</v>
      </c>
      <c r="AT105" s="139">
        <f>ROUND(SUM(AV105:AW105),2)</f>
        <v>0</v>
      </c>
      <c r="AU105" s="140">
        <f>'02.3 - SO 302-3  Svodný d...'!P125</f>
        <v>0</v>
      </c>
      <c r="AV105" s="139">
        <f>'02.3 - SO 302-3  Svodný d...'!J35</f>
        <v>0</v>
      </c>
      <c r="AW105" s="139">
        <f>'02.3 - SO 302-3  Svodný d...'!J36</f>
        <v>0</v>
      </c>
      <c r="AX105" s="139">
        <f>'02.3 - SO 302-3  Svodný d...'!J37</f>
        <v>0</v>
      </c>
      <c r="AY105" s="139">
        <f>'02.3 - SO 302-3  Svodný d...'!J38</f>
        <v>0</v>
      </c>
      <c r="AZ105" s="139">
        <f>'02.3 - SO 302-3  Svodný d...'!F35</f>
        <v>0</v>
      </c>
      <c r="BA105" s="139">
        <f>'02.3 - SO 302-3  Svodný d...'!F36</f>
        <v>0</v>
      </c>
      <c r="BB105" s="139">
        <f>'02.3 - SO 302-3  Svodný d...'!F37</f>
        <v>0</v>
      </c>
      <c r="BC105" s="139">
        <f>'02.3 - SO 302-3  Svodný d...'!F38</f>
        <v>0</v>
      </c>
      <c r="BD105" s="141">
        <f>'02.3 - SO 302-3  Svodný d...'!F39</f>
        <v>0</v>
      </c>
      <c r="BE105" s="4"/>
      <c r="BT105" s="142" t="s">
        <v>84</v>
      </c>
      <c r="BV105" s="142" t="s">
        <v>77</v>
      </c>
      <c r="BW105" s="142" t="s">
        <v>116</v>
      </c>
      <c r="BX105" s="142" t="s">
        <v>107</v>
      </c>
      <c r="CL105" s="142" t="s">
        <v>1</v>
      </c>
    </row>
    <row r="106" s="4" customFormat="1" ht="23.25" customHeight="1">
      <c r="A106" s="133" t="s">
        <v>85</v>
      </c>
      <c r="B106" s="71"/>
      <c r="C106" s="134"/>
      <c r="D106" s="134"/>
      <c r="E106" s="135" t="s">
        <v>117</v>
      </c>
      <c r="F106" s="135"/>
      <c r="G106" s="135"/>
      <c r="H106" s="135"/>
      <c r="I106" s="135"/>
      <c r="J106" s="134"/>
      <c r="K106" s="135" t="s">
        <v>118</v>
      </c>
      <c r="L106" s="135"/>
      <c r="M106" s="135"/>
      <c r="N106" s="135"/>
      <c r="O106" s="135"/>
      <c r="P106" s="135"/>
      <c r="Q106" s="135"/>
      <c r="R106" s="135"/>
      <c r="S106" s="135"/>
      <c r="T106" s="135"/>
      <c r="U106" s="135"/>
      <c r="V106" s="135"/>
      <c r="W106" s="135"/>
      <c r="X106" s="135"/>
      <c r="Y106" s="135"/>
      <c r="Z106" s="135"/>
      <c r="AA106" s="135"/>
      <c r="AB106" s="135"/>
      <c r="AC106" s="135"/>
      <c r="AD106" s="135"/>
      <c r="AE106" s="135"/>
      <c r="AF106" s="135"/>
      <c r="AG106" s="136">
        <f>'02.4 - SO 302-4  Svodný d...'!J32</f>
        <v>0</v>
      </c>
      <c r="AH106" s="134"/>
      <c r="AI106" s="134"/>
      <c r="AJ106" s="134"/>
      <c r="AK106" s="134"/>
      <c r="AL106" s="134"/>
      <c r="AM106" s="134"/>
      <c r="AN106" s="136">
        <f>SUM(AG106,AT106)</f>
        <v>0</v>
      </c>
      <c r="AO106" s="134"/>
      <c r="AP106" s="134"/>
      <c r="AQ106" s="137" t="s">
        <v>88</v>
      </c>
      <c r="AR106" s="73"/>
      <c r="AS106" s="138">
        <v>0</v>
      </c>
      <c r="AT106" s="139">
        <f>ROUND(SUM(AV106:AW106),2)</f>
        <v>0</v>
      </c>
      <c r="AU106" s="140">
        <f>'02.4 - SO 302-4  Svodný d...'!P125</f>
        <v>0</v>
      </c>
      <c r="AV106" s="139">
        <f>'02.4 - SO 302-4  Svodný d...'!J35</f>
        <v>0</v>
      </c>
      <c r="AW106" s="139">
        <f>'02.4 - SO 302-4  Svodný d...'!J36</f>
        <v>0</v>
      </c>
      <c r="AX106" s="139">
        <f>'02.4 - SO 302-4  Svodný d...'!J37</f>
        <v>0</v>
      </c>
      <c r="AY106" s="139">
        <f>'02.4 - SO 302-4  Svodný d...'!J38</f>
        <v>0</v>
      </c>
      <c r="AZ106" s="139">
        <f>'02.4 - SO 302-4  Svodný d...'!F35</f>
        <v>0</v>
      </c>
      <c r="BA106" s="139">
        <f>'02.4 - SO 302-4  Svodný d...'!F36</f>
        <v>0</v>
      </c>
      <c r="BB106" s="139">
        <f>'02.4 - SO 302-4  Svodný d...'!F37</f>
        <v>0</v>
      </c>
      <c r="BC106" s="139">
        <f>'02.4 - SO 302-4  Svodný d...'!F38</f>
        <v>0</v>
      </c>
      <c r="BD106" s="141">
        <f>'02.4 - SO 302-4  Svodný d...'!F39</f>
        <v>0</v>
      </c>
      <c r="BE106" s="4"/>
      <c r="BT106" s="142" t="s">
        <v>84</v>
      </c>
      <c r="BV106" s="142" t="s">
        <v>77</v>
      </c>
      <c r="BW106" s="142" t="s">
        <v>119</v>
      </c>
      <c r="BX106" s="142" t="s">
        <v>107</v>
      </c>
      <c r="CL106" s="142" t="s">
        <v>1</v>
      </c>
    </row>
    <row r="107" s="4" customFormat="1" ht="23.25" customHeight="1">
      <c r="A107" s="133" t="s">
        <v>85</v>
      </c>
      <c r="B107" s="71"/>
      <c r="C107" s="134"/>
      <c r="D107" s="134"/>
      <c r="E107" s="135" t="s">
        <v>120</v>
      </c>
      <c r="F107" s="135"/>
      <c r="G107" s="135"/>
      <c r="H107" s="135"/>
      <c r="I107" s="135"/>
      <c r="J107" s="134"/>
      <c r="K107" s="135" t="s">
        <v>121</v>
      </c>
      <c r="L107" s="135"/>
      <c r="M107" s="135"/>
      <c r="N107" s="135"/>
      <c r="O107" s="135"/>
      <c r="P107" s="135"/>
      <c r="Q107" s="135"/>
      <c r="R107" s="135"/>
      <c r="S107" s="135"/>
      <c r="T107" s="135"/>
      <c r="U107" s="135"/>
      <c r="V107" s="135"/>
      <c r="W107" s="135"/>
      <c r="X107" s="135"/>
      <c r="Y107" s="135"/>
      <c r="Z107" s="135"/>
      <c r="AA107" s="135"/>
      <c r="AB107" s="135"/>
      <c r="AC107" s="135"/>
      <c r="AD107" s="135"/>
      <c r="AE107" s="135"/>
      <c r="AF107" s="135"/>
      <c r="AG107" s="136">
        <f>'02.5 - SO 302-5  Svodný d...'!J32</f>
        <v>0</v>
      </c>
      <c r="AH107" s="134"/>
      <c r="AI107" s="134"/>
      <c r="AJ107" s="134"/>
      <c r="AK107" s="134"/>
      <c r="AL107" s="134"/>
      <c r="AM107" s="134"/>
      <c r="AN107" s="136">
        <f>SUM(AG107,AT107)</f>
        <v>0</v>
      </c>
      <c r="AO107" s="134"/>
      <c r="AP107" s="134"/>
      <c r="AQ107" s="137" t="s">
        <v>88</v>
      </c>
      <c r="AR107" s="73"/>
      <c r="AS107" s="138">
        <v>0</v>
      </c>
      <c r="AT107" s="139">
        <f>ROUND(SUM(AV107:AW107),2)</f>
        <v>0</v>
      </c>
      <c r="AU107" s="140">
        <f>'02.5 - SO 302-5  Svodný d...'!P125</f>
        <v>0</v>
      </c>
      <c r="AV107" s="139">
        <f>'02.5 - SO 302-5  Svodný d...'!J35</f>
        <v>0</v>
      </c>
      <c r="AW107" s="139">
        <f>'02.5 - SO 302-5  Svodný d...'!J36</f>
        <v>0</v>
      </c>
      <c r="AX107" s="139">
        <f>'02.5 - SO 302-5  Svodný d...'!J37</f>
        <v>0</v>
      </c>
      <c r="AY107" s="139">
        <f>'02.5 - SO 302-5  Svodný d...'!J38</f>
        <v>0</v>
      </c>
      <c r="AZ107" s="139">
        <f>'02.5 - SO 302-5  Svodný d...'!F35</f>
        <v>0</v>
      </c>
      <c r="BA107" s="139">
        <f>'02.5 - SO 302-5  Svodný d...'!F36</f>
        <v>0</v>
      </c>
      <c r="BB107" s="139">
        <f>'02.5 - SO 302-5  Svodný d...'!F37</f>
        <v>0</v>
      </c>
      <c r="BC107" s="139">
        <f>'02.5 - SO 302-5  Svodný d...'!F38</f>
        <v>0</v>
      </c>
      <c r="BD107" s="141">
        <f>'02.5 - SO 302-5  Svodný d...'!F39</f>
        <v>0</v>
      </c>
      <c r="BE107" s="4"/>
      <c r="BT107" s="142" t="s">
        <v>84</v>
      </c>
      <c r="BV107" s="142" t="s">
        <v>77</v>
      </c>
      <c r="BW107" s="142" t="s">
        <v>122</v>
      </c>
      <c r="BX107" s="142" t="s">
        <v>107</v>
      </c>
      <c r="CL107" s="142" t="s">
        <v>1</v>
      </c>
    </row>
    <row r="108" s="4" customFormat="1" ht="23.25" customHeight="1">
      <c r="A108" s="133" t="s">
        <v>85</v>
      </c>
      <c r="B108" s="71"/>
      <c r="C108" s="134"/>
      <c r="D108" s="134"/>
      <c r="E108" s="135" t="s">
        <v>123</v>
      </c>
      <c r="F108" s="135"/>
      <c r="G108" s="135"/>
      <c r="H108" s="135"/>
      <c r="I108" s="135"/>
      <c r="J108" s="134"/>
      <c r="K108" s="135" t="s">
        <v>124</v>
      </c>
      <c r="L108" s="135"/>
      <c r="M108" s="135"/>
      <c r="N108" s="135"/>
      <c r="O108" s="135"/>
      <c r="P108" s="135"/>
      <c r="Q108" s="135"/>
      <c r="R108" s="135"/>
      <c r="S108" s="135"/>
      <c r="T108" s="135"/>
      <c r="U108" s="135"/>
      <c r="V108" s="135"/>
      <c r="W108" s="135"/>
      <c r="X108" s="135"/>
      <c r="Y108" s="135"/>
      <c r="Z108" s="135"/>
      <c r="AA108" s="135"/>
      <c r="AB108" s="135"/>
      <c r="AC108" s="135"/>
      <c r="AD108" s="135"/>
      <c r="AE108" s="135"/>
      <c r="AF108" s="135"/>
      <c r="AG108" s="136">
        <f>'02.6 - SO 302-6  Svodný d...'!J32</f>
        <v>0</v>
      </c>
      <c r="AH108" s="134"/>
      <c r="AI108" s="134"/>
      <c r="AJ108" s="134"/>
      <c r="AK108" s="134"/>
      <c r="AL108" s="134"/>
      <c r="AM108" s="134"/>
      <c r="AN108" s="136">
        <f>SUM(AG108,AT108)</f>
        <v>0</v>
      </c>
      <c r="AO108" s="134"/>
      <c r="AP108" s="134"/>
      <c r="AQ108" s="137" t="s">
        <v>88</v>
      </c>
      <c r="AR108" s="73"/>
      <c r="AS108" s="138">
        <v>0</v>
      </c>
      <c r="AT108" s="139">
        <f>ROUND(SUM(AV108:AW108),2)</f>
        <v>0</v>
      </c>
      <c r="AU108" s="140">
        <f>'02.6 - SO 302-6  Svodný d...'!P125</f>
        <v>0</v>
      </c>
      <c r="AV108" s="139">
        <f>'02.6 - SO 302-6  Svodný d...'!J35</f>
        <v>0</v>
      </c>
      <c r="AW108" s="139">
        <f>'02.6 - SO 302-6  Svodný d...'!J36</f>
        <v>0</v>
      </c>
      <c r="AX108" s="139">
        <f>'02.6 - SO 302-6  Svodný d...'!J37</f>
        <v>0</v>
      </c>
      <c r="AY108" s="139">
        <f>'02.6 - SO 302-6  Svodný d...'!J38</f>
        <v>0</v>
      </c>
      <c r="AZ108" s="139">
        <f>'02.6 - SO 302-6  Svodný d...'!F35</f>
        <v>0</v>
      </c>
      <c r="BA108" s="139">
        <f>'02.6 - SO 302-6  Svodný d...'!F36</f>
        <v>0</v>
      </c>
      <c r="BB108" s="139">
        <f>'02.6 - SO 302-6  Svodný d...'!F37</f>
        <v>0</v>
      </c>
      <c r="BC108" s="139">
        <f>'02.6 - SO 302-6  Svodný d...'!F38</f>
        <v>0</v>
      </c>
      <c r="BD108" s="141">
        <f>'02.6 - SO 302-6  Svodný d...'!F39</f>
        <v>0</v>
      </c>
      <c r="BE108" s="4"/>
      <c r="BT108" s="142" t="s">
        <v>84</v>
      </c>
      <c r="BV108" s="142" t="s">
        <v>77</v>
      </c>
      <c r="BW108" s="142" t="s">
        <v>125</v>
      </c>
      <c r="BX108" s="142" t="s">
        <v>107</v>
      </c>
      <c r="CL108" s="142" t="s">
        <v>1</v>
      </c>
    </row>
    <row r="109" s="4" customFormat="1" ht="23.25" customHeight="1">
      <c r="A109" s="133" t="s">
        <v>85</v>
      </c>
      <c r="B109" s="71"/>
      <c r="C109" s="134"/>
      <c r="D109" s="134"/>
      <c r="E109" s="135" t="s">
        <v>126</v>
      </c>
      <c r="F109" s="135"/>
      <c r="G109" s="135"/>
      <c r="H109" s="135"/>
      <c r="I109" s="135"/>
      <c r="J109" s="134"/>
      <c r="K109" s="135" t="s">
        <v>127</v>
      </c>
      <c r="L109" s="135"/>
      <c r="M109" s="135"/>
      <c r="N109" s="135"/>
      <c r="O109" s="135"/>
      <c r="P109" s="135"/>
      <c r="Q109" s="135"/>
      <c r="R109" s="135"/>
      <c r="S109" s="135"/>
      <c r="T109" s="135"/>
      <c r="U109" s="135"/>
      <c r="V109" s="135"/>
      <c r="W109" s="135"/>
      <c r="X109" s="135"/>
      <c r="Y109" s="135"/>
      <c r="Z109" s="135"/>
      <c r="AA109" s="135"/>
      <c r="AB109" s="135"/>
      <c r="AC109" s="135"/>
      <c r="AD109" s="135"/>
      <c r="AE109" s="135"/>
      <c r="AF109" s="135"/>
      <c r="AG109" s="136">
        <f>'02.7 - SO 302-7  Svodný d...'!J32</f>
        <v>0</v>
      </c>
      <c r="AH109" s="134"/>
      <c r="AI109" s="134"/>
      <c r="AJ109" s="134"/>
      <c r="AK109" s="134"/>
      <c r="AL109" s="134"/>
      <c r="AM109" s="134"/>
      <c r="AN109" s="136">
        <f>SUM(AG109,AT109)</f>
        <v>0</v>
      </c>
      <c r="AO109" s="134"/>
      <c r="AP109" s="134"/>
      <c r="AQ109" s="137" t="s">
        <v>88</v>
      </c>
      <c r="AR109" s="73"/>
      <c r="AS109" s="138">
        <v>0</v>
      </c>
      <c r="AT109" s="139">
        <f>ROUND(SUM(AV109:AW109),2)</f>
        <v>0</v>
      </c>
      <c r="AU109" s="140">
        <f>'02.7 - SO 302-7  Svodný d...'!P125</f>
        <v>0</v>
      </c>
      <c r="AV109" s="139">
        <f>'02.7 - SO 302-7  Svodný d...'!J35</f>
        <v>0</v>
      </c>
      <c r="AW109" s="139">
        <f>'02.7 - SO 302-7  Svodný d...'!J36</f>
        <v>0</v>
      </c>
      <c r="AX109" s="139">
        <f>'02.7 - SO 302-7  Svodný d...'!J37</f>
        <v>0</v>
      </c>
      <c r="AY109" s="139">
        <f>'02.7 - SO 302-7  Svodný d...'!J38</f>
        <v>0</v>
      </c>
      <c r="AZ109" s="139">
        <f>'02.7 - SO 302-7  Svodný d...'!F35</f>
        <v>0</v>
      </c>
      <c r="BA109" s="139">
        <f>'02.7 - SO 302-7  Svodný d...'!F36</f>
        <v>0</v>
      </c>
      <c r="BB109" s="139">
        <f>'02.7 - SO 302-7  Svodný d...'!F37</f>
        <v>0</v>
      </c>
      <c r="BC109" s="139">
        <f>'02.7 - SO 302-7  Svodný d...'!F38</f>
        <v>0</v>
      </c>
      <c r="BD109" s="141">
        <f>'02.7 - SO 302-7  Svodný d...'!F39</f>
        <v>0</v>
      </c>
      <c r="BE109" s="4"/>
      <c r="BT109" s="142" t="s">
        <v>84</v>
      </c>
      <c r="BV109" s="142" t="s">
        <v>77</v>
      </c>
      <c r="BW109" s="142" t="s">
        <v>128</v>
      </c>
      <c r="BX109" s="142" t="s">
        <v>107</v>
      </c>
      <c r="CL109" s="142" t="s">
        <v>1</v>
      </c>
    </row>
    <row r="110" s="7" customFormat="1" ht="24.75" customHeight="1">
      <c r="A110" s="7"/>
      <c r="B110" s="120"/>
      <c r="C110" s="121"/>
      <c r="D110" s="122" t="s">
        <v>129</v>
      </c>
      <c r="E110" s="122"/>
      <c r="F110" s="122"/>
      <c r="G110" s="122"/>
      <c r="H110" s="122"/>
      <c r="I110" s="123"/>
      <c r="J110" s="122" t="s">
        <v>130</v>
      </c>
      <c r="K110" s="122"/>
      <c r="L110" s="122"/>
      <c r="M110" s="122"/>
      <c r="N110" s="122"/>
      <c r="O110" s="122"/>
      <c r="P110" s="122"/>
      <c r="Q110" s="122"/>
      <c r="R110" s="122"/>
      <c r="S110" s="122"/>
      <c r="T110" s="122"/>
      <c r="U110" s="122"/>
      <c r="V110" s="122"/>
      <c r="W110" s="122"/>
      <c r="X110" s="122"/>
      <c r="Y110" s="122"/>
      <c r="Z110" s="122"/>
      <c r="AA110" s="122"/>
      <c r="AB110" s="122"/>
      <c r="AC110" s="122"/>
      <c r="AD110" s="122"/>
      <c r="AE110" s="122"/>
      <c r="AF110" s="122"/>
      <c r="AG110" s="124">
        <f>ROUND(SUM(AG111:AG115),2)</f>
        <v>0</v>
      </c>
      <c r="AH110" s="123"/>
      <c r="AI110" s="123"/>
      <c r="AJ110" s="123"/>
      <c r="AK110" s="123"/>
      <c r="AL110" s="123"/>
      <c r="AM110" s="123"/>
      <c r="AN110" s="125">
        <f>SUM(AG110,AT110)</f>
        <v>0</v>
      </c>
      <c r="AO110" s="123"/>
      <c r="AP110" s="123"/>
      <c r="AQ110" s="126" t="s">
        <v>81</v>
      </c>
      <c r="AR110" s="127"/>
      <c r="AS110" s="128">
        <f>ROUND(SUM(AS111:AS115),2)</f>
        <v>0</v>
      </c>
      <c r="AT110" s="129">
        <f>ROUND(SUM(AV110:AW110),2)</f>
        <v>0</v>
      </c>
      <c r="AU110" s="130">
        <f>ROUND(SUM(AU111:AU115),5)</f>
        <v>0</v>
      </c>
      <c r="AV110" s="129">
        <f>ROUND(AZ110*L29,2)</f>
        <v>0</v>
      </c>
      <c r="AW110" s="129">
        <f>ROUND(BA110*L30,2)</f>
        <v>0</v>
      </c>
      <c r="AX110" s="129">
        <f>ROUND(BB110*L29,2)</f>
        <v>0</v>
      </c>
      <c r="AY110" s="129">
        <f>ROUND(BC110*L30,2)</f>
        <v>0</v>
      </c>
      <c r="AZ110" s="129">
        <f>ROUND(SUM(AZ111:AZ115),2)</f>
        <v>0</v>
      </c>
      <c r="BA110" s="129">
        <f>ROUND(SUM(BA111:BA115),2)</f>
        <v>0</v>
      </c>
      <c r="BB110" s="129">
        <f>ROUND(SUM(BB111:BB115),2)</f>
        <v>0</v>
      </c>
      <c r="BC110" s="129">
        <f>ROUND(SUM(BC111:BC115),2)</f>
        <v>0</v>
      </c>
      <c r="BD110" s="131">
        <f>ROUND(SUM(BD111:BD115),2)</f>
        <v>0</v>
      </c>
      <c r="BE110" s="7"/>
      <c r="BS110" s="132" t="s">
        <v>74</v>
      </c>
      <c r="BT110" s="132" t="s">
        <v>82</v>
      </c>
      <c r="BU110" s="132" t="s">
        <v>76</v>
      </c>
      <c r="BV110" s="132" t="s">
        <v>77</v>
      </c>
      <c r="BW110" s="132" t="s">
        <v>131</v>
      </c>
      <c r="BX110" s="132" t="s">
        <v>5</v>
      </c>
      <c r="CL110" s="132" t="s">
        <v>1</v>
      </c>
      <c r="CM110" s="132" t="s">
        <v>84</v>
      </c>
    </row>
    <row r="111" s="4" customFormat="1" ht="23.25" customHeight="1">
      <c r="A111" s="133" t="s">
        <v>85</v>
      </c>
      <c r="B111" s="71"/>
      <c r="C111" s="134"/>
      <c r="D111" s="134"/>
      <c r="E111" s="135" t="s">
        <v>132</v>
      </c>
      <c r="F111" s="135"/>
      <c r="G111" s="135"/>
      <c r="H111" s="135"/>
      <c r="I111" s="135"/>
      <c r="J111" s="134"/>
      <c r="K111" s="135" t="s">
        <v>133</v>
      </c>
      <c r="L111" s="135"/>
      <c r="M111" s="135"/>
      <c r="N111" s="135"/>
      <c r="O111" s="135"/>
      <c r="P111" s="135"/>
      <c r="Q111" s="135"/>
      <c r="R111" s="135"/>
      <c r="S111" s="135"/>
      <c r="T111" s="135"/>
      <c r="U111" s="135"/>
      <c r="V111" s="135"/>
      <c r="W111" s="135"/>
      <c r="X111" s="135"/>
      <c r="Y111" s="135"/>
      <c r="Z111" s="135"/>
      <c r="AA111" s="135"/>
      <c r="AB111" s="135"/>
      <c r="AC111" s="135"/>
      <c r="AD111" s="135"/>
      <c r="AE111" s="135"/>
      <c r="AF111" s="135"/>
      <c r="AG111" s="136">
        <f>'03.1 - SO 303-1  Svodný d...'!J32</f>
        <v>0</v>
      </c>
      <c r="AH111" s="134"/>
      <c r="AI111" s="134"/>
      <c r="AJ111" s="134"/>
      <c r="AK111" s="134"/>
      <c r="AL111" s="134"/>
      <c r="AM111" s="134"/>
      <c r="AN111" s="136">
        <f>SUM(AG111,AT111)</f>
        <v>0</v>
      </c>
      <c r="AO111" s="134"/>
      <c r="AP111" s="134"/>
      <c r="AQ111" s="137" t="s">
        <v>88</v>
      </c>
      <c r="AR111" s="73"/>
      <c r="AS111" s="138">
        <v>0</v>
      </c>
      <c r="AT111" s="139">
        <f>ROUND(SUM(AV111:AW111),2)</f>
        <v>0</v>
      </c>
      <c r="AU111" s="140">
        <f>'03.1 - SO 303-1  Svodný d...'!P125</f>
        <v>0</v>
      </c>
      <c r="AV111" s="139">
        <f>'03.1 - SO 303-1  Svodný d...'!J35</f>
        <v>0</v>
      </c>
      <c r="AW111" s="139">
        <f>'03.1 - SO 303-1  Svodný d...'!J36</f>
        <v>0</v>
      </c>
      <c r="AX111" s="139">
        <f>'03.1 - SO 303-1  Svodný d...'!J37</f>
        <v>0</v>
      </c>
      <c r="AY111" s="139">
        <f>'03.1 - SO 303-1  Svodný d...'!J38</f>
        <v>0</v>
      </c>
      <c r="AZ111" s="139">
        <f>'03.1 - SO 303-1  Svodný d...'!F35</f>
        <v>0</v>
      </c>
      <c r="BA111" s="139">
        <f>'03.1 - SO 303-1  Svodný d...'!F36</f>
        <v>0</v>
      </c>
      <c r="BB111" s="139">
        <f>'03.1 - SO 303-1  Svodný d...'!F37</f>
        <v>0</v>
      </c>
      <c r="BC111" s="139">
        <f>'03.1 - SO 303-1  Svodný d...'!F38</f>
        <v>0</v>
      </c>
      <c r="BD111" s="141">
        <f>'03.1 - SO 303-1  Svodný d...'!F39</f>
        <v>0</v>
      </c>
      <c r="BE111" s="4"/>
      <c r="BT111" s="142" t="s">
        <v>84</v>
      </c>
      <c r="BV111" s="142" t="s">
        <v>77</v>
      </c>
      <c r="BW111" s="142" t="s">
        <v>134</v>
      </c>
      <c r="BX111" s="142" t="s">
        <v>131</v>
      </c>
      <c r="CL111" s="142" t="s">
        <v>1</v>
      </c>
    </row>
    <row r="112" s="4" customFormat="1" ht="23.25" customHeight="1">
      <c r="A112" s="133" t="s">
        <v>85</v>
      </c>
      <c r="B112" s="71"/>
      <c r="C112" s="134"/>
      <c r="D112" s="134"/>
      <c r="E112" s="135" t="s">
        <v>135</v>
      </c>
      <c r="F112" s="135"/>
      <c r="G112" s="135"/>
      <c r="H112" s="135"/>
      <c r="I112" s="135"/>
      <c r="J112" s="134"/>
      <c r="K112" s="135" t="s">
        <v>136</v>
      </c>
      <c r="L112" s="135"/>
      <c r="M112" s="135"/>
      <c r="N112" s="135"/>
      <c r="O112" s="135"/>
      <c r="P112" s="135"/>
      <c r="Q112" s="135"/>
      <c r="R112" s="135"/>
      <c r="S112" s="135"/>
      <c r="T112" s="135"/>
      <c r="U112" s="135"/>
      <c r="V112" s="135"/>
      <c r="W112" s="135"/>
      <c r="X112" s="135"/>
      <c r="Y112" s="135"/>
      <c r="Z112" s="135"/>
      <c r="AA112" s="135"/>
      <c r="AB112" s="135"/>
      <c r="AC112" s="135"/>
      <c r="AD112" s="135"/>
      <c r="AE112" s="135"/>
      <c r="AF112" s="135"/>
      <c r="AG112" s="136">
        <f>'03.2 - SO 303-2  Svodný d...'!J32</f>
        <v>0</v>
      </c>
      <c r="AH112" s="134"/>
      <c r="AI112" s="134"/>
      <c r="AJ112" s="134"/>
      <c r="AK112" s="134"/>
      <c r="AL112" s="134"/>
      <c r="AM112" s="134"/>
      <c r="AN112" s="136">
        <f>SUM(AG112,AT112)</f>
        <v>0</v>
      </c>
      <c r="AO112" s="134"/>
      <c r="AP112" s="134"/>
      <c r="AQ112" s="137" t="s">
        <v>88</v>
      </c>
      <c r="AR112" s="73"/>
      <c r="AS112" s="138">
        <v>0</v>
      </c>
      <c r="AT112" s="139">
        <f>ROUND(SUM(AV112:AW112),2)</f>
        <v>0</v>
      </c>
      <c r="AU112" s="140">
        <f>'03.2 - SO 303-2  Svodný d...'!P125</f>
        <v>0</v>
      </c>
      <c r="AV112" s="139">
        <f>'03.2 - SO 303-2  Svodný d...'!J35</f>
        <v>0</v>
      </c>
      <c r="AW112" s="139">
        <f>'03.2 - SO 303-2  Svodný d...'!J36</f>
        <v>0</v>
      </c>
      <c r="AX112" s="139">
        <f>'03.2 - SO 303-2  Svodný d...'!J37</f>
        <v>0</v>
      </c>
      <c r="AY112" s="139">
        <f>'03.2 - SO 303-2  Svodný d...'!J38</f>
        <v>0</v>
      </c>
      <c r="AZ112" s="139">
        <f>'03.2 - SO 303-2  Svodný d...'!F35</f>
        <v>0</v>
      </c>
      <c r="BA112" s="139">
        <f>'03.2 - SO 303-2  Svodný d...'!F36</f>
        <v>0</v>
      </c>
      <c r="BB112" s="139">
        <f>'03.2 - SO 303-2  Svodný d...'!F37</f>
        <v>0</v>
      </c>
      <c r="BC112" s="139">
        <f>'03.2 - SO 303-2  Svodný d...'!F38</f>
        <v>0</v>
      </c>
      <c r="BD112" s="141">
        <f>'03.2 - SO 303-2  Svodný d...'!F39</f>
        <v>0</v>
      </c>
      <c r="BE112" s="4"/>
      <c r="BT112" s="142" t="s">
        <v>84</v>
      </c>
      <c r="BV112" s="142" t="s">
        <v>77</v>
      </c>
      <c r="BW112" s="142" t="s">
        <v>137</v>
      </c>
      <c r="BX112" s="142" t="s">
        <v>131</v>
      </c>
      <c r="CL112" s="142" t="s">
        <v>1</v>
      </c>
    </row>
    <row r="113" s="4" customFormat="1" ht="23.25" customHeight="1">
      <c r="A113" s="133" t="s">
        <v>85</v>
      </c>
      <c r="B113" s="71"/>
      <c r="C113" s="134"/>
      <c r="D113" s="134"/>
      <c r="E113" s="135" t="s">
        <v>138</v>
      </c>
      <c r="F113" s="135"/>
      <c r="G113" s="135"/>
      <c r="H113" s="135"/>
      <c r="I113" s="135"/>
      <c r="J113" s="134"/>
      <c r="K113" s="135" t="s">
        <v>139</v>
      </c>
      <c r="L113" s="135"/>
      <c r="M113" s="135"/>
      <c r="N113" s="135"/>
      <c r="O113" s="135"/>
      <c r="P113" s="135"/>
      <c r="Q113" s="135"/>
      <c r="R113" s="135"/>
      <c r="S113" s="135"/>
      <c r="T113" s="135"/>
      <c r="U113" s="135"/>
      <c r="V113" s="135"/>
      <c r="W113" s="135"/>
      <c r="X113" s="135"/>
      <c r="Y113" s="135"/>
      <c r="Z113" s="135"/>
      <c r="AA113" s="135"/>
      <c r="AB113" s="135"/>
      <c r="AC113" s="135"/>
      <c r="AD113" s="135"/>
      <c r="AE113" s="135"/>
      <c r="AF113" s="135"/>
      <c r="AG113" s="136">
        <f>'03.3 - SO 303-4   Přeložk...'!J32</f>
        <v>0</v>
      </c>
      <c r="AH113" s="134"/>
      <c r="AI113" s="134"/>
      <c r="AJ113" s="134"/>
      <c r="AK113" s="134"/>
      <c r="AL113" s="134"/>
      <c r="AM113" s="134"/>
      <c r="AN113" s="136">
        <f>SUM(AG113,AT113)</f>
        <v>0</v>
      </c>
      <c r="AO113" s="134"/>
      <c r="AP113" s="134"/>
      <c r="AQ113" s="137" t="s">
        <v>88</v>
      </c>
      <c r="AR113" s="73"/>
      <c r="AS113" s="138">
        <v>0</v>
      </c>
      <c r="AT113" s="139">
        <f>ROUND(SUM(AV113:AW113),2)</f>
        <v>0</v>
      </c>
      <c r="AU113" s="140">
        <f>'03.3 - SO 303-4   Přeložk...'!P125</f>
        <v>0</v>
      </c>
      <c r="AV113" s="139">
        <f>'03.3 - SO 303-4   Přeložk...'!J35</f>
        <v>0</v>
      </c>
      <c r="AW113" s="139">
        <f>'03.3 - SO 303-4   Přeložk...'!J36</f>
        <v>0</v>
      </c>
      <c r="AX113" s="139">
        <f>'03.3 - SO 303-4   Přeložk...'!J37</f>
        <v>0</v>
      </c>
      <c r="AY113" s="139">
        <f>'03.3 - SO 303-4   Přeložk...'!J38</f>
        <v>0</v>
      </c>
      <c r="AZ113" s="139">
        <f>'03.3 - SO 303-4   Přeložk...'!F35</f>
        <v>0</v>
      </c>
      <c r="BA113" s="139">
        <f>'03.3 - SO 303-4   Přeložk...'!F36</f>
        <v>0</v>
      </c>
      <c r="BB113" s="139">
        <f>'03.3 - SO 303-4   Přeložk...'!F37</f>
        <v>0</v>
      </c>
      <c r="BC113" s="139">
        <f>'03.3 - SO 303-4   Přeložk...'!F38</f>
        <v>0</v>
      </c>
      <c r="BD113" s="141">
        <f>'03.3 - SO 303-4   Přeložk...'!F39</f>
        <v>0</v>
      </c>
      <c r="BE113" s="4"/>
      <c r="BT113" s="142" t="s">
        <v>84</v>
      </c>
      <c r="BV113" s="142" t="s">
        <v>77</v>
      </c>
      <c r="BW113" s="142" t="s">
        <v>140</v>
      </c>
      <c r="BX113" s="142" t="s">
        <v>131</v>
      </c>
      <c r="CL113" s="142" t="s">
        <v>1</v>
      </c>
    </row>
    <row r="114" s="4" customFormat="1" ht="16.5" customHeight="1">
      <c r="A114" s="133" t="s">
        <v>85</v>
      </c>
      <c r="B114" s="71"/>
      <c r="C114" s="134"/>
      <c r="D114" s="134"/>
      <c r="E114" s="135" t="s">
        <v>141</v>
      </c>
      <c r="F114" s="135"/>
      <c r="G114" s="135"/>
      <c r="H114" s="135"/>
      <c r="I114" s="135"/>
      <c r="J114" s="134"/>
      <c r="K114" s="135" t="s">
        <v>142</v>
      </c>
      <c r="L114" s="135"/>
      <c r="M114" s="135"/>
      <c r="N114" s="135"/>
      <c r="O114" s="135"/>
      <c r="P114" s="135"/>
      <c r="Q114" s="135"/>
      <c r="R114" s="135"/>
      <c r="S114" s="135"/>
      <c r="T114" s="135"/>
      <c r="U114" s="135"/>
      <c r="V114" s="135"/>
      <c r="W114" s="135"/>
      <c r="X114" s="135"/>
      <c r="Y114" s="135"/>
      <c r="Z114" s="135"/>
      <c r="AA114" s="135"/>
      <c r="AB114" s="135"/>
      <c r="AC114" s="135"/>
      <c r="AD114" s="135"/>
      <c r="AE114" s="135"/>
      <c r="AF114" s="135"/>
      <c r="AG114" s="136">
        <f>'03.4 - SO 303-5  Přeložka...'!J32</f>
        <v>0</v>
      </c>
      <c r="AH114" s="134"/>
      <c r="AI114" s="134"/>
      <c r="AJ114" s="134"/>
      <c r="AK114" s="134"/>
      <c r="AL114" s="134"/>
      <c r="AM114" s="134"/>
      <c r="AN114" s="136">
        <f>SUM(AG114,AT114)</f>
        <v>0</v>
      </c>
      <c r="AO114" s="134"/>
      <c r="AP114" s="134"/>
      <c r="AQ114" s="137" t="s">
        <v>88</v>
      </c>
      <c r="AR114" s="73"/>
      <c r="AS114" s="138">
        <v>0</v>
      </c>
      <c r="AT114" s="139">
        <f>ROUND(SUM(AV114:AW114),2)</f>
        <v>0</v>
      </c>
      <c r="AU114" s="140">
        <f>'03.4 - SO 303-5  Přeložka...'!P126</f>
        <v>0</v>
      </c>
      <c r="AV114" s="139">
        <f>'03.4 - SO 303-5  Přeložka...'!J35</f>
        <v>0</v>
      </c>
      <c r="AW114" s="139">
        <f>'03.4 - SO 303-5  Přeložka...'!J36</f>
        <v>0</v>
      </c>
      <c r="AX114" s="139">
        <f>'03.4 - SO 303-5  Přeložka...'!J37</f>
        <v>0</v>
      </c>
      <c r="AY114" s="139">
        <f>'03.4 - SO 303-5  Přeložka...'!J38</f>
        <v>0</v>
      </c>
      <c r="AZ114" s="139">
        <f>'03.4 - SO 303-5  Přeložka...'!F35</f>
        <v>0</v>
      </c>
      <c r="BA114" s="139">
        <f>'03.4 - SO 303-5  Přeložka...'!F36</f>
        <v>0</v>
      </c>
      <c r="BB114" s="139">
        <f>'03.4 - SO 303-5  Přeložka...'!F37</f>
        <v>0</v>
      </c>
      <c r="BC114" s="139">
        <f>'03.4 - SO 303-5  Přeložka...'!F38</f>
        <v>0</v>
      </c>
      <c r="BD114" s="141">
        <f>'03.4 - SO 303-5  Přeložka...'!F39</f>
        <v>0</v>
      </c>
      <c r="BE114" s="4"/>
      <c r="BT114" s="142" t="s">
        <v>84</v>
      </c>
      <c r="BV114" s="142" t="s">
        <v>77</v>
      </c>
      <c r="BW114" s="142" t="s">
        <v>143</v>
      </c>
      <c r="BX114" s="142" t="s">
        <v>131</v>
      </c>
      <c r="CL114" s="142" t="s">
        <v>1</v>
      </c>
    </row>
    <row r="115" s="4" customFormat="1" ht="16.5" customHeight="1">
      <c r="A115" s="133" t="s">
        <v>85</v>
      </c>
      <c r="B115" s="71"/>
      <c r="C115" s="134"/>
      <c r="D115" s="134"/>
      <c r="E115" s="135" t="s">
        <v>144</v>
      </c>
      <c r="F115" s="135"/>
      <c r="G115" s="135"/>
      <c r="H115" s="135"/>
      <c r="I115" s="135"/>
      <c r="J115" s="134"/>
      <c r="K115" s="135" t="s">
        <v>145</v>
      </c>
      <c r="L115" s="135"/>
      <c r="M115" s="135"/>
      <c r="N115" s="135"/>
      <c r="O115" s="135"/>
      <c r="P115" s="135"/>
      <c r="Q115" s="135"/>
      <c r="R115" s="135"/>
      <c r="S115" s="135"/>
      <c r="T115" s="135"/>
      <c r="U115" s="135"/>
      <c r="V115" s="135"/>
      <c r="W115" s="135"/>
      <c r="X115" s="135"/>
      <c r="Y115" s="135"/>
      <c r="Z115" s="135"/>
      <c r="AA115" s="135"/>
      <c r="AB115" s="135"/>
      <c r="AC115" s="135"/>
      <c r="AD115" s="135"/>
      <c r="AE115" s="135"/>
      <c r="AF115" s="135"/>
      <c r="AG115" s="136">
        <f>'03.5 - SO 303-6  Odtok z ...'!J32</f>
        <v>0</v>
      </c>
      <c r="AH115" s="134"/>
      <c r="AI115" s="134"/>
      <c r="AJ115" s="134"/>
      <c r="AK115" s="134"/>
      <c r="AL115" s="134"/>
      <c r="AM115" s="134"/>
      <c r="AN115" s="136">
        <f>SUM(AG115,AT115)</f>
        <v>0</v>
      </c>
      <c r="AO115" s="134"/>
      <c r="AP115" s="134"/>
      <c r="AQ115" s="137" t="s">
        <v>88</v>
      </c>
      <c r="AR115" s="73"/>
      <c r="AS115" s="138">
        <v>0</v>
      </c>
      <c r="AT115" s="139">
        <f>ROUND(SUM(AV115:AW115),2)</f>
        <v>0</v>
      </c>
      <c r="AU115" s="140">
        <f>'03.5 - SO 303-6  Odtok z ...'!P126</f>
        <v>0</v>
      </c>
      <c r="AV115" s="139">
        <f>'03.5 - SO 303-6  Odtok z ...'!J35</f>
        <v>0</v>
      </c>
      <c r="AW115" s="139">
        <f>'03.5 - SO 303-6  Odtok z ...'!J36</f>
        <v>0</v>
      </c>
      <c r="AX115" s="139">
        <f>'03.5 - SO 303-6  Odtok z ...'!J37</f>
        <v>0</v>
      </c>
      <c r="AY115" s="139">
        <f>'03.5 - SO 303-6  Odtok z ...'!J38</f>
        <v>0</v>
      </c>
      <c r="AZ115" s="139">
        <f>'03.5 - SO 303-6  Odtok z ...'!F35</f>
        <v>0</v>
      </c>
      <c r="BA115" s="139">
        <f>'03.5 - SO 303-6  Odtok z ...'!F36</f>
        <v>0</v>
      </c>
      <c r="BB115" s="139">
        <f>'03.5 - SO 303-6  Odtok z ...'!F37</f>
        <v>0</v>
      </c>
      <c r="BC115" s="139">
        <f>'03.5 - SO 303-6  Odtok z ...'!F38</f>
        <v>0</v>
      </c>
      <c r="BD115" s="141">
        <f>'03.5 - SO 303-6  Odtok z ...'!F39</f>
        <v>0</v>
      </c>
      <c r="BE115" s="4"/>
      <c r="BT115" s="142" t="s">
        <v>84</v>
      </c>
      <c r="BV115" s="142" t="s">
        <v>77</v>
      </c>
      <c r="BW115" s="142" t="s">
        <v>146</v>
      </c>
      <c r="BX115" s="142" t="s">
        <v>131</v>
      </c>
      <c r="CL115" s="142" t="s">
        <v>1</v>
      </c>
    </row>
    <row r="116" s="7" customFormat="1" ht="24.75" customHeight="1">
      <c r="A116" s="133" t="s">
        <v>85</v>
      </c>
      <c r="B116" s="120"/>
      <c r="C116" s="121"/>
      <c r="D116" s="122" t="s">
        <v>147</v>
      </c>
      <c r="E116" s="122"/>
      <c r="F116" s="122"/>
      <c r="G116" s="122"/>
      <c r="H116" s="122"/>
      <c r="I116" s="123"/>
      <c r="J116" s="122" t="s">
        <v>148</v>
      </c>
      <c r="K116" s="122"/>
      <c r="L116" s="122"/>
      <c r="M116" s="122"/>
      <c r="N116" s="122"/>
      <c r="O116" s="122"/>
      <c r="P116" s="122"/>
      <c r="Q116" s="122"/>
      <c r="R116" s="122"/>
      <c r="S116" s="122"/>
      <c r="T116" s="122"/>
      <c r="U116" s="122"/>
      <c r="V116" s="122"/>
      <c r="W116" s="122"/>
      <c r="X116" s="122"/>
      <c r="Y116" s="122"/>
      <c r="Z116" s="122"/>
      <c r="AA116" s="122"/>
      <c r="AB116" s="122"/>
      <c r="AC116" s="122"/>
      <c r="AD116" s="122"/>
      <c r="AE116" s="122"/>
      <c r="AF116" s="122"/>
      <c r="AG116" s="125">
        <f>'04 - SO 304   Přeložka vo...'!J30</f>
        <v>0</v>
      </c>
      <c r="AH116" s="123"/>
      <c r="AI116" s="123"/>
      <c r="AJ116" s="123"/>
      <c r="AK116" s="123"/>
      <c r="AL116" s="123"/>
      <c r="AM116" s="123"/>
      <c r="AN116" s="125">
        <f>SUM(AG116,AT116)</f>
        <v>0</v>
      </c>
      <c r="AO116" s="123"/>
      <c r="AP116" s="123"/>
      <c r="AQ116" s="126" t="s">
        <v>81</v>
      </c>
      <c r="AR116" s="127"/>
      <c r="AS116" s="128">
        <v>0</v>
      </c>
      <c r="AT116" s="129">
        <f>ROUND(SUM(AV116:AW116),2)</f>
        <v>0</v>
      </c>
      <c r="AU116" s="130">
        <f>'04 - SO 304   Přeložka vo...'!P121</f>
        <v>0</v>
      </c>
      <c r="AV116" s="129">
        <f>'04 - SO 304   Přeložka vo...'!J33</f>
        <v>0</v>
      </c>
      <c r="AW116" s="129">
        <f>'04 - SO 304   Přeložka vo...'!J34</f>
        <v>0</v>
      </c>
      <c r="AX116" s="129">
        <f>'04 - SO 304   Přeložka vo...'!J35</f>
        <v>0</v>
      </c>
      <c r="AY116" s="129">
        <f>'04 - SO 304   Přeložka vo...'!J36</f>
        <v>0</v>
      </c>
      <c r="AZ116" s="129">
        <f>'04 - SO 304   Přeložka vo...'!F33</f>
        <v>0</v>
      </c>
      <c r="BA116" s="129">
        <f>'04 - SO 304   Přeložka vo...'!F34</f>
        <v>0</v>
      </c>
      <c r="BB116" s="129">
        <f>'04 - SO 304   Přeložka vo...'!F35</f>
        <v>0</v>
      </c>
      <c r="BC116" s="129">
        <f>'04 - SO 304   Přeložka vo...'!F36</f>
        <v>0</v>
      </c>
      <c r="BD116" s="131">
        <f>'04 - SO 304   Přeložka vo...'!F37</f>
        <v>0</v>
      </c>
      <c r="BE116" s="7"/>
      <c r="BT116" s="132" t="s">
        <v>82</v>
      </c>
      <c r="BV116" s="132" t="s">
        <v>77</v>
      </c>
      <c r="BW116" s="132" t="s">
        <v>149</v>
      </c>
      <c r="BX116" s="132" t="s">
        <v>5</v>
      </c>
      <c r="CL116" s="132" t="s">
        <v>1</v>
      </c>
      <c r="CM116" s="132" t="s">
        <v>84</v>
      </c>
    </row>
    <row r="117" s="7" customFormat="1" ht="24.75" customHeight="1">
      <c r="A117" s="133" t="s">
        <v>85</v>
      </c>
      <c r="B117" s="120"/>
      <c r="C117" s="121"/>
      <c r="D117" s="122" t="s">
        <v>150</v>
      </c>
      <c r="E117" s="122"/>
      <c r="F117" s="122"/>
      <c r="G117" s="122"/>
      <c r="H117" s="122"/>
      <c r="I117" s="123"/>
      <c r="J117" s="122" t="s">
        <v>151</v>
      </c>
      <c r="K117" s="122"/>
      <c r="L117" s="122"/>
      <c r="M117" s="122"/>
      <c r="N117" s="122"/>
      <c r="O117" s="122"/>
      <c r="P117" s="122"/>
      <c r="Q117" s="122"/>
      <c r="R117" s="122"/>
      <c r="S117" s="122"/>
      <c r="T117" s="122"/>
      <c r="U117" s="122"/>
      <c r="V117" s="122"/>
      <c r="W117" s="122"/>
      <c r="X117" s="122"/>
      <c r="Y117" s="122"/>
      <c r="Z117" s="122"/>
      <c r="AA117" s="122"/>
      <c r="AB117" s="122"/>
      <c r="AC117" s="122"/>
      <c r="AD117" s="122"/>
      <c r="AE117" s="122"/>
      <c r="AF117" s="122"/>
      <c r="AG117" s="125">
        <f>'05 - SO 305  Přeložka vod...'!J30</f>
        <v>0</v>
      </c>
      <c r="AH117" s="123"/>
      <c r="AI117" s="123"/>
      <c r="AJ117" s="123"/>
      <c r="AK117" s="123"/>
      <c r="AL117" s="123"/>
      <c r="AM117" s="123"/>
      <c r="AN117" s="125">
        <f>SUM(AG117,AT117)</f>
        <v>0</v>
      </c>
      <c r="AO117" s="123"/>
      <c r="AP117" s="123"/>
      <c r="AQ117" s="126" t="s">
        <v>81</v>
      </c>
      <c r="AR117" s="127"/>
      <c r="AS117" s="128">
        <v>0</v>
      </c>
      <c r="AT117" s="129">
        <f>ROUND(SUM(AV117:AW117),2)</f>
        <v>0</v>
      </c>
      <c r="AU117" s="130">
        <f>'05 - SO 305  Přeložka vod...'!P121</f>
        <v>0</v>
      </c>
      <c r="AV117" s="129">
        <f>'05 - SO 305  Přeložka vod...'!J33</f>
        <v>0</v>
      </c>
      <c r="AW117" s="129">
        <f>'05 - SO 305  Přeložka vod...'!J34</f>
        <v>0</v>
      </c>
      <c r="AX117" s="129">
        <f>'05 - SO 305  Přeložka vod...'!J35</f>
        <v>0</v>
      </c>
      <c r="AY117" s="129">
        <f>'05 - SO 305  Přeložka vod...'!J36</f>
        <v>0</v>
      </c>
      <c r="AZ117" s="129">
        <f>'05 - SO 305  Přeložka vod...'!F33</f>
        <v>0</v>
      </c>
      <c r="BA117" s="129">
        <f>'05 - SO 305  Přeložka vod...'!F34</f>
        <v>0</v>
      </c>
      <c r="BB117" s="129">
        <f>'05 - SO 305  Přeložka vod...'!F35</f>
        <v>0</v>
      </c>
      <c r="BC117" s="129">
        <f>'05 - SO 305  Přeložka vod...'!F36</f>
        <v>0</v>
      </c>
      <c r="BD117" s="131">
        <f>'05 - SO 305  Přeložka vod...'!F37</f>
        <v>0</v>
      </c>
      <c r="BE117" s="7"/>
      <c r="BT117" s="132" t="s">
        <v>82</v>
      </c>
      <c r="BV117" s="132" t="s">
        <v>77</v>
      </c>
      <c r="BW117" s="132" t="s">
        <v>152</v>
      </c>
      <c r="BX117" s="132" t="s">
        <v>5</v>
      </c>
      <c r="CL117" s="132" t="s">
        <v>1</v>
      </c>
      <c r="CM117" s="132" t="s">
        <v>84</v>
      </c>
    </row>
    <row r="118" s="7" customFormat="1" ht="16.5" customHeight="1">
      <c r="A118" s="133" t="s">
        <v>85</v>
      </c>
      <c r="B118" s="120"/>
      <c r="C118" s="121"/>
      <c r="D118" s="122" t="s">
        <v>153</v>
      </c>
      <c r="E118" s="122"/>
      <c r="F118" s="122"/>
      <c r="G118" s="122"/>
      <c r="H118" s="122"/>
      <c r="I118" s="123"/>
      <c r="J118" s="122" t="s">
        <v>154</v>
      </c>
      <c r="K118" s="122"/>
      <c r="L118" s="122"/>
      <c r="M118" s="122"/>
      <c r="N118" s="122"/>
      <c r="O118" s="122"/>
      <c r="P118" s="122"/>
      <c r="Q118" s="122"/>
      <c r="R118" s="122"/>
      <c r="S118" s="122"/>
      <c r="T118" s="122"/>
      <c r="U118" s="122"/>
      <c r="V118" s="122"/>
      <c r="W118" s="122"/>
      <c r="X118" s="122"/>
      <c r="Y118" s="122"/>
      <c r="Z118" s="122"/>
      <c r="AA118" s="122"/>
      <c r="AB118" s="122"/>
      <c r="AC118" s="122"/>
      <c r="AD118" s="122"/>
      <c r="AE118" s="122"/>
      <c r="AF118" s="122"/>
      <c r="AG118" s="125">
        <f>'06 - SO 306  Ochrana HOZ ...'!J30</f>
        <v>0</v>
      </c>
      <c r="AH118" s="123"/>
      <c r="AI118" s="123"/>
      <c r="AJ118" s="123"/>
      <c r="AK118" s="123"/>
      <c r="AL118" s="123"/>
      <c r="AM118" s="123"/>
      <c r="AN118" s="125">
        <f>SUM(AG118,AT118)</f>
        <v>0</v>
      </c>
      <c r="AO118" s="123"/>
      <c r="AP118" s="123"/>
      <c r="AQ118" s="126" t="s">
        <v>81</v>
      </c>
      <c r="AR118" s="127"/>
      <c r="AS118" s="128">
        <v>0</v>
      </c>
      <c r="AT118" s="129">
        <f>ROUND(SUM(AV118:AW118),2)</f>
        <v>0</v>
      </c>
      <c r="AU118" s="130">
        <f>'06 - SO 306  Ochrana HOZ ...'!P121</f>
        <v>0</v>
      </c>
      <c r="AV118" s="129">
        <f>'06 - SO 306  Ochrana HOZ ...'!J33</f>
        <v>0</v>
      </c>
      <c r="AW118" s="129">
        <f>'06 - SO 306  Ochrana HOZ ...'!J34</f>
        <v>0</v>
      </c>
      <c r="AX118" s="129">
        <f>'06 - SO 306  Ochrana HOZ ...'!J35</f>
        <v>0</v>
      </c>
      <c r="AY118" s="129">
        <f>'06 - SO 306  Ochrana HOZ ...'!J36</f>
        <v>0</v>
      </c>
      <c r="AZ118" s="129">
        <f>'06 - SO 306  Ochrana HOZ ...'!F33</f>
        <v>0</v>
      </c>
      <c r="BA118" s="129">
        <f>'06 - SO 306  Ochrana HOZ ...'!F34</f>
        <v>0</v>
      </c>
      <c r="BB118" s="129">
        <f>'06 - SO 306  Ochrana HOZ ...'!F35</f>
        <v>0</v>
      </c>
      <c r="BC118" s="129">
        <f>'06 - SO 306  Ochrana HOZ ...'!F36</f>
        <v>0</v>
      </c>
      <c r="BD118" s="131">
        <f>'06 - SO 306  Ochrana HOZ ...'!F37</f>
        <v>0</v>
      </c>
      <c r="BE118" s="7"/>
      <c r="BT118" s="132" t="s">
        <v>82</v>
      </c>
      <c r="BV118" s="132" t="s">
        <v>77</v>
      </c>
      <c r="BW118" s="132" t="s">
        <v>155</v>
      </c>
      <c r="BX118" s="132" t="s">
        <v>5</v>
      </c>
      <c r="CL118" s="132" t="s">
        <v>1</v>
      </c>
      <c r="CM118" s="132" t="s">
        <v>84</v>
      </c>
    </row>
    <row r="119" s="7" customFormat="1" ht="24.75" customHeight="1">
      <c r="A119" s="133" t="s">
        <v>85</v>
      </c>
      <c r="B119" s="120"/>
      <c r="C119" s="121"/>
      <c r="D119" s="122" t="s">
        <v>156</v>
      </c>
      <c r="E119" s="122"/>
      <c r="F119" s="122"/>
      <c r="G119" s="122"/>
      <c r="H119" s="122"/>
      <c r="I119" s="123"/>
      <c r="J119" s="122" t="s">
        <v>157</v>
      </c>
      <c r="K119" s="122"/>
      <c r="L119" s="122"/>
      <c r="M119" s="122"/>
      <c r="N119" s="122"/>
      <c r="O119" s="122"/>
      <c r="P119" s="122"/>
      <c r="Q119" s="122"/>
      <c r="R119" s="122"/>
      <c r="S119" s="122"/>
      <c r="T119" s="122"/>
      <c r="U119" s="122"/>
      <c r="V119" s="122"/>
      <c r="W119" s="122"/>
      <c r="X119" s="122"/>
      <c r="Y119" s="122"/>
      <c r="Z119" s="122"/>
      <c r="AA119" s="122"/>
      <c r="AB119" s="122"/>
      <c r="AC119" s="122"/>
      <c r="AD119" s="122"/>
      <c r="AE119" s="122"/>
      <c r="AF119" s="122"/>
      <c r="AG119" s="125">
        <f>'07 - SO 307  Prodloužení ...'!J30</f>
        <v>0</v>
      </c>
      <c r="AH119" s="123"/>
      <c r="AI119" s="123"/>
      <c r="AJ119" s="123"/>
      <c r="AK119" s="123"/>
      <c r="AL119" s="123"/>
      <c r="AM119" s="123"/>
      <c r="AN119" s="125">
        <f>SUM(AG119,AT119)</f>
        <v>0</v>
      </c>
      <c r="AO119" s="123"/>
      <c r="AP119" s="123"/>
      <c r="AQ119" s="126" t="s">
        <v>81</v>
      </c>
      <c r="AR119" s="127"/>
      <c r="AS119" s="143">
        <v>0</v>
      </c>
      <c r="AT119" s="144">
        <f>ROUND(SUM(AV119:AW119),2)</f>
        <v>0</v>
      </c>
      <c r="AU119" s="145">
        <f>'07 - SO 307  Prodloužení ...'!P121</f>
        <v>0</v>
      </c>
      <c r="AV119" s="144">
        <f>'07 - SO 307  Prodloužení ...'!J33</f>
        <v>0</v>
      </c>
      <c r="AW119" s="144">
        <f>'07 - SO 307  Prodloužení ...'!J34</f>
        <v>0</v>
      </c>
      <c r="AX119" s="144">
        <f>'07 - SO 307  Prodloužení ...'!J35</f>
        <v>0</v>
      </c>
      <c r="AY119" s="144">
        <f>'07 - SO 307  Prodloužení ...'!J36</f>
        <v>0</v>
      </c>
      <c r="AZ119" s="144">
        <f>'07 - SO 307  Prodloužení ...'!F33</f>
        <v>0</v>
      </c>
      <c r="BA119" s="144">
        <f>'07 - SO 307  Prodloužení ...'!F34</f>
        <v>0</v>
      </c>
      <c r="BB119" s="144">
        <f>'07 - SO 307  Prodloužení ...'!F35</f>
        <v>0</v>
      </c>
      <c r="BC119" s="144">
        <f>'07 - SO 307  Prodloužení ...'!F36</f>
        <v>0</v>
      </c>
      <c r="BD119" s="146">
        <f>'07 - SO 307  Prodloužení ...'!F37</f>
        <v>0</v>
      </c>
      <c r="BE119" s="7"/>
      <c r="BT119" s="132" t="s">
        <v>82</v>
      </c>
      <c r="BV119" s="132" t="s">
        <v>77</v>
      </c>
      <c r="BW119" s="132" t="s">
        <v>158</v>
      </c>
      <c r="BX119" s="132" t="s">
        <v>5</v>
      </c>
      <c r="CL119" s="132" t="s">
        <v>1</v>
      </c>
      <c r="CM119" s="132" t="s">
        <v>84</v>
      </c>
    </row>
    <row r="120" s="2" customFormat="1" ht="30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F120" s="41"/>
      <c r="AG120" s="41"/>
      <c r="AH120" s="41"/>
      <c r="AI120" s="41"/>
      <c r="AJ120" s="41"/>
      <c r="AK120" s="41"/>
      <c r="AL120" s="41"/>
      <c r="AM120" s="41"/>
      <c r="AN120" s="41"/>
      <c r="AO120" s="41"/>
      <c r="AP120" s="41"/>
      <c r="AQ120" s="41"/>
      <c r="AR120" s="45"/>
      <c r="AS120" s="39"/>
      <c r="AT120" s="39"/>
      <c r="AU120" s="39"/>
      <c r="AV120" s="39"/>
      <c r="AW120" s="39"/>
      <c r="AX120" s="39"/>
      <c r="AY120" s="39"/>
      <c r="AZ120" s="39"/>
      <c r="BA120" s="39"/>
      <c r="BB120" s="39"/>
      <c r="BC120" s="39"/>
      <c r="BD120" s="39"/>
      <c r="BE120" s="39"/>
    </row>
    <row r="121" s="2" customFormat="1" ht="6.96" customHeight="1">
      <c r="A121" s="39"/>
      <c r="B121" s="67"/>
      <c r="C121" s="68"/>
      <c r="D121" s="68"/>
      <c r="E121" s="68"/>
      <c r="F121" s="68"/>
      <c r="G121" s="68"/>
      <c r="H121" s="68"/>
      <c r="I121" s="68"/>
      <c r="J121" s="68"/>
      <c r="K121" s="68"/>
      <c r="L121" s="68"/>
      <c r="M121" s="68"/>
      <c r="N121" s="68"/>
      <c r="O121" s="68"/>
      <c r="P121" s="68"/>
      <c r="Q121" s="68"/>
      <c r="R121" s="68"/>
      <c r="S121" s="68"/>
      <c r="T121" s="68"/>
      <c r="U121" s="68"/>
      <c r="V121" s="68"/>
      <c r="W121" s="68"/>
      <c r="X121" s="68"/>
      <c r="Y121" s="68"/>
      <c r="Z121" s="68"/>
      <c r="AA121" s="68"/>
      <c r="AB121" s="68"/>
      <c r="AC121" s="68"/>
      <c r="AD121" s="68"/>
      <c r="AE121" s="68"/>
      <c r="AF121" s="68"/>
      <c r="AG121" s="68"/>
      <c r="AH121" s="68"/>
      <c r="AI121" s="68"/>
      <c r="AJ121" s="68"/>
      <c r="AK121" s="68"/>
      <c r="AL121" s="68"/>
      <c r="AM121" s="68"/>
      <c r="AN121" s="68"/>
      <c r="AO121" s="68"/>
      <c r="AP121" s="68"/>
      <c r="AQ121" s="68"/>
      <c r="AR121" s="45"/>
      <c r="AS121" s="39"/>
      <c r="AT121" s="39"/>
      <c r="AU121" s="39"/>
      <c r="AV121" s="39"/>
      <c r="AW121" s="39"/>
      <c r="AX121" s="39"/>
      <c r="AY121" s="39"/>
      <c r="AZ121" s="39"/>
      <c r="BA121" s="39"/>
      <c r="BB121" s="39"/>
      <c r="BC121" s="39"/>
      <c r="BD121" s="39"/>
      <c r="BE121" s="39"/>
    </row>
  </sheetData>
  <sheetProtection sheet="1" formatColumns="0" formatRows="0" objects="1" scenarios="1" spinCount="100000" saltValue="07/0FPUwLvhgt4LkIFgU5Wt/CzeHhni/1tDhS0XAMrWqhq7lWjz32tbltASMGMW0WN/H4UTFjwUa+kb17hIwjg==" hashValue="8TnNIUZF8FPOBmvG8OuF0d8VnLNJNkN3WqiO0sXv7nGX9F91k5L2f4Hlf+8qV06a0OhfgUjPgcrDuGoLDic4pA==" algorithmName="SHA-512" password="CC35"/>
  <mergeCells count="138">
    <mergeCell ref="K104:AF104"/>
    <mergeCell ref="E104:I104"/>
    <mergeCell ref="E105:I105"/>
    <mergeCell ref="K105:AF105"/>
    <mergeCell ref="E106:I106"/>
    <mergeCell ref="K106:AF106"/>
    <mergeCell ref="E107:I107"/>
    <mergeCell ref="K107:AF107"/>
    <mergeCell ref="K108:AF108"/>
    <mergeCell ref="E108:I108"/>
    <mergeCell ref="K109:AF109"/>
    <mergeCell ref="E109:I109"/>
    <mergeCell ref="J110:AF110"/>
    <mergeCell ref="D110:H110"/>
    <mergeCell ref="K111:AF111"/>
    <mergeCell ref="E111:I111"/>
    <mergeCell ref="K112:AF112"/>
    <mergeCell ref="E112:I112"/>
    <mergeCell ref="K113:AF113"/>
    <mergeCell ref="E113:I113"/>
    <mergeCell ref="E114:I114"/>
    <mergeCell ref="K114:AF114"/>
    <mergeCell ref="E115:I115"/>
    <mergeCell ref="K115:AF115"/>
    <mergeCell ref="D116:H116"/>
    <mergeCell ref="J116:AF116"/>
    <mergeCell ref="J117:AF117"/>
    <mergeCell ref="D117:H117"/>
    <mergeCell ref="J118:AF118"/>
    <mergeCell ref="D118:H118"/>
    <mergeCell ref="D119:H119"/>
    <mergeCell ref="J119:AF119"/>
    <mergeCell ref="AN101:AP101"/>
    <mergeCell ref="AG101:AM101"/>
    <mergeCell ref="AN102:AP102"/>
    <mergeCell ref="AG102:AM102"/>
    <mergeCell ref="AN103:AP103"/>
    <mergeCell ref="AG103:AM103"/>
    <mergeCell ref="AN104:AP104"/>
    <mergeCell ref="AG104:AM104"/>
    <mergeCell ref="AN105:AP105"/>
    <mergeCell ref="AG105:AM105"/>
    <mergeCell ref="AN106:AP106"/>
    <mergeCell ref="AG106:AM106"/>
    <mergeCell ref="AG107:AM107"/>
    <mergeCell ref="AN107:AP107"/>
    <mergeCell ref="AN108:AP108"/>
    <mergeCell ref="AG108:AM108"/>
    <mergeCell ref="AN109:AP109"/>
    <mergeCell ref="AG109:AM109"/>
    <mergeCell ref="AG110:AM110"/>
    <mergeCell ref="AN110:AP110"/>
    <mergeCell ref="AG111:AM111"/>
    <mergeCell ref="AN111:AP111"/>
    <mergeCell ref="AG112:AM112"/>
    <mergeCell ref="AN112:AP112"/>
    <mergeCell ref="AG113:AM113"/>
    <mergeCell ref="AN113:AP113"/>
    <mergeCell ref="AN114:AP114"/>
    <mergeCell ref="AG114:AM114"/>
    <mergeCell ref="AG115:AM115"/>
    <mergeCell ref="AN115:AP115"/>
    <mergeCell ref="AN116:AP116"/>
    <mergeCell ref="AG116:AM116"/>
    <mergeCell ref="AN117:AP117"/>
    <mergeCell ref="AG117:AM117"/>
    <mergeCell ref="AN118:AP118"/>
    <mergeCell ref="AG118:AM118"/>
    <mergeCell ref="AN119:AP119"/>
    <mergeCell ref="AG119:AM119"/>
    <mergeCell ref="L85:AO85"/>
    <mergeCell ref="I92:AF92"/>
    <mergeCell ref="C92:G92"/>
    <mergeCell ref="J95:AF95"/>
    <mergeCell ref="D95:H95"/>
    <mergeCell ref="K96:AF96"/>
    <mergeCell ref="E96:I96"/>
    <mergeCell ref="K97:AF97"/>
    <mergeCell ref="E97:I97"/>
    <mergeCell ref="K98:AF98"/>
    <mergeCell ref="E98:I98"/>
    <mergeCell ref="K99:AF99"/>
    <mergeCell ref="E99:I99"/>
    <mergeCell ref="K100:AF100"/>
    <mergeCell ref="E100:I100"/>
    <mergeCell ref="K101:AF101"/>
    <mergeCell ref="E101:I101"/>
    <mergeCell ref="J102:AF102"/>
    <mergeCell ref="D102:H102"/>
    <mergeCell ref="E103:I103"/>
    <mergeCell ref="K103:AF103"/>
    <mergeCell ref="AM87:AN87"/>
    <mergeCell ref="AM89:AP89"/>
    <mergeCell ref="AS89:AT91"/>
    <mergeCell ref="AM90:AP90"/>
    <mergeCell ref="AN92:AP92"/>
    <mergeCell ref="AG92:AM92"/>
    <mergeCell ref="AG95:AM95"/>
    <mergeCell ref="AN95:AP95"/>
    <mergeCell ref="AG96:AM96"/>
    <mergeCell ref="AN96:AP96"/>
    <mergeCell ref="AG97:AM97"/>
    <mergeCell ref="AN97:AP97"/>
    <mergeCell ref="AG98:AM98"/>
    <mergeCell ref="AN98:AP98"/>
    <mergeCell ref="AG99:AM99"/>
    <mergeCell ref="AN99:AP99"/>
    <mergeCell ref="AG100:AM100"/>
    <mergeCell ref="AN100:AP100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</mergeCells>
  <hyperlinks>
    <hyperlink ref="A96" location="'01.1 - SO 301-1  Svodný d...'!C2" display="/"/>
    <hyperlink ref="A97" location="'01.2 - SO 301-2  Svodný d...'!C2" display="/"/>
    <hyperlink ref="A98" location="'01.3 - SO 301-3  Svodný d...'!C2" display="/"/>
    <hyperlink ref="A99" location="'01.4 - SO 301-4  Svodný d...'!C2" display="/"/>
    <hyperlink ref="A100" location="'01.5 - SO 301-5  Úprava V...'!C2" display="/"/>
    <hyperlink ref="A101" location="'01.6 - SO 301-6  Přeložka...'!C2" display="/"/>
    <hyperlink ref="A103" location="'02.1 - SO 302-1  Svodný d...'!C2" display="/"/>
    <hyperlink ref="A104" location="'02.2 - SO 302-2  Svodný d...'!C2" display="/"/>
    <hyperlink ref="A105" location="'02.3 - SO 302-3  Svodný d...'!C2" display="/"/>
    <hyperlink ref="A106" location="'02.4 - SO 302-4  Svodný d...'!C2" display="/"/>
    <hyperlink ref="A107" location="'02.5 - SO 302-5  Svodný d...'!C2" display="/"/>
    <hyperlink ref="A108" location="'02.6 - SO 302-6  Svodný d...'!C2" display="/"/>
    <hyperlink ref="A109" location="'02.7 - SO 302-7  Svodný d...'!C2" display="/"/>
    <hyperlink ref="A111" location="'03.1 - SO 303-1  Svodný d...'!C2" display="/"/>
    <hyperlink ref="A112" location="'03.2 - SO 303-2  Svodný d...'!C2" display="/"/>
    <hyperlink ref="A113" location="'03.3 - SO 303-4   Přeložk...'!C2" display="/"/>
    <hyperlink ref="A114" location="'03.4 - SO 303-5  Přeložka...'!C2" display="/"/>
    <hyperlink ref="A115" location="'03.5 - SO 303-6  Odtok z ...'!C2" display="/"/>
    <hyperlink ref="A116" location="'04 - SO 304   Přeložka vo...'!C2" display="/"/>
    <hyperlink ref="A117" location="'05 - SO 305  Přeložka vod...'!C2" display="/"/>
    <hyperlink ref="A118" location="'06 - SO 306  Ochrana HOZ ...'!C2" display="/"/>
    <hyperlink ref="A119" location="'07 - SO 307  Prodloužení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89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84</v>
      </c>
    </row>
    <row r="4" s="1" customFormat="1" ht="24.96" customHeight="1">
      <c r="B4" s="21"/>
      <c r="D4" s="149" t="s">
        <v>159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NAPOJENÍ ROKYCANSKA NA DÁLNICI D5, I. ETAPA</v>
      </c>
      <c r="F7" s="151"/>
      <c r="G7" s="151"/>
      <c r="H7" s="151"/>
      <c r="L7" s="21"/>
    </row>
    <row r="8" s="1" customFormat="1" ht="12" customHeight="1">
      <c r="B8" s="21"/>
      <c r="D8" s="151" t="s">
        <v>160</v>
      </c>
      <c r="L8" s="21"/>
    </row>
    <row r="9" s="2" customFormat="1" ht="16.5" customHeight="1">
      <c r="A9" s="39"/>
      <c r="B9" s="45"/>
      <c r="C9" s="39"/>
      <c r="D9" s="39"/>
      <c r="E9" s="152" t="s">
        <v>161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162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30" customHeight="1">
      <c r="A11" s="39"/>
      <c r="B11" s="45"/>
      <c r="C11" s="39"/>
      <c r="D11" s="39"/>
      <c r="E11" s="153" t="s">
        <v>163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20</v>
      </c>
      <c r="E14" s="39"/>
      <c r="F14" s="142" t="s">
        <v>21</v>
      </c>
      <c r="G14" s="39"/>
      <c r="H14" s="39"/>
      <c r="I14" s="151" t="s">
        <v>22</v>
      </c>
      <c r="J14" s="154" t="str">
        <f>'Rekapitulace stavby'!AN8</f>
        <v>26. 4. 2022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1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28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30</v>
      </c>
      <c r="E22" s="39"/>
      <c r="F22" s="39"/>
      <c r="G22" s="39"/>
      <c r="H22" s="39"/>
      <c r="I22" s="151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1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33</v>
      </c>
      <c r="E25" s="39"/>
      <c r="F25" s="39"/>
      <c r="G25" s="39"/>
      <c r="H25" s="39"/>
      <c r="I25" s="151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26</v>
      </c>
      <c r="F26" s="39"/>
      <c r="G26" s="39"/>
      <c r="H26" s="39"/>
      <c r="I26" s="151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34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35</v>
      </c>
      <c r="E32" s="39"/>
      <c r="F32" s="39"/>
      <c r="G32" s="39"/>
      <c r="H32" s="39"/>
      <c r="I32" s="39"/>
      <c r="J32" s="161">
        <f>ROUND(J125,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37</v>
      </c>
      <c r="G34" s="39"/>
      <c r="H34" s="39"/>
      <c r="I34" s="162" t="s">
        <v>36</v>
      </c>
      <c r="J34" s="162" t="s">
        <v>38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39</v>
      </c>
      <c r="E35" s="151" t="s">
        <v>40</v>
      </c>
      <c r="F35" s="164">
        <f>ROUND((SUM(BE125:BE184)),  2)</f>
        <v>0</v>
      </c>
      <c r="G35" s="39"/>
      <c r="H35" s="39"/>
      <c r="I35" s="165">
        <v>0.20999999999999999</v>
      </c>
      <c r="J35" s="164">
        <f>ROUND(((SUM(BE125:BE184))*I35),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41</v>
      </c>
      <c r="F36" s="164">
        <f>ROUND((SUM(BF125:BF184)),  2)</f>
        <v>0</v>
      </c>
      <c r="G36" s="39"/>
      <c r="H36" s="39"/>
      <c r="I36" s="165">
        <v>0.14999999999999999</v>
      </c>
      <c r="J36" s="164">
        <f>ROUND(((SUM(BF125:BF184))*I36),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42</v>
      </c>
      <c r="F37" s="164">
        <f>ROUND((SUM(BG125:BG184)),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43</v>
      </c>
      <c r="F38" s="164">
        <f>ROUND((SUM(BH125:BH184)),  2)</f>
        <v>0</v>
      </c>
      <c r="G38" s="39"/>
      <c r="H38" s="39"/>
      <c r="I38" s="165">
        <v>0.14999999999999999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44</v>
      </c>
      <c r="F39" s="164">
        <f>ROUND((SUM(BI125:BI184)),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45</v>
      </c>
      <c r="E41" s="168"/>
      <c r="F41" s="168"/>
      <c r="G41" s="169" t="s">
        <v>46</v>
      </c>
      <c r="H41" s="170" t="s">
        <v>47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48</v>
      </c>
      <c r="E50" s="174"/>
      <c r="F50" s="174"/>
      <c r="G50" s="173" t="s">
        <v>49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50</v>
      </c>
      <c r="E61" s="176"/>
      <c r="F61" s="177" t="s">
        <v>51</v>
      </c>
      <c r="G61" s="175" t="s">
        <v>50</v>
      </c>
      <c r="H61" s="176"/>
      <c r="I61" s="176"/>
      <c r="J61" s="178" t="s">
        <v>51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52</v>
      </c>
      <c r="E65" s="179"/>
      <c r="F65" s="179"/>
      <c r="G65" s="173" t="s">
        <v>53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50</v>
      </c>
      <c r="E76" s="176"/>
      <c r="F76" s="177" t="s">
        <v>51</v>
      </c>
      <c r="G76" s="175" t="s">
        <v>50</v>
      </c>
      <c r="H76" s="176"/>
      <c r="I76" s="176"/>
      <c r="J76" s="178" t="s">
        <v>51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164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NAPOJENÍ ROKYCANSKA NA DÁLNICI D5, I. ETAPA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160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161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162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30" customHeight="1">
      <c r="A89" s="39"/>
      <c r="B89" s="40"/>
      <c r="C89" s="41"/>
      <c r="D89" s="41"/>
      <c r="E89" s="77" t="str">
        <f>E11</f>
        <v xml:space="preserve">01.1 - SO 301-1  Svodný drén v km 0,770 - 1,037 - levá strana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Rokycansko</v>
      </c>
      <c r="G91" s="41"/>
      <c r="H91" s="41"/>
      <c r="I91" s="33" t="s">
        <v>22</v>
      </c>
      <c r="J91" s="80" t="str">
        <f>IF(J14="","",J14)</f>
        <v>26. 4. 2022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 xml:space="preserve"> </v>
      </c>
      <c r="G93" s="41"/>
      <c r="H93" s="41"/>
      <c r="I93" s="33" t="s">
        <v>30</v>
      </c>
      <c r="J93" s="37" t="str">
        <f>E23</f>
        <v>Ing. J. Egermaier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165</v>
      </c>
      <c r="D96" s="186"/>
      <c r="E96" s="186"/>
      <c r="F96" s="186"/>
      <c r="G96" s="186"/>
      <c r="H96" s="186"/>
      <c r="I96" s="186"/>
      <c r="J96" s="187" t="s">
        <v>166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167</v>
      </c>
      <c r="D98" s="41"/>
      <c r="E98" s="41"/>
      <c r="F98" s="41"/>
      <c r="G98" s="41"/>
      <c r="H98" s="41"/>
      <c r="I98" s="41"/>
      <c r="J98" s="111">
        <f>J125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168</v>
      </c>
    </row>
    <row r="99" s="9" customFormat="1" ht="24.96" customHeight="1">
      <c r="A99" s="9"/>
      <c r="B99" s="189"/>
      <c r="C99" s="190"/>
      <c r="D99" s="191" t="s">
        <v>169</v>
      </c>
      <c r="E99" s="192"/>
      <c r="F99" s="192"/>
      <c r="G99" s="192"/>
      <c r="H99" s="192"/>
      <c r="I99" s="192"/>
      <c r="J99" s="193">
        <f>J126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4"/>
      <c r="D100" s="196" t="s">
        <v>170</v>
      </c>
      <c r="E100" s="197"/>
      <c r="F100" s="197"/>
      <c r="G100" s="197"/>
      <c r="H100" s="197"/>
      <c r="I100" s="197"/>
      <c r="J100" s="198">
        <f>J127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4"/>
      <c r="D101" s="196" t="s">
        <v>171</v>
      </c>
      <c r="E101" s="197"/>
      <c r="F101" s="197"/>
      <c r="G101" s="197"/>
      <c r="H101" s="197"/>
      <c r="I101" s="197"/>
      <c r="J101" s="198">
        <f>J164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5"/>
      <c r="C102" s="134"/>
      <c r="D102" s="196" t="s">
        <v>172</v>
      </c>
      <c r="E102" s="197"/>
      <c r="F102" s="197"/>
      <c r="G102" s="197"/>
      <c r="H102" s="197"/>
      <c r="I102" s="197"/>
      <c r="J102" s="198">
        <f>J173</f>
        <v>0</v>
      </c>
      <c r="K102" s="134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4"/>
      <c r="D103" s="196" t="s">
        <v>173</v>
      </c>
      <c r="E103" s="197"/>
      <c r="F103" s="197"/>
      <c r="G103" s="197"/>
      <c r="H103" s="197"/>
      <c r="I103" s="197"/>
      <c r="J103" s="198">
        <f>J183</f>
        <v>0</v>
      </c>
      <c r="K103" s="134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174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184" t="str">
        <f>E7</f>
        <v>NAPOJENÍ ROKYCANSKA NA DÁLNICI D5, I. ETAPA</v>
      </c>
      <c r="F113" s="33"/>
      <c r="G113" s="33"/>
      <c r="H113" s="33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1" customFormat="1" ht="12" customHeight="1">
      <c r="B114" s="22"/>
      <c r="C114" s="33" t="s">
        <v>160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184" t="s">
        <v>161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162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30" customHeight="1">
      <c r="A117" s="39"/>
      <c r="B117" s="40"/>
      <c r="C117" s="41"/>
      <c r="D117" s="41"/>
      <c r="E117" s="77" t="str">
        <f>E11</f>
        <v xml:space="preserve">01.1 - SO 301-1  Svodný drén v km 0,770 - 1,037 - levá strana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F14</f>
        <v>Rokycansko</v>
      </c>
      <c r="G119" s="41"/>
      <c r="H119" s="41"/>
      <c r="I119" s="33" t="s">
        <v>22</v>
      </c>
      <c r="J119" s="80" t="str">
        <f>IF(J14="","",J14)</f>
        <v>26. 4. 2022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E17</f>
        <v xml:space="preserve"> </v>
      </c>
      <c r="G121" s="41"/>
      <c r="H121" s="41"/>
      <c r="I121" s="33" t="s">
        <v>30</v>
      </c>
      <c r="J121" s="37" t="str">
        <f>E23</f>
        <v>Ing. J. Egermaier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IF(E20="","",E20)</f>
        <v>Vyplň údaj</v>
      </c>
      <c r="G122" s="41"/>
      <c r="H122" s="41"/>
      <c r="I122" s="33" t="s">
        <v>33</v>
      </c>
      <c r="J122" s="37" t="str">
        <f>E26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0"/>
      <c r="B124" s="201"/>
      <c r="C124" s="202" t="s">
        <v>175</v>
      </c>
      <c r="D124" s="203" t="s">
        <v>60</v>
      </c>
      <c r="E124" s="203" t="s">
        <v>56</v>
      </c>
      <c r="F124" s="203" t="s">
        <v>57</v>
      </c>
      <c r="G124" s="203" t="s">
        <v>176</v>
      </c>
      <c r="H124" s="203" t="s">
        <v>177</v>
      </c>
      <c r="I124" s="203" t="s">
        <v>178</v>
      </c>
      <c r="J124" s="203" t="s">
        <v>166</v>
      </c>
      <c r="K124" s="204" t="s">
        <v>179</v>
      </c>
      <c r="L124" s="205"/>
      <c r="M124" s="101" t="s">
        <v>1</v>
      </c>
      <c r="N124" s="102" t="s">
        <v>39</v>
      </c>
      <c r="O124" s="102" t="s">
        <v>180</v>
      </c>
      <c r="P124" s="102" t="s">
        <v>181</v>
      </c>
      <c r="Q124" s="102" t="s">
        <v>182</v>
      </c>
      <c r="R124" s="102" t="s">
        <v>183</v>
      </c>
      <c r="S124" s="102" t="s">
        <v>184</v>
      </c>
      <c r="T124" s="103" t="s">
        <v>185</v>
      </c>
      <c r="U124" s="200"/>
      <c r="V124" s="200"/>
      <c r="W124" s="200"/>
      <c r="X124" s="200"/>
      <c r="Y124" s="200"/>
      <c r="Z124" s="200"/>
      <c r="AA124" s="200"/>
      <c r="AB124" s="200"/>
      <c r="AC124" s="200"/>
      <c r="AD124" s="200"/>
      <c r="AE124" s="200"/>
    </row>
    <row r="125" s="2" customFormat="1" ht="22.8" customHeight="1">
      <c r="A125" s="39"/>
      <c r="B125" s="40"/>
      <c r="C125" s="108" t="s">
        <v>186</v>
      </c>
      <c r="D125" s="41"/>
      <c r="E125" s="41"/>
      <c r="F125" s="41"/>
      <c r="G125" s="41"/>
      <c r="H125" s="41"/>
      <c r="I125" s="41"/>
      <c r="J125" s="206">
        <f>BK125</f>
        <v>0</v>
      </c>
      <c r="K125" s="41"/>
      <c r="L125" s="45"/>
      <c r="M125" s="104"/>
      <c r="N125" s="207"/>
      <c r="O125" s="105"/>
      <c r="P125" s="208">
        <f>P126</f>
        <v>0</v>
      </c>
      <c r="Q125" s="105"/>
      <c r="R125" s="208">
        <f>R126</f>
        <v>29.733616999999999</v>
      </c>
      <c r="S125" s="105"/>
      <c r="T125" s="209">
        <f>T126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74</v>
      </c>
      <c r="AU125" s="18" t="s">
        <v>168</v>
      </c>
      <c r="BK125" s="210">
        <f>BK126</f>
        <v>0</v>
      </c>
    </row>
    <row r="126" s="12" customFormat="1" ht="25.92" customHeight="1">
      <c r="A126" s="12"/>
      <c r="B126" s="211"/>
      <c r="C126" s="212"/>
      <c r="D126" s="213" t="s">
        <v>74</v>
      </c>
      <c r="E126" s="214" t="s">
        <v>187</v>
      </c>
      <c r="F126" s="214" t="s">
        <v>188</v>
      </c>
      <c r="G126" s="212"/>
      <c r="H126" s="212"/>
      <c r="I126" s="215"/>
      <c r="J126" s="216">
        <f>BK126</f>
        <v>0</v>
      </c>
      <c r="K126" s="212"/>
      <c r="L126" s="217"/>
      <c r="M126" s="218"/>
      <c r="N126" s="219"/>
      <c r="O126" s="219"/>
      <c r="P126" s="220">
        <f>P127+P164+P173+P183</f>
        <v>0</v>
      </c>
      <c r="Q126" s="219"/>
      <c r="R126" s="220">
        <f>R127+R164+R173+R183</f>
        <v>29.733616999999999</v>
      </c>
      <c r="S126" s="219"/>
      <c r="T126" s="221">
        <f>T127+T164+T173+T183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2" t="s">
        <v>82</v>
      </c>
      <c r="AT126" s="223" t="s">
        <v>74</v>
      </c>
      <c r="AU126" s="223" t="s">
        <v>75</v>
      </c>
      <c r="AY126" s="222" t="s">
        <v>189</v>
      </c>
      <c r="BK126" s="224">
        <f>BK127+BK164+BK173+BK183</f>
        <v>0</v>
      </c>
    </row>
    <row r="127" s="12" customFormat="1" ht="22.8" customHeight="1">
      <c r="A127" s="12"/>
      <c r="B127" s="211"/>
      <c r="C127" s="212"/>
      <c r="D127" s="213" t="s">
        <v>74</v>
      </c>
      <c r="E127" s="225" t="s">
        <v>82</v>
      </c>
      <c r="F127" s="225" t="s">
        <v>190</v>
      </c>
      <c r="G127" s="212"/>
      <c r="H127" s="212"/>
      <c r="I127" s="215"/>
      <c r="J127" s="226">
        <f>BK127</f>
        <v>0</v>
      </c>
      <c r="K127" s="212"/>
      <c r="L127" s="217"/>
      <c r="M127" s="218"/>
      <c r="N127" s="219"/>
      <c r="O127" s="219"/>
      <c r="P127" s="220">
        <f>SUM(P128:P163)</f>
        <v>0</v>
      </c>
      <c r="Q127" s="219"/>
      <c r="R127" s="220">
        <f>SUM(R128:R163)</f>
        <v>0.0012000000000000001</v>
      </c>
      <c r="S127" s="219"/>
      <c r="T127" s="221">
        <f>SUM(T128:T163)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2" t="s">
        <v>82</v>
      </c>
      <c r="AT127" s="223" t="s">
        <v>74</v>
      </c>
      <c r="AU127" s="223" t="s">
        <v>82</v>
      </c>
      <c r="AY127" s="222" t="s">
        <v>189</v>
      </c>
      <c r="BK127" s="224">
        <f>SUM(BK128:BK163)</f>
        <v>0</v>
      </c>
    </row>
    <row r="128" s="2" customFormat="1" ht="24.15" customHeight="1">
      <c r="A128" s="39"/>
      <c r="B128" s="40"/>
      <c r="C128" s="227" t="s">
        <v>82</v>
      </c>
      <c r="D128" s="227" t="s">
        <v>191</v>
      </c>
      <c r="E128" s="228" t="s">
        <v>192</v>
      </c>
      <c r="F128" s="229" t="s">
        <v>193</v>
      </c>
      <c r="G128" s="230" t="s">
        <v>194</v>
      </c>
      <c r="H128" s="231">
        <v>40</v>
      </c>
      <c r="I128" s="232"/>
      <c r="J128" s="231">
        <f>ROUND(I128*H128,2)</f>
        <v>0</v>
      </c>
      <c r="K128" s="229" t="s">
        <v>195</v>
      </c>
      <c r="L128" s="45"/>
      <c r="M128" s="233" t="s">
        <v>1</v>
      </c>
      <c r="N128" s="234" t="s">
        <v>40</v>
      </c>
      <c r="O128" s="92"/>
      <c r="P128" s="235">
        <f>O128*H128</f>
        <v>0</v>
      </c>
      <c r="Q128" s="235">
        <v>3.0000000000000001E-05</v>
      </c>
      <c r="R128" s="235">
        <f>Q128*H128</f>
        <v>0.0012000000000000001</v>
      </c>
      <c r="S128" s="235">
        <v>0</v>
      </c>
      <c r="T128" s="236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7" t="s">
        <v>196</v>
      </c>
      <c r="AT128" s="237" t="s">
        <v>191</v>
      </c>
      <c r="AU128" s="237" t="s">
        <v>84</v>
      </c>
      <c r="AY128" s="18" t="s">
        <v>189</v>
      </c>
      <c r="BE128" s="238">
        <f>IF(N128="základní",J128,0)</f>
        <v>0</v>
      </c>
      <c r="BF128" s="238">
        <f>IF(N128="snížená",J128,0)</f>
        <v>0</v>
      </c>
      <c r="BG128" s="238">
        <f>IF(N128="zákl. přenesená",J128,0)</f>
        <v>0</v>
      </c>
      <c r="BH128" s="238">
        <f>IF(N128="sníž. přenesená",J128,0)</f>
        <v>0</v>
      </c>
      <c r="BI128" s="238">
        <f>IF(N128="nulová",J128,0)</f>
        <v>0</v>
      </c>
      <c r="BJ128" s="18" t="s">
        <v>82</v>
      </c>
      <c r="BK128" s="238">
        <f>ROUND(I128*H128,2)</f>
        <v>0</v>
      </c>
      <c r="BL128" s="18" t="s">
        <v>196</v>
      </c>
      <c r="BM128" s="237" t="s">
        <v>197</v>
      </c>
    </row>
    <row r="129" s="13" customFormat="1">
      <c r="A129" s="13"/>
      <c r="B129" s="239"/>
      <c r="C129" s="240"/>
      <c r="D129" s="241" t="s">
        <v>198</v>
      </c>
      <c r="E129" s="242" t="s">
        <v>1</v>
      </c>
      <c r="F129" s="243" t="s">
        <v>199</v>
      </c>
      <c r="G129" s="240"/>
      <c r="H129" s="244">
        <v>40</v>
      </c>
      <c r="I129" s="245"/>
      <c r="J129" s="240"/>
      <c r="K129" s="240"/>
      <c r="L129" s="246"/>
      <c r="M129" s="247"/>
      <c r="N129" s="248"/>
      <c r="O129" s="248"/>
      <c r="P129" s="248"/>
      <c r="Q129" s="248"/>
      <c r="R129" s="248"/>
      <c r="S129" s="248"/>
      <c r="T129" s="249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50" t="s">
        <v>198</v>
      </c>
      <c r="AU129" s="250" t="s">
        <v>84</v>
      </c>
      <c r="AV129" s="13" t="s">
        <v>84</v>
      </c>
      <c r="AW129" s="13" t="s">
        <v>32</v>
      </c>
      <c r="AX129" s="13" t="s">
        <v>82</v>
      </c>
      <c r="AY129" s="250" t="s">
        <v>189</v>
      </c>
    </row>
    <row r="130" s="2" customFormat="1" ht="33" customHeight="1">
      <c r="A130" s="39"/>
      <c r="B130" s="40"/>
      <c r="C130" s="227" t="s">
        <v>84</v>
      </c>
      <c r="D130" s="227" t="s">
        <v>191</v>
      </c>
      <c r="E130" s="228" t="s">
        <v>200</v>
      </c>
      <c r="F130" s="229" t="s">
        <v>201</v>
      </c>
      <c r="G130" s="230" t="s">
        <v>202</v>
      </c>
      <c r="H130" s="231">
        <v>139.59999999999999</v>
      </c>
      <c r="I130" s="232"/>
      <c r="J130" s="231">
        <f>ROUND(I130*H130,2)</f>
        <v>0</v>
      </c>
      <c r="K130" s="229" t="s">
        <v>195</v>
      </c>
      <c r="L130" s="45"/>
      <c r="M130" s="233" t="s">
        <v>1</v>
      </c>
      <c r="N130" s="234" t="s">
        <v>40</v>
      </c>
      <c r="O130" s="92"/>
      <c r="P130" s="235">
        <f>O130*H130</f>
        <v>0</v>
      </c>
      <c r="Q130" s="235">
        <v>0</v>
      </c>
      <c r="R130" s="235">
        <f>Q130*H130</f>
        <v>0</v>
      </c>
      <c r="S130" s="235">
        <v>0</v>
      </c>
      <c r="T130" s="236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7" t="s">
        <v>196</v>
      </c>
      <c r="AT130" s="237" t="s">
        <v>191</v>
      </c>
      <c r="AU130" s="237" t="s">
        <v>84</v>
      </c>
      <c r="AY130" s="18" t="s">
        <v>189</v>
      </c>
      <c r="BE130" s="238">
        <f>IF(N130="základní",J130,0)</f>
        <v>0</v>
      </c>
      <c r="BF130" s="238">
        <f>IF(N130="snížená",J130,0)</f>
        <v>0</v>
      </c>
      <c r="BG130" s="238">
        <f>IF(N130="zákl. přenesená",J130,0)</f>
        <v>0</v>
      </c>
      <c r="BH130" s="238">
        <f>IF(N130="sníž. přenesená",J130,0)</f>
        <v>0</v>
      </c>
      <c r="BI130" s="238">
        <f>IF(N130="nulová",J130,0)</f>
        <v>0</v>
      </c>
      <c r="BJ130" s="18" t="s">
        <v>82</v>
      </c>
      <c r="BK130" s="238">
        <f>ROUND(I130*H130,2)</f>
        <v>0</v>
      </c>
      <c r="BL130" s="18" t="s">
        <v>196</v>
      </c>
      <c r="BM130" s="237" t="s">
        <v>203</v>
      </c>
    </row>
    <row r="131" s="14" customFormat="1">
      <c r="A131" s="14"/>
      <c r="B131" s="251"/>
      <c r="C131" s="252"/>
      <c r="D131" s="241" t="s">
        <v>198</v>
      </c>
      <c r="E131" s="253" t="s">
        <v>1</v>
      </c>
      <c r="F131" s="254" t="s">
        <v>204</v>
      </c>
      <c r="G131" s="252"/>
      <c r="H131" s="253" t="s">
        <v>1</v>
      </c>
      <c r="I131" s="255"/>
      <c r="J131" s="252"/>
      <c r="K131" s="252"/>
      <c r="L131" s="256"/>
      <c r="M131" s="257"/>
      <c r="N131" s="258"/>
      <c r="O131" s="258"/>
      <c r="P131" s="258"/>
      <c r="Q131" s="258"/>
      <c r="R131" s="258"/>
      <c r="S131" s="258"/>
      <c r="T131" s="259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60" t="s">
        <v>198</v>
      </c>
      <c r="AU131" s="260" t="s">
        <v>84</v>
      </c>
      <c r="AV131" s="14" t="s">
        <v>82</v>
      </c>
      <c r="AW131" s="14" t="s">
        <v>32</v>
      </c>
      <c r="AX131" s="14" t="s">
        <v>75</v>
      </c>
      <c r="AY131" s="260" t="s">
        <v>189</v>
      </c>
    </row>
    <row r="132" s="14" customFormat="1">
      <c r="A132" s="14"/>
      <c r="B132" s="251"/>
      <c r="C132" s="252"/>
      <c r="D132" s="241" t="s">
        <v>198</v>
      </c>
      <c r="E132" s="253" t="s">
        <v>1</v>
      </c>
      <c r="F132" s="254" t="s">
        <v>205</v>
      </c>
      <c r="G132" s="252"/>
      <c r="H132" s="253" t="s">
        <v>1</v>
      </c>
      <c r="I132" s="255"/>
      <c r="J132" s="252"/>
      <c r="K132" s="252"/>
      <c r="L132" s="256"/>
      <c r="M132" s="257"/>
      <c r="N132" s="258"/>
      <c r="O132" s="258"/>
      <c r="P132" s="258"/>
      <c r="Q132" s="258"/>
      <c r="R132" s="258"/>
      <c r="S132" s="258"/>
      <c r="T132" s="259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60" t="s">
        <v>198</v>
      </c>
      <c r="AU132" s="260" t="s">
        <v>84</v>
      </c>
      <c r="AV132" s="14" t="s">
        <v>82</v>
      </c>
      <c r="AW132" s="14" t="s">
        <v>32</v>
      </c>
      <c r="AX132" s="14" t="s">
        <v>75</v>
      </c>
      <c r="AY132" s="260" t="s">
        <v>189</v>
      </c>
    </row>
    <row r="133" s="13" customFormat="1">
      <c r="A133" s="13"/>
      <c r="B133" s="239"/>
      <c r="C133" s="240"/>
      <c r="D133" s="241" t="s">
        <v>198</v>
      </c>
      <c r="E133" s="242" t="s">
        <v>1</v>
      </c>
      <c r="F133" s="243" t="s">
        <v>206</v>
      </c>
      <c r="G133" s="240"/>
      <c r="H133" s="244">
        <v>127.09999999999999</v>
      </c>
      <c r="I133" s="245"/>
      <c r="J133" s="240"/>
      <c r="K133" s="240"/>
      <c r="L133" s="246"/>
      <c r="M133" s="247"/>
      <c r="N133" s="248"/>
      <c r="O133" s="248"/>
      <c r="P133" s="248"/>
      <c r="Q133" s="248"/>
      <c r="R133" s="248"/>
      <c r="S133" s="248"/>
      <c r="T133" s="249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0" t="s">
        <v>198</v>
      </c>
      <c r="AU133" s="250" t="s">
        <v>84</v>
      </c>
      <c r="AV133" s="13" t="s">
        <v>84</v>
      </c>
      <c r="AW133" s="13" t="s">
        <v>32</v>
      </c>
      <c r="AX133" s="13" t="s">
        <v>75</v>
      </c>
      <c r="AY133" s="250" t="s">
        <v>189</v>
      </c>
    </row>
    <row r="134" s="14" customFormat="1">
      <c r="A134" s="14"/>
      <c r="B134" s="251"/>
      <c r="C134" s="252"/>
      <c r="D134" s="241" t="s">
        <v>198</v>
      </c>
      <c r="E134" s="253" t="s">
        <v>1</v>
      </c>
      <c r="F134" s="254" t="s">
        <v>207</v>
      </c>
      <c r="G134" s="252"/>
      <c r="H134" s="253" t="s">
        <v>1</v>
      </c>
      <c r="I134" s="255"/>
      <c r="J134" s="252"/>
      <c r="K134" s="252"/>
      <c r="L134" s="256"/>
      <c r="M134" s="257"/>
      <c r="N134" s="258"/>
      <c r="O134" s="258"/>
      <c r="P134" s="258"/>
      <c r="Q134" s="258"/>
      <c r="R134" s="258"/>
      <c r="S134" s="258"/>
      <c r="T134" s="259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60" t="s">
        <v>198</v>
      </c>
      <c r="AU134" s="260" t="s">
        <v>84</v>
      </c>
      <c r="AV134" s="14" t="s">
        <v>82</v>
      </c>
      <c r="AW134" s="14" t="s">
        <v>32</v>
      </c>
      <c r="AX134" s="14" t="s">
        <v>75</v>
      </c>
      <c r="AY134" s="260" t="s">
        <v>189</v>
      </c>
    </row>
    <row r="135" s="13" customFormat="1">
      <c r="A135" s="13"/>
      <c r="B135" s="239"/>
      <c r="C135" s="240"/>
      <c r="D135" s="241" t="s">
        <v>198</v>
      </c>
      <c r="E135" s="242" t="s">
        <v>1</v>
      </c>
      <c r="F135" s="243" t="s">
        <v>208</v>
      </c>
      <c r="G135" s="240"/>
      <c r="H135" s="244">
        <v>3</v>
      </c>
      <c r="I135" s="245"/>
      <c r="J135" s="240"/>
      <c r="K135" s="240"/>
      <c r="L135" s="246"/>
      <c r="M135" s="247"/>
      <c r="N135" s="248"/>
      <c r="O135" s="248"/>
      <c r="P135" s="248"/>
      <c r="Q135" s="248"/>
      <c r="R135" s="248"/>
      <c r="S135" s="248"/>
      <c r="T135" s="249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0" t="s">
        <v>198</v>
      </c>
      <c r="AU135" s="250" t="s">
        <v>84</v>
      </c>
      <c r="AV135" s="13" t="s">
        <v>84</v>
      </c>
      <c r="AW135" s="13" t="s">
        <v>32</v>
      </c>
      <c r="AX135" s="13" t="s">
        <v>75</v>
      </c>
      <c r="AY135" s="250" t="s">
        <v>189</v>
      </c>
    </row>
    <row r="136" s="14" customFormat="1">
      <c r="A136" s="14"/>
      <c r="B136" s="251"/>
      <c r="C136" s="252"/>
      <c r="D136" s="241" t="s">
        <v>198</v>
      </c>
      <c r="E136" s="253" t="s">
        <v>1</v>
      </c>
      <c r="F136" s="254" t="s">
        <v>209</v>
      </c>
      <c r="G136" s="252"/>
      <c r="H136" s="253" t="s">
        <v>1</v>
      </c>
      <c r="I136" s="255"/>
      <c r="J136" s="252"/>
      <c r="K136" s="252"/>
      <c r="L136" s="256"/>
      <c r="M136" s="257"/>
      <c r="N136" s="258"/>
      <c r="O136" s="258"/>
      <c r="P136" s="258"/>
      <c r="Q136" s="258"/>
      <c r="R136" s="258"/>
      <c r="S136" s="258"/>
      <c r="T136" s="259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60" t="s">
        <v>198</v>
      </c>
      <c r="AU136" s="260" t="s">
        <v>84</v>
      </c>
      <c r="AV136" s="14" t="s">
        <v>82</v>
      </c>
      <c r="AW136" s="14" t="s">
        <v>32</v>
      </c>
      <c r="AX136" s="14" t="s">
        <v>75</v>
      </c>
      <c r="AY136" s="260" t="s">
        <v>189</v>
      </c>
    </row>
    <row r="137" s="13" customFormat="1">
      <c r="A137" s="13"/>
      <c r="B137" s="239"/>
      <c r="C137" s="240"/>
      <c r="D137" s="241" t="s">
        <v>198</v>
      </c>
      <c r="E137" s="242" t="s">
        <v>1</v>
      </c>
      <c r="F137" s="243" t="s">
        <v>210</v>
      </c>
      <c r="G137" s="240"/>
      <c r="H137" s="244">
        <v>9.5</v>
      </c>
      <c r="I137" s="245"/>
      <c r="J137" s="240"/>
      <c r="K137" s="240"/>
      <c r="L137" s="246"/>
      <c r="M137" s="247"/>
      <c r="N137" s="248"/>
      <c r="O137" s="248"/>
      <c r="P137" s="248"/>
      <c r="Q137" s="248"/>
      <c r="R137" s="248"/>
      <c r="S137" s="248"/>
      <c r="T137" s="249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0" t="s">
        <v>198</v>
      </c>
      <c r="AU137" s="250" t="s">
        <v>84</v>
      </c>
      <c r="AV137" s="13" t="s">
        <v>84</v>
      </c>
      <c r="AW137" s="13" t="s">
        <v>32</v>
      </c>
      <c r="AX137" s="13" t="s">
        <v>75</v>
      </c>
      <c r="AY137" s="250" t="s">
        <v>189</v>
      </c>
    </row>
    <row r="138" s="15" customFormat="1">
      <c r="A138" s="15"/>
      <c r="B138" s="261"/>
      <c r="C138" s="262"/>
      <c r="D138" s="241" t="s">
        <v>198</v>
      </c>
      <c r="E138" s="263" t="s">
        <v>1</v>
      </c>
      <c r="F138" s="264" t="s">
        <v>211</v>
      </c>
      <c r="G138" s="262"/>
      <c r="H138" s="265">
        <v>139.59999999999999</v>
      </c>
      <c r="I138" s="266"/>
      <c r="J138" s="262"/>
      <c r="K138" s="262"/>
      <c r="L138" s="267"/>
      <c r="M138" s="268"/>
      <c r="N138" s="269"/>
      <c r="O138" s="269"/>
      <c r="P138" s="269"/>
      <c r="Q138" s="269"/>
      <c r="R138" s="269"/>
      <c r="S138" s="269"/>
      <c r="T138" s="270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71" t="s">
        <v>198</v>
      </c>
      <c r="AU138" s="271" t="s">
        <v>84</v>
      </c>
      <c r="AV138" s="15" t="s">
        <v>196</v>
      </c>
      <c r="AW138" s="15" t="s">
        <v>32</v>
      </c>
      <c r="AX138" s="15" t="s">
        <v>82</v>
      </c>
      <c r="AY138" s="271" t="s">
        <v>189</v>
      </c>
    </row>
    <row r="139" s="2" customFormat="1" ht="24.15" customHeight="1">
      <c r="A139" s="39"/>
      <c r="B139" s="40"/>
      <c r="C139" s="227" t="s">
        <v>212</v>
      </c>
      <c r="D139" s="227" t="s">
        <v>191</v>
      </c>
      <c r="E139" s="228" t="s">
        <v>213</v>
      </c>
      <c r="F139" s="229" t="s">
        <v>214</v>
      </c>
      <c r="G139" s="230" t="s">
        <v>202</v>
      </c>
      <c r="H139" s="231">
        <v>84.200000000000003</v>
      </c>
      <c r="I139" s="232"/>
      <c r="J139" s="231">
        <f>ROUND(I139*H139,2)</f>
        <v>0</v>
      </c>
      <c r="K139" s="229" t="s">
        <v>195</v>
      </c>
      <c r="L139" s="45"/>
      <c r="M139" s="233" t="s">
        <v>1</v>
      </c>
      <c r="N139" s="234" t="s">
        <v>40</v>
      </c>
      <c r="O139" s="92"/>
      <c r="P139" s="235">
        <f>O139*H139</f>
        <v>0</v>
      </c>
      <c r="Q139" s="235">
        <v>0</v>
      </c>
      <c r="R139" s="235">
        <f>Q139*H139</f>
        <v>0</v>
      </c>
      <c r="S139" s="235">
        <v>0</v>
      </c>
      <c r="T139" s="236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7" t="s">
        <v>196</v>
      </c>
      <c r="AT139" s="237" t="s">
        <v>191</v>
      </c>
      <c r="AU139" s="237" t="s">
        <v>84</v>
      </c>
      <c r="AY139" s="18" t="s">
        <v>189</v>
      </c>
      <c r="BE139" s="238">
        <f>IF(N139="základní",J139,0)</f>
        <v>0</v>
      </c>
      <c r="BF139" s="238">
        <f>IF(N139="snížená",J139,0)</f>
        <v>0</v>
      </c>
      <c r="BG139" s="238">
        <f>IF(N139="zákl. přenesená",J139,0)</f>
        <v>0</v>
      </c>
      <c r="BH139" s="238">
        <f>IF(N139="sníž. přenesená",J139,0)</f>
        <v>0</v>
      </c>
      <c r="BI139" s="238">
        <f>IF(N139="nulová",J139,0)</f>
        <v>0</v>
      </c>
      <c r="BJ139" s="18" t="s">
        <v>82</v>
      </c>
      <c r="BK139" s="238">
        <f>ROUND(I139*H139,2)</f>
        <v>0</v>
      </c>
      <c r="BL139" s="18" t="s">
        <v>196</v>
      </c>
      <c r="BM139" s="237" t="s">
        <v>215</v>
      </c>
    </row>
    <row r="140" s="13" customFormat="1">
      <c r="A140" s="13"/>
      <c r="B140" s="239"/>
      <c r="C140" s="240"/>
      <c r="D140" s="241" t="s">
        <v>198</v>
      </c>
      <c r="E140" s="242" t="s">
        <v>1</v>
      </c>
      <c r="F140" s="243" t="s">
        <v>216</v>
      </c>
      <c r="G140" s="240"/>
      <c r="H140" s="244">
        <v>139.59999999999999</v>
      </c>
      <c r="I140" s="245"/>
      <c r="J140" s="240"/>
      <c r="K140" s="240"/>
      <c r="L140" s="246"/>
      <c r="M140" s="247"/>
      <c r="N140" s="248"/>
      <c r="O140" s="248"/>
      <c r="P140" s="248"/>
      <c r="Q140" s="248"/>
      <c r="R140" s="248"/>
      <c r="S140" s="248"/>
      <c r="T140" s="249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0" t="s">
        <v>198</v>
      </c>
      <c r="AU140" s="250" t="s">
        <v>84</v>
      </c>
      <c r="AV140" s="13" t="s">
        <v>84</v>
      </c>
      <c r="AW140" s="13" t="s">
        <v>32</v>
      </c>
      <c r="AX140" s="13" t="s">
        <v>75</v>
      </c>
      <c r="AY140" s="250" t="s">
        <v>189</v>
      </c>
    </row>
    <row r="141" s="14" customFormat="1">
      <c r="A141" s="14"/>
      <c r="B141" s="251"/>
      <c r="C141" s="252"/>
      <c r="D141" s="241" t="s">
        <v>198</v>
      </c>
      <c r="E141" s="253" t="s">
        <v>1</v>
      </c>
      <c r="F141" s="254" t="s">
        <v>217</v>
      </c>
      <c r="G141" s="252"/>
      <c r="H141" s="253" t="s">
        <v>1</v>
      </c>
      <c r="I141" s="255"/>
      <c r="J141" s="252"/>
      <c r="K141" s="252"/>
      <c r="L141" s="256"/>
      <c r="M141" s="257"/>
      <c r="N141" s="258"/>
      <c r="O141" s="258"/>
      <c r="P141" s="258"/>
      <c r="Q141" s="258"/>
      <c r="R141" s="258"/>
      <c r="S141" s="258"/>
      <c r="T141" s="259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0" t="s">
        <v>198</v>
      </c>
      <c r="AU141" s="260" t="s">
        <v>84</v>
      </c>
      <c r="AV141" s="14" t="s">
        <v>82</v>
      </c>
      <c r="AW141" s="14" t="s">
        <v>32</v>
      </c>
      <c r="AX141" s="14" t="s">
        <v>75</v>
      </c>
      <c r="AY141" s="260" t="s">
        <v>189</v>
      </c>
    </row>
    <row r="142" s="13" customFormat="1">
      <c r="A142" s="13"/>
      <c r="B142" s="239"/>
      <c r="C142" s="240"/>
      <c r="D142" s="241" t="s">
        <v>198</v>
      </c>
      <c r="E142" s="242" t="s">
        <v>1</v>
      </c>
      <c r="F142" s="243" t="s">
        <v>218</v>
      </c>
      <c r="G142" s="240"/>
      <c r="H142" s="244">
        <v>-13.1</v>
      </c>
      <c r="I142" s="245"/>
      <c r="J142" s="240"/>
      <c r="K142" s="240"/>
      <c r="L142" s="246"/>
      <c r="M142" s="247"/>
      <c r="N142" s="248"/>
      <c r="O142" s="248"/>
      <c r="P142" s="248"/>
      <c r="Q142" s="248"/>
      <c r="R142" s="248"/>
      <c r="S142" s="248"/>
      <c r="T142" s="249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0" t="s">
        <v>198</v>
      </c>
      <c r="AU142" s="250" t="s">
        <v>84</v>
      </c>
      <c r="AV142" s="13" t="s">
        <v>84</v>
      </c>
      <c r="AW142" s="13" t="s">
        <v>32</v>
      </c>
      <c r="AX142" s="13" t="s">
        <v>75</v>
      </c>
      <c r="AY142" s="250" t="s">
        <v>189</v>
      </c>
    </row>
    <row r="143" s="14" customFormat="1">
      <c r="A143" s="14"/>
      <c r="B143" s="251"/>
      <c r="C143" s="252"/>
      <c r="D143" s="241" t="s">
        <v>198</v>
      </c>
      <c r="E143" s="253" t="s">
        <v>1</v>
      </c>
      <c r="F143" s="254" t="s">
        <v>219</v>
      </c>
      <c r="G143" s="252"/>
      <c r="H143" s="253" t="s">
        <v>1</v>
      </c>
      <c r="I143" s="255"/>
      <c r="J143" s="252"/>
      <c r="K143" s="252"/>
      <c r="L143" s="256"/>
      <c r="M143" s="257"/>
      <c r="N143" s="258"/>
      <c r="O143" s="258"/>
      <c r="P143" s="258"/>
      <c r="Q143" s="258"/>
      <c r="R143" s="258"/>
      <c r="S143" s="258"/>
      <c r="T143" s="259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0" t="s">
        <v>198</v>
      </c>
      <c r="AU143" s="260" t="s">
        <v>84</v>
      </c>
      <c r="AV143" s="14" t="s">
        <v>82</v>
      </c>
      <c r="AW143" s="14" t="s">
        <v>32</v>
      </c>
      <c r="AX143" s="14" t="s">
        <v>75</v>
      </c>
      <c r="AY143" s="260" t="s">
        <v>189</v>
      </c>
    </row>
    <row r="144" s="13" customFormat="1">
      <c r="A144" s="13"/>
      <c r="B144" s="239"/>
      <c r="C144" s="240"/>
      <c r="D144" s="241" t="s">
        <v>198</v>
      </c>
      <c r="E144" s="242" t="s">
        <v>1</v>
      </c>
      <c r="F144" s="243" t="s">
        <v>220</v>
      </c>
      <c r="G144" s="240"/>
      <c r="H144" s="244">
        <v>-39.299999999999997</v>
      </c>
      <c r="I144" s="245"/>
      <c r="J144" s="240"/>
      <c r="K144" s="240"/>
      <c r="L144" s="246"/>
      <c r="M144" s="247"/>
      <c r="N144" s="248"/>
      <c r="O144" s="248"/>
      <c r="P144" s="248"/>
      <c r="Q144" s="248"/>
      <c r="R144" s="248"/>
      <c r="S144" s="248"/>
      <c r="T144" s="249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0" t="s">
        <v>198</v>
      </c>
      <c r="AU144" s="250" t="s">
        <v>84</v>
      </c>
      <c r="AV144" s="13" t="s">
        <v>84</v>
      </c>
      <c r="AW144" s="13" t="s">
        <v>32</v>
      </c>
      <c r="AX144" s="13" t="s">
        <v>75</v>
      </c>
      <c r="AY144" s="250" t="s">
        <v>189</v>
      </c>
    </row>
    <row r="145" s="14" customFormat="1">
      <c r="A145" s="14"/>
      <c r="B145" s="251"/>
      <c r="C145" s="252"/>
      <c r="D145" s="241" t="s">
        <v>198</v>
      </c>
      <c r="E145" s="253" t="s">
        <v>1</v>
      </c>
      <c r="F145" s="254" t="s">
        <v>221</v>
      </c>
      <c r="G145" s="252"/>
      <c r="H145" s="253" t="s">
        <v>1</v>
      </c>
      <c r="I145" s="255"/>
      <c r="J145" s="252"/>
      <c r="K145" s="252"/>
      <c r="L145" s="256"/>
      <c r="M145" s="257"/>
      <c r="N145" s="258"/>
      <c r="O145" s="258"/>
      <c r="P145" s="258"/>
      <c r="Q145" s="258"/>
      <c r="R145" s="258"/>
      <c r="S145" s="258"/>
      <c r="T145" s="259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0" t="s">
        <v>198</v>
      </c>
      <c r="AU145" s="260" t="s">
        <v>84</v>
      </c>
      <c r="AV145" s="14" t="s">
        <v>82</v>
      </c>
      <c r="AW145" s="14" t="s">
        <v>32</v>
      </c>
      <c r="AX145" s="14" t="s">
        <v>75</v>
      </c>
      <c r="AY145" s="260" t="s">
        <v>189</v>
      </c>
    </row>
    <row r="146" s="13" customFormat="1">
      <c r="A146" s="13"/>
      <c r="B146" s="239"/>
      <c r="C146" s="240"/>
      <c r="D146" s="241" t="s">
        <v>198</v>
      </c>
      <c r="E146" s="242" t="s">
        <v>1</v>
      </c>
      <c r="F146" s="243" t="s">
        <v>222</v>
      </c>
      <c r="G146" s="240"/>
      <c r="H146" s="244">
        <v>-3</v>
      </c>
      <c r="I146" s="245"/>
      <c r="J146" s="240"/>
      <c r="K146" s="240"/>
      <c r="L146" s="246"/>
      <c r="M146" s="247"/>
      <c r="N146" s="248"/>
      <c r="O146" s="248"/>
      <c r="P146" s="248"/>
      <c r="Q146" s="248"/>
      <c r="R146" s="248"/>
      <c r="S146" s="248"/>
      <c r="T146" s="249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0" t="s">
        <v>198</v>
      </c>
      <c r="AU146" s="250" t="s">
        <v>84</v>
      </c>
      <c r="AV146" s="13" t="s">
        <v>84</v>
      </c>
      <c r="AW146" s="13" t="s">
        <v>32</v>
      </c>
      <c r="AX146" s="13" t="s">
        <v>75</v>
      </c>
      <c r="AY146" s="250" t="s">
        <v>189</v>
      </c>
    </row>
    <row r="147" s="16" customFormat="1">
      <c r="A147" s="16"/>
      <c r="B147" s="272"/>
      <c r="C147" s="273"/>
      <c r="D147" s="241" t="s">
        <v>198</v>
      </c>
      <c r="E147" s="274" t="s">
        <v>1</v>
      </c>
      <c r="F147" s="275" t="s">
        <v>223</v>
      </c>
      <c r="G147" s="273"/>
      <c r="H147" s="276">
        <v>84.200000000000003</v>
      </c>
      <c r="I147" s="277"/>
      <c r="J147" s="273"/>
      <c r="K147" s="273"/>
      <c r="L147" s="278"/>
      <c r="M147" s="279"/>
      <c r="N147" s="280"/>
      <c r="O147" s="280"/>
      <c r="P147" s="280"/>
      <c r="Q147" s="280"/>
      <c r="R147" s="280"/>
      <c r="S147" s="280"/>
      <c r="T147" s="281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T147" s="282" t="s">
        <v>198</v>
      </c>
      <c r="AU147" s="282" t="s">
        <v>84</v>
      </c>
      <c r="AV147" s="16" t="s">
        <v>212</v>
      </c>
      <c r="AW147" s="16" t="s">
        <v>32</v>
      </c>
      <c r="AX147" s="16" t="s">
        <v>75</v>
      </c>
      <c r="AY147" s="282" t="s">
        <v>189</v>
      </c>
    </row>
    <row r="148" s="14" customFormat="1">
      <c r="A148" s="14"/>
      <c r="B148" s="251"/>
      <c r="C148" s="252"/>
      <c r="D148" s="241" t="s">
        <v>198</v>
      </c>
      <c r="E148" s="253" t="s">
        <v>1</v>
      </c>
      <c r="F148" s="254" t="s">
        <v>224</v>
      </c>
      <c r="G148" s="252"/>
      <c r="H148" s="253" t="s">
        <v>1</v>
      </c>
      <c r="I148" s="255"/>
      <c r="J148" s="252"/>
      <c r="K148" s="252"/>
      <c r="L148" s="256"/>
      <c r="M148" s="257"/>
      <c r="N148" s="258"/>
      <c r="O148" s="258"/>
      <c r="P148" s="258"/>
      <c r="Q148" s="258"/>
      <c r="R148" s="258"/>
      <c r="S148" s="258"/>
      <c r="T148" s="259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0" t="s">
        <v>198</v>
      </c>
      <c r="AU148" s="260" t="s">
        <v>84</v>
      </c>
      <c r="AV148" s="14" t="s">
        <v>82</v>
      </c>
      <c r="AW148" s="14" t="s">
        <v>32</v>
      </c>
      <c r="AX148" s="14" t="s">
        <v>75</v>
      </c>
      <c r="AY148" s="260" t="s">
        <v>189</v>
      </c>
    </row>
    <row r="149" s="15" customFormat="1">
      <c r="A149" s="15"/>
      <c r="B149" s="261"/>
      <c r="C149" s="262"/>
      <c r="D149" s="241" t="s">
        <v>198</v>
      </c>
      <c r="E149" s="263" t="s">
        <v>1</v>
      </c>
      <c r="F149" s="264" t="s">
        <v>211</v>
      </c>
      <c r="G149" s="262"/>
      <c r="H149" s="265">
        <v>84.200000000000003</v>
      </c>
      <c r="I149" s="266"/>
      <c r="J149" s="262"/>
      <c r="K149" s="262"/>
      <c r="L149" s="267"/>
      <c r="M149" s="268"/>
      <c r="N149" s="269"/>
      <c r="O149" s="269"/>
      <c r="P149" s="269"/>
      <c r="Q149" s="269"/>
      <c r="R149" s="269"/>
      <c r="S149" s="269"/>
      <c r="T149" s="270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71" t="s">
        <v>198</v>
      </c>
      <c r="AU149" s="271" t="s">
        <v>84</v>
      </c>
      <c r="AV149" s="15" t="s">
        <v>196</v>
      </c>
      <c r="AW149" s="15" t="s">
        <v>32</v>
      </c>
      <c r="AX149" s="15" t="s">
        <v>82</v>
      </c>
      <c r="AY149" s="271" t="s">
        <v>189</v>
      </c>
    </row>
    <row r="150" s="2" customFormat="1" ht="16.5" customHeight="1">
      <c r="A150" s="39"/>
      <c r="B150" s="40"/>
      <c r="C150" s="227" t="s">
        <v>196</v>
      </c>
      <c r="D150" s="227" t="s">
        <v>191</v>
      </c>
      <c r="E150" s="228" t="s">
        <v>225</v>
      </c>
      <c r="F150" s="229" t="s">
        <v>226</v>
      </c>
      <c r="G150" s="230" t="s">
        <v>202</v>
      </c>
      <c r="H150" s="231">
        <v>39.299999999999997</v>
      </c>
      <c r="I150" s="232"/>
      <c r="J150" s="231">
        <f>ROUND(I150*H150,2)</f>
        <v>0</v>
      </c>
      <c r="K150" s="229" t="s">
        <v>195</v>
      </c>
      <c r="L150" s="45"/>
      <c r="M150" s="233" t="s">
        <v>1</v>
      </c>
      <c r="N150" s="234" t="s">
        <v>40</v>
      </c>
      <c r="O150" s="92"/>
      <c r="P150" s="235">
        <f>O150*H150</f>
        <v>0</v>
      </c>
      <c r="Q150" s="235">
        <v>0</v>
      </c>
      <c r="R150" s="235">
        <f>Q150*H150</f>
        <v>0</v>
      </c>
      <c r="S150" s="235">
        <v>0</v>
      </c>
      <c r="T150" s="236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7" t="s">
        <v>196</v>
      </c>
      <c r="AT150" s="237" t="s">
        <v>191</v>
      </c>
      <c r="AU150" s="237" t="s">
        <v>84</v>
      </c>
      <c r="AY150" s="18" t="s">
        <v>189</v>
      </c>
      <c r="BE150" s="238">
        <f>IF(N150="základní",J150,0)</f>
        <v>0</v>
      </c>
      <c r="BF150" s="238">
        <f>IF(N150="snížená",J150,0)</f>
        <v>0</v>
      </c>
      <c r="BG150" s="238">
        <f>IF(N150="zákl. přenesená",J150,0)</f>
        <v>0</v>
      </c>
      <c r="BH150" s="238">
        <f>IF(N150="sníž. přenesená",J150,0)</f>
        <v>0</v>
      </c>
      <c r="BI150" s="238">
        <f>IF(N150="nulová",J150,0)</f>
        <v>0</v>
      </c>
      <c r="BJ150" s="18" t="s">
        <v>82</v>
      </c>
      <c r="BK150" s="238">
        <f>ROUND(I150*H150,2)</f>
        <v>0</v>
      </c>
      <c r="BL150" s="18" t="s">
        <v>196</v>
      </c>
      <c r="BM150" s="237" t="s">
        <v>227</v>
      </c>
    </row>
    <row r="151" s="14" customFormat="1">
      <c r="A151" s="14"/>
      <c r="B151" s="251"/>
      <c r="C151" s="252"/>
      <c r="D151" s="241" t="s">
        <v>198</v>
      </c>
      <c r="E151" s="253" t="s">
        <v>1</v>
      </c>
      <c r="F151" s="254" t="s">
        <v>228</v>
      </c>
      <c r="G151" s="252"/>
      <c r="H151" s="253" t="s">
        <v>1</v>
      </c>
      <c r="I151" s="255"/>
      <c r="J151" s="252"/>
      <c r="K151" s="252"/>
      <c r="L151" s="256"/>
      <c r="M151" s="257"/>
      <c r="N151" s="258"/>
      <c r="O151" s="258"/>
      <c r="P151" s="258"/>
      <c r="Q151" s="258"/>
      <c r="R151" s="258"/>
      <c r="S151" s="258"/>
      <c r="T151" s="259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0" t="s">
        <v>198</v>
      </c>
      <c r="AU151" s="260" t="s">
        <v>84</v>
      </c>
      <c r="AV151" s="14" t="s">
        <v>82</v>
      </c>
      <c r="AW151" s="14" t="s">
        <v>32</v>
      </c>
      <c r="AX151" s="14" t="s">
        <v>75</v>
      </c>
      <c r="AY151" s="260" t="s">
        <v>189</v>
      </c>
    </row>
    <row r="152" s="13" customFormat="1">
      <c r="A152" s="13"/>
      <c r="B152" s="239"/>
      <c r="C152" s="240"/>
      <c r="D152" s="241" t="s">
        <v>198</v>
      </c>
      <c r="E152" s="242" t="s">
        <v>1</v>
      </c>
      <c r="F152" s="243" t="s">
        <v>229</v>
      </c>
      <c r="G152" s="240"/>
      <c r="H152" s="244">
        <v>39.299999999999997</v>
      </c>
      <c r="I152" s="245"/>
      <c r="J152" s="240"/>
      <c r="K152" s="240"/>
      <c r="L152" s="246"/>
      <c r="M152" s="247"/>
      <c r="N152" s="248"/>
      <c r="O152" s="248"/>
      <c r="P152" s="248"/>
      <c r="Q152" s="248"/>
      <c r="R152" s="248"/>
      <c r="S152" s="248"/>
      <c r="T152" s="249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0" t="s">
        <v>198</v>
      </c>
      <c r="AU152" s="250" t="s">
        <v>84</v>
      </c>
      <c r="AV152" s="13" t="s">
        <v>84</v>
      </c>
      <c r="AW152" s="13" t="s">
        <v>32</v>
      </c>
      <c r="AX152" s="13" t="s">
        <v>82</v>
      </c>
      <c r="AY152" s="250" t="s">
        <v>189</v>
      </c>
    </row>
    <row r="153" s="2" customFormat="1" ht="16.5" customHeight="1">
      <c r="A153" s="39"/>
      <c r="B153" s="40"/>
      <c r="C153" s="283" t="s">
        <v>230</v>
      </c>
      <c r="D153" s="283" t="s">
        <v>231</v>
      </c>
      <c r="E153" s="284" t="s">
        <v>232</v>
      </c>
      <c r="F153" s="285" t="s">
        <v>233</v>
      </c>
      <c r="G153" s="286" t="s">
        <v>234</v>
      </c>
      <c r="H153" s="287">
        <v>149.40000000000001</v>
      </c>
      <c r="I153" s="288"/>
      <c r="J153" s="287">
        <f>ROUND(I153*H153,2)</f>
        <v>0</v>
      </c>
      <c r="K153" s="285" t="s">
        <v>195</v>
      </c>
      <c r="L153" s="289"/>
      <c r="M153" s="290" t="s">
        <v>1</v>
      </c>
      <c r="N153" s="291" t="s">
        <v>40</v>
      </c>
      <c r="O153" s="92"/>
      <c r="P153" s="235">
        <f>O153*H153</f>
        <v>0</v>
      </c>
      <c r="Q153" s="235">
        <v>0</v>
      </c>
      <c r="R153" s="235">
        <f>Q153*H153</f>
        <v>0</v>
      </c>
      <c r="S153" s="235">
        <v>0</v>
      </c>
      <c r="T153" s="236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7" t="s">
        <v>235</v>
      </c>
      <c r="AT153" s="237" t="s">
        <v>231</v>
      </c>
      <c r="AU153" s="237" t="s">
        <v>84</v>
      </c>
      <c r="AY153" s="18" t="s">
        <v>189</v>
      </c>
      <c r="BE153" s="238">
        <f>IF(N153="základní",J153,0)</f>
        <v>0</v>
      </c>
      <c r="BF153" s="238">
        <f>IF(N153="snížená",J153,0)</f>
        <v>0</v>
      </c>
      <c r="BG153" s="238">
        <f>IF(N153="zákl. přenesená",J153,0)</f>
        <v>0</v>
      </c>
      <c r="BH153" s="238">
        <f>IF(N153="sníž. přenesená",J153,0)</f>
        <v>0</v>
      </c>
      <c r="BI153" s="238">
        <f>IF(N153="nulová",J153,0)</f>
        <v>0</v>
      </c>
      <c r="BJ153" s="18" t="s">
        <v>82</v>
      </c>
      <c r="BK153" s="238">
        <f>ROUND(I153*H153,2)</f>
        <v>0</v>
      </c>
      <c r="BL153" s="18" t="s">
        <v>196</v>
      </c>
      <c r="BM153" s="237" t="s">
        <v>236</v>
      </c>
    </row>
    <row r="154" s="13" customFormat="1">
      <c r="A154" s="13"/>
      <c r="B154" s="239"/>
      <c r="C154" s="240"/>
      <c r="D154" s="241" t="s">
        <v>198</v>
      </c>
      <c r="E154" s="242" t="s">
        <v>1</v>
      </c>
      <c r="F154" s="243" t="s">
        <v>237</v>
      </c>
      <c r="G154" s="240"/>
      <c r="H154" s="244">
        <v>74.700000000000003</v>
      </c>
      <c r="I154" s="245"/>
      <c r="J154" s="240"/>
      <c r="K154" s="240"/>
      <c r="L154" s="246"/>
      <c r="M154" s="247"/>
      <c r="N154" s="248"/>
      <c r="O154" s="248"/>
      <c r="P154" s="248"/>
      <c r="Q154" s="248"/>
      <c r="R154" s="248"/>
      <c r="S154" s="248"/>
      <c r="T154" s="249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0" t="s">
        <v>198</v>
      </c>
      <c r="AU154" s="250" t="s">
        <v>84</v>
      </c>
      <c r="AV154" s="13" t="s">
        <v>84</v>
      </c>
      <c r="AW154" s="13" t="s">
        <v>32</v>
      </c>
      <c r="AX154" s="13" t="s">
        <v>75</v>
      </c>
      <c r="AY154" s="250" t="s">
        <v>189</v>
      </c>
    </row>
    <row r="155" s="13" customFormat="1">
      <c r="A155" s="13"/>
      <c r="B155" s="239"/>
      <c r="C155" s="240"/>
      <c r="D155" s="241" t="s">
        <v>198</v>
      </c>
      <c r="E155" s="242" t="s">
        <v>1</v>
      </c>
      <c r="F155" s="243" t="s">
        <v>238</v>
      </c>
      <c r="G155" s="240"/>
      <c r="H155" s="244">
        <v>149.40000000000001</v>
      </c>
      <c r="I155" s="245"/>
      <c r="J155" s="240"/>
      <c r="K155" s="240"/>
      <c r="L155" s="246"/>
      <c r="M155" s="247"/>
      <c r="N155" s="248"/>
      <c r="O155" s="248"/>
      <c r="P155" s="248"/>
      <c r="Q155" s="248"/>
      <c r="R155" s="248"/>
      <c r="S155" s="248"/>
      <c r="T155" s="249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0" t="s">
        <v>198</v>
      </c>
      <c r="AU155" s="250" t="s">
        <v>84</v>
      </c>
      <c r="AV155" s="13" t="s">
        <v>84</v>
      </c>
      <c r="AW155" s="13" t="s">
        <v>32</v>
      </c>
      <c r="AX155" s="13" t="s">
        <v>82</v>
      </c>
      <c r="AY155" s="250" t="s">
        <v>189</v>
      </c>
    </row>
    <row r="156" s="2" customFormat="1" ht="37.8" customHeight="1">
      <c r="A156" s="39"/>
      <c r="B156" s="40"/>
      <c r="C156" s="227" t="s">
        <v>239</v>
      </c>
      <c r="D156" s="227" t="s">
        <v>191</v>
      </c>
      <c r="E156" s="228" t="s">
        <v>240</v>
      </c>
      <c r="F156" s="229" t="s">
        <v>241</v>
      </c>
      <c r="G156" s="230" t="s">
        <v>202</v>
      </c>
      <c r="H156" s="231">
        <v>55.399999999999999</v>
      </c>
      <c r="I156" s="232"/>
      <c r="J156" s="231">
        <f>ROUND(I156*H156,2)</f>
        <v>0</v>
      </c>
      <c r="K156" s="229" t="s">
        <v>195</v>
      </c>
      <c r="L156" s="45"/>
      <c r="M156" s="233" t="s">
        <v>1</v>
      </c>
      <c r="N156" s="234" t="s">
        <v>40</v>
      </c>
      <c r="O156" s="92"/>
      <c r="P156" s="235">
        <f>O156*H156</f>
        <v>0</v>
      </c>
      <c r="Q156" s="235">
        <v>0</v>
      </c>
      <c r="R156" s="235">
        <f>Q156*H156</f>
        <v>0</v>
      </c>
      <c r="S156" s="235">
        <v>0</v>
      </c>
      <c r="T156" s="236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7" t="s">
        <v>196</v>
      </c>
      <c r="AT156" s="237" t="s">
        <v>191</v>
      </c>
      <c r="AU156" s="237" t="s">
        <v>84</v>
      </c>
      <c r="AY156" s="18" t="s">
        <v>189</v>
      </c>
      <c r="BE156" s="238">
        <f>IF(N156="základní",J156,0)</f>
        <v>0</v>
      </c>
      <c r="BF156" s="238">
        <f>IF(N156="snížená",J156,0)</f>
        <v>0</v>
      </c>
      <c r="BG156" s="238">
        <f>IF(N156="zákl. přenesená",J156,0)</f>
        <v>0</v>
      </c>
      <c r="BH156" s="238">
        <f>IF(N156="sníž. přenesená",J156,0)</f>
        <v>0</v>
      </c>
      <c r="BI156" s="238">
        <f>IF(N156="nulová",J156,0)</f>
        <v>0</v>
      </c>
      <c r="BJ156" s="18" t="s">
        <v>82</v>
      </c>
      <c r="BK156" s="238">
        <f>ROUND(I156*H156,2)</f>
        <v>0</v>
      </c>
      <c r="BL156" s="18" t="s">
        <v>196</v>
      </c>
      <c r="BM156" s="237" t="s">
        <v>242</v>
      </c>
    </row>
    <row r="157" s="14" customFormat="1">
      <c r="A157" s="14"/>
      <c r="B157" s="251"/>
      <c r="C157" s="252"/>
      <c r="D157" s="241" t="s">
        <v>198</v>
      </c>
      <c r="E157" s="253" t="s">
        <v>1</v>
      </c>
      <c r="F157" s="254" t="s">
        <v>243</v>
      </c>
      <c r="G157" s="252"/>
      <c r="H157" s="253" t="s">
        <v>1</v>
      </c>
      <c r="I157" s="255"/>
      <c r="J157" s="252"/>
      <c r="K157" s="252"/>
      <c r="L157" s="256"/>
      <c r="M157" s="257"/>
      <c r="N157" s="258"/>
      <c r="O157" s="258"/>
      <c r="P157" s="258"/>
      <c r="Q157" s="258"/>
      <c r="R157" s="258"/>
      <c r="S157" s="258"/>
      <c r="T157" s="259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0" t="s">
        <v>198</v>
      </c>
      <c r="AU157" s="260" t="s">
        <v>84</v>
      </c>
      <c r="AV157" s="14" t="s">
        <v>82</v>
      </c>
      <c r="AW157" s="14" t="s">
        <v>32</v>
      </c>
      <c r="AX157" s="14" t="s">
        <v>75</v>
      </c>
      <c r="AY157" s="260" t="s">
        <v>189</v>
      </c>
    </row>
    <row r="158" s="13" customFormat="1">
      <c r="A158" s="13"/>
      <c r="B158" s="239"/>
      <c r="C158" s="240"/>
      <c r="D158" s="241" t="s">
        <v>198</v>
      </c>
      <c r="E158" s="242" t="s">
        <v>1</v>
      </c>
      <c r="F158" s="243" t="s">
        <v>244</v>
      </c>
      <c r="G158" s="240"/>
      <c r="H158" s="244">
        <v>55.399999999999999</v>
      </c>
      <c r="I158" s="245"/>
      <c r="J158" s="240"/>
      <c r="K158" s="240"/>
      <c r="L158" s="246"/>
      <c r="M158" s="247"/>
      <c r="N158" s="248"/>
      <c r="O158" s="248"/>
      <c r="P158" s="248"/>
      <c r="Q158" s="248"/>
      <c r="R158" s="248"/>
      <c r="S158" s="248"/>
      <c r="T158" s="249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0" t="s">
        <v>198</v>
      </c>
      <c r="AU158" s="250" t="s">
        <v>84</v>
      </c>
      <c r="AV158" s="13" t="s">
        <v>84</v>
      </c>
      <c r="AW158" s="13" t="s">
        <v>32</v>
      </c>
      <c r="AX158" s="13" t="s">
        <v>82</v>
      </c>
      <c r="AY158" s="250" t="s">
        <v>189</v>
      </c>
    </row>
    <row r="159" s="2" customFormat="1" ht="33" customHeight="1">
      <c r="A159" s="39"/>
      <c r="B159" s="40"/>
      <c r="C159" s="227" t="s">
        <v>245</v>
      </c>
      <c r="D159" s="227" t="s">
        <v>191</v>
      </c>
      <c r="E159" s="228" t="s">
        <v>246</v>
      </c>
      <c r="F159" s="229" t="s">
        <v>247</v>
      </c>
      <c r="G159" s="230" t="s">
        <v>234</v>
      </c>
      <c r="H159" s="231">
        <v>88.599999999999994</v>
      </c>
      <c r="I159" s="232"/>
      <c r="J159" s="231">
        <f>ROUND(I159*H159,2)</f>
        <v>0</v>
      </c>
      <c r="K159" s="229" t="s">
        <v>195</v>
      </c>
      <c r="L159" s="45"/>
      <c r="M159" s="233" t="s">
        <v>1</v>
      </c>
      <c r="N159" s="234" t="s">
        <v>40</v>
      </c>
      <c r="O159" s="92"/>
      <c r="P159" s="235">
        <f>O159*H159</f>
        <v>0</v>
      </c>
      <c r="Q159" s="235">
        <v>0</v>
      </c>
      <c r="R159" s="235">
        <f>Q159*H159</f>
        <v>0</v>
      </c>
      <c r="S159" s="235">
        <v>0</v>
      </c>
      <c r="T159" s="236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7" t="s">
        <v>196</v>
      </c>
      <c r="AT159" s="237" t="s">
        <v>191</v>
      </c>
      <c r="AU159" s="237" t="s">
        <v>84</v>
      </c>
      <c r="AY159" s="18" t="s">
        <v>189</v>
      </c>
      <c r="BE159" s="238">
        <f>IF(N159="základní",J159,0)</f>
        <v>0</v>
      </c>
      <c r="BF159" s="238">
        <f>IF(N159="snížená",J159,0)</f>
        <v>0</v>
      </c>
      <c r="BG159" s="238">
        <f>IF(N159="zákl. přenesená",J159,0)</f>
        <v>0</v>
      </c>
      <c r="BH159" s="238">
        <f>IF(N159="sníž. přenesená",J159,0)</f>
        <v>0</v>
      </c>
      <c r="BI159" s="238">
        <f>IF(N159="nulová",J159,0)</f>
        <v>0</v>
      </c>
      <c r="BJ159" s="18" t="s">
        <v>82</v>
      </c>
      <c r="BK159" s="238">
        <f>ROUND(I159*H159,2)</f>
        <v>0</v>
      </c>
      <c r="BL159" s="18" t="s">
        <v>196</v>
      </c>
      <c r="BM159" s="237" t="s">
        <v>248</v>
      </c>
    </row>
    <row r="160" s="13" customFormat="1">
      <c r="A160" s="13"/>
      <c r="B160" s="239"/>
      <c r="C160" s="240"/>
      <c r="D160" s="241" t="s">
        <v>198</v>
      </c>
      <c r="E160" s="242" t="s">
        <v>1</v>
      </c>
      <c r="F160" s="243" t="s">
        <v>249</v>
      </c>
      <c r="G160" s="240"/>
      <c r="H160" s="244">
        <v>88.599999999999994</v>
      </c>
      <c r="I160" s="245"/>
      <c r="J160" s="240"/>
      <c r="K160" s="240"/>
      <c r="L160" s="246"/>
      <c r="M160" s="247"/>
      <c r="N160" s="248"/>
      <c r="O160" s="248"/>
      <c r="P160" s="248"/>
      <c r="Q160" s="248"/>
      <c r="R160" s="248"/>
      <c r="S160" s="248"/>
      <c r="T160" s="249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0" t="s">
        <v>198</v>
      </c>
      <c r="AU160" s="250" t="s">
        <v>84</v>
      </c>
      <c r="AV160" s="13" t="s">
        <v>84</v>
      </c>
      <c r="AW160" s="13" t="s">
        <v>32</v>
      </c>
      <c r="AX160" s="13" t="s">
        <v>82</v>
      </c>
      <c r="AY160" s="250" t="s">
        <v>189</v>
      </c>
    </row>
    <row r="161" s="2" customFormat="1" ht="16.5" customHeight="1">
      <c r="A161" s="39"/>
      <c r="B161" s="40"/>
      <c r="C161" s="227" t="s">
        <v>235</v>
      </c>
      <c r="D161" s="227" t="s">
        <v>191</v>
      </c>
      <c r="E161" s="228" t="s">
        <v>250</v>
      </c>
      <c r="F161" s="229" t="s">
        <v>251</v>
      </c>
      <c r="G161" s="230" t="s">
        <v>252</v>
      </c>
      <c r="H161" s="231">
        <v>5</v>
      </c>
      <c r="I161" s="232"/>
      <c r="J161" s="231">
        <f>ROUND(I161*H161,2)</f>
        <v>0</v>
      </c>
      <c r="K161" s="229" t="s">
        <v>1</v>
      </c>
      <c r="L161" s="45"/>
      <c r="M161" s="233" t="s">
        <v>1</v>
      </c>
      <c r="N161" s="234" t="s">
        <v>40</v>
      </c>
      <c r="O161" s="92"/>
      <c r="P161" s="235">
        <f>O161*H161</f>
        <v>0</v>
      </c>
      <c r="Q161" s="235">
        <v>0</v>
      </c>
      <c r="R161" s="235">
        <f>Q161*H161</f>
        <v>0</v>
      </c>
      <c r="S161" s="235">
        <v>0</v>
      </c>
      <c r="T161" s="236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7" t="s">
        <v>196</v>
      </c>
      <c r="AT161" s="237" t="s">
        <v>191</v>
      </c>
      <c r="AU161" s="237" t="s">
        <v>84</v>
      </c>
      <c r="AY161" s="18" t="s">
        <v>189</v>
      </c>
      <c r="BE161" s="238">
        <f>IF(N161="základní",J161,0)</f>
        <v>0</v>
      </c>
      <c r="BF161" s="238">
        <f>IF(N161="snížená",J161,0)</f>
        <v>0</v>
      </c>
      <c r="BG161" s="238">
        <f>IF(N161="zákl. přenesená",J161,0)</f>
        <v>0</v>
      </c>
      <c r="BH161" s="238">
        <f>IF(N161="sníž. přenesená",J161,0)</f>
        <v>0</v>
      </c>
      <c r="BI161" s="238">
        <f>IF(N161="nulová",J161,0)</f>
        <v>0</v>
      </c>
      <c r="BJ161" s="18" t="s">
        <v>82</v>
      </c>
      <c r="BK161" s="238">
        <f>ROUND(I161*H161,2)</f>
        <v>0</v>
      </c>
      <c r="BL161" s="18" t="s">
        <v>196</v>
      </c>
      <c r="BM161" s="237" t="s">
        <v>253</v>
      </c>
    </row>
    <row r="162" s="14" customFormat="1">
      <c r="A162" s="14"/>
      <c r="B162" s="251"/>
      <c r="C162" s="252"/>
      <c r="D162" s="241" t="s">
        <v>198</v>
      </c>
      <c r="E162" s="253" t="s">
        <v>1</v>
      </c>
      <c r="F162" s="254" t="s">
        <v>254</v>
      </c>
      <c r="G162" s="252"/>
      <c r="H162" s="253" t="s">
        <v>1</v>
      </c>
      <c r="I162" s="255"/>
      <c r="J162" s="252"/>
      <c r="K162" s="252"/>
      <c r="L162" s="256"/>
      <c r="M162" s="257"/>
      <c r="N162" s="258"/>
      <c r="O162" s="258"/>
      <c r="P162" s="258"/>
      <c r="Q162" s="258"/>
      <c r="R162" s="258"/>
      <c r="S162" s="258"/>
      <c r="T162" s="259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0" t="s">
        <v>198</v>
      </c>
      <c r="AU162" s="260" t="s">
        <v>84</v>
      </c>
      <c r="AV162" s="14" t="s">
        <v>82</v>
      </c>
      <c r="AW162" s="14" t="s">
        <v>32</v>
      </c>
      <c r="AX162" s="14" t="s">
        <v>75</v>
      </c>
      <c r="AY162" s="260" t="s">
        <v>189</v>
      </c>
    </row>
    <row r="163" s="13" customFormat="1">
      <c r="A163" s="13"/>
      <c r="B163" s="239"/>
      <c r="C163" s="240"/>
      <c r="D163" s="241" t="s">
        <v>198</v>
      </c>
      <c r="E163" s="242" t="s">
        <v>1</v>
      </c>
      <c r="F163" s="243" t="s">
        <v>255</v>
      </c>
      <c r="G163" s="240"/>
      <c r="H163" s="244">
        <v>5</v>
      </c>
      <c r="I163" s="245"/>
      <c r="J163" s="240"/>
      <c r="K163" s="240"/>
      <c r="L163" s="246"/>
      <c r="M163" s="247"/>
      <c r="N163" s="248"/>
      <c r="O163" s="248"/>
      <c r="P163" s="248"/>
      <c r="Q163" s="248"/>
      <c r="R163" s="248"/>
      <c r="S163" s="248"/>
      <c r="T163" s="249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0" t="s">
        <v>198</v>
      </c>
      <c r="AU163" s="250" t="s">
        <v>84</v>
      </c>
      <c r="AV163" s="13" t="s">
        <v>84</v>
      </c>
      <c r="AW163" s="13" t="s">
        <v>32</v>
      </c>
      <c r="AX163" s="13" t="s">
        <v>82</v>
      </c>
      <c r="AY163" s="250" t="s">
        <v>189</v>
      </c>
    </row>
    <row r="164" s="12" customFormat="1" ht="22.8" customHeight="1">
      <c r="A164" s="12"/>
      <c r="B164" s="211"/>
      <c r="C164" s="212"/>
      <c r="D164" s="213" t="s">
        <v>74</v>
      </c>
      <c r="E164" s="225" t="s">
        <v>196</v>
      </c>
      <c r="F164" s="225" t="s">
        <v>256</v>
      </c>
      <c r="G164" s="212"/>
      <c r="H164" s="212"/>
      <c r="I164" s="215"/>
      <c r="J164" s="226">
        <f>BK164</f>
        <v>0</v>
      </c>
      <c r="K164" s="212"/>
      <c r="L164" s="217"/>
      <c r="M164" s="218"/>
      <c r="N164" s="219"/>
      <c r="O164" s="219"/>
      <c r="P164" s="220">
        <f>SUM(P165:P172)</f>
        <v>0</v>
      </c>
      <c r="Q164" s="219"/>
      <c r="R164" s="220">
        <f>SUM(R165:R172)</f>
        <v>24.926286999999999</v>
      </c>
      <c r="S164" s="219"/>
      <c r="T164" s="221">
        <f>SUM(T165:T172)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22" t="s">
        <v>82</v>
      </c>
      <c r="AT164" s="223" t="s">
        <v>74</v>
      </c>
      <c r="AU164" s="223" t="s">
        <v>82</v>
      </c>
      <c r="AY164" s="222" t="s">
        <v>189</v>
      </c>
      <c r="BK164" s="224">
        <f>SUM(BK165:BK172)</f>
        <v>0</v>
      </c>
    </row>
    <row r="165" s="2" customFormat="1" ht="24.15" customHeight="1">
      <c r="A165" s="39"/>
      <c r="B165" s="40"/>
      <c r="C165" s="227" t="s">
        <v>257</v>
      </c>
      <c r="D165" s="227" t="s">
        <v>191</v>
      </c>
      <c r="E165" s="228" t="s">
        <v>258</v>
      </c>
      <c r="F165" s="229" t="s">
        <v>259</v>
      </c>
      <c r="G165" s="230" t="s">
        <v>202</v>
      </c>
      <c r="H165" s="231">
        <v>13.1</v>
      </c>
      <c r="I165" s="232"/>
      <c r="J165" s="231">
        <f>ROUND(I165*H165,2)</f>
        <v>0</v>
      </c>
      <c r="K165" s="229" t="s">
        <v>195</v>
      </c>
      <c r="L165" s="45"/>
      <c r="M165" s="233" t="s">
        <v>1</v>
      </c>
      <c r="N165" s="234" t="s">
        <v>40</v>
      </c>
      <c r="O165" s="92"/>
      <c r="P165" s="235">
        <f>O165*H165</f>
        <v>0</v>
      </c>
      <c r="Q165" s="235">
        <v>1.8907700000000001</v>
      </c>
      <c r="R165" s="235">
        <f>Q165*H165</f>
        <v>24.769086999999999</v>
      </c>
      <c r="S165" s="235">
        <v>0</v>
      </c>
      <c r="T165" s="236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7" t="s">
        <v>196</v>
      </c>
      <c r="AT165" s="237" t="s">
        <v>191</v>
      </c>
      <c r="AU165" s="237" t="s">
        <v>84</v>
      </c>
      <c r="AY165" s="18" t="s">
        <v>189</v>
      </c>
      <c r="BE165" s="238">
        <f>IF(N165="základní",J165,0)</f>
        <v>0</v>
      </c>
      <c r="BF165" s="238">
        <f>IF(N165="snížená",J165,0)</f>
        <v>0</v>
      </c>
      <c r="BG165" s="238">
        <f>IF(N165="zákl. přenesená",J165,0)</f>
        <v>0</v>
      </c>
      <c r="BH165" s="238">
        <f>IF(N165="sníž. přenesená",J165,0)</f>
        <v>0</v>
      </c>
      <c r="BI165" s="238">
        <f>IF(N165="nulová",J165,0)</f>
        <v>0</v>
      </c>
      <c r="BJ165" s="18" t="s">
        <v>82</v>
      </c>
      <c r="BK165" s="238">
        <f>ROUND(I165*H165,2)</f>
        <v>0</v>
      </c>
      <c r="BL165" s="18" t="s">
        <v>196</v>
      </c>
      <c r="BM165" s="237" t="s">
        <v>260</v>
      </c>
    </row>
    <row r="166" s="14" customFormat="1">
      <c r="A166" s="14"/>
      <c r="B166" s="251"/>
      <c r="C166" s="252"/>
      <c r="D166" s="241" t="s">
        <v>198</v>
      </c>
      <c r="E166" s="253" t="s">
        <v>1</v>
      </c>
      <c r="F166" s="254" t="s">
        <v>261</v>
      </c>
      <c r="G166" s="252"/>
      <c r="H166" s="253" t="s">
        <v>1</v>
      </c>
      <c r="I166" s="255"/>
      <c r="J166" s="252"/>
      <c r="K166" s="252"/>
      <c r="L166" s="256"/>
      <c r="M166" s="257"/>
      <c r="N166" s="258"/>
      <c r="O166" s="258"/>
      <c r="P166" s="258"/>
      <c r="Q166" s="258"/>
      <c r="R166" s="258"/>
      <c r="S166" s="258"/>
      <c r="T166" s="259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0" t="s">
        <v>198</v>
      </c>
      <c r="AU166" s="260" t="s">
        <v>84</v>
      </c>
      <c r="AV166" s="14" t="s">
        <v>82</v>
      </c>
      <c r="AW166" s="14" t="s">
        <v>32</v>
      </c>
      <c r="AX166" s="14" t="s">
        <v>75</v>
      </c>
      <c r="AY166" s="260" t="s">
        <v>189</v>
      </c>
    </row>
    <row r="167" s="13" customFormat="1">
      <c r="A167" s="13"/>
      <c r="B167" s="239"/>
      <c r="C167" s="240"/>
      <c r="D167" s="241" t="s">
        <v>198</v>
      </c>
      <c r="E167" s="242" t="s">
        <v>1</v>
      </c>
      <c r="F167" s="243" t="s">
        <v>262</v>
      </c>
      <c r="G167" s="240"/>
      <c r="H167" s="244">
        <v>13.1</v>
      </c>
      <c r="I167" s="245"/>
      <c r="J167" s="240"/>
      <c r="K167" s="240"/>
      <c r="L167" s="246"/>
      <c r="M167" s="247"/>
      <c r="N167" s="248"/>
      <c r="O167" s="248"/>
      <c r="P167" s="248"/>
      <c r="Q167" s="248"/>
      <c r="R167" s="248"/>
      <c r="S167" s="248"/>
      <c r="T167" s="249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0" t="s">
        <v>198</v>
      </c>
      <c r="AU167" s="250" t="s">
        <v>84</v>
      </c>
      <c r="AV167" s="13" t="s">
        <v>84</v>
      </c>
      <c r="AW167" s="13" t="s">
        <v>32</v>
      </c>
      <c r="AX167" s="13" t="s">
        <v>82</v>
      </c>
      <c r="AY167" s="250" t="s">
        <v>189</v>
      </c>
    </row>
    <row r="168" s="2" customFormat="1" ht="16.5" customHeight="1">
      <c r="A168" s="39"/>
      <c r="B168" s="40"/>
      <c r="C168" s="227" t="s">
        <v>263</v>
      </c>
      <c r="D168" s="227" t="s">
        <v>191</v>
      </c>
      <c r="E168" s="228" t="s">
        <v>264</v>
      </c>
      <c r="F168" s="229" t="s">
        <v>265</v>
      </c>
      <c r="G168" s="230" t="s">
        <v>266</v>
      </c>
      <c r="H168" s="231">
        <v>131</v>
      </c>
      <c r="I168" s="232"/>
      <c r="J168" s="231">
        <f>ROUND(I168*H168,2)</f>
        <v>0</v>
      </c>
      <c r="K168" s="229" t="s">
        <v>195</v>
      </c>
      <c r="L168" s="45"/>
      <c r="M168" s="233" t="s">
        <v>1</v>
      </c>
      <c r="N168" s="234" t="s">
        <v>40</v>
      </c>
      <c r="O168" s="92"/>
      <c r="P168" s="235">
        <f>O168*H168</f>
        <v>0</v>
      </c>
      <c r="Q168" s="235">
        <v>0.001</v>
      </c>
      <c r="R168" s="235">
        <f>Q168*H168</f>
        <v>0.13100000000000001</v>
      </c>
      <c r="S168" s="235">
        <v>0</v>
      </c>
      <c r="T168" s="236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7" t="s">
        <v>196</v>
      </c>
      <c r="AT168" s="237" t="s">
        <v>191</v>
      </c>
      <c r="AU168" s="237" t="s">
        <v>84</v>
      </c>
      <c r="AY168" s="18" t="s">
        <v>189</v>
      </c>
      <c r="BE168" s="238">
        <f>IF(N168="základní",J168,0)</f>
        <v>0</v>
      </c>
      <c r="BF168" s="238">
        <f>IF(N168="snížená",J168,0)</f>
        <v>0</v>
      </c>
      <c r="BG168" s="238">
        <f>IF(N168="zákl. přenesená",J168,0)</f>
        <v>0</v>
      </c>
      <c r="BH168" s="238">
        <f>IF(N168="sníž. přenesená",J168,0)</f>
        <v>0</v>
      </c>
      <c r="BI168" s="238">
        <f>IF(N168="nulová",J168,0)</f>
        <v>0</v>
      </c>
      <c r="BJ168" s="18" t="s">
        <v>82</v>
      </c>
      <c r="BK168" s="238">
        <f>ROUND(I168*H168,2)</f>
        <v>0</v>
      </c>
      <c r="BL168" s="18" t="s">
        <v>196</v>
      </c>
      <c r="BM168" s="237" t="s">
        <v>267</v>
      </c>
    </row>
    <row r="169" s="14" customFormat="1">
      <c r="A169" s="14"/>
      <c r="B169" s="251"/>
      <c r="C169" s="252"/>
      <c r="D169" s="241" t="s">
        <v>198</v>
      </c>
      <c r="E169" s="253" t="s">
        <v>1</v>
      </c>
      <c r="F169" s="254" t="s">
        <v>268</v>
      </c>
      <c r="G169" s="252"/>
      <c r="H169" s="253" t="s">
        <v>1</v>
      </c>
      <c r="I169" s="255"/>
      <c r="J169" s="252"/>
      <c r="K169" s="252"/>
      <c r="L169" s="256"/>
      <c r="M169" s="257"/>
      <c r="N169" s="258"/>
      <c r="O169" s="258"/>
      <c r="P169" s="258"/>
      <c r="Q169" s="258"/>
      <c r="R169" s="258"/>
      <c r="S169" s="258"/>
      <c r="T169" s="259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0" t="s">
        <v>198</v>
      </c>
      <c r="AU169" s="260" t="s">
        <v>84</v>
      </c>
      <c r="AV169" s="14" t="s">
        <v>82</v>
      </c>
      <c r="AW169" s="14" t="s">
        <v>32</v>
      </c>
      <c r="AX169" s="14" t="s">
        <v>75</v>
      </c>
      <c r="AY169" s="260" t="s">
        <v>189</v>
      </c>
    </row>
    <row r="170" s="13" customFormat="1">
      <c r="A170" s="13"/>
      <c r="B170" s="239"/>
      <c r="C170" s="240"/>
      <c r="D170" s="241" t="s">
        <v>198</v>
      </c>
      <c r="E170" s="242" t="s">
        <v>1</v>
      </c>
      <c r="F170" s="243" t="s">
        <v>269</v>
      </c>
      <c r="G170" s="240"/>
      <c r="H170" s="244">
        <v>131</v>
      </c>
      <c r="I170" s="245"/>
      <c r="J170" s="240"/>
      <c r="K170" s="240"/>
      <c r="L170" s="246"/>
      <c r="M170" s="247"/>
      <c r="N170" s="248"/>
      <c r="O170" s="248"/>
      <c r="P170" s="248"/>
      <c r="Q170" s="248"/>
      <c r="R170" s="248"/>
      <c r="S170" s="248"/>
      <c r="T170" s="249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0" t="s">
        <v>198</v>
      </c>
      <c r="AU170" s="250" t="s">
        <v>84</v>
      </c>
      <c r="AV170" s="13" t="s">
        <v>84</v>
      </c>
      <c r="AW170" s="13" t="s">
        <v>32</v>
      </c>
      <c r="AX170" s="13" t="s">
        <v>82</v>
      </c>
      <c r="AY170" s="250" t="s">
        <v>189</v>
      </c>
    </row>
    <row r="171" s="2" customFormat="1" ht="16.5" customHeight="1">
      <c r="A171" s="39"/>
      <c r="B171" s="40"/>
      <c r="C171" s="283" t="s">
        <v>270</v>
      </c>
      <c r="D171" s="283" t="s">
        <v>231</v>
      </c>
      <c r="E171" s="284" t="s">
        <v>271</v>
      </c>
      <c r="F171" s="285" t="s">
        <v>272</v>
      </c>
      <c r="G171" s="286" t="s">
        <v>266</v>
      </c>
      <c r="H171" s="287">
        <v>131</v>
      </c>
      <c r="I171" s="288"/>
      <c r="J171" s="287">
        <f>ROUND(I171*H171,2)</f>
        <v>0</v>
      </c>
      <c r="K171" s="285" t="s">
        <v>195</v>
      </c>
      <c r="L171" s="289"/>
      <c r="M171" s="290" t="s">
        <v>1</v>
      </c>
      <c r="N171" s="291" t="s">
        <v>40</v>
      </c>
      <c r="O171" s="92"/>
      <c r="P171" s="235">
        <f>O171*H171</f>
        <v>0</v>
      </c>
      <c r="Q171" s="235">
        <v>0.00020000000000000001</v>
      </c>
      <c r="R171" s="235">
        <f>Q171*H171</f>
        <v>0.026200000000000001</v>
      </c>
      <c r="S171" s="235">
        <v>0</v>
      </c>
      <c r="T171" s="236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7" t="s">
        <v>235</v>
      </c>
      <c r="AT171" s="237" t="s">
        <v>231</v>
      </c>
      <c r="AU171" s="237" t="s">
        <v>84</v>
      </c>
      <c r="AY171" s="18" t="s">
        <v>189</v>
      </c>
      <c r="BE171" s="238">
        <f>IF(N171="základní",J171,0)</f>
        <v>0</v>
      </c>
      <c r="BF171" s="238">
        <f>IF(N171="snížená",J171,0)</f>
        <v>0</v>
      </c>
      <c r="BG171" s="238">
        <f>IF(N171="zákl. přenesená",J171,0)</f>
        <v>0</v>
      </c>
      <c r="BH171" s="238">
        <f>IF(N171="sníž. přenesená",J171,0)</f>
        <v>0</v>
      </c>
      <c r="BI171" s="238">
        <f>IF(N171="nulová",J171,0)</f>
        <v>0</v>
      </c>
      <c r="BJ171" s="18" t="s">
        <v>82</v>
      </c>
      <c r="BK171" s="238">
        <f>ROUND(I171*H171,2)</f>
        <v>0</v>
      </c>
      <c r="BL171" s="18" t="s">
        <v>196</v>
      </c>
      <c r="BM171" s="237" t="s">
        <v>273</v>
      </c>
    </row>
    <row r="172" s="13" customFormat="1">
      <c r="A172" s="13"/>
      <c r="B172" s="239"/>
      <c r="C172" s="240"/>
      <c r="D172" s="241" t="s">
        <v>198</v>
      </c>
      <c r="E172" s="242" t="s">
        <v>1</v>
      </c>
      <c r="F172" s="243" t="s">
        <v>274</v>
      </c>
      <c r="G172" s="240"/>
      <c r="H172" s="244">
        <v>131</v>
      </c>
      <c r="I172" s="245"/>
      <c r="J172" s="240"/>
      <c r="K172" s="240"/>
      <c r="L172" s="246"/>
      <c r="M172" s="247"/>
      <c r="N172" s="248"/>
      <c r="O172" s="248"/>
      <c r="P172" s="248"/>
      <c r="Q172" s="248"/>
      <c r="R172" s="248"/>
      <c r="S172" s="248"/>
      <c r="T172" s="249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0" t="s">
        <v>198</v>
      </c>
      <c r="AU172" s="250" t="s">
        <v>84</v>
      </c>
      <c r="AV172" s="13" t="s">
        <v>84</v>
      </c>
      <c r="AW172" s="13" t="s">
        <v>32</v>
      </c>
      <c r="AX172" s="13" t="s">
        <v>82</v>
      </c>
      <c r="AY172" s="250" t="s">
        <v>189</v>
      </c>
    </row>
    <row r="173" s="12" customFormat="1" ht="22.8" customHeight="1">
      <c r="A173" s="12"/>
      <c r="B173" s="211"/>
      <c r="C173" s="212"/>
      <c r="D173" s="213" t="s">
        <v>74</v>
      </c>
      <c r="E173" s="225" t="s">
        <v>235</v>
      </c>
      <c r="F173" s="225" t="s">
        <v>275</v>
      </c>
      <c r="G173" s="212"/>
      <c r="H173" s="212"/>
      <c r="I173" s="215"/>
      <c r="J173" s="226">
        <f>BK173</f>
        <v>0</v>
      </c>
      <c r="K173" s="212"/>
      <c r="L173" s="217"/>
      <c r="M173" s="218"/>
      <c r="N173" s="219"/>
      <c r="O173" s="219"/>
      <c r="P173" s="220">
        <f>SUM(P174:P182)</f>
        <v>0</v>
      </c>
      <c r="Q173" s="219"/>
      <c r="R173" s="220">
        <f>SUM(R174:R182)</f>
        <v>4.8061299999999996</v>
      </c>
      <c r="S173" s="219"/>
      <c r="T173" s="221">
        <f>SUM(T174:T182)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22" t="s">
        <v>82</v>
      </c>
      <c r="AT173" s="223" t="s">
        <v>74</v>
      </c>
      <c r="AU173" s="223" t="s">
        <v>82</v>
      </c>
      <c r="AY173" s="222" t="s">
        <v>189</v>
      </c>
      <c r="BK173" s="224">
        <f>SUM(BK174:BK182)</f>
        <v>0</v>
      </c>
    </row>
    <row r="174" s="2" customFormat="1" ht="21.75" customHeight="1">
      <c r="A174" s="39"/>
      <c r="B174" s="40"/>
      <c r="C174" s="227" t="s">
        <v>276</v>
      </c>
      <c r="D174" s="227" t="s">
        <v>191</v>
      </c>
      <c r="E174" s="228" t="s">
        <v>277</v>
      </c>
      <c r="F174" s="229" t="s">
        <v>278</v>
      </c>
      <c r="G174" s="230" t="s">
        <v>279</v>
      </c>
      <c r="H174" s="231">
        <v>262</v>
      </c>
      <c r="I174" s="232"/>
      <c r="J174" s="231">
        <f>ROUND(I174*H174,2)</f>
        <v>0</v>
      </c>
      <c r="K174" s="229" t="s">
        <v>1</v>
      </c>
      <c r="L174" s="45"/>
      <c r="M174" s="233" t="s">
        <v>1</v>
      </c>
      <c r="N174" s="234" t="s">
        <v>40</v>
      </c>
      <c r="O174" s="92"/>
      <c r="P174" s="235">
        <f>O174*H174</f>
        <v>0</v>
      </c>
      <c r="Q174" s="235">
        <v>0.001</v>
      </c>
      <c r="R174" s="235">
        <f>Q174*H174</f>
        <v>0.26200000000000001</v>
      </c>
      <c r="S174" s="235">
        <v>0</v>
      </c>
      <c r="T174" s="236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7" t="s">
        <v>196</v>
      </c>
      <c r="AT174" s="237" t="s">
        <v>191</v>
      </c>
      <c r="AU174" s="237" t="s">
        <v>84</v>
      </c>
      <c r="AY174" s="18" t="s">
        <v>189</v>
      </c>
      <c r="BE174" s="238">
        <f>IF(N174="základní",J174,0)</f>
        <v>0</v>
      </c>
      <c r="BF174" s="238">
        <f>IF(N174="snížená",J174,0)</f>
        <v>0</v>
      </c>
      <c r="BG174" s="238">
        <f>IF(N174="zákl. přenesená",J174,0)</f>
        <v>0</v>
      </c>
      <c r="BH174" s="238">
        <f>IF(N174="sníž. přenesená",J174,0)</f>
        <v>0</v>
      </c>
      <c r="BI174" s="238">
        <f>IF(N174="nulová",J174,0)</f>
        <v>0</v>
      </c>
      <c r="BJ174" s="18" t="s">
        <v>82</v>
      </c>
      <c r="BK174" s="238">
        <f>ROUND(I174*H174,2)</f>
        <v>0</v>
      </c>
      <c r="BL174" s="18" t="s">
        <v>196</v>
      </c>
      <c r="BM174" s="237" t="s">
        <v>280</v>
      </c>
    </row>
    <row r="175" s="14" customFormat="1">
      <c r="A175" s="14"/>
      <c r="B175" s="251"/>
      <c r="C175" s="252"/>
      <c r="D175" s="241" t="s">
        <v>198</v>
      </c>
      <c r="E175" s="253" t="s">
        <v>1</v>
      </c>
      <c r="F175" s="254" t="s">
        <v>281</v>
      </c>
      <c r="G175" s="252"/>
      <c r="H175" s="253" t="s">
        <v>1</v>
      </c>
      <c r="I175" s="255"/>
      <c r="J175" s="252"/>
      <c r="K175" s="252"/>
      <c r="L175" s="256"/>
      <c r="M175" s="257"/>
      <c r="N175" s="258"/>
      <c r="O175" s="258"/>
      <c r="P175" s="258"/>
      <c r="Q175" s="258"/>
      <c r="R175" s="258"/>
      <c r="S175" s="258"/>
      <c r="T175" s="259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0" t="s">
        <v>198</v>
      </c>
      <c r="AU175" s="260" t="s">
        <v>84</v>
      </c>
      <c r="AV175" s="14" t="s">
        <v>82</v>
      </c>
      <c r="AW175" s="14" t="s">
        <v>32</v>
      </c>
      <c r="AX175" s="14" t="s">
        <v>75</v>
      </c>
      <c r="AY175" s="260" t="s">
        <v>189</v>
      </c>
    </row>
    <row r="176" s="13" customFormat="1">
      <c r="A176" s="13"/>
      <c r="B176" s="239"/>
      <c r="C176" s="240"/>
      <c r="D176" s="241" t="s">
        <v>198</v>
      </c>
      <c r="E176" s="242" t="s">
        <v>1</v>
      </c>
      <c r="F176" s="243" t="s">
        <v>282</v>
      </c>
      <c r="G176" s="240"/>
      <c r="H176" s="244">
        <v>262</v>
      </c>
      <c r="I176" s="245"/>
      <c r="J176" s="240"/>
      <c r="K176" s="240"/>
      <c r="L176" s="246"/>
      <c r="M176" s="247"/>
      <c r="N176" s="248"/>
      <c r="O176" s="248"/>
      <c r="P176" s="248"/>
      <c r="Q176" s="248"/>
      <c r="R176" s="248"/>
      <c r="S176" s="248"/>
      <c r="T176" s="249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0" t="s">
        <v>198</v>
      </c>
      <c r="AU176" s="250" t="s">
        <v>84</v>
      </c>
      <c r="AV176" s="13" t="s">
        <v>84</v>
      </c>
      <c r="AW176" s="13" t="s">
        <v>32</v>
      </c>
      <c r="AX176" s="13" t="s">
        <v>82</v>
      </c>
      <c r="AY176" s="250" t="s">
        <v>189</v>
      </c>
    </row>
    <row r="177" s="2" customFormat="1" ht="16.5" customHeight="1">
      <c r="A177" s="39"/>
      <c r="B177" s="40"/>
      <c r="C177" s="227" t="s">
        <v>283</v>
      </c>
      <c r="D177" s="227" t="s">
        <v>191</v>
      </c>
      <c r="E177" s="228" t="s">
        <v>284</v>
      </c>
      <c r="F177" s="229" t="s">
        <v>285</v>
      </c>
      <c r="G177" s="230" t="s">
        <v>252</v>
      </c>
      <c r="H177" s="231">
        <v>19</v>
      </c>
      <c r="I177" s="232"/>
      <c r="J177" s="231">
        <f>ROUND(I177*H177,2)</f>
        <v>0</v>
      </c>
      <c r="K177" s="229" t="s">
        <v>1</v>
      </c>
      <c r="L177" s="45"/>
      <c r="M177" s="233" t="s">
        <v>1</v>
      </c>
      <c r="N177" s="234" t="s">
        <v>40</v>
      </c>
      <c r="O177" s="92"/>
      <c r="P177" s="235">
        <f>O177*H177</f>
        <v>0</v>
      </c>
      <c r="Q177" s="235">
        <v>0</v>
      </c>
      <c r="R177" s="235">
        <f>Q177*H177</f>
        <v>0</v>
      </c>
      <c r="S177" s="235">
        <v>0</v>
      </c>
      <c r="T177" s="236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7" t="s">
        <v>196</v>
      </c>
      <c r="AT177" s="237" t="s">
        <v>191</v>
      </c>
      <c r="AU177" s="237" t="s">
        <v>84</v>
      </c>
      <c r="AY177" s="18" t="s">
        <v>189</v>
      </c>
      <c r="BE177" s="238">
        <f>IF(N177="základní",J177,0)</f>
        <v>0</v>
      </c>
      <c r="BF177" s="238">
        <f>IF(N177="snížená",J177,0)</f>
        <v>0</v>
      </c>
      <c r="BG177" s="238">
        <f>IF(N177="zákl. přenesená",J177,0)</f>
        <v>0</v>
      </c>
      <c r="BH177" s="238">
        <f>IF(N177="sníž. přenesená",J177,0)</f>
        <v>0</v>
      </c>
      <c r="BI177" s="238">
        <f>IF(N177="nulová",J177,0)</f>
        <v>0</v>
      </c>
      <c r="BJ177" s="18" t="s">
        <v>82</v>
      </c>
      <c r="BK177" s="238">
        <f>ROUND(I177*H177,2)</f>
        <v>0</v>
      </c>
      <c r="BL177" s="18" t="s">
        <v>196</v>
      </c>
      <c r="BM177" s="237" t="s">
        <v>286</v>
      </c>
    </row>
    <row r="178" s="14" customFormat="1">
      <c r="A178" s="14"/>
      <c r="B178" s="251"/>
      <c r="C178" s="252"/>
      <c r="D178" s="241" t="s">
        <v>198</v>
      </c>
      <c r="E178" s="253" t="s">
        <v>1</v>
      </c>
      <c r="F178" s="254" t="s">
        <v>287</v>
      </c>
      <c r="G178" s="252"/>
      <c r="H178" s="253" t="s">
        <v>1</v>
      </c>
      <c r="I178" s="255"/>
      <c r="J178" s="252"/>
      <c r="K178" s="252"/>
      <c r="L178" s="256"/>
      <c r="M178" s="257"/>
      <c r="N178" s="258"/>
      <c r="O178" s="258"/>
      <c r="P178" s="258"/>
      <c r="Q178" s="258"/>
      <c r="R178" s="258"/>
      <c r="S178" s="258"/>
      <c r="T178" s="259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0" t="s">
        <v>198</v>
      </c>
      <c r="AU178" s="260" t="s">
        <v>84</v>
      </c>
      <c r="AV178" s="14" t="s">
        <v>82</v>
      </c>
      <c r="AW178" s="14" t="s">
        <v>32</v>
      </c>
      <c r="AX178" s="14" t="s">
        <v>75</v>
      </c>
      <c r="AY178" s="260" t="s">
        <v>189</v>
      </c>
    </row>
    <row r="179" s="13" customFormat="1">
      <c r="A179" s="13"/>
      <c r="B179" s="239"/>
      <c r="C179" s="240"/>
      <c r="D179" s="241" t="s">
        <v>198</v>
      </c>
      <c r="E179" s="242" t="s">
        <v>1</v>
      </c>
      <c r="F179" s="243" t="s">
        <v>288</v>
      </c>
      <c r="G179" s="240"/>
      <c r="H179" s="244">
        <v>19</v>
      </c>
      <c r="I179" s="245"/>
      <c r="J179" s="240"/>
      <c r="K179" s="240"/>
      <c r="L179" s="246"/>
      <c r="M179" s="247"/>
      <c r="N179" s="248"/>
      <c r="O179" s="248"/>
      <c r="P179" s="248"/>
      <c r="Q179" s="248"/>
      <c r="R179" s="248"/>
      <c r="S179" s="248"/>
      <c r="T179" s="249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0" t="s">
        <v>198</v>
      </c>
      <c r="AU179" s="250" t="s">
        <v>84</v>
      </c>
      <c r="AV179" s="13" t="s">
        <v>84</v>
      </c>
      <c r="AW179" s="13" t="s">
        <v>32</v>
      </c>
      <c r="AX179" s="13" t="s">
        <v>82</v>
      </c>
      <c r="AY179" s="250" t="s">
        <v>189</v>
      </c>
    </row>
    <row r="180" s="2" customFormat="1" ht="21.75" customHeight="1">
      <c r="A180" s="39"/>
      <c r="B180" s="40"/>
      <c r="C180" s="227" t="s">
        <v>289</v>
      </c>
      <c r="D180" s="227" t="s">
        <v>191</v>
      </c>
      <c r="E180" s="228" t="s">
        <v>290</v>
      </c>
      <c r="F180" s="229" t="s">
        <v>291</v>
      </c>
      <c r="G180" s="230" t="s">
        <v>252</v>
      </c>
      <c r="H180" s="231">
        <v>3</v>
      </c>
      <c r="I180" s="232"/>
      <c r="J180" s="231">
        <f>ROUND(I180*H180,2)</f>
        <v>0</v>
      </c>
      <c r="K180" s="229" t="s">
        <v>1</v>
      </c>
      <c r="L180" s="45"/>
      <c r="M180" s="233" t="s">
        <v>1</v>
      </c>
      <c r="N180" s="234" t="s">
        <v>40</v>
      </c>
      <c r="O180" s="92"/>
      <c r="P180" s="235">
        <f>O180*H180</f>
        <v>0</v>
      </c>
      <c r="Q180" s="235">
        <v>1.51471</v>
      </c>
      <c r="R180" s="235">
        <f>Q180*H180</f>
        <v>4.54413</v>
      </c>
      <c r="S180" s="235">
        <v>0</v>
      </c>
      <c r="T180" s="236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7" t="s">
        <v>196</v>
      </c>
      <c r="AT180" s="237" t="s">
        <v>191</v>
      </c>
      <c r="AU180" s="237" t="s">
        <v>84</v>
      </c>
      <c r="AY180" s="18" t="s">
        <v>189</v>
      </c>
      <c r="BE180" s="238">
        <f>IF(N180="základní",J180,0)</f>
        <v>0</v>
      </c>
      <c r="BF180" s="238">
        <f>IF(N180="snížená",J180,0)</f>
        <v>0</v>
      </c>
      <c r="BG180" s="238">
        <f>IF(N180="zákl. přenesená",J180,0)</f>
        <v>0</v>
      </c>
      <c r="BH180" s="238">
        <f>IF(N180="sníž. přenesená",J180,0)</f>
        <v>0</v>
      </c>
      <c r="BI180" s="238">
        <f>IF(N180="nulová",J180,0)</f>
        <v>0</v>
      </c>
      <c r="BJ180" s="18" t="s">
        <v>82</v>
      </c>
      <c r="BK180" s="238">
        <f>ROUND(I180*H180,2)</f>
        <v>0</v>
      </c>
      <c r="BL180" s="18" t="s">
        <v>196</v>
      </c>
      <c r="BM180" s="237" t="s">
        <v>292</v>
      </c>
    </row>
    <row r="181" s="14" customFormat="1">
      <c r="A181" s="14"/>
      <c r="B181" s="251"/>
      <c r="C181" s="252"/>
      <c r="D181" s="241" t="s">
        <v>198</v>
      </c>
      <c r="E181" s="253" t="s">
        <v>1</v>
      </c>
      <c r="F181" s="254" t="s">
        <v>293</v>
      </c>
      <c r="G181" s="252"/>
      <c r="H181" s="253" t="s">
        <v>1</v>
      </c>
      <c r="I181" s="255"/>
      <c r="J181" s="252"/>
      <c r="K181" s="252"/>
      <c r="L181" s="256"/>
      <c r="M181" s="257"/>
      <c r="N181" s="258"/>
      <c r="O181" s="258"/>
      <c r="P181" s="258"/>
      <c r="Q181" s="258"/>
      <c r="R181" s="258"/>
      <c r="S181" s="258"/>
      <c r="T181" s="259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60" t="s">
        <v>198</v>
      </c>
      <c r="AU181" s="260" t="s">
        <v>84</v>
      </c>
      <c r="AV181" s="14" t="s">
        <v>82</v>
      </c>
      <c r="AW181" s="14" t="s">
        <v>32</v>
      </c>
      <c r="AX181" s="14" t="s">
        <v>75</v>
      </c>
      <c r="AY181" s="260" t="s">
        <v>189</v>
      </c>
    </row>
    <row r="182" s="13" customFormat="1">
      <c r="A182" s="13"/>
      <c r="B182" s="239"/>
      <c r="C182" s="240"/>
      <c r="D182" s="241" t="s">
        <v>198</v>
      </c>
      <c r="E182" s="242" t="s">
        <v>1</v>
      </c>
      <c r="F182" s="243" t="s">
        <v>294</v>
      </c>
      <c r="G182" s="240"/>
      <c r="H182" s="244">
        <v>3</v>
      </c>
      <c r="I182" s="245"/>
      <c r="J182" s="240"/>
      <c r="K182" s="240"/>
      <c r="L182" s="246"/>
      <c r="M182" s="247"/>
      <c r="N182" s="248"/>
      <c r="O182" s="248"/>
      <c r="P182" s="248"/>
      <c r="Q182" s="248"/>
      <c r="R182" s="248"/>
      <c r="S182" s="248"/>
      <c r="T182" s="249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0" t="s">
        <v>198</v>
      </c>
      <c r="AU182" s="250" t="s">
        <v>84</v>
      </c>
      <c r="AV182" s="13" t="s">
        <v>84</v>
      </c>
      <c r="AW182" s="13" t="s">
        <v>32</v>
      </c>
      <c r="AX182" s="13" t="s">
        <v>82</v>
      </c>
      <c r="AY182" s="250" t="s">
        <v>189</v>
      </c>
    </row>
    <row r="183" s="12" customFormat="1" ht="22.8" customHeight="1">
      <c r="A183" s="12"/>
      <c r="B183" s="211"/>
      <c r="C183" s="212"/>
      <c r="D183" s="213" t="s">
        <v>74</v>
      </c>
      <c r="E183" s="225" t="s">
        <v>295</v>
      </c>
      <c r="F183" s="225" t="s">
        <v>296</v>
      </c>
      <c r="G183" s="212"/>
      <c r="H183" s="212"/>
      <c r="I183" s="215"/>
      <c r="J183" s="226">
        <f>BK183</f>
        <v>0</v>
      </c>
      <c r="K183" s="212"/>
      <c r="L183" s="217"/>
      <c r="M183" s="218"/>
      <c r="N183" s="219"/>
      <c r="O183" s="219"/>
      <c r="P183" s="220">
        <f>P184</f>
        <v>0</v>
      </c>
      <c r="Q183" s="219"/>
      <c r="R183" s="220">
        <f>R184</f>
        <v>0</v>
      </c>
      <c r="S183" s="219"/>
      <c r="T183" s="221">
        <f>T184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22" t="s">
        <v>82</v>
      </c>
      <c r="AT183" s="223" t="s">
        <v>74</v>
      </c>
      <c r="AU183" s="223" t="s">
        <v>82</v>
      </c>
      <c r="AY183" s="222" t="s">
        <v>189</v>
      </c>
      <c r="BK183" s="224">
        <f>BK184</f>
        <v>0</v>
      </c>
    </row>
    <row r="184" s="2" customFormat="1" ht="21.75" customHeight="1">
      <c r="A184" s="39"/>
      <c r="B184" s="40"/>
      <c r="C184" s="227" t="s">
        <v>8</v>
      </c>
      <c r="D184" s="227" t="s">
        <v>191</v>
      </c>
      <c r="E184" s="228" t="s">
        <v>297</v>
      </c>
      <c r="F184" s="229" t="s">
        <v>298</v>
      </c>
      <c r="G184" s="230" t="s">
        <v>234</v>
      </c>
      <c r="H184" s="231">
        <v>5</v>
      </c>
      <c r="I184" s="232"/>
      <c r="J184" s="231">
        <f>ROUND(I184*H184,2)</f>
        <v>0</v>
      </c>
      <c r="K184" s="229" t="s">
        <v>195</v>
      </c>
      <c r="L184" s="45"/>
      <c r="M184" s="292" t="s">
        <v>1</v>
      </c>
      <c r="N184" s="293" t="s">
        <v>40</v>
      </c>
      <c r="O184" s="294"/>
      <c r="P184" s="295">
        <f>O184*H184</f>
        <v>0</v>
      </c>
      <c r="Q184" s="295">
        <v>0</v>
      </c>
      <c r="R184" s="295">
        <f>Q184*H184</f>
        <v>0</v>
      </c>
      <c r="S184" s="295">
        <v>0</v>
      </c>
      <c r="T184" s="296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7" t="s">
        <v>196</v>
      </c>
      <c r="AT184" s="237" t="s">
        <v>191</v>
      </c>
      <c r="AU184" s="237" t="s">
        <v>84</v>
      </c>
      <c r="AY184" s="18" t="s">
        <v>189</v>
      </c>
      <c r="BE184" s="238">
        <f>IF(N184="základní",J184,0)</f>
        <v>0</v>
      </c>
      <c r="BF184" s="238">
        <f>IF(N184="snížená",J184,0)</f>
        <v>0</v>
      </c>
      <c r="BG184" s="238">
        <f>IF(N184="zákl. přenesená",J184,0)</f>
        <v>0</v>
      </c>
      <c r="BH184" s="238">
        <f>IF(N184="sníž. přenesená",J184,0)</f>
        <v>0</v>
      </c>
      <c r="BI184" s="238">
        <f>IF(N184="nulová",J184,0)</f>
        <v>0</v>
      </c>
      <c r="BJ184" s="18" t="s">
        <v>82</v>
      </c>
      <c r="BK184" s="238">
        <f>ROUND(I184*H184,2)</f>
        <v>0</v>
      </c>
      <c r="BL184" s="18" t="s">
        <v>196</v>
      </c>
      <c r="BM184" s="237" t="s">
        <v>299</v>
      </c>
    </row>
    <row r="185" s="2" customFormat="1" ht="6.96" customHeight="1">
      <c r="A185" s="39"/>
      <c r="B185" s="67"/>
      <c r="C185" s="68"/>
      <c r="D185" s="68"/>
      <c r="E185" s="68"/>
      <c r="F185" s="68"/>
      <c r="G185" s="68"/>
      <c r="H185" s="68"/>
      <c r="I185" s="68"/>
      <c r="J185" s="68"/>
      <c r="K185" s="68"/>
      <c r="L185" s="45"/>
      <c r="M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</row>
  </sheetData>
  <sheetProtection sheet="1" autoFilter="0" formatColumns="0" formatRows="0" objects="1" scenarios="1" spinCount="100000" saltValue="aXwD9f8YLmR4U8MuCVZHzNoWjSpE0HZDwcEBOJrSbPeKdlN8KT0rD8zvSKsqSsI+bkTqa212txWB5LnW8edMxg==" hashValue="WsQvRqtTKsI5uGAKXaMzCEb/Rm/siG35Wcx24GqYYRaVLL9caJZjXXUS6pX10f8/h9INCjg9DDEY/H/XqBT6tg==" algorithmName="SHA-512" password="CC35"/>
  <autoFilter ref="C124:K18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92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84</v>
      </c>
    </row>
    <row r="4" s="1" customFormat="1" ht="24.96" customHeight="1">
      <c r="B4" s="21"/>
      <c r="D4" s="149" t="s">
        <v>159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NAPOJENÍ ROKYCANSKA NA DÁLNICI D5, I. ETAPA</v>
      </c>
      <c r="F7" s="151"/>
      <c r="G7" s="151"/>
      <c r="H7" s="151"/>
      <c r="L7" s="21"/>
    </row>
    <row r="8" s="1" customFormat="1" ht="12" customHeight="1">
      <c r="B8" s="21"/>
      <c r="D8" s="151" t="s">
        <v>160</v>
      </c>
      <c r="L8" s="21"/>
    </row>
    <row r="9" s="2" customFormat="1" ht="16.5" customHeight="1">
      <c r="A9" s="39"/>
      <c r="B9" s="45"/>
      <c r="C9" s="39"/>
      <c r="D9" s="39"/>
      <c r="E9" s="152" t="s">
        <v>161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162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30" customHeight="1">
      <c r="A11" s="39"/>
      <c r="B11" s="45"/>
      <c r="C11" s="39"/>
      <c r="D11" s="39"/>
      <c r="E11" s="153" t="s">
        <v>300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20</v>
      </c>
      <c r="E14" s="39"/>
      <c r="F14" s="142" t="s">
        <v>21</v>
      </c>
      <c r="G14" s="39"/>
      <c r="H14" s="39"/>
      <c r="I14" s="151" t="s">
        <v>22</v>
      </c>
      <c r="J14" s="154" t="str">
        <f>'Rekapitulace stavby'!AN8</f>
        <v>26. 4. 2022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1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28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30</v>
      </c>
      <c r="E22" s="39"/>
      <c r="F22" s="39"/>
      <c r="G22" s="39"/>
      <c r="H22" s="39"/>
      <c r="I22" s="151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1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33</v>
      </c>
      <c r="E25" s="39"/>
      <c r="F25" s="39"/>
      <c r="G25" s="39"/>
      <c r="H25" s="39"/>
      <c r="I25" s="151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26</v>
      </c>
      <c r="F26" s="39"/>
      <c r="G26" s="39"/>
      <c r="H26" s="39"/>
      <c r="I26" s="151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34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35</v>
      </c>
      <c r="E32" s="39"/>
      <c r="F32" s="39"/>
      <c r="G32" s="39"/>
      <c r="H32" s="39"/>
      <c r="I32" s="39"/>
      <c r="J32" s="161">
        <f>ROUND(J125,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37</v>
      </c>
      <c r="G34" s="39"/>
      <c r="H34" s="39"/>
      <c r="I34" s="162" t="s">
        <v>36</v>
      </c>
      <c r="J34" s="162" t="s">
        <v>38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39</v>
      </c>
      <c r="E35" s="151" t="s">
        <v>40</v>
      </c>
      <c r="F35" s="164">
        <f>ROUND((SUM(BE125:BE170)),  2)</f>
        <v>0</v>
      </c>
      <c r="G35" s="39"/>
      <c r="H35" s="39"/>
      <c r="I35" s="165">
        <v>0.20999999999999999</v>
      </c>
      <c r="J35" s="164">
        <f>ROUND(((SUM(BE125:BE170))*I35),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41</v>
      </c>
      <c r="F36" s="164">
        <f>ROUND((SUM(BF125:BF170)),  2)</f>
        <v>0</v>
      </c>
      <c r="G36" s="39"/>
      <c r="H36" s="39"/>
      <c r="I36" s="165">
        <v>0.14999999999999999</v>
      </c>
      <c r="J36" s="164">
        <f>ROUND(((SUM(BF125:BF170))*I36),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42</v>
      </c>
      <c r="F37" s="164">
        <f>ROUND((SUM(BG125:BG170)),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43</v>
      </c>
      <c r="F38" s="164">
        <f>ROUND((SUM(BH125:BH170)),  2)</f>
        <v>0</v>
      </c>
      <c r="G38" s="39"/>
      <c r="H38" s="39"/>
      <c r="I38" s="165">
        <v>0.14999999999999999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44</v>
      </c>
      <c r="F39" s="164">
        <f>ROUND((SUM(BI125:BI170)),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45</v>
      </c>
      <c r="E41" s="168"/>
      <c r="F41" s="168"/>
      <c r="G41" s="169" t="s">
        <v>46</v>
      </c>
      <c r="H41" s="170" t="s">
        <v>47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48</v>
      </c>
      <c r="E50" s="174"/>
      <c r="F50" s="174"/>
      <c r="G50" s="173" t="s">
        <v>49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50</v>
      </c>
      <c r="E61" s="176"/>
      <c r="F61" s="177" t="s">
        <v>51</v>
      </c>
      <c r="G61" s="175" t="s">
        <v>50</v>
      </c>
      <c r="H61" s="176"/>
      <c r="I61" s="176"/>
      <c r="J61" s="178" t="s">
        <v>51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52</v>
      </c>
      <c r="E65" s="179"/>
      <c r="F65" s="179"/>
      <c r="G65" s="173" t="s">
        <v>53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50</v>
      </c>
      <c r="E76" s="176"/>
      <c r="F76" s="177" t="s">
        <v>51</v>
      </c>
      <c r="G76" s="175" t="s">
        <v>50</v>
      </c>
      <c r="H76" s="176"/>
      <c r="I76" s="176"/>
      <c r="J76" s="178" t="s">
        <v>51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164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NAPOJENÍ ROKYCANSKA NA DÁLNICI D5, I. ETAPA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160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161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162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30" customHeight="1">
      <c r="A89" s="39"/>
      <c r="B89" s="40"/>
      <c r="C89" s="41"/>
      <c r="D89" s="41"/>
      <c r="E89" s="77" t="str">
        <f>E11</f>
        <v xml:space="preserve">01.2 - SO 301-2  Svodný drén v km 1,043- křížení s komunikací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Rokycansko</v>
      </c>
      <c r="G91" s="41"/>
      <c r="H91" s="41"/>
      <c r="I91" s="33" t="s">
        <v>22</v>
      </c>
      <c r="J91" s="80" t="str">
        <f>IF(J14="","",J14)</f>
        <v>26. 4. 2022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 xml:space="preserve"> </v>
      </c>
      <c r="G93" s="41"/>
      <c r="H93" s="41"/>
      <c r="I93" s="33" t="s">
        <v>30</v>
      </c>
      <c r="J93" s="37" t="str">
        <f>E23</f>
        <v>Ing. J. Egermaier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165</v>
      </c>
      <c r="D96" s="186"/>
      <c r="E96" s="186"/>
      <c r="F96" s="186"/>
      <c r="G96" s="186"/>
      <c r="H96" s="186"/>
      <c r="I96" s="186"/>
      <c r="J96" s="187" t="s">
        <v>166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167</v>
      </c>
      <c r="D98" s="41"/>
      <c r="E98" s="41"/>
      <c r="F98" s="41"/>
      <c r="G98" s="41"/>
      <c r="H98" s="41"/>
      <c r="I98" s="41"/>
      <c r="J98" s="111">
        <f>J125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168</v>
      </c>
    </row>
    <row r="99" s="9" customFormat="1" ht="24.96" customHeight="1">
      <c r="A99" s="9"/>
      <c r="B99" s="189"/>
      <c r="C99" s="190"/>
      <c r="D99" s="191" t="s">
        <v>169</v>
      </c>
      <c r="E99" s="192"/>
      <c r="F99" s="192"/>
      <c r="G99" s="192"/>
      <c r="H99" s="192"/>
      <c r="I99" s="192"/>
      <c r="J99" s="193">
        <f>J126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4"/>
      <c r="D100" s="196" t="s">
        <v>170</v>
      </c>
      <c r="E100" s="197"/>
      <c r="F100" s="197"/>
      <c r="G100" s="197"/>
      <c r="H100" s="197"/>
      <c r="I100" s="197"/>
      <c r="J100" s="198">
        <f>J127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4"/>
      <c r="D101" s="196" t="s">
        <v>171</v>
      </c>
      <c r="E101" s="197"/>
      <c r="F101" s="197"/>
      <c r="G101" s="197"/>
      <c r="H101" s="197"/>
      <c r="I101" s="197"/>
      <c r="J101" s="198">
        <f>J158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5"/>
      <c r="C102" s="134"/>
      <c r="D102" s="196" t="s">
        <v>172</v>
      </c>
      <c r="E102" s="197"/>
      <c r="F102" s="197"/>
      <c r="G102" s="197"/>
      <c r="H102" s="197"/>
      <c r="I102" s="197"/>
      <c r="J102" s="198">
        <f>J162</f>
        <v>0</v>
      </c>
      <c r="K102" s="134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4"/>
      <c r="D103" s="196" t="s">
        <v>173</v>
      </c>
      <c r="E103" s="197"/>
      <c r="F103" s="197"/>
      <c r="G103" s="197"/>
      <c r="H103" s="197"/>
      <c r="I103" s="197"/>
      <c r="J103" s="198">
        <f>J169</f>
        <v>0</v>
      </c>
      <c r="K103" s="134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174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184" t="str">
        <f>E7</f>
        <v>NAPOJENÍ ROKYCANSKA NA DÁLNICI D5, I. ETAPA</v>
      </c>
      <c r="F113" s="33"/>
      <c r="G113" s="33"/>
      <c r="H113" s="33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1" customFormat="1" ht="12" customHeight="1">
      <c r="B114" s="22"/>
      <c r="C114" s="33" t="s">
        <v>160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184" t="s">
        <v>161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162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30" customHeight="1">
      <c r="A117" s="39"/>
      <c r="B117" s="40"/>
      <c r="C117" s="41"/>
      <c r="D117" s="41"/>
      <c r="E117" s="77" t="str">
        <f>E11</f>
        <v xml:space="preserve">01.2 - SO 301-2  Svodný drén v km 1,043- křížení s komunikací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F14</f>
        <v>Rokycansko</v>
      </c>
      <c r="G119" s="41"/>
      <c r="H119" s="41"/>
      <c r="I119" s="33" t="s">
        <v>22</v>
      </c>
      <c r="J119" s="80" t="str">
        <f>IF(J14="","",J14)</f>
        <v>26. 4. 2022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E17</f>
        <v xml:space="preserve"> </v>
      </c>
      <c r="G121" s="41"/>
      <c r="H121" s="41"/>
      <c r="I121" s="33" t="s">
        <v>30</v>
      </c>
      <c r="J121" s="37" t="str">
        <f>E23</f>
        <v>Ing. J. Egermaier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IF(E20="","",E20)</f>
        <v>Vyplň údaj</v>
      </c>
      <c r="G122" s="41"/>
      <c r="H122" s="41"/>
      <c r="I122" s="33" t="s">
        <v>33</v>
      </c>
      <c r="J122" s="37" t="str">
        <f>E26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0"/>
      <c r="B124" s="201"/>
      <c r="C124" s="202" t="s">
        <v>175</v>
      </c>
      <c r="D124" s="203" t="s">
        <v>60</v>
      </c>
      <c r="E124" s="203" t="s">
        <v>56</v>
      </c>
      <c r="F124" s="203" t="s">
        <v>57</v>
      </c>
      <c r="G124" s="203" t="s">
        <v>176</v>
      </c>
      <c r="H124" s="203" t="s">
        <v>177</v>
      </c>
      <c r="I124" s="203" t="s">
        <v>178</v>
      </c>
      <c r="J124" s="203" t="s">
        <v>166</v>
      </c>
      <c r="K124" s="204" t="s">
        <v>179</v>
      </c>
      <c r="L124" s="205"/>
      <c r="M124" s="101" t="s">
        <v>1</v>
      </c>
      <c r="N124" s="102" t="s">
        <v>39</v>
      </c>
      <c r="O124" s="102" t="s">
        <v>180</v>
      </c>
      <c r="P124" s="102" t="s">
        <v>181</v>
      </c>
      <c r="Q124" s="102" t="s">
        <v>182</v>
      </c>
      <c r="R124" s="102" t="s">
        <v>183</v>
      </c>
      <c r="S124" s="102" t="s">
        <v>184</v>
      </c>
      <c r="T124" s="103" t="s">
        <v>185</v>
      </c>
      <c r="U124" s="200"/>
      <c r="V124" s="200"/>
      <c r="W124" s="200"/>
      <c r="X124" s="200"/>
      <c r="Y124" s="200"/>
      <c r="Z124" s="200"/>
      <c r="AA124" s="200"/>
      <c r="AB124" s="200"/>
      <c r="AC124" s="200"/>
      <c r="AD124" s="200"/>
      <c r="AE124" s="200"/>
    </row>
    <row r="125" s="2" customFormat="1" ht="22.8" customHeight="1">
      <c r="A125" s="39"/>
      <c r="B125" s="40"/>
      <c r="C125" s="108" t="s">
        <v>186</v>
      </c>
      <c r="D125" s="41"/>
      <c r="E125" s="41"/>
      <c r="F125" s="41"/>
      <c r="G125" s="41"/>
      <c r="H125" s="41"/>
      <c r="I125" s="41"/>
      <c r="J125" s="206">
        <f>BK125</f>
        <v>0</v>
      </c>
      <c r="K125" s="41"/>
      <c r="L125" s="45"/>
      <c r="M125" s="104"/>
      <c r="N125" s="207"/>
      <c r="O125" s="105"/>
      <c r="P125" s="208">
        <f>P126</f>
        <v>0</v>
      </c>
      <c r="Q125" s="105"/>
      <c r="R125" s="208">
        <f>R126</f>
        <v>3.05342</v>
      </c>
      <c r="S125" s="105"/>
      <c r="T125" s="209">
        <f>T126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74</v>
      </c>
      <c r="AU125" s="18" t="s">
        <v>168</v>
      </c>
      <c r="BK125" s="210">
        <f>BK126</f>
        <v>0</v>
      </c>
    </row>
    <row r="126" s="12" customFormat="1" ht="25.92" customHeight="1">
      <c r="A126" s="12"/>
      <c r="B126" s="211"/>
      <c r="C126" s="212"/>
      <c r="D126" s="213" t="s">
        <v>74</v>
      </c>
      <c r="E126" s="214" t="s">
        <v>187</v>
      </c>
      <c r="F126" s="214" t="s">
        <v>188</v>
      </c>
      <c r="G126" s="212"/>
      <c r="H126" s="212"/>
      <c r="I126" s="215"/>
      <c r="J126" s="216">
        <f>BK126</f>
        <v>0</v>
      </c>
      <c r="K126" s="212"/>
      <c r="L126" s="217"/>
      <c r="M126" s="218"/>
      <c r="N126" s="219"/>
      <c r="O126" s="219"/>
      <c r="P126" s="220">
        <f>P127+P158+P162+P169</f>
        <v>0</v>
      </c>
      <c r="Q126" s="219"/>
      <c r="R126" s="220">
        <f>R127+R158+R162+R169</f>
        <v>3.05342</v>
      </c>
      <c r="S126" s="219"/>
      <c r="T126" s="221">
        <f>T127+T158+T162+T169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2" t="s">
        <v>82</v>
      </c>
      <c r="AT126" s="223" t="s">
        <v>74</v>
      </c>
      <c r="AU126" s="223" t="s">
        <v>75</v>
      </c>
      <c r="AY126" s="222" t="s">
        <v>189</v>
      </c>
      <c r="BK126" s="224">
        <f>BK127+BK158+BK162+BK169</f>
        <v>0</v>
      </c>
    </row>
    <row r="127" s="12" customFormat="1" ht="22.8" customHeight="1">
      <c r="A127" s="12"/>
      <c r="B127" s="211"/>
      <c r="C127" s="212"/>
      <c r="D127" s="213" t="s">
        <v>74</v>
      </c>
      <c r="E127" s="225" t="s">
        <v>82</v>
      </c>
      <c r="F127" s="225" t="s">
        <v>190</v>
      </c>
      <c r="G127" s="212"/>
      <c r="H127" s="212"/>
      <c r="I127" s="215"/>
      <c r="J127" s="226">
        <f>BK127</f>
        <v>0</v>
      </c>
      <c r="K127" s="212"/>
      <c r="L127" s="217"/>
      <c r="M127" s="218"/>
      <c r="N127" s="219"/>
      <c r="O127" s="219"/>
      <c r="P127" s="220">
        <f>SUM(P128:P157)</f>
        <v>0</v>
      </c>
      <c r="Q127" s="219"/>
      <c r="R127" s="220">
        <f>SUM(R128:R157)</f>
        <v>0</v>
      </c>
      <c r="S127" s="219"/>
      <c r="T127" s="221">
        <f>SUM(T128:T157)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2" t="s">
        <v>82</v>
      </c>
      <c r="AT127" s="223" t="s">
        <v>74</v>
      </c>
      <c r="AU127" s="223" t="s">
        <v>82</v>
      </c>
      <c r="AY127" s="222" t="s">
        <v>189</v>
      </c>
      <c r="BK127" s="224">
        <f>SUM(BK128:BK157)</f>
        <v>0</v>
      </c>
    </row>
    <row r="128" s="2" customFormat="1" ht="24.15" customHeight="1">
      <c r="A128" s="39"/>
      <c r="B128" s="40"/>
      <c r="C128" s="227" t="s">
        <v>82</v>
      </c>
      <c r="D128" s="227" t="s">
        <v>191</v>
      </c>
      <c r="E128" s="228" t="s">
        <v>192</v>
      </c>
      <c r="F128" s="229" t="s">
        <v>193</v>
      </c>
      <c r="G128" s="230" t="s">
        <v>194</v>
      </c>
      <c r="H128" s="231">
        <v>10</v>
      </c>
      <c r="I128" s="232"/>
      <c r="J128" s="231">
        <f>ROUND(I128*H128,2)</f>
        <v>0</v>
      </c>
      <c r="K128" s="229" t="s">
        <v>195</v>
      </c>
      <c r="L128" s="45"/>
      <c r="M128" s="233" t="s">
        <v>1</v>
      </c>
      <c r="N128" s="234" t="s">
        <v>40</v>
      </c>
      <c r="O128" s="92"/>
      <c r="P128" s="235">
        <f>O128*H128</f>
        <v>0</v>
      </c>
      <c r="Q128" s="235">
        <v>0</v>
      </c>
      <c r="R128" s="235">
        <f>Q128*H128</f>
        <v>0</v>
      </c>
      <c r="S128" s="235">
        <v>0</v>
      </c>
      <c r="T128" s="236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7" t="s">
        <v>196</v>
      </c>
      <c r="AT128" s="237" t="s">
        <v>191</v>
      </c>
      <c r="AU128" s="237" t="s">
        <v>84</v>
      </c>
      <c r="AY128" s="18" t="s">
        <v>189</v>
      </c>
      <c r="BE128" s="238">
        <f>IF(N128="základní",J128,0)</f>
        <v>0</v>
      </c>
      <c r="BF128" s="238">
        <f>IF(N128="snížená",J128,0)</f>
        <v>0</v>
      </c>
      <c r="BG128" s="238">
        <f>IF(N128="zákl. přenesená",J128,0)</f>
        <v>0</v>
      </c>
      <c r="BH128" s="238">
        <f>IF(N128="sníž. přenesená",J128,0)</f>
        <v>0</v>
      </c>
      <c r="BI128" s="238">
        <f>IF(N128="nulová",J128,0)</f>
        <v>0</v>
      </c>
      <c r="BJ128" s="18" t="s">
        <v>82</v>
      </c>
      <c r="BK128" s="238">
        <f>ROUND(I128*H128,2)</f>
        <v>0</v>
      </c>
      <c r="BL128" s="18" t="s">
        <v>196</v>
      </c>
      <c r="BM128" s="237" t="s">
        <v>301</v>
      </c>
    </row>
    <row r="129" s="13" customFormat="1">
      <c r="A129" s="13"/>
      <c r="B129" s="239"/>
      <c r="C129" s="240"/>
      <c r="D129" s="241" t="s">
        <v>198</v>
      </c>
      <c r="E129" s="242" t="s">
        <v>1</v>
      </c>
      <c r="F129" s="243" t="s">
        <v>302</v>
      </c>
      <c r="G129" s="240"/>
      <c r="H129" s="244">
        <v>10</v>
      </c>
      <c r="I129" s="245"/>
      <c r="J129" s="240"/>
      <c r="K129" s="240"/>
      <c r="L129" s="246"/>
      <c r="M129" s="247"/>
      <c r="N129" s="248"/>
      <c r="O129" s="248"/>
      <c r="P129" s="248"/>
      <c r="Q129" s="248"/>
      <c r="R129" s="248"/>
      <c r="S129" s="248"/>
      <c r="T129" s="249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50" t="s">
        <v>198</v>
      </c>
      <c r="AU129" s="250" t="s">
        <v>84</v>
      </c>
      <c r="AV129" s="13" t="s">
        <v>84</v>
      </c>
      <c r="AW129" s="13" t="s">
        <v>32</v>
      </c>
      <c r="AX129" s="13" t="s">
        <v>82</v>
      </c>
      <c r="AY129" s="250" t="s">
        <v>189</v>
      </c>
    </row>
    <row r="130" s="2" customFormat="1" ht="33" customHeight="1">
      <c r="A130" s="39"/>
      <c r="B130" s="40"/>
      <c r="C130" s="227" t="s">
        <v>84</v>
      </c>
      <c r="D130" s="227" t="s">
        <v>191</v>
      </c>
      <c r="E130" s="228" t="s">
        <v>303</v>
      </c>
      <c r="F130" s="229" t="s">
        <v>304</v>
      </c>
      <c r="G130" s="230" t="s">
        <v>202</v>
      </c>
      <c r="H130" s="231">
        <v>21.199999999999999</v>
      </c>
      <c r="I130" s="232"/>
      <c r="J130" s="231">
        <f>ROUND(I130*H130,2)</f>
        <v>0</v>
      </c>
      <c r="K130" s="229" t="s">
        <v>195</v>
      </c>
      <c r="L130" s="45"/>
      <c r="M130" s="233" t="s">
        <v>1</v>
      </c>
      <c r="N130" s="234" t="s">
        <v>40</v>
      </c>
      <c r="O130" s="92"/>
      <c r="P130" s="235">
        <f>O130*H130</f>
        <v>0</v>
      </c>
      <c r="Q130" s="235">
        <v>0</v>
      </c>
      <c r="R130" s="235">
        <f>Q130*H130</f>
        <v>0</v>
      </c>
      <c r="S130" s="235">
        <v>0</v>
      </c>
      <c r="T130" s="236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7" t="s">
        <v>196</v>
      </c>
      <c r="AT130" s="237" t="s">
        <v>191</v>
      </c>
      <c r="AU130" s="237" t="s">
        <v>84</v>
      </c>
      <c r="AY130" s="18" t="s">
        <v>189</v>
      </c>
      <c r="BE130" s="238">
        <f>IF(N130="základní",J130,0)</f>
        <v>0</v>
      </c>
      <c r="BF130" s="238">
        <f>IF(N130="snížená",J130,0)</f>
        <v>0</v>
      </c>
      <c r="BG130" s="238">
        <f>IF(N130="zákl. přenesená",J130,0)</f>
        <v>0</v>
      </c>
      <c r="BH130" s="238">
        <f>IF(N130="sníž. přenesená",J130,0)</f>
        <v>0</v>
      </c>
      <c r="BI130" s="238">
        <f>IF(N130="nulová",J130,0)</f>
        <v>0</v>
      </c>
      <c r="BJ130" s="18" t="s">
        <v>82</v>
      </c>
      <c r="BK130" s="238">
        <f>ROUND(I130*H130,2)</f>
        <v>0</v>
      </c>
      <c r="BL130" s="18" t="s">
        <v>196</v>
      </c>
      <c r="BM130" s="237" t="s">
        <v>305</v>
      </c>
    </row>
    <row r="131" s="14" customFormat="1">
      <c r="A131" s="14"/>
      <c r="B131" s="251"/>
      <c r="C131" s="252"/>
      <c r="D131" s="241" t="s">
        <v>198</v>
      </c>
      <c r="E131" s="253" t="s">
        <v>1</v>
      </c>
      <c r="F131" s="254" t="s">
        <v>306</v>
      </c>
      <c r="G131" s="252"/>
      <c r="H131" s="253" t="s">
        <v>1</v>
      </c>
      <c r="I131" s="255"/>
      <c r="J131" s="252"/>
      <c r="K131" s="252"/>
      <c r="L131" s="256"/>
      <c r="M131" s="257"/>
      <c r="N131" s="258"/>
      <c r="O131" s="258"/>
      <c r="P131" s="258"/>
      <c r="Q131" s="258"/>
      <c r="R131" s="258"/>
      <c r="S131" s="258"/>
      <c r="T131" s="259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60" t="s">
        <v>198</v>
      </c>
      <c r="AU131" s="260" t="s">
        <v>84</v>
      </c>
      <c r="AV131" s="14" t="s">
        <v>82</v>
      </c>
      <c r="AW131" s="14" t="s">
        <v>32</v>
      </c>
      <c r="AX131" s="14" t="s">
        <v>75</v>
      </c>
      <c r="AY131" s="260" t="s">
        <v>189</v>
      </c>
    </row>
    <row r="132" s="14" customFormat="1">
      <c r="A132" s="14"/>
      <c r="B132" s="251"/>
      <c r="C132" s="252"/>
      <c r="D132" s="241" t="s">
        <v>198</v>
      </c>
      <c r="E132" s="253" t="s">
        <v>1</v>
      </c>
      <c r="F132" s="254" t="s">
        <v>205</v>
      </c>
      <c r="G132" s="252"/>
      <c r="H132" s="253" t="s">
        <v>1</v>
      </c>
      <c r="I132" s="255"/>
      <c r="J132" s="252"/>
      <c r="K132" s="252"/>
      <c r="L132" s="256"/>
      <c r="M132" s="257"/>
      <c r="N132" s="258"/>
      <c r="O132" s="258"/>
      <c r="P132" s="258"/>
      <c r="Q132" s="258"/>
      <c r="R132" s="258"/>
      <c r="S132" s="258"/>
      <c r="T132" s="259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60" t="s">
        <v>198</v>
      </c>
      <c r="AU132" s="260" t="s">
        <v>84</v>
      </c>
      <c r="AV132" s="14" t="s">
        <v>82</v>
      </c>
      <c r="AW132" s="14" t="s">
        <v>32</v>
      </c>
      <c r="AX132" s="14" t="s">
        <v>75</v>
      </c>
      <c r="AY132" s="260" t="s">
        <v>189</v>
      </c>
    </row>
    <row r="133" s="13" customFormat="1">
      <c r="A133" s="13"/>
      <c r="B133" s="239"/>
      <c r="C133" s="240"/>
      <c r="D133" s="241" t="s">
        <v>198</v>
      </c>
      <c r="E133" s="242" t="s">
        <v>1</v>
      </c>
      <c r="F133" s="243" t="s">
        <v>307</v>
      </c>
      <c r="G133" s="240"/>
      <c r="H133" s="244">
        <v>19.199999999999999</v>
      </c>
      <c r="I133" s="245"/>
      <c r="J133" s="240"/>
      <c r="K133" s="240"/>
      <c r="L133" s="246"/>
      <c r="M133" s="247"/>
      <c r="N133" s="248"/>
      <c r="O133" s="248"/>
      <c r="P133" s="248"/>
      <c r="Q133" s="248"/>
      <c r="R133" s="248"/>
      <c r="S133" s="248"/>
      <c r="T133" s="249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0" t="s">
        <v>198</v>
      </c>
      <c r="AU133" s="250" t="s">
        <v>84</v>
      </c>
      <c r="AV133" s="13" t="s">
        <v>84</v>
      </c>
      <c r="AW133" s="13" t="s">
        <v>32</v>
      </c>
      <c r="AX133" s="13" t="s">
        <v>75</v>
      </c>
      <c r="AY133" s="250" t="s">
        <v>189</v>
      </c>
    </row>
    <row r="134" s="14" customFormat="1">
      <c r="A134" s="14"/>
      <c r="B134" s="251"/>
      <c r="C134" s="252"/>
      <c r="D134" s="241" t="s">
        <v>198</v>
      </c>
      <c r="E134" s="253" t="s">
        <v>1</v>
      </c>
      <c r="F134" s="254" t="s">
        <v>207</v>
      </c>
      <c r="G134" s="252"/>
      <c r="H134" s="253" t="s">
        <v>1</v>
      </c>
      <c r="I134" s="255"/>
      <c r="J134" s="252"/>
      <c r="K134" s="252"/>
      <c r="L134" s="256"/>
      <c r="M134" s="257"/>
      <c r="N134" s="258"/>
      <c r="O134" s="258"/>
      <c r="P134" s="258"/>
      <c r="Q134" s="258"/>
      <c r="R134" s="258"/>
      <c r="S134" s="258"/>
      <c r="T134" s="259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60" t="s">
        <v>198</v>
      </c>
      <c r="AU134" s="260" t="s">
        <v>84</v>
      </c>
      <c r="AV134" s="14" t="s">
        <v>82</v>
      </c>
      <c r="AW134" s="14" t="s">
        <v>32</v>
      </c>
      <c r="AX134" s="14" t="s">
        <v>75</v>
      </c>
      <c r="AY134" s="260" t="s">
        <v>189</v>
      </c>
    </row>
    <row r="135" s="13" customFormat="1">
      <c r="A135" s="13"/>
      <c r="B135" s="239"/>
      <c r="C135" s="240"/>
      <c r="D135" s="241" t="s">
        <v>198</v>
      </c>
      <c r="E135" s="242" t="s">
        <v>1</v>
      </c>
      <c r="F135" s="243" t="s">
        <v>308</v>
      </c>
      <c r="G135" s="240"/>
      <c r="H135" s="244">
        <v>2</v>
      </c>
      <c r="I135" s="245"/>
      <c r="J135" s="240"/>
      <c r="K135" s="240"/>
      <c r="L135" s="246"/>
      <c r="M135" s="247"/>
      <c r="N135" s="248"/>
      <c r="O135" s="248"/>
      <c r="P135" s="248"/>
      <c r="Q135" s="248"/>
      <c r="R135" s="248"/>
      <c r="S135" s="248"/>
      <c r="T135" s="249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0" t="s">
        <v>198</v>
      </c>
      <c r="AU135" s="250" t="s">
        <v>84</v>
      </c>
      <c r="AV135" s="13" t="s">
        <v>84</v>
      </c>
      <c r="AW135" s="13" t="s">
        <v>32</v>
      </c>
      <c r="AX135" s="13" t="s">
        <v>75</v>
      </c>
      <c r="AY135" s="250" t="s">
        <v>189</v>
      </c>
    </row>
    <row r="136" s="15" customFormat="1">
      <c r="A136" s="15"/>
      <c r="B136" s="261"/>
      <c r="C136" s="262"/>
      <c r="D136" s="241" t="s">
        <v>198</v>
      </c>
      <c r="E136" s="263" t="s">
        <v>1</v>
      </c>
      <c r="F136" s="264" t="s">
        <v>211</v>
      </c>
      <c r="G136" s="262"/>
      <c r="H136" s="265">
        <v>21.199999999999999</v>
      </c>
      <c r="I136" s="266"/>
      <c r="J136" s="262"/>
      <c r="K136" s="262"/>
      <c r="L136" s="267"/>
      <c r="M136" s="268"/>
      <c r="N136" s="269"/>
      <c r="O136" s="269"/>
      <c r="P136" s="269"/>
      <c r="Q136" s="269"/>
      <c r="R136" s="269"/>
      <c r="S136" s="269"/>
      <c r="T136" s="270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71" t="s">
        <v>198</v>
      </c>
      <c r="AU136" s="271" t="s">
        <v>84</v>
      </c>
      <c r="AV136" s="15" t="s">
        <v>196</v>
      </c>
      <c r="AW136" s="15" t="s">
        <v>32</v>
      </c>
      <c r="AX136" s="15" t="s">
        <v>82</v>
      </c>
      <c r="AY136" s="271" t="s">
        <v>189</v>
      </c>
    </row>
    <row r="137" s="2" customFormat="1" ht="24.15" customHeight="1">
      <c r="A137" s="39"/>
      <c r="B137" s="40"/>
      <c r="C137" s="227" t="s">
        <v>212</v>
      </c>
      <c r="D137" s="227" t="s">
        <v>191</v>
      </c>
      <c r="E137" s="228" t="s">
        <v>309</v>
      </c>
      <c r="F137" s="229" t="s">
        <v>310</v>
      </c>
      <c r="G137" s="230" t="s">
        <v>202</v>
      </c>
      <c r="H137" s="231">
        <v>13.199999999999999</v>
      </c>
      <c r="I137" s="232"/>
      <c r="J137" s="231">
        <f>ROUND(I137*H137,2)</f>
        <v>0</v>
      </c>
      <c r="K137" s="229" t="s">
        <v>195</v>
      </c>
      <c r="L137" s="45"/>
      <c r="M137" s="233" t="s">
        <v>1</v>
      </c>
      <c r="N137" s="234" t="s">
        <v>40</v>
      </c>
      <c r="O137" s="92"/>
      <c r="P137" s="235">
        <f>O137*H137</f>
        <v>0</v>
      </c>
      <c r="Q137" s="235">
        <v>0</v>
      </c>
      <c r="R137" s="235">
        <f>Q137*H137</f>
        <v>0</v>
      </c>
      <c r="S137" s="235">
        <v>0</v>
      </c>
      <c r="T137" s="236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7" t="s">
        <v>196</v>
      </c>
      <c r="AT137" s="237" t="s">
        <v>191</v>
      </c>
      <c r="AU137" s="237" t="s">
        <v>84</v>
      </c>
      <c r="AY137" s="18" t="s">
        <v>189</v>
      </c>
      <c r="BE137" s="238">
        <f>IF(N137="základní",J137,0)</f>
        <v>0</v>
      </c>
      <c r="BF137" s="238">
        <f>IF(N137="snížená",J137,0)</f>
        <v>0</v>
      </c>
      <c r="BG137" s="238">
        <f>IF(N137="zákl. přenesená",J137,0)</f>
        <v>0</v>
      </c>
      <c r="BH137" s="238">
        <f>IF(N137="sníž. přenesená",J137,0)</f>
        <v>0</v>
      </c>
      <c r="BI137" s="238">
        <f>IF(N137="nulová",J137,0)</f>
        <v>0</v>
      </c>
      <c r="BJ137" s="18" t="s">
        <v>82</v>
      </c>
      <c r="BK137" s="238">
        <f>ROUND(I137*H137,2)</f>
        <v>0</v>
      </c>
      <c r="BL137" s="18" t="s">
        <v>196</v>
      </c>
      <c r="BM137" s="237" t="s">
        <v>311</v>
      </c>
    </row>
    <row r="138" s="13" customFormat="1">
      <c r="A138" s="13"/>
      <c r="B138" s="239"/>
      <c r="C138" s="240"/>
      <c r="D138" s="241" t="s">
        <v>198</v>
      </c>
      <c r="E138" s="242" t="s">
        <v>1</v>
      </c>
      <c r="F138" s="243" t="s">
        <v>312</v>
      </c>
      <c r="G138" s="240"/>
      <c r="H138" s="244">
        <v>21.199999999999999</v>
      </c>
      <c r="I138" s="245"/>
      <c r="J138" s="240"/>
      <c r="K138" s="240"/>
      <c r="L138" s="246"/>
      <c r="M138" s="247"/>
      <c r="N138" s="248"/>
      <c r="O138" s="248"/>
      <c r="P138" s="248"/>
      <c r="Q138" s="248"/>
      <c r="R138" s="248"/>
      <c r="S138" s="248"/>
      <c r="T138" s="249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0" t="s">
        <v>198</v>
      </c>
      <c r="AU138" s="250" t="s">
        <v>84</v>
      </c>
      <c r="AV138" s="13" t="s">
        <v>84</v>
      </c>
      <c r="AW138" s="13" t="s">
        <v>32</v>
      </c>
      <c r="AX138" s="13" t="s">
        <v>75</v>
      </c>
      <c r="AY138" s="250" t="s">
        <v>189</v>
      </c>
    </row>
    <row r="139" s="14" customFormat="1">
      <c r="A139" s="14"/>
      <c r="B139" s="251"/>
      <c r="C139" s="252"/>
      <c r="D139" s="241" t="s">
        <v>198</v>
      </c>
      <c r="E139" s="253" t="s">
        <v>1</v>
      </c>
      <c r="F139" s="254" t="s">
        <v>313</v>
      </c>
      <c r="G139" s="252"/>
      <c r="H139" s="253" t="s">
        <v>1</v>
      </c>
      <c r="I139" s="255"/>
      <c r="J139" s="252"/>
      <c r="K139" s="252"/>
      <c r="L139" s="256"/>
      <c r="M139" s="257"/>
      <c r="N139" s="258"/>
      <c r="O139" s="258"/>
      <c r="P139" s="258"/>
      <c r="Q139" s="258"/>
      <c r="R139" s="258"/>
      <c r="S139" s="258"/>
      <c r="T139" s="259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0" t="s">
        <v>198</v>
      </c>
      <c r="AU139" s="260" t="s">
        <v>84</v>
      </c>
      <c r="AV139" s="14" t="s">
        <v>82</v>
      </c>
      <c r="AW139" s="14" t="s">
        <v>32</v>
      </c>
      <c r="AX139" s="14" t="s">
        <v>75</v>
      </c>
      <c r="AY139" s="260" t="s">
        <v>189</v>
      </c>
    </row>
    <row r="140" s="13" customFormat="1">
      <c r="A140" s="13"/>
      <c r="B140" s="239"/>
      <c r="C140" s="240"/>
      <c r="D140" s="241" t="s">
        <v>198</v>
      </c>
      <c r="E140" s="242" t="s">
        <v>1</v>
      </c>
      <c r="F140" s="243" t="s">
        <v>314</v>
      </c>
      <c r="G140" s="240"/>
      <c r="H140" s="244">
        <v>-1.2</v>
      </c>
      <c r="I140" s="245"/>
      <c r="J140" s="240"/>
      <c r="K140" s="240"/>
      <c r="L140" s="246"/>
      <c r="M140" s="247"/>
      <c r="N140" s="248"/>
      <c r="O140" s="248"/>
      <c r="P140" s="248"/>
      <c r="Q140" s="248"/>
      <c r="R140" s="248"/>
      <c r="S140" s="248"/>
      <c r="T140" s="249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0" t="s">
        <v>198</v>
      </c>
      <c r="AU140" s="250" t="s">
        <v>84</v>
      </c>
      <c r="AV140" s="13" t="s">
        <v>84</v>
      </c>
      <c r="AW140" s="13" t="s">
        <v>32</v>
      </c>
      <c r="AX140" s="13" t="s">
        <v>75</v>
      </c>
      <c r="AY140" s="250" t="s">
        <v>189</v>
      </c>
    </row>
    <row r="141" s="14" customFormat="1">
      <c r="A141" s="14"/>
      <c r="B141" s="251"/>
      <c r="C141" s="252"/>
      <c r="D141" s="241" t="s">
        <v>198</v>
      </c>
      <c r="E141" s="253" t="s">
        <v>1</v>
      </c>
      <c r="F141" s="254" t="s">
        <v>315</v>
      </c>
      <c r="G141" s="252"/>
      <c r="H141" s="253" t="s">
        <v>1</v>
      </c>
      <c r="I141" s="255"/>
      <c r="J141" s="252"/>
      <c r="K141" s="252"/>
      <c r="L141" s="256"/>
      <c r="M141" s="257"/>
      <c r="N141" s="258"/>
      <c r="O141" s="258"/>
      <c r="P141" s="258"/>
      <c r="Q141" s="258"/>
      <c r="R141" s="258"/>
      <c r="S141" s="258"/>
      <c r="T141" s="259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0" t="s">
        <v>198</v>
      </c>
      <c r="AU141" s="260" t="s">
        <v>84</v>
      </c>
      <c r="AV141" s="14" t="s">
        <v>82</v>
      </c>
      <c r="AW141" s="14" t="s">
        <v>32</v>
      </c>
      <c r="AX141" s="14" t="s">
        <v>75</v>
      </c>
      <c r="AY141" s="260" t="s">
        <v>189</v>
      </c>
    </row>
    <row r="142" s="13" customFormat="1">
      <c r="A142" s="13"/>
      <c r="B142" s="239"/>
      <c r="C142" s="240"/>
      <c r="D142" s="241" t="s">
        <v>198</v>
      </c>
      <c r="E142" s="242" t="s">
        <v>1</v>
      </c>
      <c r="F142" s="243" t="s">
        <v>316</v>
      </c>
      <c r="G142" s="240"/>
      <c r="H142" s="244">
        <v>-4.7999999999999998</v>
      </c>
      <c r="I142" s="245"/>
      <c r="J142" s="240"/>
      <c r="K142" s="240"/>
      <c r="L142" s="246"/>
      <c r="M142" s="247"/>
      <c r="N142" s="248"/>
      <c r="O142" s="248"/>
      <c r="P142" s="248"/>
      <c r="Q142" s="248"/>
      <c r="R142" s="248"/>
      <c r="S142" s="248"/>
      <c r="T142" s="249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0" t="s">
        <v>198</v>
      </c>
      <c r="AU142" s="250" t="s">
        <v>84</v>
      </c>
      <c r="AV142" s="13" t="s">
        <v>84</v>
      </c>
      <c r="AW142" s="13" t="s">
        <v>32</v>
      </c>
      <c r="AX142" s="13" t="s">
        <v>75</v>
      </c>
      <c r="AY142" s="250" t="s">
        <v>189</v>
      </c>
    </row>
    <row r="143" s="14" customFormat="1">
      <c r="A143" s="14"/>
      <c r="B143" s="251"/>
      <c r="C143" s="252"/>
      <c r="D143" s="241" t="s">
        <v>198</v>
      </c>
      <c r="E143" s="253" t="s">
        <v>1</v>
      </c>
      <c r="F143" s="254" t="s">
        <v>221</v>
      </c>
      <c r="G143" s="252"/>
      <c r="H143" s="253" t="s">
        <v>1</v>
      </c>
      <c r="I143" s="255"/>
      <c r="J143" s="252"/>
      <c r="K143" s="252"/>
      <c r="L143" s="256"/>
      <c r="M143" s="257"/>
      <c r="N143" s="258"/>
      <c r="O143" s="258"/>
      <c r="P143" s="258"/>
      <c r="Q143" s="258"/>
      <c r="R143" s="258"/>
      <c r="S143" s="258"/>
      <c r="T143" s="259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0" t="s">
        <v>198</v>
      </c>
      <c r="AU143" s="260" t="s">
        <v>84</v>
      </c>
      <c r="AV143" s="14" t="s">
        <v>82</v>
      </c>
      <c r="AW143" s="14" t="s">
        <v>32</v>
      </c>
      <c r="AX143" s="14" t="s">
        <v>75</v>
      </c>
      <c r="AY143" s="260" t="s">
        <v>189</v>
      </c>
    </row>
    <row r="144" s="13" customFormat="1">
      <c r="A144" s="13"/>
      <c r="B144" s="239"/>
      <c r="C144" s="240"/>
      <c r="D144" s="241" t="s">
        <v>198</v>
      </c>
      <c r="E144" s="242" t="s">
        <v>1</v>
      </c>
      <c r="F144" s="243" t="s">
        <v>317</v>
      </c>
      <c r="G144" s="240"/>
      <c r="H144" s="244">
        <v>-2</v>
      </c>
      <c r="I144" s="245"/>
      <c r="J144" s="240"/>
      <c r="K144" s="240"/>
      <c r="L144" s="246"/>
      <c r="M144" s="247"/>
      <c r="N144" s="248"/>
      <c r="O144" s="248"/>
      <c r="P144" s="248"/>
      <c r="Q144" s="248"/>
      <c r="R144" s="248"/>
      <c r="S144" s="248"/>
      <c r="T144" s="249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0" t="s">
        <v>198</v>
      </c>
      <c r="AU144" s="250" t="s">
        <v>84</v>
      </c>
      <c r="AV144" s="13" t="s">
        <v>84</v>
      </c>
      <c r="AW144" s="13" t="s">
        <v>32</v>
      </c>
      <c r="AX144" s="13" t="s">
        <v>75</v>
      </c>
      <c r="AY144" s="250" t="s">
        <v>189</v>
      </c>
    </row>
    <row r="145" s="14" customFormat="1">
      <c r="A145" s="14"/>
      <c r="B145" s="251"/>
      <c r="C145" s="252"/>
      <c r="D145" s="241" t="s">
        <v>198</v>
      </c>
      <c r="E145" s="253" t="s">
        <v>1</v>
      </c>
      <c r="F145" s="254" t="s">
        <v>318</v>
      </c>
      <c r="G145" s="252"/>
      <c r="H145" s="253" t="s">
        <v>1</v>
      </c>
      <c r="I145" s="255"/>
      <c r="J145" s="252"/>
      <c r="K145" s="252"/>
      <c r="L145" s="256"/>
      <c r="M145" s="257"/>
      <c r="N145" s="258"/>
      <c r="O145" s="258"/>
      <c r="P145" s="258"/>
      <c r="Q145" s="258"/>
      <c r="R145" s="258"/>
      <c r="S145" s="258"/>
      <c r="T145" s="259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0" t="s">
        <v>198</v>
      </c>
      <c r="AU145" s="260" t="s">
        <v>84</v>
      </c>
      <c r="AV145" s="14" t="s">
        <v>82</v>
      </c>
      <c r="AW145" s="14" t="s">
        <v>32</v>
      </c>
      <c r="AX145" s="14" t="s">
        <v>75</v>
      </c>
      <c r="AY145" s="260" t="s">
        <v>189</v>
      </c>
    </row>
    <row r="146" s="15" customFormat="1">
      <c r="A146" s="15"/>
      <c r="B146" s="261"/>
      <c r="C146" s="262"/>
      <c r="D146" s="241" t="s">
        <v>198</v>
      </c>
      <c r="E146" s="263" t="s">
        <v>1</v>
      </c>
      <c r="F146" s="264" t="s">
        <v>211</v>
      </c>
      <c r="G146" s="262"/>
      <c r="H146" s="265">
        <v>13.199999999999999</v>
      </c>
      <c r="I146" s="266"/>
      <c r="J146" s="262"/>
      <c r="K146" s="262"/>
      <c r="L146" s="267"/>
      <c r="M146" s="268"/>
      <c r="N146" s="269"/>
      <c r="O146" s="269"/>
      <c r="P146" s="269"/>
      <c r="Q146" s="269"/>
      <c r="R146" s="269"/>
      <c r="S146" s="269"/>
      <c r="T146" s="270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71" t="s">
        <v>198</v>
      </c>
      <c r="AU146" s="271" t="s">
        <v>84</v>
      </c>
      <c r="AV146" s="15" t="s">
        <v>196</v>
      </c>
      <c r="AW146" s="15" t="s">
        <v>32</v>
      </c>
      <c r="AX146" s="15" t="s">
        <v>82</v>
      </c>
      <c r="AY146" s="271" t="s">
        <v>189</v>
      </c>
    </row>
    <row r="147" s="2" customFormat="1" ht="16.5" customHeight="1">
      <c r="A147" s="39"/>
      <c r="B147" s="40"/>
      <c r="C147" s="227" t="s">
        <v>196</v>
      </c>
      <c r="D147" s="227" t="s">
        <v>191</v>
      </c>
      <c r="E147" s="228" t="s">
        <v>225</v>
      </c>
      <c r="F147" s="229" t="s">
        <v>319</v>
      </c>
      <c r="G147" s="230" t="s">
        <v>202</v>
      </c>
      <c r="H147" s="231">
        <v>4.7999999999999998</v>
      </c>
      <c r="I147" s="232"/>
      <c r="J147" s="231">
        <f>ROUND(I147*H147,2)</f>
        <v>0</v>
      </c>
      <c r="K147" s="229" t="s">
        <v>195</v>
      </c>
      <c r="L147" s="45"/>
      <c r="M147" s="233" t="s">
        <v>1</v>
      </c>
      <c r="N147" s="234" t="s">
        <v>40</v>
      </c>
      <c r="O147" s="92"/>
      <c r="P147" s="235">
        <f>O147*H147</f>
        <v>0</v>
      </c>
      <c r="Q147" s="235">
        <v>0</v>
      </c>
      <c r="R147" s="235">
        <f>Q147*H147</f>
        <v>0</v>
      </c>
      <c r="S147" s="235">
        <v>0</v>
      </c>
      <c r="T147" s="236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7" t="s">
        <v>196</v>
      </c>
      <c r="AT147" s="237" t="s">
        <v>191</v>
      </c>
      <c r="AU147" s="237" t="s">
        <v>84</v>
      </c>
      <c r="AY147" s="18" t="s">
        <v>189</v>
      </c>
      <c r="BE147" s="238">
        <f>IF(N147="základní",J147,0)</f>
        <v>0</v>
      </c>
      <c r="BF147" s="238">
        <f>IF(N147="snížená",J147,0)</f>
        <v>0</v>
      </c>
      <c r="BG147" s="238">
        <f>IF(N147="zákl. přenesená",J147,0)</f>
        <v>0</v>
      </c>
      <c r="BH147" s="238">
        <f>IF(N147="sníž. přenesená",J147,0)</f>
        <v>0</v>
      </c>
      <c r="BI147" s="238">
        <f>IF(N147="nulová",J147,0)</f>
        <v>0</v>
      </c>
      <c r="BJ147" s="18" t="s">
        <v>82</v>
      </c>
      <c r="BK147" s="238">
        <f>ROUND(I147*H147,2)</f>
        <v>0</v>
      </c>
      <c r="BL147" s="18" t="s">
        <v>196</v>
      </c>
      <c r="BM147" s="237" t="s">
        <v>320</v>
      </c>
    </row>
    <row r="148" s="14" customFormat="1">
      <c r="A148" s="14"/>
      <c r="B148" s="251"/>
      <c r="C148" s="252"/>
      <c r="D148" s="241" t="s">
        <v>198</v>
      </c>
      <c r="E148" s="253" t="s">
        <v>1</v>
      </c>
      <c r="F148" s="254" t="s">
        <v>321</v>
      </c>
      <c r="G148" s="252"/>
      <c r="H148" s="253" t="s">
        <v>1</v>
      </c>
      <c r="I148" s="255"/>
      <c r="J148" s="252"/>
      <c r="K148" s="252"/>
      <c r="L148" s="256"/>
      <c r="M148" s="257"/>
      <c r="N148" s="258"/>
      <c r="O148" s="258"/>
      <c r="P148" s="258"/>
      <c r="Q148" s="258"/>
      <c r="R148" s="258"/>
      <c r="S148" s="258"/>
      <c r="T148" s="259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0" t="s">
        <v>198</v>
      </c>
      <c r="AU148" s="260" t="s">
        <v>84</v>
      </c>
      <c r="AV148" s="14" t="s">
        <v>82</v>
      </c>
      <c r="AW148" s="14" t="s">
        <v>32</v>
      </c>
      <c r="AX148" s="14" t="s">
        <v>75</v>
      </c>
      <c r="AY148" s="260" t="s">
        <v>189</v>
      </c>
    </row>
    <row r="149" s="13" customFormat="1">
      <c r="A149" s="13"/>
      <c r="B149" s="239"/>
      <c r="C149" s="240"/>
      <c r="D149" s="241" t="s">
        <v>198</v>
      </c>
      <c r="E149" s="242" t="s">
        <v>1</v>
      </c>
      <c r="F149" s="243" t="s">
        <v>322</v>
      </c>
      <c r="G149" s="240"/>
      <c r="H149" s="244">
        <v>4.7999999999999998</v>
      </c>
      <c r="I149" s="245"/>
      <c r="J149" s="240"/>
      <c r="K149" s="240"/>
      <c r="L149" s="246"/>
      <c r="M149" s="247"/>
      <c r="N149" s="248"/>
      <c r="O149" s="248"/>
      <c r="P149" s="248"/>
      <c r="Q149" s="248"/>
      <c r="R149" s="248"/>
      <c r="S149" s="248"/>
      <c r="T149" s="249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0" t="s">
        <v>198</v>
      </c>
      <c r="AU149" s="250" t="s">
        <v>84</v>
      </c>
      <c r="AV149" s="13" t="s">
        <v>84</v>
      </c>
      <c r="AW149" s="13" t="s">
        <v>32</v>
      </c>
      <c r="AX149" s="13" t="s">
        <v>82</v>
      </c>
      <c r="AY149" s="250" t="s">
        <v>189</v>
      </c>
    </row>
    <row r="150" s="2" customFormat="1" ht="37.8" customHeight="1">
      <c r="A150" s="39"/>
      <c r="B150" s="40"/>
      <c r="C150" s="227" t="s">
        <v>230</v>
      </c>
      <c r="D150" s="227" t="s">
        <v>191</v>
      </c>
      <c r="E150" s="228" t="s">
        <v>323</v>
      </c>
      <c r="F150" s="229" t="s">
        <v>324</v>
      </c>
      <c r="G150" s="230" t="s">
        <v>202</v>
      </c>
      <c r="H150" s="231">
        <v>3.2000000000000002</v>
      </c>
      <c r="I150" s="232"/>
      <c r="J150" s="231">
        <f>ROUND(I150*H150,2)</f>
        <v>0</v>
      </c>
      <c r="K150" s="229" t="s">
        <v>195</v>
      </c>
      <c r="L150" s="45"/>
      <c r="M150" s="233" t="s">
        <v>1</v>
      </c>
      <c r="N150" s="234" t="s">
        <v>40</v>
      </c>
      <c r="O150" s="92"/>
      <c r="P150" s="235">
        <f>O150*H150</f>
        <v>0</v>
      </c>
      <c r="Q150" s="235">
        <v>0</v>
      </c>
      <c r="R150" s="235">
        <f>Q150*H150</f>
        <v>0</v>
      </c>
      <c r="S150" s="235">
        <v>0</v>
      </c>
      <c r="T150" s="236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7" t="s">
        <v>196</v>
      </c>
      <c r="AT150" s="237" t="s">
        <v>191</v>
      </c>
      <c r="AU150" s="237" t="s">
        <v>84</v>
      </c>
      <c r="AY150" s="18" t="s">
        <v>189</v>
      </c>
      <c r="BE150" s="238">
        <f>IF(N150="základní",J150,0)</f>
        <v>0</v>
      </c>
      <c r="BF150" s="238">
        <f>IF(N150="snížená",J150,0)</f>
        <v>0</v>
      </c>
      <c r="BG150" s="238">
        <f>IF(N150="zákl. přenesená",J150,0)</f>
        <v>0</v>
      </c>
      <c r="BH150" s="238">
        <f>IF(N150="sníž. přenesená",J150,0)</f>
        <v>0</v>
      </c>
      <c r="BI150" s="238">
        <f>IF(N150="nulová",J150,0)</f>
        <v>0</v>
      </c>
      <c r="BJ150" s="18" t="s">
        <v>82</v>
      </c>
      <c r="BK150" s="238">
        <f>ROUND(I150*H150,2)</f>
        <v>0</v>
      </c>
      <c r="BL150" s="18" t="s">
        <v>196</v>
      </c>
      <c r="BM150" s="237" t="s">
        <v>325</v>
      </c>
    </row>
    <row r="151" s="14" customFormat="1">
      <c r="A151" s="14"/>
      <c r="B151" s="251"/>
      <c r="C151" s="252"/>
      <c r="D151" s="241" t="s">
        <v>198</v>
      </c>
      <c r="E151" s="253" t="s">
        <v>1</v>
      </c>
      <c r="F151" s="254" t="s">
        <v>243</v>
      </c>
      <c r="G151" s="252"/>
      <c r="H151" s="253" t="s">
        <v>1</v>
      </c>
      <c r="I151" s="255"/>
      <c r="J151" s="252"/>
      <c r="K151" s="252"/>
      <c r="L151" s="256"/>
      <c r="M151" s="257"/>
      <c r="N151" s="258"/>
      <c r="O151" s="258"/>
      <c r="P151" s="258"/>
      <c r="Q151" s="258"/>
      <c r="R151" s="258"/>
      <c r="S151" s="258"/>
      <c r="T151" s="259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0" t="s">
        <v>198</v>
      </c>
      <c r="AU151" s="260" t="s">
        <v>84</v>
      </c>
      <c r="AV151" s="14" t="s">
        <v>82</v>
      </c>
      <c r="AW151" s="14" t="s">
        <v>32</v>
      </c>
      <c r="AX151" s="14" t="s">
        <v>75</v>
      </c>
      <c r="AY151" s="260" t="s">
        <v>189</v>
      </c>
    </row>
    <row r="152" s="13" customFormat="1">
      <c r="A152" s="13"/>
      <c r="B152" s="239"/>
      <c r="C152" s="240"/>
      <c r="D152" s="241" t="s">
        <v>198</v>
      </c>
      <c r="E152" s="242" t="s">
        <v>1</v>
      </c>
      <c r="F152" s="243" t="s">
        <v>326</v>
      </c>
      <c r="G152" s="240"/>
      <c r="H152" s="244">
        <v>3.2000000000000002</v>
      </c>
      <c r="I152" s="245"/>
      <c r="J152" s="240"/>
      <c r="K152" s="240"/>
      <c r="L152" s="246"/>
      <c r="M152" s="247"/>
      <c r="N152" s="248"/>
      <c r="O152" s="248"/>
      <c r="P152" s="248"/>
      <c r="Q152" s="248"/>
      <c r="R152" s="248"/>
      <c r="S152" s="248"/>
      <c r="T152" s="249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0" t="s">
        <v>198</v>
      </c>
      <c r="AU152" s="250" t="s">
        <v>84</v>
      </c>
      <c r="AV152" s="13" t="s">
        <v>84</v>
      </c>
      <c r="AW152" s="13" t="s">
        <v>32</v>
      </c>
      <c r="AX152" s="13" t="s">
        <v>82</v>
      </c>
      <c r="AY152" s="250" t="s">
        <v>189</v>
      </c>
    </row>
    <row r="153" s="2" customFormat="1" ht="33" customHeight="1">
      <c r="A153" s="39"/>
      <c r="B153" s="40"/>
      <c r="C153" s="227" t="s">
        <v>239</v>
      </c>
      <c r="D153" s="227" t="s">
        <v>191</v>
      </c>
      <c r="E153" s="228" t="s">
        <v>246</v>
      </c>
      <c r="F153" s="229" t="s">
        <v>247</v>
      </c>
      <c r="G153" s="230" t="s">
        <v>234</v>
      </c>
      <c r="H153" s="231">
        <v>5.0999999999999996</v>
      </c>
      <c r="I153" s="232"/>
      <c r="J153" s="231">
        <f>ROUND(I153*H153,2)</f>
        <v>0</v>
      </c>
      <c r="K153" s="229" t="s">
        <v>195</v>
      </c>
      <c r="L153" s="45"/>
      <c r="M153" s="233" t="s">
        <v>1</v>
      </c>
      <c r="N153" s="234" t="s">
        <v>40</v>
      </c>
      <c r="O153" s="92"/>
      <c r="P153" s="235">
        <f>O153*H153</f>
        <v>0</v>
      </c>
      <c r="Q153" s="235">
        <v>0</v>
      </c>
      <c r="R153" s="235">
        <f>Q153*H153</f>
        <v>0</v>
      </c>
      <c r="S153" s="235">
        <v>0</v>
      </c>
      <c r="T153" s="236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7" t="s">
        <v>196</v>
      </c>
      <c r="AT153" s="237" t="s">
        <v>191</v>
      </c>
      <c r="AU153" s="237" t="s">
        <v>84</v>
      </c>
      <c r="AY153" s="18" t="s">
        <v>189</v>
      </c>
      <c r="BE153" s="238">
        <f>IF(N153="základní",J153,0)</f>
        <v>0</v>
      </c>
      <c r="BF153" s="238">
        <f>IF(N153="snížená",J153,0)</f>
        <v>0</v>
      </c>
      <c r="BG153" s="238">
        <f>IF(N153="zákl. přenesená",J153,0)</f>
        <v>0</v>
      </c>
      <c r="BH153" s="238">
        <f>IF(N153="sníž. přenesená",J153,0)</f>
        <v>0</v>
      </c>
      <c r="BI153" s="238">
        <f>IF(N153="nulová",J153,0)</f>
        <v>0</v>
      </c>
      <c r="BJ153" s="18" t="s">
        <v>82</v>
      </c>
      <c r="BK153" s="238">
        <f>ROUND(I153*H153,2)</f>
        <v>0</v>
      </c>
      <c r="BL153" s="18" t="s">
        <v>196</v>
      </c>
      <c r="BM153" s="237" t="s">
        <v>327</v>
      </c>
    </row>
    <row r="154" s="13" customFormat="1">
      <c r="A154" s="13"/>
      <c r="B154" s="239"/>
      <c r="C154" s="240"/>
      <c r="D154" s="241" t="s">
        <v>198</v>
      </c>
      <c r="E154" s="242" t="s">
        <v>1</v>
      </c>
      <c r="F154" s="243" t="s">
        <v>328</v>
      </c>
      <c r="G154" s="240"/>
      <c r="H154" s="244">
        <v>5.0999999999999996</v>
      </c>
      <c r="I154" s="245"/>
      <c r="J154" s="240"/>
      <c r="K154" s="240"/>
      <c r="L154" s="246"/>
      <c r="M154" s="247"/>
      <c r="N154" s="248"/>
      <c r="O154" s="248"/>
      <c r="P154" s="248"/>
      <c r="Q154" s="248"/>
      <c r="R154" s="248"/>
      <c r="S154" s="248"/>
      <c r="T154" s="249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0" t="s">
        <v>198</v>
      </c>
      <c r="AU154" s="250" t="s">
        <v>84</v>
      </c>
      <c r="AV154" s="13" t="s">
        <v>84</v>
      </c>
      <c r="AW154" s="13" t="s">
        <v>32</v>
      </c>
      <c r="AX154" s="13" t="s">
        <v>82</v>
      </c>
      <c r="AY154" s="250" t="s">
        <v>189</v>
      </c>
    </row>
    <row r="155" s="2" customFormat="1" ht="16.5" customHeight="1">
      <c r="A155" s="39"/>
      <c r="B155" s="40"/>
      <c r="C155" s="227" t="s">
        <v>245</v>
      </c>
      <c r="D155" s="227" t="s">
        <v>191</v>
      </c>
      <c r="E155" s="228" t="s">
        <v>250</v>
      </c>
      <c r="F155" s="229" t="s">
        <v>251</v>
      </c>
      <c r="G155" s="230" t="s">
        <v>252</v>
      </c>
      <c r="H155" s="231">
        <v>2</v>
      </c>
      <c r="I155" s="232"/>
      <c r="J155" s="231">
        <f>ROUND(I155*H155,2)</f>
        <v>0</v>
      </c>
      <c r="K155" s="229" t="s">
        <v>1</v>
      </c>
      <c r="L155" s="45"/>
      <c r="M155" s="233" t="s">
        <v>1</v>
      </c>
      <c r="N155" s="234" t="s">
        <v>40</v>
      </c>
      <c r="O155" s="92"/>
      <c r="P155" s="235">
        <f>O155*H155</f>
        <v>0</v>
      </c>
      <c r="Q155" s="235">
        <v>0</v>
      </c>
      <c r="R155" s="235">
        <f>Q155*H155</f>
        <v>0</v>
      </c>
      <c r="S155" s="235">
        <v>0</v>
      </c>
      <c r="T155" s="236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7" t="s">
        <v>196</v>
      </c>
      <c r="AT155" s="237" t="s">
        <v>191</v>
      </c>
      <c r="AU155" s="237" t="s">
        <v>84</v>
      </c>
      <c r="AY155" s="18" t="s">
        <v>189</v>
      </c>
      <c r="BE155" s="238">
        <f>IF(N155="základní",J155,0)</f>
        <v>0</v>
      </c>
      <c r="BF155" s="238">
        <f>IF(N155="snížená",J155,0)</f>
        <v>0</v>
      </c>
      <c r="BG155" s="238">
        <f>IF(N155="zákl. přenesená",J155,0)</f>
        <v>0</v>
      </c>
      <c r="BH155" s="238">
        <f>IF(N155="sníž. přenesená",J155,0)</f>
        <v>0</v>
      </c>
      <c r="BI155" s="238">
        <f>IF(N155="nulová",J155,0)</f>
        <v>0</v>
      </c>
      <c r="BJ155" s="18" t="s">
        <v>82</v>
      </c>
      <c r="BK155" s="238">
        <f>ROUND(I155*H155,2)</f>
        <v>0</v>
      </c>
      <c r="BL155" s="18" t="s">
        <v>196</v>
      </c>
      <c r="BM155" s="237" t="s">
        <v>329</v>
      </c>
    </row>
    <row r="156" s="14" customFormat="1">
      <c r="A156" s="14"/>
      <c r="B156" s="251"/>
      <c r="C156" s="252"/>
      <c r="D156" s="241" t="s">
        <v>198</v>
      </c>
      <c r="E156" s="253" t="s">
        <v>1</v>
      </c>
      <c r="F156" s="254" t="s">
        <v>254</v>
      </c>
      <c r="G156" s="252"/>
      <c r="H156" s="253" t="s">
        <v>1</v>
      </c>
      <c r="I156" s="255"/>
      <c r="J156" s="252"/>
      <c r="K156" s="252"/>
      <c r="L156" s="256"/>
      <c r="M156" s="257"/>
      <c r="N156" s="258"/>
      <c r="O156" s="258"/>
      <c r="P156" s="258"/>
      <c r="Q156" s="258"/>
      <c r="R156" s="258"/>
      <c r="S156" s="258"/>
      <c r="T156" s="259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0" t="s">
        <v>198</v>
      </c>
      <c r="AU156" s="260" t="s">
        <v>84</v>
      </c>
      <c r="AV156" s="14" t="s">
        <v>82</v>
      </c>
      <c r="AW156" s="14" t="s">
        <v>32</v>
      </c>
      <c r="AX156" s="14" t="s">
        <v>75</v>
      </c>
      <c r="AY156" s="260" t="s">
        <v>189</v>
      </c>
    </row>
    <row r="157" s="13" customFormat="1">
      <c r="A157" s="13"/>
      <c r="B157" s="239"/>
      <c r="C157" s="240"/>
      <c r="D157" s="241" t="s">
        <v>198</v>
      </c>
      <c r="E157" s="242" t="s">
        <v>1</v>
      </c>
      <c r="F157" s="243" t="s">
        <v>330</v>
      </c>
      <c r="G157" s="240"/>
      <c r="H157" s="244">
        <v>2</v>
      </c>
      <c r="I157" s="245"/>
      <c r="J157" s="240"/>
      <c r="K157" s="240"/>
      <c r="L157" s="246"/>
      <c r="M157" s="247"/>
      <c r="N157" s="248"/>
      <c r="O157" s="248"/>
      <c r="P157" s="248"/>
      <c r="Q157" s="248"/>
      <c r="R157" s="248"/>
      <c r="S157" s="248"/>
      <c r="T157" s="249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0" t="s">
        <v>198</v>
      </c>
      <c r="AU157" s="250" t="s">
        <v>84</v>
      </c>
      <c r="AV157" s="13" t="s">
        <v>84</v>
      </c>
      <c r="AW157" s="13" t="s">
        <v>32</v>
      </c>
      <c r="AX157" s="13" t="s">
        <v>82</v>
      </c>
      <c r="AY157" s="250" t="s">
        <v>189</v>
      </c>
    </row>
    <row r="158" s="12" customFormat="1" ht="22.8" customHeight="1">
      <c r="A158" s="12"/>
      <c r="B158" s="211"/>
      <c r="C158" s="212"/>
      <c r="D158" s="213" t="s">
        <v>74</v>
      </c>
      <c r="E158" s="225" t="s">
        <v>196</v>
      </c>
      <c r="F158" s="225" t="s">
        <v>256</v>
      </c>
      <c r="G158" s="212"/>
      <c r="H158" s="212"/>
      <c r="I158" s="215"/>
      <c r="J158" s="226">
        <f>BK158</f>
        <v>0</v>
      </c>
      <c r="K158" s="212"/>
      <c r="L158" s="217"/>
      <c r="M158" s="218"/>
      <c r="N158" s="219"/>
      <c r="O158" s="219"/>
      <c r="P158" s="220">
        <f>SUM(P159:P161)</f>
        <v>0</v>
      </c>
      <c r="Q158" s="219"/>
      <c r="R158" s="220">
        <f>SUM(R159:R161)</f>
        <v>0</v>
      </c>
      <c r="S158" s="219"/>
      <c r="T158" s="221">
        <f>SUM(T159:T161)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22" t="s">
        <v>82</v>
      </c>
      <c r="AT158" s="223" t="s">
        <v>74</v>
      </c>
      <c r="AU158" s="223" t="s">
        <v>82</v>
      </c>
      <c r="AY158" s="222" t="s">
        <v>189</v>
      </c>
      <c r="BK158" s="224">
        <f>SUM(BK159:BK161)</f>
        <v>0</v>
      </c>
    </row>
    <row r="159" s="2" customFormat="1" ht="16.5" customHeight="1">
      <c r="A159" s="39"/>
      <c r="B159" s="40"/>
      <c r="C159" s="227" t="s">
        <v>235</v>
      </c>
      <c r="D159" s="227" t="s">
        <v>191</v>
      </c>
      <c r="E159" s="228" t="s">
        <v>331</v>
      </c>
      <c r="F159" s="229" t="s">
        <v>332</v>
      </c>
      <c r="G159" s="230" t="s">
        <v>202</v>
      </c>
      <c r="H159" s="231">
        <v>1.2</v>
      </c>
      <c r="I159" s="232"/>
      <c r="J159" s="231">
        <f>ROUND(I159*H159,2)</f>
        <v>0</v>
      </c>
      <c r="K159" s="229" t="s">
        <v>195</v>
      </c>
      <c r="L159" s="45"/>
      <c r="M159" s="233" t="s">
        <v>1</v>
      </c>
      <c r="N159" s="234" t="s">
        <v>40</v>
      </c>
      <c r="O159" s="92"/>
      <c r="P159" s="235">
        <f>O159*H159</f>
        <v>0</v>
      </c>
      <c r="Q159" s="235">
        <v>0</v>
      </c>
      <c r="R159" s="235">
        <f>Q159*H159</f>
        <v>0</v>
      </c>
      <c r="S159" s="235">
        <v>0</v>
      </c>
      <c r="T159" s="236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7" t="s">
        <v>196</v>
      </c>
      <c r="AT159" s="237" t="s">
        <v>191</v>
      </c>
      <c r="AU159" s="237" t="s">
        <v>84</v>
      </c>
      <c r="AY159" s="18" t="s">
        <v>189</v>
      </c>
      <c r="BE159" s="238">
        <f>IF(N159="základní",J159,0)</f>
        <v>0</v>
      </c>
      <c r="BF159" s="238">
        <f>IF(N159="snížená",J159,0)</f>
        <v>0</v>
      </c>
      <c r="BG159" s="238">
        <f>IF(N159="zákl. přenesená",J159,0)</f>
        <v>0</v>
      </c>
      <c r="BH159" s="238">
        <f>IF(N159="sníž. přenesená",J159,0)</f>
        <v>0</v>
      </c>
      <c r="BI159" s="238">
        <f>IF(N159="nulová",J159,0)</f>
        <v>0</v>
      </c>
      <c r="BJ159" s="18" t="s">
        <v>82</v>
      </c>
      <c r="BK159" s="238">
        <f>ROUND(I159*H159,2)</f>
        <v>0</v>
      </c>
      <c r="BL159" s="18" t="s">
        <v>196</v>
      </c>
      <c r="BM159" s="237" t="s">
        <v>333</v>
      </c>
    </row>
    <row r="160" s="14" customFormat="1">
      <c r="A160" s="14"/>
      <c r="B160" s="251"/>
      <c r="C160" s="252"/>
      <c r="D160" s="241" t="s">
        <v>198</v>
      </c>
      <c r="E160" s="253" t="s">
        <v>1</v>
      </c>
      <c r="F160" s="254" t="s">
        <v>334</v>
      </c>
      <c r="G160" s="252"/>
      <c r="H160" s="253" t="s">
        <v>1</v>
      </c>
      <c r="I160" s="255"/>
      <c r="J160" s="252"/>
      <c r="K160" s="252"/>
      <c r="L160" s="256"/>
      <c r="M160" s="257"/>
      <c r="N160" s="258"/>
      <c r="O160" s="258"/>
      <c r="P160" s="258"/>
      <c r="Q160" s="258"/>
      <c r="R160" s="258"/>
      <c r="S160" s="258"/>
      <c r="T160" s="259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0" t="s">
        <v>198</v>
      </c>
      <c r="AU160" s="260" t="s">
        <v>84</v>
      </c>
      <c r="AV160" s="14" t="s">
        <v>82</v>
      </c>
      <c r="AW160" s="14" t="s">
        <v>32</v>
      </c>
      <c r="AX160" s="14" t="s">
        <v>75</v>
      </c>
      <c r="AY160" s="260" t="s">
        <v>189</v>
      </c>
    </row>
    <row r="161" s="13" customFormat="1">
      <c r="A161" s="13"/>
      <c r="B161" s="239"/>
      <c r="C161" s="240"/>
      <c r="D161" s="241" t="s">
        <v>198</v>
      </c>
      <c r="E161" s="242" t="s">
        <v>1</v>
      </c>
      <c r="F161" s="243" t="s">
        <v>335</v>
      </c>
      <c r="G161" s="240"/>
      <c r="H161" s="244">
        <v>1.2</v>
      </c>
      <c r="I161" s="245"/>
      <c r="J161" s="240"/>
      <c r="K161" s="240"/>
      <c r="L161" s="246"/>
      <c r="M161" s="247"/>
      <c r="N161" s="248"/>
      <c r="O161" s="248"/>
      <c r="P161" s="248"/>
      <c r="Q161" s="248"/>
      <c r="R161" s="248"/>
      <c r="S161" s="248"/>
      <c r="T161" s="249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0" t="s">
        <v>198</v>
      </c>
      <c r="AU161" s="250" t="s">
        <v>84</v>
      </c>
      <c r="AV161" s="13" t="s">
        <v>84</v>
      </c>
      <c r="AW161" s="13" t="s">
        <v>32</v>
      </c>
      <c r="AX161" s="13" t="s">
        <v>82</v>
      </c>
      <c r="AY161" s="250" t="s">
        <v>189</v>
      </c>
    </row>
    <row r="162" s="12" customFormat="1" ht="22.8" customHeight="1">
      <c r="A162" s="12"/>
      <c r="B162" s="211"/>
      <c r="C162" s="212"/>
      <c r="D162" s="213" t="s">
        <v>74</v>
      </c>
      <c r="E162" s="225" t="s">
        <v>235</v>
      </c>
      <c r="F162" s="225" t="s">
        <v>275</v>
      </c>
      <c r="G162" s="212"/>
      <c r="H162" s="212"/>
      <c r="I162" s="215"/>
      <c r="J162" s="226">
        <f>BK162</f>
        <v>0</v>
      </c>
      <c r="K162" s="212"/>
      <c r="L162" s="217"/>
      <c r="M162" s="218"/>
      <c r="N162" s="219"/>
      <c r="O162" s="219"/>
      <c r="P162" s="220">
        <f>SUM(P163:P168)</f>
        <v>0</v>
      </c>
      <c r="Q162" s="219"/>
      <c r="R162" s="220">
        <f>SUM(R163:R168)</f>
        <v>3.05342</v>
      </c>
      <c r="S162" s="219"/>
      <c r="T162" s="221">
        <f>SUM(T163:T168)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22" t="s">
        <v>82</v>
      </c>
      <c r="AT162" s="223" t="s">
        <v>74</v>
      </c>
      <c r="AU162" s="223" t="s">
        <v>82</v>
      </c>
      <c r="AY162" s="222" t="s">
        <v>189</v>
      </c>
      <c r="BK162" s="224">
        <f>SUM(BK163:BK168)</f>
        <v>0</v>
      </c>
    </row>
    <row r="163" s="2" customFormat="1" ht="21.75" customHeight="1">
      <c r="A163" s="39"/>
      <c r="B163" s="40"/>
      <c r="C163" s="227" t="s">
        <v>257</v>
      </c>
      <c r="D163" s="227" t="s">
        <v>191</v>
      </c>
      <c r="E163" s="228" t="s">
        <v>336</v>
      </c>
      <c r="F163" s="229" t="s">
        <v>337</v>
      </c>
      <c r="G163" s="230" t="s">
        <v>279</v>
      </c>
      <c r="H163" s="231">
        <v>24</v>
      </c>
      <c r="I163" s="232"/>
      <c r="J163" s="231">
        <f>ROUND(I163*H163,2)</f>
        <v>0</v>
      </c>
      <c r="K163" s="229" t="s">
        <v>1</v>
      </c>
      <c r="L163" s="45"/>
      <c r="M163" s="233" t="s">
        <v>1</v>
      </c>
      <c r="N163" s="234" t="s">
        <v>40</v>
      </c>
      <c r="O163" s="92"/>
      <c r="P163" s="235">
        <f>O163*H163</f>
        <v>0</v>
      </c>
      <c r="Q163" s="235">
        <v>0.001</v>
      </c>
      <c r="R163" s="235">
        <f>Q163*H163</f>
        <v>0.024</v>
      </c>
      <c r="S163" s="235">
        <v>0</v>
      </c>
      <c r="T163" s="236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7" t="s">
        <v>196</v>
      </c>
      <c r="AT163" s="237" t="s">
        <v>191</v>
      </c>
      <c r="AU163" s="237" t="s">
        <v>84</v>
      </c>
      <c r="AY163" s="18" t="s">
        <v>189</v>
      </c>
      <c r="BE163" s="238">
        <f>IF(N163="základní",J163,0)</f>
        <v>0</v>
      </c>
      <c r="BF163" s="238">
        <f>IF(N163="snížená",J163,0)</f>
        <v>0</v>
      </c>
      <c r="BG163" s="238">
        <f>IF(N163="zákl. přenesená",J163,0)</f>
        <v>0</v>
      </c>
      <c r="BH163" s="238">
        <f>IF(N163="sníž. přenesená",J163,0)</f>
        <v>0</v>
      </c>
      <c r="BI163" s="238">
        <f>IF(N163="nulová",J163,0)</f>
        <v>0</v>
      </c>
      <c r="BJ163" s="18" t="s">
        <v>82</v>
      </c>
      <c r="BK163" s="238">
        <f>ROUND(I163*H163,2)</f>
        <v>0</v>
      </c>
      <c r="BL163" s="18" t="s">
        <v>196</v>
      </c>
      <c r="BM163" s="237" t="s">
        <v>338</v>
      </c>
    </row>
    <row r="164" s="14" customFormat="1">
      <c r="A164" s="14"/>
      <c r="B164" s="251"/>
      <c r="C164" s="252"/>
      <c r="D164" s="241" t="s">
        <v>198</v>
      </c>
      <c r="E164" s="253" t="s">
        <v>1</v>
      </c>
      <c r="F164" s="254" t="s">
        <v>339</v>
      </c>
      <c r="G164" s="252"/>
      <c r="H164" s="253" t="s">
        <v>1</v>
      </c>
      <c r="I164" s="255"/>
      <c r="J164" s="252"/>
      <c r="K164" s="252"/>
      <c r="L164" s="256"/>
      <c r="M164" s="257"/>
      <c r="N164" s="258"/>
      <c r="O164" s="258"/>
      <c r="P164" s="258"/>
      <c r="Q164" s="258"/>
      <c r="R164" s="258"/>
      <c r="S164" s="258"/>
      <c r="T164" s="259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0" t="s">
        <v>198</v>
      </c>
      <c r="AU164" s="260" t="s">
        <v>84</v>
      </c>
      <c r="AV164" s="14" t="s">
        <v>82</v>
      </c>
      <c r="AW164" s="14" t="s">
        <v>32</v>
      </c>
      <c r="AX164" s="14" t="s">
        <v>75</v>
      </c>
      <c r="AY164" s="260" t="s">
        <v>189</v>
      </c>
    </row>
    <row r="165" s="13" customFormat="1">
      <c r="A165" s="13"/>
      <c r="B165" s="239"/>
      <c r="C165" s="240"/>
      <c r="D165" s="241" t="s">
        <v>198</v>
      </c>
      <c r="E165" s="242" t="s">
        <v>1</v>
      </c>
      <c r="F165" s="243" t="s">
        <v>340</v>
      </c>
      <c r="G165" s="240"/>
      <c r="H165" s="244">
        <v>24</v>
      </c>
      <c r="I165" s="245"/>
      <c r="J165" s="240"/>
      <c r="K165" s="240"/>
      <c r="L165" s="246"/>
      <c r="M165" s="247"/>
      <c r="N165" s="248"/>
      <c r="O165" s="248"/>
      <c r="P165" s="248"/>
      <c r="Q165" s="248"/>
      <c r="R165" s="248"/>
      <c r="S165" s="248"/>
      <c r="T165" s="249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0" t="s">
        <v>198</v>
      </c>
      <c r="AU165" s="250" t="s">
        <v>84</v>
      </c>
      <c r="AV165" s="13" t="s">
        <v>84</v>
      </c>
      <c r="AW165" s="13" t="s">
        <v>32</v>
      </c>
      <c r="AX165" s="13" t="s">
        <v>82</v>
      </c>
      <c r="AY165" s="250" t="s">
        <v>189</v>
      </c>
    </row>
    <row r="166" s="2" customFormat="1" ht="21.75" customHeight="1">
      <c r="A166" s="39"/>
      <c r="B166" s="40"/>
      <c r="C166" s="227" t="s">
        <v>263</v>
      </c>
      <c r="D166" s="227" t="s">
        <v>191</v>
      </c>
      <c r="E166" s="228" t="s">
        <v>290</v>
      </c>
      <c r="F166" s="229" t="s">
        <v>291</v>
      </c>
      <c r="G166" s="230" t="s">
        <v>252</v>
      </c>
      <c r="H166" s="231">
        <v>2</v>
      </c>
      <c r="I166" s="232"/>
      <c r="J166" s="231">
        <f>ROUND(I166*H166,2)</f>
        <v>0</v>
      </c>
      <c r="K166" s="229" t="s">
        <v>1</v>
      </c>
      <c r="L166" s="45"/>
      <c r="M166" s="233" t="s">
        <v>1</v>
      </c>
      <c r="N166" s="234" t="s">
        <v>40</v>
      </c>
      <c r="O166" s="92"/>
      <c r="P166" s="235">
        <f>O166*H166</f>
        <v>0</v>
      </c>
      <c r="Q166" s="235">
        <v>1.51471</v>
      </c>
      <c r="R166" s="235">
        <f>Q166*H166</f>
        <v>3.02942</v>
      </c>
      <c r="S166" s="235">
        <v>0</v>
      </c>
      <c r="T166" s="236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7" t="s">
        <v>196</v>
      </c>
      <c r="AT166" s="237" t="s">
        <v>191</v>
      </c>
      <c r="AU166" s="237" t="s">
        <v>84</v>
      </c>
      <c r="AY166" s="18" t="s">
        <v>189</v>
      </c>
      <c r="BE166" s="238">
        <f>IF(N166="základní",J166,0)</f>
        <v>0</v>
      </c>
      <c r="BF166" s="238">
        <f>IF(N166="snížená",J166,0)</f>
        <v>0</v>
      </c>
      <c r="BG166" s="238">
        <f>IF(N166="zákl. přenesená",J166,0)</f>
        <v>0</v>
      </c>
      <c r="BH166" s="238">
        <f>IF(N166="sníž. přenesená",J166,0)</f>
        <v>0</v>
      </c>
      <c r="BI166" s="238">
        <f>IF(N166="nulová",J166,0)</f>
        <v>0</v>
      </c>
      <c r="BJ166" s="18" t="s">
        <v>82</v>
      </c>
      <c r="BK166" s="238">
        <f>ROUND(I166*H166,2)</f>
        <v>0</v>
      </c>
      <c r="BL166" s="18" t="s">
        <v>196</v>
      </c>
      <c r="BM166" s="237" t="s">
        <v>341</v>
      </c>
    </row>
    <row r="167" s="14" customFormat="1">
      <c r="A167" s="14"/>
      <c r="B167" s="251"/>
      <c r="C167" s="252"/>
      <c r="D167" s="241" t="s">
        <v>198</v>
      </c>
      <c r="E167" s="253" t="s">
        <v>1</v>
      </c>
      <c r="F167" s="254" t="s">
        <v>293</v>
      </c>
      <c r="G167" s="252"/>
      <c r="H167" s="253" t="s">
        <v>1</v>
      </c>
      <c r="I167" s="255"/>
      <c r="J167" s="252"/>
      <c r="K167" s="252"/>
      <c r="L167" s="256"/>
      <c r="M167" s="257"/>
      <c r="N167" s="258"/>
      <c r="O167" s="258"/>
      <c r="P167" s="258"/>
      <c r="Q167" s="258"/>
      <c r="R167" s="258"/>
      <c r="S167" s="258"/>
      <c r="T167" s="259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0" t="s">
        <v>198</v>
      </c>
      <c r="AU167" s="260" t="s">
        <v>84</v>
      </c>
      <c r="AV167" s="14" t="s">
        <v>82</v>
      </c>
      <c r="AW167" s="14" t="s">
        <v>32</v>
      </c>
      <c r="AX167" s="14" t="s">
        <v>75</v>
      </c>
      <c r="AY167" s="260" t="s">
        <v>189</v>
      </c>
    </row>
    <row r="168" s="13" customFormat="1">
      <c r="A168" s="13"/>
      <c r="B168" s="239"/>
      <c r="C168" s="240"/>
      <c r="D168" s="241" t="s">
        <v>198</v>
      </c>
      <c r="E168" s="242" t="s">
        <v>1</v>
      </c>
      <c r="F168" s="243" t="s">
        <v>330</v>
      </c>
      <c r="G168" s="240"/>
      <c r="H168" s="244">
        <v>2</v>
      </c>
      <c r="I168" s="245"/>
      <c r="J168" s="240"/>
      <c r="K168" s="240"/>
      <c r="L168" s="246"/>
      <c r="M168" s="247"/>
      <c r="N168" s="248"/>
      <c r="O168" s="248"/>
      <c r="P168" s="248"/>
      <c r="Q168" s="248"/>
      <c r="R168" s="248"/>
      <c r="S168" s="248"/>
      <c r="T168" s="249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0" t="s">
        <v>198</v>
      </c>
      <c r="AU168" s="250" t="s">
        <v>84</v>
      </c>
      <c r="AV168" s="13" t="s">
        <v>84</v>
      </c>
      <c r="AW168" s="13" t="s">
        <v>32</v>
      </c>
      <c r="AX168" s="13" t="s">
        <v>82</v>
      </c>
      <c r="AY168" s="250" t="s">
        <v>189</v>
      </c>
    </row>
    <row r="169" s="12" customFormat="1" ht="22.8" customHeight="1">
      <c r="A169" s="12"/>
      <c r="B169" s="211"/>
      <c r="C169" s="212"/>
      <c r="D169" s="213" t="s">
        <v>74</v>
      </c>
      <c r="E169" s="225" t="s">
        <v>295</v>
      </c>
      <c r="F169" s="225" t="s">
        <v>296</v>
      </c>
      <c r="G169" s="212"/>
      <c r="H169" s="212"/>
      <c r="I169" s="215"/>
      <c r="J169" s="226">
        <f>BK169</f>
        <v>0</v>
      </c>
      <c r="K169" s="212"/>
      <c r="L169" s="217"/>
      <c r="M169" s="218"/>
      <c r="N169" s="219"/>
      <c r="O169" s="219"/>
      <c r="P169" s="220">
        <f>P170</f>
        <v>0</v>
      </c>
      <c r="Q169" s="219"/>
      <c r="R169" s="220">
        <f>R170</f>
        <v>0</v>
      </c>
      <c r="S169" s="219"/>
      <c r="T169" s="221">
        <f>T170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22" t="s">
        <v>82</v>
      </c>
      <c r="AT169" s="223" t="s">
        <v>74</v>
      </c>
      <c r="AU169" s="223" t="s">
        <v>82</v>
      </c>
      <c r="AY169" s="222" t="s">
        <v>189</v>
      </c>
      <c r="BK169" s="224">
        <f>BK170</f>
        <v>0</v>
      </c>
    </row>
    <row r="170" s="2" customFormat="1" ht="21.75" customHeight="1">
      <c r="A170" s="39"/>
      <c r="B170" s="40"/>
      <c r="C170" s="227" t="s">
        <v>270</v>
      </c>
      <c r="D170" s="227" t="s">
        <v>191</v>
      </c>
      <c r="E170" s="228" t="s">
        <v>297</v>
      </c>
      <c r="F170" s="229" t="s">
        <v>298</v>
      </c>
      <c r="G170" s="230" t="s">
        <v>234</v>
      </c>
      <c r="H170" s="231">
        <v>3.1000000000000001</v>
      </c>
      <c r="I170" s="232"/>
      <c r="J170" s="231">
        <f>ROUND(I170*H170,2)</f>
        <v>0</v>
      </c>
      <c r="K170" s="229" t="s">
        <v>195</v>
      </c>
      <c r="L170" s="45"/>
      <c r="M170" s="292" t="s">
        <v>1</v>
      </c>
      <c r="N170" s="293" t="s">
        <v>40</v>
      </c>
      <c r="O170" s="294"/>
      <c r="P170" s="295">
        <f>O170*H170</f>
        <v>0</v>
      </c>
      <c r="Q170" s="295">
        <v>0</v>
      </c>
      <c r="R170" s="295">
        <f>Q170*H170</f>
        <v>0</v>
      </c>
      <c r="S170" s="295">
        <v>0</v>
      </c>
      <c r="T170" s="296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7" t="s">
        <v>196</v>
      </c>
      <c r="AT170" s="237" t="s">
        <v>191</v>
      </c>
      <c r="AU170" s="237" t="s">
        <v>84</v>
      </c>
      <c r="AY170" s="18" t="s">
        <v>189</v>
      </c>
      <c r="BE170" s="238">
        <f>IF(N170="základní",J170,0)</f>
        <v>0</v>
      </c>
      <c r="BF170" s="238">
        <f>IF(N170="snížená",J170,0)</f>
        <v>0</v>
      </c>
      <c r="BG170" s="238">
        <f>IF(N170="zákl. přenesená",J170,0)</f>
        <v>0</v>
      </c>
      <c r="BH170" s="238">
        <f>IF(N170="sníž. přenesená",J170,0)</f>
        <v>0</v>
      </c>
      <c r="BI170" s="238">
        <f>IF(N170="nulová",J170,0)</f>
        <v>0</v>
      </c>
      <c r="BJ170" s="18" t="s">
        <v>82</v>
      </c>
      <c r="BK170" s="238">
        <f>ROUND(I170*H170,2)</f>
        <v>0</v>
      </c>
      <c r="BL170" s="18" t="s">
        <v>196</v>
      </c>
      <c r="BM170" s="237" t="s">
        <v>342</v>
      </c>
    </row>
    <row r="171" s="2" customFormat="1" ht="6.96" customHeight="1">
      <c r="A171" s="39"/>
      <c r="B171" s="67"/>
      <c r="C171" s="68"/>
      <c r="D171" s="68"/>
      <c r="E171" s="68"/>
      <c r="F171" s="68"/>
      <c r="G171" s="68"/>
      <c r="H171" s="68"/>
      <c r="I171" s="68"/>
      <c r="J171" s="68"/>
      <c r="K171" s="68"/>
      <c r="L171" s="45"/>
      <c r="M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</row>
  </sheetData>
  <sheetProtection sheet="1" autoFilter="0" formatColumns="0" formatRows="0" objects="1" scenarios="1" spinCount="100000" saltValue="x8tgtnN6auVGAechpAIODoA3u2CSLT3g4/OHRUC/+7eQbquWWySuDggd4NEMeYgejnyLKbBSzpB/ygnG3MIf6A==" hashValue="wp2ycLYR/WDoegeq0/PZeOBp8SpsK8L82MDwbCJEONZBlWemtFS8vpYxNI+dwEBBHkU1HQn8L3iFGhwkUEK/IA==" algorithmName="SHA-512" password="CC35"/>
  <autoFilter ref="C124:K17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95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84</v>
      </c>
    </row>
    <row r="4" s="1" customFormat="1" ht="24.96" customHeight="1">
      <c r="B4" s="21"/>
      <c r="D4" s="149" t="s">
        <v>159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NAPOJENÍ ROKYCANSKA NA DÁLNICI D5, I. ETAPA</v>
      </c>
      <c r="F7" s="151"/>
      <c r="G7" s="151"/>
      <c r="H7" s="151"/>
      <c r="L7" s="21"/>
    </row>
    <row r="8" s="1" customFormat="1" ht="12" customHeight="1">
      <c r="B8" s="21"/>
      <c r="D8" s="151" t="s">
        <v>160</v>
      </c>
      <c r="L8" s="21"/>
    </row>
    <row r="9" s="2" customFormat="1" ht="16.5" customHeight="1">
      <c r="A9" s="39"/>
      <c r="B9" s="45"/>
      <c r="C9" s="39"/>
      <c r="D9" s="39"/>
      <c r="E9" s="152" t="s">
        <v>161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162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30" customHeight="1">
      <c r="A11" s="39"/>
      <c r="B11" s="45"/>
      <c r="C11" s="39"/>
      <c r="D11" s="39"/>
      <c r="E11" s="153" t="s">
        <v>343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20</v>
      </c>
      <c r="E14" s="39"/>
      <c r="F14" s="142" t="s">
        <v>21</v>
      </c>
      <c r="G14" s="39"/>
      <c r="H14" s="39"/>
      <c r="I14" s="151" t="s">
        <v>22</v>
      </c>
      <c r="J14" s="154" t="str">
        <f>'Rekapitulace stavby'!AN8</f>
        <v>26. 4. 2022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1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28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30</v>
      </c>
      <c r="E22" s="39"/>
      <c r="F22" s="39"/>
      <c r="G22" s="39"/>
      <c r="H22" s="39"/>
      <c r="I22" s="151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1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33</v>
      </c>
      <c r="E25" s="39"/>
      <c r="F25" s="39"/>
      <c r="G25" s="39"/>
      <c r="H25" s="39"/>
      <c r="I25" s="151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26</v>
      </c>
      <c r="F26" s="39"/>
      <c r="G26" s="39"/>
      <c r="H26" s="39"/>
      <c r="I26" s="151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34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35</v>
      </c>
      <c r="E32" s="39"/>
      <c r="F32" s="39"/>
      <c r="G32" s="39"/>
      <c r="H32" s="39"/>
      <c r="I32" s="39"/>
      <c r="J32" s="161">
        <f>ROUND(J125,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37</v>
      </c>
      <c r="G34" s="39"/>
      <c r="H34" s="39"/>
      <c r="I34" s="162" t="s">
        <v>36</v>
      </c>
      <c r="J34" s="162" t="s">
        <v>38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39</v>
      </c>
      <c r="E35" s="151" t="s">
        <v>40</v>
      </c>
      <c r="F35" s="164">
        <f>ROUND((SUM(BE125:BE201)),  2)</f>
        <v>0</v>
      </c>
      <c r="G35" s="39"/>
      <c r="H35" s="39"/>
      <c r="I35" s="165">
        <v>0.20999999999999999</v>
      </c>
      <c r="J35" s="164">
        <f>ROUND(((SUM(BE125:BE201))*I35),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41</v>
      </c>
      <c r="F36" s="164">
        <f>ROUND((SUM(BF125:BF201)),  2)</f>
        <v>0</v>
      </c>
      <c r="G36" s="39"/>
      <c r="H36" s="39"/>
      <c r="I36" s="165">
        <v>0.14999999999999999</v>
      </c>
      <c r="J36" s="164">
        <f>ROUND(((SUM(BF125:BF201))*I36),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42</v>
      </c>
      <c r="F37" s="164">
        <f>ROUND((SUM(BG125:BG201)),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43</v>
      </c>
      <c r="F38" s="164">
        <f>ROUND((SUM(BH125:BH201)),  2)</f>
        <v>0</v>
      </c>
      <c r="G38" s="39"/>
      <c r="H38" s="39"/>
      <c r="I38" s="165">
        <v>0.14999999999999999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44</v>
      </c>
      <c r="F39" s="164">
        <f>ROUND((SUM(BI125:BI201)),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45</v>
      </c>
      <c r="E41" s="168"/>
      <c r="F41" s="168"/>
      <c r="G41" s="169" t="s">
        <v>46</v>
      </c>
      <c r="H41" s="170" t="s">
        <v>47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48</v>
      </c>
      <c r="E50" s="174"/>
      <c r="F50" s="174"/>
      <c r="G50" s="173" t="s">
        <v>49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50</v>
      </c>
      <c r="E61" s="176"/>
      <c r="F61" s="177" t="s">
        <v>51</v>
      </c>
      <c r="G61" s="175" t="s">
        <v>50</v>
      </c>
      <c r="H61" s="176"/>
      <c r="I61" s="176"/>
      <c r="J61" s="178" t="s">
        <v>51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52</v>
      </c>
      <c r="E65" s="179"/>
      <c r="F65" s="179"/>
      <c r="G65" s="173" t="s">
        <v>53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50</v>
      </c>
      <c r="E76" s="176"/>
      <c r="F76" s="177" t="s">
        <v>51</v>
      </c>
      <c r="G76" s="175" t="s">
        <v>50</v>
      </c>
      <c r="H76" s="176"/>
      <c r="I76" s="176"/>
      <c r="J76" s="178" t="s">
        <v>51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164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NAPOJENÍ ROKYCANSKA NA DÁLNICI D5, I. ETAPA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160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161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162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30" customHeight="1">
      <c r="A89" s="39"/>
      <c r="B89" s="40"/>
      <c r="C89" s="41"/>
      <c r="D89" s="41"/>
      <c r="E89" s="77" t="str">
        <f>E11</f>
        <v xml:space="preserve">01.3 - SO 301-3  Svodný drén v km 1,060-1,500 - levá strana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Rokycansko</v>
      </c>
      <c r="G91" s="41"/>
      <c r="H91" s="41"/>
      <c r="I91" s="33" t="s">
        <v>22</v>
      </c>
      <c r="J91" s="80" t="str">
        <f>IF(J14="","",J14)</f>
        <v>26. 4. 2022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 xml:space="preserve"> </v>
      </c>
      <c r="G93" s="41"/>
      <c r="H93" s="41"/>
      <c r="I93" s="33" t="s">
        <v>30</v>
      </c>
      <c r="J93" s="37" t="str">
        <f>E23</f>
        <v>Ing. J. Egermaier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165</v>
      </c>
      <c r="D96" s="186"/>
      <c r="E96" s="186"/>
      <c r="F96" s="186"/>
      <c r="G96" s="186"/>
      <c r="H96" s="186"/>
      <c r="I96" s="186"/>
      <c r="J96" s="187" t="s">
        <v>166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167</v>
      </c>
      <c r="D98" s="41"/>
      <c r="E98" s="41"/>
      <c r="F98" s="41"/>
      <c r="G98" s="41"/>
      <c r="H98" s="41"/>
      <c r="I98" s="41"/>
      <c r="J98" s="111">
        <f>J125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168</v>
      </c>
    </row>
    <row r="99" s="9" customFormat="1" ht="24.96" customHeight="1">
      <c r="A99" s="9"/>
      <c r="B99" s="189"/>
      <c r="C99" s="190"/>
      <c r="D99" s="191" t="s">
        <v>169</v>
      </c>
      <c r="E99" s="192"/>
      <c r="F99" s="192"/>
      <c r="G99" s="192"/>
      <c r="H99" s="192"/>
      <c r="I99" s="192"/>
      <c r="J99" s="193">
        <f>J126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4"/>
      <c r="D100" s="196" t="s">
        <v>170</v>
      </c>
      <c r="E100" s="197"/>
      <c r="F100" s="197"/>
      <c r="G100" s="197"/>
      <c r="H100" s="197"/>
      <c r="I100" s="197"/>
      <c r="J100" s="198">
        <f>J127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4"/>
      <c r="D101" s="196" t="s">
        <v>171</v>
      </c>
      <c r="E101" s="197"/>
      <c r="F101" s="197"/>
      <c r="G101" s="197"/>
      <c r="H101" s="197"/>
      <c r="I101" s="197"/>
      <c r="J101" s="198">
        <f>J167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5"/>
      <c r="C102" s="134"/>
      <c r="D102" s="196" t="s">
        <v>172</v>
      </c>
      <c r="E102" s="197"/>
      <c r="F102" s="197"/>
      <c r="G102" s="197"/>
      <c r="H102" s="197"/>
      <c r="I102" s="197"/>
      <c r="J102" s="198">
        <f>J187</f>
        <v>0</v>
      </c>
      <c r="K102" s="134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4"/>
      <c r="D103" s="196" t="s">
        <v>173</v>
      </c>
      <c r="E103" s="197"/>
      <c r="F103" s="197"/>
      <c r="G103" s="197"/>
      <c r="H103" s="197"/>
      <c r="I103" s="197"/>
      <c r="J103" s="198">
        <f>J200</f>
        <v>0</v>
      </c>
      <c r="K103" s="134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174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184" t="str">
        <f>E7</f>
        <v>NAPOJENÍ ROKYCANSKA NA DÁLNICI D5, I. ETAPA</v>
      </c>
      <c r="F113" s="33"/>
      <c r="G113" s="33"/>
      <c r="H113" s="33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1" customFormat="1" ht="12" customHeight="1">
      <c r="B114" s="22"/>
      <c r="C114" s="33" t="s">
        <v>160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184" t="s">
        <v>161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162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30" customHeight="1">
      <c r="A117" s="39"/>
      <c r="B117" s="40"/>
      <c r="C117" s="41"/>
      <c r="D117" s="41"/>
      <c r="E117" s="77" t="str">
        <f>E11</f>
        <v xml:space="preserve">01.3 - SO 301-3  Svodný drén v km 1,060-1,500 - levá strana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F14</f>
        <v>Rokycansko</v>
      </c>
      <c r="G119" s="41"/>
      <c r="H119" s="41"/>
      <c r="I119" s="33" t="s">
        <v>22</v>
      </c>
      <c r="J119" s="80" t="str">
        <f>IF(J14="","",J14)</f>
        <v>26. 4. 2022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E17</f>
        <v xml:space="preserve"> </v>
      </c>
      <c r="G121" s="41"/>
      <c r="H121" s="41"/>
      <c r="I121" s="33" t="s">
        <v>30</v>
      </c>
      <c r="J121" s="37" t="str">
        <f>E23</f>
        <v>Ing. J. Egermaier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IF(E20="","",E20)</f>
        <v>Vyplň údaj</v>
      </c>
      <c r="G122" s="41"/>
      <c r="H122" s="41"/>
      <c r="I122" s="33" t="s">
        <v>33</v>
      </c>
      <c r="J122" s="37" t="str">
        <f>E26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0"/>
      <c r="B124" s="201"/>
      <c r="C124" s="202" t="s">
        <v>175</v>
      </c>
      <c r="D124" s="203" t="s">
        <v>60</v>
      </c>
      <c r="E124" s="203" t="s">
        <v>56</v>
      </c>
      <c r="F124" s="203" t="s">
        <v>57</v>
      </c>
      <c r="G124" s="203" t="s">
        <v>176</v>
      </c>
      <c r="H124" s="203" t="s">
        <v>177</v>
      </c>
      <c r="I124" s="203" t="s">
        <v>178</v>
      </c>
      <c r="J124" s="203" t="s">
        <v>166</v>
      </c>
      <c r="K124" s="204" t="s">
        <v>179</v>
      </c>
      <c r="L124" s="205"/>
      <c r="M124" s="101" t="s">
        <v>1</v>
      </c>
      <c r="N124" s="102" t="s">
        <v>39</v>
      </c>
      <c r="O124" s="102" t="s">
        <v>180</v>
      </c>
      <c r="P124" s="102" t="s">
        <v>181</v>
      </c>
      <c r="Q124" s="102" t="s">
        <v>182</v>
      </c>
      <c r="R124" s="102" t="s">
        <v>183</v>
      </c>
      <c r="S124" s="102" t="s">
        <v>184</v>
      </c>
      <c r="T124" s="103" t="s">
        <v>185</v>
      </c>
      <c r="U124" s="200"/>
      <c r="V124" s="200"/>
      <c r="W124" s="200"/>
      <c r="X124" s="200"/>
      <c r="Y124" s="200"/>
      <c r="Z124" s="200"/>
      <c r="AA124" s="200"/>
      <c r="AB124" s="200"/>
      <c r="AC124" s="200"/>
      <c r="AD124" s="200"/>
      <c r="AE124" s="200"/>
    </row>
    <row r="125" s="2" customFormat="1" ht="22.8" customHeight="1">
      <c r="A125" s="39"/>
      <c r="B125" s="40"/>
      <c r="C125" s="108" t="s">
        <v>186</v>
      </c>
      <c r="D125" s="41"/>
      <c r="E125" s="41"/>
      <c r="F125" s="41"/>
      <c r="G125" s="41"/>
      <c r="H125" s="41"/>
      <c r="I125" s="41"/>
      <c r="J125" s="206">
        <f>BK125</f>
        <v>0</v>
      </c>
      <c r="K125" s="41"/>
      <c r="L125" s="45"/>
      <c r="M125" s="104"/>
      <c r="N125" s="207"/>
      <c r="O125" s="105"/>
      <c r="P125" s="208">
        <f>P126</f>
        <v>0</v>
      </c>
      <c r="Q125" s="105"/>
      <c r="R125" s="208">
        <f>R126</f>
        <v>14.906421999999999</v>
      </c>
      <c r="S125" s="105"/>
      <c r="T125" s="209">
        <f>T126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74</v>
      </c>
      <c r="AU125" s="18" t="s">
        <v>168</v>
      </c>
      <c r="BK125" s="210">
        <f>BK126</f>
        <v>0</v>
      </c>
    </row>
    <row r="126" s="12" customFormat="1" ht="25.92" customHeight="1">
      <c r="A126" s="12"/>
      <c r="B126" s="211"/>
      <c r="C126" s="212"/>
      <c r="D126" s="213" t="s">
        <v>74</v>
      </c>
      <c r="E126" s="214" t="s">
        <v>187</v>
      </c>
      <c r="F126" s="214" t="s">
        <v>188</v>
      </c>
      <c r="G126" s="212"/>
      <c r="H126" s="212"/>
      <c r="I126" s="215"/>
      <c r="J126" s="216">
        <f>BK126</f>
        <v>0</v>
      </c>
      <c r="K126" s="212"/>
      <c r="L126" s="217"/>
      <c r="M126" s="218"/>
      <c r="N126" s="219"/>
      <c r="O126" s="219"/>
      <c r="P126" s="220">
        <f>P127+P167+P187+P200</f>
        <v>0</v>
      </c>
      <c r="Q126" s="219"/>
      <c r="R126" s="220">
        <f>R127+R167+R187+R200</f>
        <v>14.906421999999999</v>
      </c>
      <c r="S126" s="219"/>
      <c r="T126" s="221">
        <f>T127+T167+T187+T200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2" t="s">
        <v>82</v>
      </c>
      <c r="AT126" s="223" t="s">
        <v>74</v>
      </c>
      <c r="AU126" s="223" t="s">
        <v>75</v>
      </c>
      <c r="AY126" s="222" t="s">
        <v>189</v>
      </c>
      <c r="BK126" s="224">
        <f>BK127+BK167+BK187+BK200</f>
        <v>0</v>
      </c>
    </row>
    <row r="127" s="12" customFormat="1" ht="22.8" customHeight="1">
      <c r="A127" s="12"/>
      <c r="B127" s="211"/>
      <c r="C127" s="212"/>
      <c r="D127" s="213" t="s">
        <v>74</v>
      </c>
      <c r="E127" s="225" t="s">
        <v>82</v>
      </c>
      <c r="F127" s="225" t="s">
        <v>190</v>
      </c>
      <c r="G127" s="212"/>
      <c r="H127" s="212"/>
      <c r="I127" s="215"/>
      <c r="J127" s="226">
        <f>BK127</f>
        <v>0</v>
      </c>
      <c r="K127" s="212"/>
      <c r="L127" s="217"/>
      <c r="M127" s="218"/>
      <c r="N127" s="219"/>
      <c r="O127" s="219"/>
      <c r="P127" s="220">
        <f>SUM(P128:P166)</f>
        <v>0</v>
      </c>
      <c r="Q127" s="219"/>
      <c r="R127" s="220">
        <f>SUM(R128:R166)</f>
        <v>0</v>
      </c>
      <c r="S127" s="219"/>
      <c r="T127" s="221">
        <f>SUM(T128:T166)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2" t="s">
        <v>82</v>
      </c>
      <c r="AT127" s="223" t="s">
        <v>74</v>
      </c>
      <c r="AU127" s="223" t="s">
        <v>82</v>
      </c>
      <c r="AY127" s="222" t="s">
        <v>189</v>
      </c>
      <c r="BK127" s="224">
        <f>SUM(BK128:BK166)</f>
        <v>0</v>
      </c>
    </row>
    <row r="128" s="2" customFormat="1" ht="24.15" customHeight="1">
      <c r="A128" s="39"/>
      <c r="B128" s="40"/>
      <c r="C128" s="227" t="s">
        <v>82</v>
      </c>
      <c r="D128" s="227" t="s">
        <v>191</v>
      </c>
      <c r="E128" s="228" t="s">
        <v>192</v>
      </c>
      <c r="F128" s="229" t="s">
        <v>193</v>
      </c>
      <c r="G128" s="230" t="s">
        <v>194</v>
      </c>
      <c r="H128" s="231">
        <v>80</v>
      </c>
      <c r="I128" s="232"/>
      <c r="J128" s="231">
        <f>ROUND(I128*H128,2)</f>
        <v>0</v>
      </c>
      <c r="K128" s="229" t="s">
        <v>195</v>
      </c>
      <c r="L128" s="45"/>
      <c r="M128" s="233" t="s">
        <v>1</v>
      </c>
      <c r="N128" s="234" t="s">
        <v>40</v>
      </c>
      <c r="O128" s="92"/>
      <c r="P128" s="235">
        <f>O128*H128</f>
        <v>0</v>
      </c>
      <c r="Q128" s="235">
        <v>0</v>
      </c>
      <c r="R128" s="235">
        <f>Q128*H128</f>
        <v>0</v>
      </c>
      <c r="S128" s="235">
        <v>0</v>
      </c>
      <c r="T128" s="236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7" t="s">
        <v>196</v>
      </c>
      <c r="AT128" s="237" t="s">
        <v>191</v>
      </c>
      <c r="AU128" s="237" t="s">
        <v>84</v>
      </c>
      <c r="AY128" s="18" t="s">
        <v>189</v>
      </c>
      <c r="BE128" s="238">
        <f>IF(N128="základní",J128,0)</f>
        <v>0</v>
      </c>
      <c r="BF128" s="238">
        <f>IF(N128="snížená",J128,0)</f>
        <v>0</v>
      </c>
      <c r="BG128" s="238">
        <f>IF(N128="zákl. přenesená",J128,0)</f>
        <v>0</v>
      </c>
      <c r="BH128" s="238">
        <f>IF(N128="sníž. přenesená",J128,0)</f>
        <v>0</v>
      </c>
      <c r="BI128" s="238">
        <f>IF(N128="nulová",J128,0)</f>
        <v>0</v>
      </c>
      <c r="BJ128" s="18" t="s">
        <v>82</v>
      </c>
      <c r="BK128" s="238">
        <f>ROUND(I128*H128,2)</f>
        <v>0</v>
      </c>
      <c r="BL128" s="18" t="s">
        <v>196</v>
      </c>
      <c r="BM128" s="237" t="s">
        <v>344</v>
      </c>
    </row>
    <row r="129" s="13" customFormat="1">
      <c r="A129" s="13"/>
      <c r="B129" s="239"/>
      <c r="C129" s="240"/>
      <c r="D129" s="241" t="s">
        <v>198</v>
      </c>
      <c r="E129" s="242" t="s">
        <v>1</v>
      </c>
      <c r="F129" s="243" t="s">
        <v>345</v>
      </c>
      <c r="G129" s="240"/>
      <c r="H129" s="244">
        <v>80</v>
      </c>
      <c r="I129" s="245"/>
      <c r="J129" s="240"/>
      <c r="K129" s="240"/>
      <c r="L129" s="246"/>
      <c r="M129" s="247"/>
      <c r="N129" s="248"/>
      <c r="O129" s="248"/>
      <c r="P129" s="248"/>
      <c r="Q129" s="248"/>
      <c r="R129" s="248"/>
      <c r="S129" s="248"/>
      <c r="T129" s="249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50" t="s">
        <v>198</v>
      </c>
      <c r="AU129" s="250" t="s">
        <v>84</v>
      </c>
      <c r="AV129" s="13" t="s">
        <v>84</v>
      </c>
      <c r="AW129" s="13" t="s">
        <v>32</v>
      </c>
      <c r="AX129" s="13" t="s">
        <v>82</v>
      </c>
      <c r="AY129" s="250" t="s">
        <v>189</v>
      </c>
    </row>
    <row r="130" s="2" customFormat="1" ht="33" customHeight="1">
      <c r="A130" s="39"/>
      <c r="B130" s="40"/>
      <c r="C130" s="227" t="s">
        <v>84</v>
      </c>
      <c r="D130" s="227" t="s">
        <v>191</v>
      </c>
      <c r="E130" s="228" t="s">
        <v>200</v>
      </c>
      <c r="F130" s="229" t="s">
        <v>201</v>
      </c>
      <c r="G130" s="230" t="s">
        <v>202</v>
      </c>
      <c r="H130" s="231">
        <v>231</v>
      </c>
      <c r="I130" s="232"/>
      <c r="J130" s="231">
        <f>ROUND(I130*H130,2)</f>
        <v>0</v>
      </c>
      <c r="K130" s="229" t="s">
        <v>195</v>
      </c>
      <c r="L130" s="45"/>
      <c r="M130" s="233" t="s">
        <v>1</v>
      </c>
      <c r="N130" s="234" t="s">
        <v>40</v>
      </c>
      <c r="O130" s="92"/>
      <c r="P130" s="235">
        <f>O130*H130</f>
        <v>0</v>
      </c>
      <c r="Q130" s="235">
        <v>0</v>
      </c>
      <c r="R130" s="235">
        <f>Q130*H130</f>
        <v>0</v>
      </c>
      <c r="S130" s="235">
        <v>0</v>
      </c>
      <c r="T130" s="236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7" t="s">
        <v>196</v>
      </c>
      <c r="AT130" s="237" t="s">
        <v>191</v>
      </c>
      <c r="AU130" s="237" t="s">
        <v>84</v>
      </c>
      <c r="AY130" s="18" t="s">
        <v>189</v>
      </c>
      <c r="BE130" s="238">
        <f>IF(N130="základní",J130,0)</f>
        <v>0</v>
      </c>
      <c r="BF130" s="238">
        <f>IF(N130="snížená",J130,0)</f>
        <v>0</v>
      </c>
      <c r="BG130" s="238">
        <f>IF(N130="zákl. přenesená",J130,0)</f>
        <v>0</v>
      </c>
      <c r="BH130" s="238">
        <f>IF(N130="sníž. přenesená",J130,0)</f>
        <v>0</v>
      </c>
      <c r="BI130" s="238">
        <f>IF(N130="nulová",J130,0)</f>
        <v>0</v>
      </c>
      <c r="BJ130" s="18" t="s">
        <v>82</v>
      </c>
      <c r="BK130" s="238">
        <f>ROUND(I130*H130,2)</f>
        <v>0</v>
      </c>
      <c r="BL130" s="18" t="s">
        <v>196</v>
      </c>
      <c r="BM130" s="237" t="s">
        <v>346</v>
      </c>
    </row>
    <row r="131" s="14" customFormat="1">
      <c r="A131" s="14"/>
      <c r="B131" s="251"/>
      <c r="C131" s="252"/>
      <c r="D131" s="241" t="s">
        <v>198</v>
      </c>
      <c r="E131" s="253" t="s">
        <v>1</v>
      </c>
      <c r="F131" s="254" t="s">
        <v>347</v>
      </c>
      <c r="G131" s="252"/>
      <c r="H131" s="253" t="s">
        <v>1</v>
      </c>
      <c r="I131" s="255"/>
      <c r="J131" s="252"/>
      <c r="K131" s="252"/>
      <c r="L131" s="256"/>
      <c r="M131" s="257"/>
      <c r="N131" s="258"/>
      <c r="O131" s="258"/>
      <c r="P131" s="258"/>
      <c r="Q131" s="258"/>
      <c r="R131" s="258"/>
      <c r="S131" s="258"/>
      <c r="T131" s="259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60" t="s">
        <v>198</v>
      </c>
      <c r="AU131" s="260" t="s">
        <v>84</v>
      </c>
      <c r="AV131" s="14" t="s">
        <v>82</v>
      </c>
      <c r="AW131" s="14" t="s">
        <v>32</v>
      </c>
      <c r="AX131" s="14" t="s">
        <v>75</v>
      </c>
      <c r="AY131" s="260" t="s">
        <v>189</v>
      </c>
    </row>
    <row r="132" s="14" customFormat="1">
      <c r="A132" s="14"/>
      <c r="B132" s="251"/>
      <c r="C132" s="252"/>
      <c r="D132" s="241" t="s">
        <v>198</v>
      </c>
      <c r="E132" s="253" t="s">
        <v>1</v>
      </c>
      <c r="F132" s="254" t="s">
        <v>205</v>
      </c>
      <c r="G132" s="252"/>
      <c r="H132" s="253" t="s">
        <v>1</v>
      </c>
      <c r="I132" s="255"/>
      <c r="J132" s="252"/>
      <c r="K132" s="252"/>
      <c r="L132" s="256"/>
      <c r="M132" s="257"/>
      <c r="N132" s="258"/>
      <c r="O132" s="258"/>
      <c r="P132" s="258"/>
      <c r="Q132" s="258"/>
      <c r="R132" s="258"/>
      <c r="S132" s="258"/>
      <c r="T132" s="259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60" t="s">
        <v>198</v>
      </c>
      <c r="AU132" s="260" t="s">
        <v>84</v>
      </c>
      <c r="AV132" s="14" t="s">
        <v>82</v>
      </c>
      <c r="AW132" s="14" t="s">
        <v>32</v>
      </c>
      <c r="AX132" s="14" t="s">
        <v>75</v>
      </c>
      <c r="AY132" s="260" t="s">
        <v>189</v>
      </c>
    </row>
    <row r="133" s="13" customFormat="1">
      <c r="A133" s="13"/>
      <c r="B133" s="239"/>
      <c r="C133" s="240"/>
      <c r="D133" s="241" t="s">
        <v>198</v>
      </c>
      <c r="E133" s="242" t="s">
        <v>1</v>
      </c>
      <c r="F133" s="243" t="s">
        <v>348</v>
      </c>
      <c r="G133" s="240"/>
      <c r="H133" s="244">
        <v>205</v>
      </c>
      <c r="I133" s="245"/>
      <c r="J133" s="240"/>
      <c r="K133" s="240"/>
      <c r="L133" s="246"/>
      <c r="M133" s="247"/>
      <c r="N133" s="248"/>
      <c r="O133" s="248"/>
      <c r="P133" s="248"/>
      <c r="Q133" s="248"/>
      <c r="R133" s="248"/>
      <c r="S133" s="248"/>
      <c r="T133" s="249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0" t="s">
        <v>198</v>
      </c>
      <c r="AU133" s="250" t="s">
        <v>84</v>
      </c>
      <c r="AV133" s="13" t="s">
        <v>84</v>
      </c>
      <c r="AW133" s="13" t="s">
        <v>32</v>
      </c>
      <c r="AX133" s="13" t="s">
        <v>75</v>
      </c>
      <c r="AY133" s="250" t="s">
        <v>189</v>
      </c>
    </row>
    <row r="134" s="14" customFormat="1">
      <c r="A134" s="14"/>
      <c r="B134" s="251"/>
      <c r="C134" s="252"/>
      <c r="D134" s="241" t="s">
        <v>198</v>
      </c>
      <c r="E134" s="253" t="s">
        <v>1</v>
      </c>
      <c r="F134" s="254" t="s">
        <v>207</v>
      </c>
      <c r="G134" s="252"/>
      <c r="H134" s="253" t="s">
        <v>1</v>
      </c>
      <c r="I134" s="255"/>
      <c r="J134" s="252"/>
      <c r="K134" s="252"/>
      <c r="L134" s="256"/>
      <c r="M134" s="257"/>
      <c r="N134" s="258"/>
      <c r="O134" s="258"/>
      <c r="P134" s="258"/>
      <c r="Q134" s="258"/>
      <c r="R134" s="258"/>
      <c r="S134" s="258"/>
      <c r="T134" s="259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60" t="s">
        <v>198</v>
      </c>
      <c r="AU134" s="260" t="s">
        <v>84</v>
      </c>
      <c r="AV134" s="14" t="s">
        <v>82</v>
      </c>
      <c r="AW134" s="14" t="s">
        <v>32</v>
      </c>
      <c r="AX134" s="14" t="s">
        <v>75</v>
      </c>
      <c r="AY134" s="260" t="s">
        <v>189</v>
      </c>
    </row>
    <row r="135" s="13" customFormat="1">
      <c r="A135" s="13"/>
      <c r="B135" s="239"/>
      <c r="C135" s="240"/>
      <c r="D135" s="241" t="s">
        <v>198</v>
      </c>
      <c r="E135" s="242" t="s">
        <v>1</v>
      </c>
      <c r="F135" s="243" t="s">
        <v>349</v>
      </c>
      <c r="G135" s="240"/>
      <c r="H135" s="244">
        <v>4</v>
      </c>
      <c r="I135" s="245"/>
      <c r="J135" s="240"/>
      <c r="K135" s="240"/>
      <c r="L135" s="246"/>
      <c r="M135" s="247"/>
      <c r="N135" s="248"/>
      <c r="O135" s="248"/>
      <c r="P135" s="248"/>
      <c r="Q135" s="248"/>
      <c r="R135" s="248"/>
      <c r="S135" s="248"/>
      <c r="T135" s="249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0" t="s">
        <v>198</v>
      </c>
      <c r="AU135" s="250" t="s">
        <v>84</v>
      </c>
      <c r="AV135" s="13" t="s">
        <v>84</v>
      </c>
      <c r="AW135" s="13" t="s">
        <v>32</v>
      </c>
      <c r="AX135" s="13" t="s">
        <v>75</v>
      </c>
      <c r="AY135" s="250" t="s">
        <v>189</v>
      </c>
    </row>
    <row r="136" s="14" customFormat="1">
      <c r="A136" s="14"/>
      <c r="B136" s="251"/>
      <c r="C136" s="252"/>
      <c r="D136" s="241" t="s">
        <v>198</v>
      </c>
      <c r="E136" s="253" t="s">
        <v>1</v>
      </c>
      <c r="F136" s="254" t="s">
        <v>350</v>
      </c>
      <c r="G136" s="252"/>
      <c r="H136" s="253" t="s">
        <v>1</v>
      </c>
      <c r="I136" s="255"/>
      <c r="J136" s="252"/>
      <c r="K136" s="252"/>
      <c r="L136" s="256"/>
      <c r="M136" s="257"/>
      <c r="N136" s="258"/>
      <c r="O136" s="258"/>
      <c r="P136" s="258"/>
      <c r="Q136" s="258"/>
      <c r="R136" s="258"/>
      <c r="S136" s="258"/>
      <c r="T136" s="259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60" t="s">
        <v>198</v>
      </c>
      <c r="AU136" s="260" t="s">
        <v>84</v>
      </c>
      <c r="AV136" s="14" t="s">
        <v>82</v>
      </c>
      <c r="AW136" s="14" t="s">
        <v>32</v>
      </c>
      <c r="AX136" s="14" t="s">
        <v>75</v>
      </c>
      <c r="AY136" s="260" t="s">
        <v>189</v>
      </c>
    </row>
    <row r="137" s="13" customFormat="1">
      <c r="A137" s="13"/>
      <c r="B137" s="239"/>
      <c r="C137" s="240"/>
      <c r="D137" s="241" t="s">
        <v>198</v>
      </c>
      <c r="E137" s="242" t="s">
        <v>1</v>
      </c>
      <c r="F137" s="243" t="s">
        <v>351</v>
      </c>
      <c r="G137" s="240"/>
      <c r="H137" s="244">
        <v>20</v>
      </c>
      <c r="I137" s="245"/>
      <c r="J137" s="240"/>
      <c r="K137" s="240"/>
      <c r="L137" s="246"/>
      <c r="M137" s="247"/>
      <c r="N137" s="248"/>
      <c r="O137" s="248"/>
      <c r="P137" s="248"/>
      <c r="Q137" s="248"/>
      <c r="R137" s="248"/>
      <c r="S137" s="248"/>
      <c r="T137" s="249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0" t="s">
        <v>198</v>
      </c>
      <c r="AU137" s="250" t="s">
        <v>84</v>
      </c>
      <c r="AV137" s="13" t="s">
        <v>84</v>
      </c>
      <c r="AW137" s="13" t="s">
        <v>32</v>
      </c>
      <c r="AX137" s="13" t="s">
        <v>75</v>
      </c>
      <c r="AY137" s="250" t="s">
        <v>189</v>
      </c>
    </row>
    <row r="138" s="14" customFormat="1">
      <c r="A138" s="14"/>
      <c r="B138" s="251"/>
      <c r="C138" s="252"/>
      <c r="D138" s="241" t="s">
        <v>198</v>
      </c>
      <c r="E138" s="253" t="s">
        <v>1</v>
      </c>
      <c r="F138" s="254" t="s">
        <v>352</v>
      </c>
      <c r="G138" s="252"/>
      <c r="H138" s="253" t="s">
        <v>1</v>
      </c>
      <c r="I138" s="255"/>
      <c r="J138" s="252"/>
      <c r="K138" s="252"/>
      <c r="L138" s="256"/>
      <c r="M138" s="257"/>
      <c r="N138" s="258"/>
      <c r="O138" s="258"/>
      <c r="P138" s="258"/>
      <c r="Q138" s="258"/>
      <c r="R138" s="258"/>
      <c r="S138" s="258"/>
      <c r="T138" s="259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0" t="s">
        <v>198</v>
      </c>
      <c r="AU138" s="260" t="s">
        <v>84</v>
      </c>
      <c r="AV138" s="14" t="s">
        <v>82</v>
      </c>
      <c r="AW138" s="14" t="s">
        <v>32</v>
      </c>
      <c r="AX138" s="14" t="s">
        <v>75</v>
      </c>
      <c r="AY138" s="260" t="s">
        <v>189</v>
      </c>
    </row>
    <row r="139" s="13" customFormat="1">
      <c r="A139" s="13"/>
      <c r="B139" s="239"/>
      <c r="C139" s="240"/>
      <c r="D139" s="241" t="s">
        <v>198</v>
      </c>
      <c r="E139" s="242" t="s">
        <v>1</v>
      </c>
      <c r="F139" s="243" t="s">
        <v>353</v>
      </c>
      <c r="G139" s="240"/>
      <c r="H139" s="244">
        <v>2</v>
      </c>
      <c r="I139" s="245"/>
      <c r="J139" s="240"/>
      <c r="K139" s="240"/>
      <c r="L139" s="246"/>
      <c r="M139" s="247"/>
      <c r="N139" s="248"/>
      <c r="O139" s="248"/>
      <c r="P139" s="248"/>
      <c r="Q139" s="248"/>
      <c r="R139" s="248"/>
      <c r="S139" s="248"/>
      <c r="T139" s="249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0" t="s">
        <v>198</v>
      </c>
      <c r="AU139" s="250" t="s">
        <v>84</v>
      </c>
      <c r="AV139" s="13" t="s">
        <v>84</v>
      </c>
      <c r="AW139" s="13" t="s">
        <v>32</v>
      </c>
      <c r="AX139" s="13" t="s">
        <v>75</v>
      </c>
      <c r="AY139" s="250" t="s">
        <v>189</v>
      </c>
    </row>
    <row r="140" s="15" customFormat="1">
      <c r="A140" s="15"/>
      <c r="B140" s="261"/>
      <c r="C140" s="262"/>
      <c r="D140" s="241" t="s">
        <v>198</v>
      </c>
      <c r="E140" s="263" t="s">
        <v>1</v>
      </c>
      <c r="F140" s="264" t="s">
        <v>211</v>
      </c>
      <c r="G140" s="262"/>
      <c r="H140" s="265">
        <v>231</v>
      </c>
      <c r="I140" s="266"/>
      <c r="J140" s="262"/>
      <c r="K140" s="262"/>
      <c r="L140" s="267"/>
      <c r="M140" s="268"/>
      <c r="N140" s="269"/>
      <c r="O140" s="269"/>
      <c r="P140" s="269"/>
      <c r="Q140" s="269"/>
      <c r="R140" s="269"/>
      <c r="S140" s="269"/>
      <c r="T140" s="270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71" t="s">
        <v>198</v>
      </c>
      <c r="AU140" s="271" t="s">
        <v>84</v>
      </c>
      <c r="AV140" s="15" t="s">
        <v>196</v>
      </c>
      <c r="AW140" s="15" t="s">
        <v>32</v>
      </c>
      <c r="AX140" s="15" t="s">
        <v>82</v>
      </c>
      <c r="AY140" s="271" t="s">
        <v>189</v>
      </c>
    </row>
    <row r="141" s="2" customFormat="1" ht="24.15" customHeight="1">
      <c r="A141" s="39"/>
      <c r="B141" s="40"/>
      <c r="C141" s="227" t="s">
        <v>212</v>
      </c>
      <c r="D141" s="227" t="s">
        <v>191</v>
      </c>
      <c r="E141" s="228" t="s">
        <v>213</v>
      </c>
      <c r="F141" s="229" t="s">
        <v>214</v>
      </c>
      <c r="G141" s="230" t="s">
        <v>202</v>
      </c>
      <c r="H141" s="231">
        <v>141.5</v>
      </c>
      <c r="I141" s="232"/>
      <c r="J141" s="231">
        <f>ROUND(I141*H141,2)</f>
        <v>0</v>
      </c>
      <c r="K141" s="229" t="s">
        <v>195</v>
      </c>
      <c r="L141" s="45"/>
      <c r="M141" s="233" t="s">
        <v>1</v>
      </c>
      <c r="N141" s="234" t="s">
        <v>40</v>
      </c>
      <c r="O141" s="92"/>
      <c r="P141" s="235">
        <f>O141*H141</f>
        <v>0</v>
      </c>
      <c r="Q141" s="235">
        <v>0</v>
      </c>
      <c r="R141" s="235">
        <f>Q141*H141</f>
        <v>0</v>
      </c>
      <c r="S141" s="235">
        <v>0</v>
      </c>
      <c r="T141" s="236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7" t="s">
        <v>196</v>
      </c>
      <c r="AT141" s="237" t="s">
        <v>191</v>
      </c>
      <c r="AU141" s="237" t="s">
        <v>84</v>
      </c>
      <c r="AY141" s="18" t="s">
        <v>189</v>
      </c>
      <c r="BE141" s="238">
        <f>IF(N141="základní",J141,0)</f>
        <v>0</v>
      </c>
      <c r="BF141" s="238">
        <f>IF(N141="snížená",J141,0)</f>
        <v>0</v>
      </c>
      <c r="BG141" s="238">
        <f>IF(N141="zákl. přenesená",J141,0)</f>
        <v>0</v>
      </c>
      <c r="BH141" s="238">
        <f>IF(N141="sníž. přenesená",J141,0)</f>
        <v>0</v>
      </c>
      <c r="BI141" s="238">
        <f>IF(N141="nulová",J141,0)</f>
        <v>0</v>
      </c>
      <c r="BJ141" s="18" t="s">
        <v>82</v>
      </c>
      <c r="BK141" s="238">
        <f>ROUND(I141*H141,2)</f>
        <v>0</v>
      </c>
      <c r="BL141" s="18" t="s">
        <v>196</v>
      </c>
      <c r="BM141" s="237" t="s">
        <v>354</v>
      </c>
    </row>
    <row r="142" s="13" customFormat="1">
      <c r="A142" s="13"/>
      <c r="B142" s="239"/>
      <c r="C142" s="240"/>
      <c r="D142" s="241" t="s">
        <v>198</v>
      </c>
      <c r="E142" s="242" t="s">
        <v>1</v>
      </c>
      <c r="F142" s="243" t="s">
        <v>355</v>
      </c>
      <c r="G142" s="240"/>
      <c r="H142" s="244">
        <v>231</v>
      </c>
      <c r="I142" s="245"/>
      <c r="J142" s="240"/>
      <c r="K142" s="240"/>
      <c r="L142" s="246"/>
      <c r="M142" s="247"/>
      <c r="N142" s="248"/>
      <c r="O142" s="248"/>
      <c r="P142" s="248"/>
      <c r="Q142" s="248"/>
      <c r="R142" s="248"/>
      <c r="S142" s="248"/>
      <c r="T142" s="249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0" t="s">
        <v>198</v>
      </c>
      <c r="AU142" s="250" t="s">
        <v>84</v>
      </c>
      <c r="AV142" s="13" t="s">
        <v>84</v>
      </c>
      <c r="AW142" s="13" t="s">
        <v>32</v>
      </c>
      <c r="AX142" s="13" t="s">
        <v>75</v>
      </c>
      <c r="AY142" s="250" t="s">
        <v>189</v>
      </c>
    </row>
    <row r="143" s="14" customFormat="1">
      <c r="A143" s="14"/>
      <c r="B143" s="251"/>
      <c r="C143" s="252"/>
      <c r="D143" s="241" t="s">
        <v>198</v>
      </c>
      <c r="E143" s="253" t="s">
        <v>1</v>
      </c>
      <c r="F143" s="254" t="s">
        <v>217</v>
      </c>
      <c r="G143" s="252"/>
      <c r="H143" s="253" t="s">
        <v>1</v>
      </c>
      <c r="I143" s="255"/>
      <c r="J143" s="252"/>
      <c r="K143" s="252"/>
      <c r="L143" s="256"/>
      <c r="M143" s="257"/>
      <c r="N143" s="258"/>
      <c r="O143" s="258"/>
      <c r="P143" s="258"/>
      <c r="Q143" s="258"/>
      <c r="R143" s="258"/>
      <c r="S143" s="258"/>
      <c r="T143" s="259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0" t="s">
        <v>198</v>
      </c>
      <c r="AU143" s="260" t="s">
        <v>84</v>
      </c>
      <c r="AV143" s="14" t="s">
        <v>82</v>
      </c>
      <c r="AW143" s="14" t="s">
        <v>32</v>
      </c>
      <c r="AX143" s="14" t="s">
        <v>75</v>
      </c>
      <c r="AY143" s="260" t="s">
        <v>189</v>
      </c>
    </row>
    <row r="144" s="13" customFormat="1">
      <c r="A144" s="13"/>
      <c r="B144" s="239"/>
      <c r="C144" s="240"/>
      <c r="D144" s="241" t="s">
        <v>198</v>
      </c>
      <c r="E144" s="242" t="s">
        <v>1</v>
      </c>
      <c r="F144" s="243" t="s">
        <v>356</v>
      </c>
      <c r="G144" s="240"/>
      <c r="H144" s="244">
        <v>-20.899999999999999</v>
      </c>
      <c r="I144" s="245"/>
      <c r="J144" s="240"/>
      <c r="K144" s="240"/>
      <c r="L144" s="246"/>
      <c r="M144" s="247"/>
      <c r="N144" s="248"/>
      <c r="O144" s="248"/>
      <c r="P144" s="248"/>
      <c r="Q144" s="248"/>
      <c r="R144" s="248"/>
      <c r="S144" s="248"/>
      <c r="T144" s="249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0" t="s">
        <v>198</v>
      </c>
      <c r="AU144" s="250" t="s">
        <v>84</v>
      </c>
      <c r="AV144" s="13" t="s">
        <v>84</v>
      </c>
      <c r="AW144" s="13" t="s">
        <v>32</v>
      </c>
      <c r="AX144" s="13" t="s">
        <v>75</v>
      </c>
      <c r="AY144" s="250" t="s">
        <v>189</v>
      </c>
    </row>
    <row r="145" s="14" customFormat="1">
      <c r="A145" s="14"/>
      <c r="B145" s="251"/>
      <c r="C145" s="252"/>
      <c r="D145" s="241" t="s">
        <v>198</v>
      </c>
      <c r="E145" s="253" t="s">
        <v>1</v>
      </c>
      <c r="F145" s="254" t="s">
        <v>219</v>
      </c>
      <c r="G145" s="252"/>
      <c r="H145" s="253" t="s">
        <v>1</v>
      </c>
      <c r="I145" s="255"/>
      <c r="J145" s="252"/>
      <c r="K145" s="252"/>
      <c r="L145" s="256"/>
      <c r="M145" s="257"/>
      <c r="N145" s="258"/>
      <c r="O145" s="258"/>
      <c r="P145" s="258"/>
      <c r="Q145" s="258"/>
      <c r="R145" s="258"/>
      <c r="S145" s="258"/>
      <c r="T145" s="259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0" t="s">
        <v>198</v>
      </c>
      <c r="AU145" s="260" t="s">
        <v>84</v>
      </c>
      <c r="AV145" s="14" t="s">
        <v>82</v>
      </c>
      <c r="AW145" s="14" t="s">
        <v>32</v>
      </c>
      <c r="AX145" s="14" t="s">
        <v>75</v>
      </c>
      <c r="AY145" s="260" t="s">
        <v>189</v>
      </c>
    </row>
    <row r="146" s="13" customFormat="1">
      <c r="A146" s="13"/>
      <c r="B146" s="239"/>
      <c r="C146" s="240"/>
      <c r="D146" s="241" t="s">
        <v>198</v>
      </c>
      <c r="E146" s="242" t="s">
        <v>1</v>
      </c>
      <c r="F146" s="243" t="s">
        <v>357</v>
      </c>
      <c r="G146" s="240"/>
      <c r="H146" s="244">
        <v>-62.600000000000001</v>
      </c>
      <c r="I146" s="245"/>
      <c r="J146" s="240"/>
      <c r="K146" s="240"/>
      <c r="L146" s="246"/>
      <c r="M146" s="247"/>
      <c r="N146" s="248"/>
      <c r="O146" s="248"/>
      <c r="P146" s="248"/>
      <c r="Q146" s="248"/>
      <c r="R146" s="248"/>
      <c r="S146" s="248"/>
      <c r="T146" s="249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0" t="s">
        <v>198</v>
      </c>
      <c r="AU146" s="250" t="s">
        <v>84</v>
      </c>
      <c r="AV146" s="13" t="s">
        <v>84</v>
      </c>
      <c r="AW146" s="13" t="s">
        <v>32</v>
      </c>
      <c r="AX146" s="13" t="s">
        <v>75</v>
      </c>
      <c r="AY146" s="250" t="s">
        <v>189</v>
      </c>
    </row>
    <row r="147" s="14" customFormat="1">
      <c r="A147" s="14"/>
      <c r="B147" s="251"/>
      <c r="C147" s="252"/>
      <c r="D147" s="241" t="s">
        <v>198</v>
      </c>
      <c r="E147" s="253" t="s">
        <v>1</v>
      </c>
      <c r="F147" s="254" t="s">
        <v>221</v>
      </c>
      <c r="G147" s="252"/>
      <c r="H147" s="253" t="s">
        <v>1</v>
      </c>
      <c r="I147" s="255"/>
      <c r="J147" s="252"/>
      <c r="K147" s="252"/>
      <c r="L147" s="256"/>
      <c r="M147" s="257"/>
      <c r="N147" s="258"/>
      <c r="O147" s="258"/>
      <c r="P147" s="258"/>
      <c r="Q147" s="258"/>
      <c r="R147" s="258"/>
      <c r="S147" s="258"/>
      <c r="T147" s="259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0" t="s">
        <v>198</v>
      </c>
      <c r="AU147" s="260" t="s">
        <v>84</v>
      </c>
      <c r="AV147" s="14" t="s">
        <v>82</v>
      </c>
      <c r="AW147" s="14" t="s">
        <v>32</v>
      </c>
      <c r="AX147" s="14" t="s">
        <v>75</v>
      </c>
      <c r="AY147" s="260" t="s">
        <v>189</v>
      </c>
    </row>
    <row r="148" s="13" customFormat="1">
      <c r="A148" s="13"/>
      <c r="B148" s="239"/>
      <c r="C148" s="240"/>
      <c r="D148" s="241" t="s">
        <v>198</v>
      </c>
      <c r="E148" s="242" t="s">
        <v>1</v>
      </c>
      <c r="F148" s="243" t="s">
        <v>358</v>
      </c>
      <c r="G148" s="240"/>
      <c r="H148" s="244">
        <v>-4</v>
      </c>
      <c r="I148" s="245"/>
      <c r="J148" s="240"/>
      <c r="K148" s="240"/>
      <c r="L148" s="246"/>
      <c r="M148" s="247"/>
      <c r="N148" s="248"/>
      <c r="O148" s="248"/>
      <c r="P148" s="248"/>
      <c r="Q148" s="248"/>
      <c r="R148" s="248"/>
      <c r="S148" s="248"/>
      <c r="T148" s="249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0" t="s">
        <v>198</v>
      </c>
      <c r="AU148" s="250" t="s">
        <v>84</v>
      </c>
      <c r="AV148" s="13" t="s">
        <v>84</v>
      </c>
      <c r="AW148" s="13" t="s">
        <v>32</v>
      </c>
      <c r="AX148" s="13" t="s">
        <v>75</v>
      </c>
      <c r="AY148" s="250" t="s">
        <v>189</v>
      </c>
    </row>
    <row r="149" s="14" customFormat="1">
      <c r="A149" s="14"/>
      <c r="B149" s="251"/>
      <c r="C149" s="252"/>
      <c r="D149" s="241" t="s">
        <v>198</v>
      </c>
      <c r="E149" s="253" t="s">
        <v>1</v>
      </c>
      <c r="F149" s="254" t="s">
        <v>359</v>
      </c>
      <c r="G149" s="252"/>
      <c r="H149" s="253" t="s">
        <v>1</v>
      </c>
      <c r="I149" s="255"/>
      <c r="J149" s="252"/>
      <c r="K149" s="252"/>
      <c r="L149" s="256"/>
      <c r="M149" s="257"/>
      <c r="N149" s="258"/>
      <c r="O149" s="258"/>
      <c r="P149" s="258"/>
      <c r="Q149" s="258"/>
      <c r="R149" s="258"/>
      <c r="S149" s="258"/>
      <c r="T149" s="259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0" t="s">
        <v>198</v>
      </c>
      <c r="AU149" s="260" t="s">
        <v>84</v>
      </c>
      <c r="AV149" s="14" t="s">
        <v>82</v>
      </c>
      <c r="AW149" s="14" t="s">
        <v>32</v>
      </c>
      <c r="AX149" s="14" t="s">
        <v>75</v>
      </c>
      <c r="AY149" s="260" t="s">
        <v>189</v>
      </c>
    </row>
    <row r="150" s="13" customFormat="1">
      <c r="A150" s="13"/>
      <c r="B150" s="239"/>
      <c r="C150" s="240"/>
      <c r="D150" s="241" t="s">
        <v>198</v>
      </c>
      <c r="E150" s="242" t="s">
        <v>1</v>
      </c>
      <c r="F150" s="243" t="s">
        <v>317</v>
      </c>
      <c r="G150" s="240"/>
      <c r="H150" s="244">
        <v>-2</v>
      </c>
      <c r="I150" s="245"/>
      <c r="J150" s="240"/>
      <c r="K150" s="240"/>
      <c r="L150" s="246"/>
      <c r="M150" s="247"/>
      <c r="N150" s="248"/>
      <c r="O150" s="248"/>
      <c r="P150" s="248"/>
      <c r="Q150" s="248"/>
      <c r="R150" s="248"/>
      <c r="S150" s="248"/>
      <c r="T150" s="249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0" t="s">
        <v>198</v>
      </c>
      <c r="AU150" s="250" t="s">
        <v>84</v>
      </c>
      <c r="AV150" s="13" t="s">
        <v>84</v>
      </c>
      <c r="AW150" s="13" t="s">
        <v>32</v>
      </c>
      <c r="AX150" s="13" t="s">
        <v>75</v>
      </c>
      <c r="AY150" s="250" t="s">
        <v>189</v>
      </c>
    </row>
    <row r="151" s="16" customFormat="1">
      <c r="A151" s="16"/>
      <c r="B151" s="272"/>
      <c r="C151" s="273"/>
      <c r="D151" s="241" t="s">
        <v>198</v>
      </c>
      <c r="E151" s="274" t="s">
        <v>1</v>
      </c>
      <c r="F151" s="275" t="s">
        <v>223</v>
      </c>
      <c r="G151" s="273"/>
      <c r="H151" s="276">
        <v>141.5</v>
      </c>
      <c r="I151" s="277"/>
      <c r="J151" s="273"/>
      <c r="K151" s="273"/>
      <c r="L151" s="278"/>
      <c r="M151" s="279"/>
      <c r="N151" s="280"/>
      <c r="O151" s="280"/>
      <c r="P151" s="280"/>
      <c r="Q151" s="280"/>
      <c r="R151" s="280"/>
      <c r="S151" s="280"/>
      <c r="T151" s="281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T151" s="282" t="s">
        <v>198</v>
      </c>
      <c r="AU151" s="282" t="s">
        <v>84</v>
      </c>
      <c r="AV151" s="16" t="s">
        <v>212</v>
      </c>
      <c r="AW151" s="16" t="s">
        <v>32</v>
      </c>
      <c r="AX151" s="16" t="s">
        <v>75</v>
      </c>
      <c r="AY151" s="282" t="s">
        <v>189</v>
      </c>
    </row>
    <row r="152" s="14" customFormat="1">
      <c r="A152" s="14"/>
      <c r="B152" s="251"/>
      <c r="C152" s="252"/>
      <c r="D152" s="241" t="s">
        <v>198</v>
      </c>
      <c r="E152" s="253" t="s">
        <v>1</v>
      </c>
      <c r="F152" s="254" t="s">
        <v>360</v>
      </c>
      <c r="G152" s="252"/>
      <c r="H152" s="253" t="s">
        <v>1</v>
      </c>
      <c r="I152" s="255"/>
      <c r="J152" s="252"/>
      <c r="K152" s="252"/>
      <c r="L152" s="256"/>
      <c r="M152" s="257"/>
      <c r="N152" s="258"/>
      <c r="O152" s="258"/>
      <c r="P152" s="258"/>
      <c r="Q152" s="258"/>
      <c r="R152" s="258"/>
      <c r="S152" s="258"/>
      <c r="T152" s="259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0" t="s">
        <v>198</v>
      </c>
      <c r="AU152" s="260" t="s">
        <v>84</v>
      </c>
      <c r="AV152" s="14" t="s">
        <v>82</v>
      </c>
      <c r="AW152" s="14" t="s">
        <v>32</v>
      </c>
      <c r="AX152" s="14" t="s">
        <v>75</v>
      </c>
      <c r="AY152" s="260" t="s">
        <v>189</v>
      </c>
    </row>
    <row r="153" s="15" customFormat="1">
      <c r="A153" s="15"/>
      <c r="B153" s="261"/>
      <c r="C153" s="262"/>
      <c r="D153" s="241" t="s">
        <v>198</v>
      </c>
      <c r="E153" s="263" t="s">
        <v>1</v>
      </c>
      <c r="F153" s="264" t="s">
        <v>211</v>
      </c>
      <c r="G153" s="262"/>
      <c r="H153" s="265">
        <v>141.5</v>
      </c>
      <c r="I153" s="266"/>
      <c r="J153" s="262"/>
      <c r="K153" s="262"/>
      <c r="L153" s="267"/>
      <c r="M153" s="268"/>
      <c r="N153" s="269"/>
      <c r="O153" s="269"/>
      <c r="P153" s="269"/>
      <c r="Q153" s="269"/>
      <c r="R153" s="269"/>
      <c r="S153" s="269"/>
      <c r="T153" s="270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71" t="s">
        <v>198</v>
      </c>
      <c r="AU153" s="271" t="s">
        <v>84</v>
      </c>
      <c r="AV153" s="15" t="s">
        <v>196</v>
      </c>
      <c r="AW153" s="15" t="s">
        <v>32</v>
      </c>
      <c r="AX153" s="15" t="s">
        <v>82</v>
      </c>
      <c r="AY153" s="271" t="s">
        <v>189</v>
      </c>
    </row>
    <row r="154" s="2" customFormat="1" ht="16.5" customHeight="1">
      <c r="A154" s="39"/>
      <c r="B154" s="40"/>
      <c r="C154" s="227" t="s">
        <v>196</v>
      </c>
      <c r="D154" s="227" t="s">
        <v>191</v>
      </c>
      <c r="E154" s="228" t="s">
        <v>225</v>
      </c>
      <c r="F154" s="229" t="s">
        <v>226</v>
      </c>
      <c r="G154" s="230" t="s">
        <v>202</v>
      </c>
      <c r="H154" s="231">
        <v>62.600000000000001</v>
      </c>
      <c r="I154" s="232"/>
      <c r="J154" s="231">
        <f>ROUND(I154*H154,2)</f>
        <v>0</v>
      </c>
      <c r="K154" s="229" t="s">
        <v>195</v>
      </c>
      <c r="L154" s="45"/>
      <c r="M154" s="233" t="s">
        <v>1</v>
      </c>
      <c r="N154" s="234" t="s">
        <v>40</v>
      </c>
      <c r="O154" s="92"/>
      <c r="P154" s="235">
        <f>O154*H154</f>
        <v>0</v>
      </c>
      <c r="Q154" s="235">
        <v>0</v>
      </c>
      <c r="R154" s="235">
        <f>Q154*H154</f>
        <v>0</v>
      </c>
      <c r="S154" s="235">
        <v>0</v>
      </c>
      <c r="T154" s="236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7" t="s">
        <v>196</v>
      </c>
      <c r="AT154" s="237" t="s">
        <v>191</v>
      </c>
      <c r="AU154" s="237" t="s">
        <v>84</v>
      </c>
      <c r="AY154" s="18" t="s">
        <v>189</v>
      </c>
      <c r="BE154" s="238">
        <f>IF(N154="základní",J154,0)</f>
        <v>0</v>
      </c>
      <c r="BF154" s="238">
        <f>IF(N154="snížená",J154,0)</f>
        <v>0</v>
      </c>
      <c r="BG154" s="238">
        <f>IF(N154="zákl. přenesená",J154,0)</f>
        <v>0</v>
      </c>
      <c r="BH154" s="238">
        <f>IF(N154="sníž. přenesená",J154,0)</f>
        <v>0</v>
      </c>
      <c r="BI154" s="238">
        <f>IF(N154="nulová",J154,0)</f>
        <v>0</v>
      </c>
      <c r="BJ154" s="18" t="s">
        <v>82</v>
      </c>
      <c r="BK154" s="238">
        <f>ROUND(I154*H154,2)</f>
        <v>0</v>
      </c>
      <c r="BL154" s="18" t="s">
        <v>196</v>
      </c>
      <c r="BM154" s="237" t="s">
        <v>361</v>
      </c>
    </row>
    <row r="155" s="14" customFormat="1">
      <c r="A155" s="14"/>
      <c r="B155" s="251"/>
      <c r="C155" s="252"/>
      <c r="D155" s="241" t="s">
        <v>198</v>
      </c>
      <c r="E155" s="253" t="s">
        <v>1</v>
      </c>
      <c r="F155" s="254" t="s">
        <v>228</v>
      </c>
      <c r="G155" s="252"/>
      <c r="H155" s="253" t="s">
        <v>1</v>
      </c>
      <c r="I155" s="255"/>
      <c r="J155" s="252"/>
      <c r="K155" s="252"/>
      <c r="L155" s="256"/>
      <c r="M155" s="257"/>
      <c r="N155" s="258"/>
      <c r="O155" s="258"/>
      <c r="P155" s="258"/>
      <c r="Q155" s="258"/>
      <c r="R155" s="258"/>
      <c r="S155" s="258"/>
      <c r="T155" s="259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0" t="s">
        <v>198</v>
      </c>
      <c r="AU155" s="260" t="s">
        <v>84</v>
      </c>
      <c r="AV155" s="14" t="s">
        <v>82</v>
      </c>
      <c r="AW155" s="14" t="s">
        <v>32</v>
      </c>
      <c r="AX155" s="14" t="s">
        <v>75</v>
      </c>
      <c r="AY155" s="260" t="s">
        <v>189</v>
      </c>
    </row>
    <row r="156" s="13" customFormat="1">
      <c r="A156" s="13"/>
      <c r="B156" s="239"/>
      <c r="C156" s="240"/>
      <c r="D156" s="241" t="s">
        <v>198</v>
      </c>
      <c r="E156" s="242" t="s">
        <v>1</v>
      </c>
      <c r="F156" s="243" t="s">
        <v>362</v>
      </c>
      <c r="G156" s="240"/>
      <c r="H156" s="244">
        <v>62.600000000000001</v>
      </c>
      <c r="I156" s="245"/>
      <c r="J156" s="240"/>
      <c r="K156" s="240"/>
      <c r="L156" s="246"/>
      <c r="M156" s="247"/>
      <c r="N156" s="248"/>
      <c r="O156" s="248"/>
      <c r="P156" s="248"/>
      <c r="Q156" s="248"/>
      <c r="R156" s="248"/>
      <c r="S156" s="248"/>
      <c r="T156" s="249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0" t="s">
        <v>198</v>
      </c>
      <c r="AU156" s="250" t="s">
        <v>84</v>
      </c>
      <c r="AV156" s="13" t="s">
        <v>84</v>
      </c>
      <c r="AW156" s="13" t="s">
        <v>32</v>
      </c>
      <c r="AX156" s="13" t="s">
        <v>82</v>
      </c>
      <c r="AY156" s="250" t="s">
        <v>189</v>
      </c>
    </row>
    <row r="157" s="2" customFormat="1" ht="16.5" customHeight="1">
      <c r="A157" s="39"/>
      <c r="B157" s="40"/>
      <c r="C157" s="283" t="s">
        <v>230</v>
      </c>
      <c r="D157" s="283" t="s">
        <v>231</v>
      </c>
      <c r="E157" s="284" t="s">
        <v>232</v>
      </c>
      <c r="F157" s="285" t="s">
        <v>233</v>
      </c>
      <c r="G157" s="286" t="s">
        <v>234</v>
      </c>
      <c r="H157" s="287">
        <v>118.90000000000001</v>
      </c>
      <c r="I157" s="288"/>
      <c r="J157" s="287">
        <f>ROUND(I157*H157,2)</f>
        <v>0</v>
      </c>
      <c r="K157" s="285" t="s">
        <v>195</v>
      </c>
      <c r="L157" s="289"/>
      <c r="M157" s="290" t="s">
        <v>1</v>
      </c>
      <c r="N157" s="291" t="s">
        <v>40</v>
      </c>
      <c r="O157" s="92"/>
      <c r="P157" s="235">
        <f>O157*H157</f>
        <v>0</v>
      </c>
      <c r="Q157" s="235">
        <v>0</v>
      </c>
      <c r="R157" s="235">
        <f>Q157*H157</f>
        <v>0</v>
      </c>
      <c r="S157" s="235">
        <v>0</v>
      </c>
      <c r="T157" s="236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7" t="s">
        <v>235</v>
      </c>
      <c r="AT157" s="237" t="s">
        <v>231</v>
      </c>
      <c r="AU157" s="237" t="s">
        <v>84</v>
      </c>
      <c r="AY157" s="18" t="s">
        <v>189</v>
      </c>
      <c r="BE157" s="238">
        <f>IF(N157="základní",J157,0)</f>
        <v>0</v>
      </c>
      <c r="BF157" s="238">
        <f>IF(N157="snížená",J157,0)</f>
        <v>0</v>
      </c>
      <c r="BG157" s="238">
        <f>IF(N157="zákl. přenesená",J157,0)</f>
        <v>0</v>
      </c>
      <c r="BH157" s="238">
        <f>IF(N157="sníž. přenesená",J157,0)</f>
        <v>0</v>
      </c>
      <c r="BI157" s="238">
        <f>IF(N157="nulová",J157,0)</f>
        <v>0</v>
      </c>
      <c r="BJ157" s="18" t="s">
        <v>82</v>
      </c>
      <c r="BK157" s="238">
        <f>ROUND(I157*H157,2)</f>
        <v>0</v>
      </c>
      <c r="BL157" s="18" t="s">
        <v>196</v>
      </c>
      <c r="BM157" s="237" t="s">
        <v>363</v>
      </c>
    </row>
    <row r="158" s="13" customFormat="1">
      <c r="A158" s="13"/>
      <c r="B158" s="239"/>
      <c r="C158" s="240"/>
      <c r="D158" s="241" t="s">
        <v>198</v>
      </c>
      <c r="E158" s="242" t="s">
        <v>1</v>
      </c>
      <c r="F158" s="243" t="s">
        <v>364</v>
      </c>
      <c r="G158" s="240"/>
      <c r="H158" s="244">
        <v>118.90000000000001</v>
      </c>
      <c r="I158" s="245"/>
      <c r="J158" s="240"/>
      <c r="K158" s="240"/>
      <c r="L158" s="246"/>
      <c r="M158" s="247"/>
      <c r="N158" s="248"/>
      <c r="O158" s="248"/>
      <c r="P158" s="248"/>
      <c r="Q158" s="248"/>
      <c r="R158" s="248"/>
      <c r="S158" s="248"/>
      <c r="T158" s="249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0" t="s">
        <v>198</v>
      </c>
      <c r="AU158" s="250" t="s">
        <v>84</v>
      </c>
      <c r="AV158" s="13" t="s">
        <v>84</v>
      </c>
      <c r="AW158" s="13" t="s">
        <v>32</v>
      </c>
      <c r="AX158" s="13" t="s">
        <v>82</v>
      </c>
      <c r="AY158" s="250" t="s">
        <v>189</v>
      </c>
    </row>
    <row r="159" s="2" customFormat="1" ht="37.8" customHeight="1">
      <c r="A159" s="39"/>
      <c r="B159" s="40"/>
      <c r="C159" s="227" t="s">
        <v>239</v>
      </c>
      <c r="D159" s="227" t="s">
        <v>191</v>
      </c>
      <c r="E159" s="228" t="s">
        <v>323</v>
      </c>
      <c r="F159" s="229" t="s">
        <v>324</v>
      </c>
      <c r="G159" s="230" t="s">
        <v>202</v>
      </c>
      <c r="H159" s="231">
        <v>89.5</v>
      </c>
      <c r="I159" s="232"/>
      <c r="J159" s="231">
        <f>ROUND(I159*H159,2)</f>
        <v>0</v>
      </c>
      <c r="K159" s="229" t="s">
        <v>195</v>
      </c>
      <c r="L159" s="45"/>
      <c r="M159" s="233" t="s">
        <v>1</v>
      </c>
      <c r="N159" s="234" t="s">
        <v>40</v>
      </c>
      <c r="O159" s="92"/>
      <c r="P159" s="235">
        <f>O159*H159</f>
        <v>0</v>
      </c>
      <c r="Q159" s="235">
        <v>0</v>
      </c>
      <c r="R159" s="235">
        <f>Q159*H159</f>
        <v>0</v>
      </c>
      <c r="S159" s="235">
        <v>0</v>
      </c>
      <c r="T159" s="236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7" t="s">
        <v>196</v>
      </c>
      <c r="AT159" s="237" t="s">
        <v>191</v>
      </c>
      <c r="AU159" s="237" t="s">
        <v>84</v>
      </c>
      <c r="AY159" s="18" t="s">
        <v>189</v>
      </c>
      <c r="BE159" s="238">
        <f>IF(N159="základní",J159,0)</f>
        <v>0</v>
      </c>
      <c r="BF159" s="238">
        <f>IF(N159="snížená",J159,0)</f>
        <v>0</v>
      </c>
      <c r="BG159" s="238">
        <f>IF(N159="zákl. přenesená",J159,0)</f>
        <v>0</v>
      </c>
      <c r="BH159" s="238">
        <f>IF(N159="sníž. přenesená",J159,0)</f>
        <v>0</v>
      </c>
      <c r="BI159" s="238">
        <f>IF(N159="nulová",J159,0)</f>
        <v>0</v>
      </c>
      <c r="BJ159" s="18" t="s">
        <v>82</v>
      </c>
      <c r="BK159" s="238">
        <f>ROUND(I159*H159,2)</f>
        <v>0</v>
      </c>
      <c r="BL159" s="18" t="s">
        <v>196</v>
      </c>
      <c r="BM159" s="237" t="s">
        <v>365</v>
      </c>
    </row>
    <row r="160" s="14" customFormat="1">
      <c r="A160" s="14"/>
      <c r="B160" s="251"/>
      <c r="C160" s="252"/>
      <c r="D160" s="241" t="s">
        <v>198</v>
      </c>
      <c r="E160" s="253" t="s">
        <v>1</v>
      </c>
      <c r="F160" s="254" t="s">
        <v>243</v>
      </c>
      <c r="G160" s="252"/>
      <c r="H160" s="253" t="s">
        <v>1</v>
      </c>
      <c r="I160" s="255"/>
      <c r="J160" s="252"/>
      <c r="K160" s="252"/>
      <c r="L160" s="256"/>
      <c r="M160" s="257"/>
      <c r="N160" s="258"/>
      <c r="O160" s="258"/>
      <c r="P160" s="258"/>
      <c r="Q160" s="258"/>
      <c r="R160" s="258"/>
      <c r="S160" s="258"/>
      <c r="T160" s="259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0" t="s">
        <v>198</v>
      </c>
      <c r="AU160" s="260" t="s">
        <v>84</v>
      </c>
      <c r="AV160" s="14" t="s">
        <v>82</v>
      </c>
      <c r="AW160" s="14" t="s">
        <v>32</v>
      </c>
      <c r="AX160" s="14" t="s">
        <v>75</v>
      </c>
      <c r="AY160" s="260" t="s">
        <v>189</v>
      </c>
    </row>
    <row r="161" s="13" customFormat="1">
      <c r="A161" s="13"/>
      <c r="B161" s="239"/>
      <c r="C161" s="240"/>
      <c r="D161" s="241" t="s">
        <v>198</v>
      </c>
      <c r="E161" s="242" t="s">
        <v>1</v>
      </c>
      <c r="F161" s="243" t="s">
        <v>366</v>
      </c>
      <c r="G161" s="240"/>
      <c r="H161" s="244">
        <v>89.5</v>
      </c>
      <c r="I161" s="245"/>
      <c r="J161" s="240"/>
      <c r="K161" s="240"/>
      <c r="L161" s="246"/>
      <c r="M161" s="247"/>
      <c r="N161" s="248"/>
      <c r="O161" s="248"/>
      <c r="P161" s="248"/>
      <c r="Q161" s="248"/>
      <c r="R161" s="248"/>
      <c r="S161" s="248"/>
      <c r="T161" s="249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0" t="s">
        <v>198</v>
      </c>
      <c r="AU161" s="250" t="s">
        <v>84</v>
      </c>
      <c r="AV161" s="13" t="s">
        <v>84</v>
      </c>
      <c r="AW161" s="13" t="s">
        <v>32</v>
      </c>
      <c r="AX161" s="13" t="s">
        <v>82</v>
      </c>
      <c r="AY161" s="250" t="s">
        <v>189</v>
      </c>
    </row>
    <row r="162" s="2" customFormat="1" ht="33" customHeight="1">
      <c r="A162" s="39"/>
      <c r="B162" s="40"/>
      <c r="C162" s="227" t="s">
        <v>245</v>
      </c>
      <c r="D162" s="227" t="s">
        <v>191</v>
      </c>
      <c r="E162" s="228" t="s">
        <v>246</v>
      </c>
      <c r="F162" s="229" t="s">
        <v>247</v>
      </c>
      <c r="G162" s="230" t="s">
        <v>234</v>
      </c>
      <c r="H162" s="231">
        <v>143.19999999999999</v>
      </c>
      <c r="I162" s="232"/>
      <c r="J162" s="231">
        <f>ROUND(I162*H162,2)</f>
        <v>0</v>
      </c>
      <c r="K162" s="229" t="s">
        <v>195</v>
      </c>
      <c r="L162" s="45"/>
      <c r="M162" s="233" t="s">
        <v>1</v>
      </c>
      <c r="N162" s="234" t="s">
        <v>40</v>
      </c>
      <c r="O162" s="92"/>
      <c r="P162" s="235">
        <f>O162*H162</f>
        <v>0</v>
      </c>
      <c r="Q162" s="235">
        <v>0</v>
      </c>
      <c r="R162" s="235">
        <f>Q162*H162</f>
        <v>0</v>
      </c>
      <c r="S162" s="235">
        <v>0</v>
      </c>
      <c r="T162" s="236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7" t="s">
        <v>196</v>
      </c>
      <c r="AT162" s="237" t="s">
        <v>191</v>
      </c>
      <c r="AU162" s="237" t="s">
        <v>84</v>
      </c>
      <c r="AY162" s="18" t="s">
        <v>189</v>
      </c>
      <c r="BE162" s="238">
        <f>IF(N162="základní",J162,0)</f>
        <v>0</v>
      </c>
      <c r="BF162" s="238">
        <f>IF(N162="snížená",J162,0)</f>
        <v>0</v>
      </c>
      <c r="BG162" s="238">
        <f>IF(N162="zákl. přenesená",J162,0)</f>
        <v>0</v>
      </c>
      <c r="BH162" s="238">
        <f>IF(N162="sníž. přenesená",J162,0)</f>
        <v>0</v>
      </c>
      <c r="BI162" s="238">
        <f>IF(N162="nulová",J162,0)</f>
        <v>0</v>
      </c>
      <c r="BJ162" s="18" t="s">
        <v>82</v>
      </c>
      <c r="BK162" s="238">
        <f>ROUND(I162*H162,2)</f>
        <v>0</v>
      </c>
      <c r="BL162" s="18" t="s">
        <v>196</v>
      </c>
      <c r="BM162" s="237" t="s">
        <v>367</v>
      </c>
    </row>
    <row r="163" s="13" customFormat="1">
      <c r="A163" s="13"/>
      <c r="B163" s="239"/>
      <c r="C163" s="240"/>
      <c r="D163" s="241" t="s">
        <v>198</v>
      </c>
      <c r="E163" s="242" t="s">
        <v>1</v>
      </c>
      <c r="F163" s="243" t="s">
        <v>368</v>
      </c>
      <c r="G163" s="240"/>
      <c r="H163" s="244">
        <v>143.19999999999999</v>
      </c>
      <c r="I163" s="245"/>
      <c r="J163" s="240"/>
      <c r="K163" s="240"/>
      <c r="L163" s="246"/>
      <c r="M163" s="247"/>
      <c r="N163" s="248"/>
      <c r="O163" s="248"/>
      <c r="P163" s="248"/>
      <c r="Q163" s="248"/>
      <c r="R163" s="248"/>
      <c r="S163" s="248"/>
      <c r="T163" s="249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0" t="s">
        <v>198</v>
      </c>
      <c r="AU163" s="250" t="s">
        <v>84</v>
      </c>
      <c r="AV163" s="13" t="s">
        <v>84</v>
      </c>
      <c r="AW163" s="13" t="s">
        <v>32</v>
      </c>
      <c r="AX163" s="13" t="s">
        <v>82</v>
      </c>
      <c r="AY163" s="250" t="s">
        <v>189</v>
      </c>
    </row>
    <row r="164" s="2" customFormat="1" ht="16.5" customHeight="1">
      <c r="A164" s="39"/>
      <c r="B164" s="40"/>
      <c r="C164" s="227" t="s">
        <v>235</v>
      </c>
      <c r="D164" s="227" t="s">
        <v>191</v>
      </c>
      <c r="E164" s="228" t="s">
        <v>250</v>
      </c>
      <c r="F164" s="229" t="s">
        <v>251</v>
      </c>
      <c r="G164" s="230" t="s">
        <v>252</v>
      </c>
      <c r="H164" s="231">
        <v>8</v>
      </c>
      <c r="I164" s="232"/>
      <c r="J164" s="231">
        <f>ROUND(I164*H164,2)</f>
        <v>0</v>
      </c>
      <c r="K164" s="229" t="s">
        <v>1</v>
      </c>
      <c r="L164" s="45"/>
      <c r="M164" s="233" t="s">
        <v>1</v>
      </c>
      <c r="N164" s="234" t="s">
        <v>40</v>
      </c>
      <c r="O164" s="92"/>
      <c r="P164" s="235">
        <f>O164*H164</f>
        <v>0</v>
      </c>
      <c r="Q164" s="235">
        <v>0</v>
      </c>
      <c r="R164" s="235">
        <f>Q164*H164</f>
        <v>0</v>
      </c>
      <c r="S164" s="235">
        <v>0</v>
      </c>
      <c r="T164" s="236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7" t="s">
        <v>196</v>
      </c>
      <c r="AT164" s="237" t="s">
        <v>191</v>
      </c>
      <c r="AU164" s="237" t="s">
        <v>84</v>
      </c>
      <c r="AY164" s="18" t="s">
        <v>189</v>
      </c>
      <c r="BE164" s="238">
        <f>IF(N164="základní",J164,0)</f>
        <v>0</v>
      </c>
      <c r="BF164" s="238">
        <f>IF(N164="snížená",J164,0)</f>
        <v>0</v>
      </c>
      <c r="BG164" s="238">
        <f>IF(N164="zákl. přenesená",J164,0)</f>
        <v>0</v>
      </c>
      <c r="BH164" s="238">
        <f>IF(N164="sníž. přenesená",J164,0)</f>
        <v>0</v>
      </c>
      <c r="BI164" s="238">
        <f>IF(N164="nulová",J164,0)</f>
        <v>0</v>
      </c>
      <c r="BJ164" s="18" t="s">
        <v>82</v>
      </c>
      <c r="BK164" s="238">
        <f>ROUND(I164*H164,2)</f>
        <v>0</v>
      </c>
      <c r="BL164" s="18" t="s">
        <v>196</v>
      </c>
      <c r="BM164" s="237" t="s">
        <v>369</v>
      </c>
    </row>
    <row r="165" s="14" customFormat="1">
      <c r="A165" s="14"/>
      <c r="B165" s="251"/>
      <c r="C165" s="252"/>
      <c r="D165" s="241" t="s">
        <v>198</v>
      </c>
      <c r="E165" s="253" t="s">
        <v>1</v>
      </c>
      <c r="F165" s="254" t="s">
        <v>254</v>
      </c>
      <c r="G165" s="252"/>
      <c r="H165" s="253" t="s">
        <v>1</v>
      </c>
      <c r="I165" s="255"/>
      <c r="J165" s="252"/>
      <c r="K165" s="252"/>
      <c r="L165" s="256"/>
      <c r="M165" s="257"/>
      <c r="N165" s="258"/>
      <c r="O165" s="258"/>
      <c r="P165" s="258"/>
      <c r="Q165" s="258"/>
      <c r="R165" s="258"/>
      <c r="S165" s="258"/>
      <c r="T165" s="259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0" t="s">
        <v>198</v>
      </c>
      <c r="AU165" s="260" t="s">
        <v>84</v>
      </c>
      <c r="AV165" s="14" t="s">
        <v>82</v>
      </c>
      <c r="AW165" s="14" t="s">
        <v>32</v>
      </c>
      <c r="AX165" s="14" t="s">
        <v>75</v>
      </c>
      <c r="AY165" s="260" t="s">
        <v>189</v>
      </c>
    </row>
    <row r="166" s="13" customFormat="1">
      <c r="A166" s="13"/>
      <c r="B166" s="239"/>
      <c r="C166" s="240"/>
      <c r="D166" s="241" t="s">
        <v>198</v>
      </c>
      <c r="E166" s="242" t="s">
        <v>1</v>
      </c>
      <c r="F166" s="243" t="s">
        <v>370</v>
      </c>
      <c r="G166" s="240"/>
      <c r="H166" s="244">
        <v>8</v>
      </c>
      <c r="I166" s="245"/>
      <c r="J166" s="240"/>
      <c r="K166" s="240"/>
      <c r="L166" s="246"/>
      <c r="M166" s="247"/>
      <c r="N166" s="248"/>
      <c r="O166" s="248"/>
      <c r="P166" s="248"/>
      <c r="Q166" s="248"/>
      <c r="R166" s="248"/>
      <c r="S166" s="248"/>
      <c r="T166" s="249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0" t="s">
        <v>198</v>
      </c>
      <c r="AU166" s="250" t="s">
        <v>84</v>
      </c>
      <c r="AV166" s="13" t="s">
        <v>84</v>
      </c>
      <c r="AW166" s="13" t="s">
        <v>32</v>
      </c>
      <c r="AX166" s="13" t="s">
        <v>82</v>
      </c>
      <c r="AY166" s="250" t="s">
        <v>189</v>
      </c>
    </row>
    <row r="167" s="12" customFormat="1" ht="22.8" customHeight="1">
      <c r="A167" s="12"/>
      <c r="B167" s="211"/>
      <c r="C167" s="212"/>
      <c r="D167" s="213" t="s">
        <v>74</v>
      </c>
      <c r="E167" s="225" t="s">
        <v>196</v>
      </c>
      <c r="F167" s="225" t="s">
        <v>256</v>
      </c>
      <c r="G167" s="212"/>
      <c r="H167" s="212"/>
      <c r="I167" s="215"/>
      <c r="J167" s="226">
        <f>BK167</f>
        <v>0</v>
      </c>
      <c r="K167" s="212"/>
      <c r="L167" s="217"/>
      <c r="M167" s="218"/>
      <c r="N167" s="219"/>
      <c r="O167" s="219"/>
      <c r="P167" s="220">
        <f>SUM(P168:P186)</f>
        <v>0</v>
      </c>
      <c r="Q167" s="219"/>
      <c r="R167" s="220">
        <f>SUM(R168:R186)</f>
        <v>8.4302819999999983</v>
      </c>
      <c r="S167" s="219"/>
      <c r="T167" s="221">
        <f>SUM(T168:T186)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22" t="s">
        <v>82</v>
      </c>
      <c r="AT167" s="223" t="s">
        <v>74</v>
      </c>
      <c r="AU167" s="223" t="s">
        <v>82</v>
      </c>
      <c r="AY167" s="222" t="s">
        <v>189</v>
      </c>
      <c r="BK167" s="224">
        <f>SUM(BK168:BK186)</f>
        <v>0</v>
      </c>
    </row>
    <row r="168" s="2" customFormat="1" ht="24.15" customHeight="1">
      <c r="A168" s="39"/>
      <c r="B168" s="40"/>
      <c r="C168" s="227" t="s">
        <v>257</v>
      </c>
      <c r="D168" s="227" t="s">
        <v>191</v>
      </c>
      <c r="E168" s="228" t="s">
        <v>258</v>
      </c>
      <c r="F168" s="229" t="s">
        <v>259</v>
      </c>
      <c r="G168" s="230" t="s">
        <v>202</v>
      </c>
      <c r="H168" s="231">
        <v>20.899999999999999</v>
      </c>
      <c r="I168" s="232"/>
      <c r="J168" s="231">
        <f>ROUND(I168*H168,2)</f>
        <v>0</v>
      </c>
      <c r="K168" s="229" t="s">
        <v>195</v>
      </c>
      <c r="L168" s="45"/>
      <c r="M168" s="233" t="s">
        <v>1</v>
      </c>
      <c r="N168" s="234" t="s">
        <v>40</v>
      </c>
      <c r="O168" s="92"/>
      <c r="P168" s="235">
        <f>O168*H168</f>
        <v>0</v>
      </c>
      <c r="Q168" s="235">
        <v>0</v>
      </c>
      <c r="R168" s="235">
        <f>Q168*H168</f>
        <v>0</v>
      </c>
      <c r="S168" s="235">
        <v>0</v>
      </c>
      <c r="T168" s="236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7" t="s">
        <v>196</v>
      </c>
      <c r="AT168" s="237" t="s">
        <v>191</v>
      </c>
      <c r="AU168" s="237" t="s">
        <v>84</v>
      </c>
      <c r="AY168" s="18" t="s">
        <v>189</v>
      </c>
      <c r="BE168" s="238">
        <f>IF(N168="základní",J168,0)</f>
        <v>0</v>
      </c>
      <c r="BF168" s="238">
        <f>IF(N168="snížená",J168,0)</f>
        <v>0</v>
      </c>
      <c r="BG168" s="238">
        <f>IF(N168="zákl. přenesená",J168,0)</f>
        <v>0</v>
      </c>
      <c r="BH168" s="238">
        <f>IF(N168="sníž. přenesená",J168,0)</f>
        <v>0</v>
      </c>
      <c r="BI168" s="238">
        <f>IF(N168="nulová",J168,0)</f>
        <v>0</v>
      </c>
      <c r="BJ168" s="18" t="s">
        <v>82</v>
      </c>
      <c r="BK168" s="238">
        <f>ROUND(I168*H168,2)</f>
        <v>0</v>
      </c>
      <c r="BL168" s="18" t="s">
        <v>196</v>
      </c>
      <c r="BM168" s="237" t="s">
        <v>371</v>
      </c>
    </row>
    <row r="169" s="14" customFormat="1">
      <c r="A169" s="14"/>
      <c r="B169" s="251"/>
      <c r="C169" s="252"/>
      <c r="D169" s="241" t="s">
        <v>198</v>
      </c>
      <c r="E169" s="253" t="s">
        <v>1</v>
      </c>
      <c r="F169" s="254" t="s">
        <v>261</v>
      </c>
      <c r="G169" s="252"/>
      <c r="H169" s="253" t="s">
        <v>1</v>
      </c>
      <c r="I169" s="255"/>
      <c r="J169" s="252"/>
      <c r="K169" s="252"/>
      <c r="L169" s="256"/>
      <c r="M169" s="257"/>
      <c r="N169" s="258"/>
      <c r="O169" s="258"/>
      <c r="P169" s="258"/>
      <c r="Q169" s="258"/>
      <c r="R169" s="258"/>
      <c r="S169" s="258"/>
      <c r="T169" s="259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0" t="s">
        <v>198</v>
      </c>
      <c r="AU169" s="260" t="s">
        <v>84</v>
      </c>
      <c r="AV169" s="14" t="s">
        <v>82</v>
      </c>
      <c r="AW169" s="14" t="s">
        <v>32</v>
      </c>
      <c r="AX169" s="14" t="s">
        <v>75</v>
      </c>
      <c r="AY169" s="260" t="s">
        <v>189</v>
      </c>
    </row>
    <row r="170" s="13" customFormat="1">
      <c r="A170" s="13"/>
      <c r="B170" s="239"/>
      <c r="C170" s="240"/>
      <c r="D170" s="241" t="s">
        <v>198</v>
      </c>
      <c r="E170" s="242" t="s">
        <v>1</v>
      </c>
      <c r="F170" s="243" t="s">
        <v>372</v>
      </c>
      <c r="G170" s="240"/>
      <c r="H170" s="244">
        <v>20.899999999999999</v>
      </c>
      <c r="I170" s="245"/>
      <c r="J170" s="240"/>
      <c r="K170" s="240"/>
      <c r="L170" s="246"/>
      <c r="M170" s="247"/>
      <c r="N170" s="248"/>
      <c r="O170" s="248"/>
      <c r="P170" s="248"/>
      <c r="Q170" s="248"/>
      <c r="R170" s="248"/>
      <c r="S170" s="248"/>
      <c r="T170" s="249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0" t="s">
        <v>198</v>
      </c>
      <c r="AU170" s="250" t="s">
        <v>84</v>
      </c>
      <c r="AV170" s="13" t="s">
        <v>84</v>
      </c>
      <c r="AW170" s="13" t="s">
        <v>32</v>
      </c>
      <c r="AX170" s="13" t="s">
        <v>82</v>
      </c>
      <c r="AY170" s="250" t="s">
        <v>189</v>
      </c>
    </row>
    <row r="171" s="2" customFormat="1" ht="16.5" customHeight="1">
      <c r="A171" s="39"/>
      <c r="B171" s="40"/>
      <c r="C171" s="227" t="s">
        <v>263</v>
      </c>
      <c r="D171" s="227" t="s">
        <v>191</v>
      </c>
      <c r="E171" s="228" t="s">
        <v>264</v>
      </c>
      <c r="F171" s="229" t="s">
        <v>265</v>
      </c>
      <c r="G171" s="230" t="s">
        <v>266</v>
      </c>
      <c r="H171" s="231">
        <v>208.5</v>
      </c>
      <c r="I171" s="232"/>
      <c r="J171" s="231">
        <f>ROUND(I171*H171,2)</f>
        <v>0</v>
      </c>
      <c r="K171" s="229" t="s">
        <v>195</v>
      </c>
      <c r="L171" s="45"/>
      <c r="M171" s="233" t="s">
        <v>1</v>
      </c>
      <c r="N171" s="234" t="s">
        <v>40</v>
      </c>
      <c r="O171" s="92"/>
      <c r="P171" s="235">
        <f>O171*H171</f>
        <v>0</v>
      </c>
      <c r="Q171" s="235">
        <v>0.001</v>
      </c>
      <c r="R171" s="235">
        <f>Q171*H171</f>
        <v>0.20849999999999999</v>
      </c>
      <c r="S171" s="235">
        <v>0</v>
      </c>
      <c r="T171" s="236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7" t="s">
        <v>196</v>
      </c>
      <c r="AT171" s="237" t="s">
        <v>191</v>
      </c>
      <c r="AU171" s="237" t="s">
        <v>84</v>
      </c>
      <c r="AY171" s="18" t="s">
        <v>189</v>
      </c>
      <c r="BE171" s="238">
        <f>IF(N171="základní",J171,0)</f>
        <v>0</v>
      </c>
      <c r="BF171" s="238">
        <f>IF(N171="snížená",J171,0)</f>
        <v>0</v>
      </c>
      <c r="BG171" s="238">
        <f>IF(N171="zákl. přenesená",J171,0)</f>
        <v>0</v>
      </c>
      <c r="BH171" s="238">
        <f>IF(N171="sníž. přenesená",J171,0)</f>
        <v>0</v>
      </c>
      <c r="BI171" s="238">
        <f>IF(N171="nulová",J171,0)</f>
        <v>0</v>
      </c>
      <c r="BJ171" s="18" t="s">
        <v>82</v>
      </c>
      <c r="BK171" s="238">
        <f>ROUND(I171*H171,2)</f>
        <v>0</v>
      </c>
      <c r="BL171" s="18" t="s">
        <v>196</v>
      </c>
      <c r="BM171" s="237" t="s">
        <v>373</v>
      </c>
    </row>
    <row r="172" s="14" customFormat="1">
      <c r="A172" s="14"/>
      <c r="B172" s="251"/>
      <c r="C172" s="252"/>
      <c r="D172" s="241" t="s">
        <v>198</v>
      </c>
      <c r="E172" s="253" t="s">
        <v>1</v>
      </c>
      <c r="F172" s="254" t="s">
        <v>268</v>
      </c>
      <c r="G172" s="252"/>
      <c r="H172" s="253" t="s">
        <v>1</v>
      </c>
      <c r="I172" s="255"/>
      <c r="J172" s="252"/>
      <c r="K172" s="252"/>
      <c r="L172" s="256"/>
      <c r="M172" s="257"/>
      <c r="N172" s="258"/>
      <c r="O172" s="258"/>
      <c r="P172" s="258"/>
      <c r="Q172" s="258"/>
      <c r="R172" s="258"/>
      <c r="S172" s="258"/>
      <c r="T172" s="259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0" t="s">
        <v>198</v>
      </c>
      <c r="AU172" s="260" t="s">
        <v>84</v>
      </c>
      <c r="AV172" s="14" t="s">
        <v>82</v>
      </c>
      <c r="AW172" s="14" t="s">
        <v>32</v>
      </c>
      <c r="AX172" s="14" t="s">
        <v>75</v>
      </c>
      <c r="AY172" s="260" t="s">
        <v>189</v>
      </c>
    </row>
    <row r="173" s="13" customFormat="1">
      <c r="A173" s="13"/>
      <c r="B173" s="239"/>
      <c r="C173" s="240"/>
      <c r="D173" s="241" t="s">
        <v>198</v>
      </c>
      <c r="E173" s="242" t="s">
        <v>1</v>
      </c>
      <c r="F173" s="243" t="s">
        <v>374</v>
      </c>
      <c r="G173" s="240"/>
      <c r="H173" s="244">
        <v>208.5</v>
      </c>
      <c r="I173" s="245"/>
      <c r="J173" s="240"/>
      <c r="K173" s="240"/>
      <c r="L173" s="246"/>
      <c r="M173" s="247"/>
      <c r="N173" s="248"/>
      <c r="O173" s="248"/>
      <c r="P173" s="248"/>
      <c r="Q173" s="248"/>
      <c r="R173" s="248"/>
      <c r="S173" s="248"/>
      <c r="T173" s="249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0" t="s">
        <v>198</v>
      </c>
      <c r="AU173" s="250" t="s">
        <v>84</v>
      </c>
      <c r="AV173" s="13" t="s">
        <v>84</v>
      </c>
      <c r="AW173" s="13" t="s">
        <v>32</v>
      </c>
      <c r="AX173" s="13" t="s">
        <v>82</v>
      </c>
      <c r="AY173" s="250" t="s">
        <v>189</v>
      </c>
    </row>
    <row r="174" s="2" customFormat="1" ht="16.5" customHeight="1">
      <c r="A174" s="39"/>
      <c r="B174" s="40"/>
      <c r="C174" s="283" t="s">
        <v>270</v>
      </c>
      <c r="D174" s="283" t="s">
        <v>231</v>
      </c>
      <c r="E174" s="284" t="s">
        <v>271</v>
      </c>
      <c r="F174" s="285" t="s">
        <v>272</v>
      </c>
      <c r="G174" s="286" t="s">
        <v>266</v>
      </c>
      <c r="H174" s="287">
        <v>208.5</v>
      </c>
      <c r="I174" s="288"/>
      <c r="J174" s="287">
        <f>ROUND(I174*H174,2)</f>
        <v>0</v>
      </c>
      <c r="K174" s="285" t="s">
        <v>195</v>
      </c>
      <c r="L174" s="289"/>
      <c r="M174" s="290" t="s">
        <v>1</v>
      </c>
      <c r="N174" s="291" t="s">
        <v>40</v>
      </c>
      <c r="O174" s="92"/>
      <c r="P174" s="235">
        <f>O174*H174</f>
        <v>0</v>
      </c>
      <c r="Q174" s="235">
        <v>0.00020000000000000001</v>
      </c>
      <c r="R174" s="235">
        <f>Q174*H174</f>
        <v>0.041700000000000001</v>
      </c>
      <c r="S174" s="235">
        <v>0</v>
      </c>
      <c r="T174" s="236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7" t="s">
        <v>235</v>
      </c>
      <c r="AT174" s="237" t="s">
        <v>231</v>
      </c>
      <c r="AU174" s="237" t="s">
        <v>84</v>
      </c>
      <c r="AY174" s="18" t="s">
        <v>189</v>
      </c>
      <c r="BE174" s="238">
        <f>IF(N174="základní",J174,0)</f>
        <v>0</v>
      </c>
      <c r="BF174" s="238">
        <f>IF(N174="snížená",J174,0)</f>
        <v>0</v>
      </c>
      <c r="BG174" s="238">
        <f>IF(N174="zákl. přenesená",J174,0)</f>
        <v>0</v>
      </c>
      <c r="BH174" s="238">
        <f>IF(N174="sníž. přenesená",J174,0)</f>
        <v>0</v>
      </c>
      <c r="BI174" s="238">
        <f>IF(N174="nulová",J174,0)</f>
        <v>0</v>
      </c>
      <c r="BJ174" s="18" t="s">
        <v>82</v>
      </c>
      <c r="BK174" s="238">
        <f>ROUND(I174*H174,2)</f>
        <v>0</v>
      </c>
      <c r="BL174" s="18" t="s">
        <v>196</v>
      </c>
      <c r="BM174" s="237" t="s">
        <v>375</v>
      </c>
    </row>
    <row r="175" s="13" customFormat="1">
      <c r="A175" s="13"/>
      <c r="B175" s="239"/>
      <c r="C175" s="240"/>
      <c r="D175" s="241" t="s">
        <v>198</v>
      </c>
      <c r="E175" s="242" t="s">
        <v>1</v>
      </c>
      <c r="F175" s="243" t="s">
        <v>376</v>
      </c>
      <c r="G175" s="240"/>
      <c r="H175" s="244">
        <v>208.5</v>
      </c>
      <c r="I175" s="245"/>
      <c r="J175" s="240"/>
      <c r="K175" s="240"/>
      <c r="L175" s="246"/>
      <c r="M175" s="247"/>
      <c r="N175" s="248"/>
      <c r="O175" s="248"/>
      <c r="P175" s="248"/>
      <c r="Q175" s="248"/>
      <c r="R175" s="248"/>
      <c r="S175" s="248"/>
      <c r="T175" s="249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0" t="s">
        <v>198</v>
      </c>
      <c r="AU175" s="250" t="s">
        <v>84</v>
      </c>
      <c r="AV175" s="13" t="s">
        <v>84</v>
      </c>
      <c r="AW175" s="13" t="s">
        <v>32</v>
      </c>
      <c r="AX175" s="13" t="s">
        <v>82</v>
      </c>
      <c r="AY175" s="250" t="s">
        <v>189</v>
      </c>
    </row>
    <row r="176" s="2" customFormat="1" ht="24.15" customHeight="1">
      <c r="A176" s="39"/>
      <c r="B176" s="40"/>
      <c r="C176" s="227" t="s">
        <v>276</v>
      </c>
      <c r="D176" s="227" t="s">
        <v>191</v>
      </c>
      <c r="E176" s="228" t="s">
        <v>377</v>
      </c>
      <c r="F176" s="229" t="s">
        <v>378</v>
      </c>
      <c r="G176" s="230" t="s">
        <v>202</v>
      </c>
      <c r="H176" s="231">
        <v>0.80000000000000004</v>
      </c>
      <c r="I176" s="232"/>
      <c r="J176" s="231">
        <f>ROUND(I176*H176,2)</f>
        <v>0</v>
      </c>
      <c r="K176" s="229" t="s">
        <v>195</v>
      </c>
      <c r="L176" s="45"/>
      <c r="M176" s="233" t="s">
        <v>1</v>
      </c>
      <c r="N176" s="234" t="s">
        <v>40</v>
      </c>
      <c r="O176" s="92"/>
      <c r="P176" s="235">
        <f>O176*H176</f>
        <v>0</v>
      </c>
      <c r="Q176" s="235">
        <v>0</v>
      </c>
      <c r="R176" s="235">
        <f>Q176*H176</f>
        <v>0</v>
      </c>
      <c r="S176" s="235">
        <v>0</v>
      </c>
      <c r="T176" s="236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7" t="s">
        <v>196</v>
      </c>
      <c r="AT176" s="237" t="s">
        <v>191</v>
      </c>
      <c r="AU176" s="237" t="s">
        <v>84</v>
      </c>
      <c r="AY176" s="18" t="s">
        <v>189</v>
      </c>
      <c r="BE176" s="238">
        <f>IF(N176="základní",J176,0)</f>
        <v>0</v>
      </c>
      <c r="BF176" s="238">
        <f>IF(N176="snížená",J176,0)</f>
        <v>0</v>
      </c>
      <c r="BG176" s="238">
        <f>IF(N176="zákl. přenesená",J176,0)</f>
        <v>0</v>
      </c>
      <c r="BH176" s="238">
        <f>IF(N176="sníž. přenesená",J176,0)</f>
        <v>0</v>
      </c>
      <c r="BI176" s="238">
        <f>IF(N176="nulová",J176,0)</f>
        <v>0</v>
      </c>
      <c r="BJ176" s="18" t="s">
        <v>82</v>
      </c>
      <c r="BK176" s="238">
        <f>ROUND(I176*H176,2)</f>
        <v>0</v>
      </c>
      <c r="BL176" s="18" t="s">
        <v>196</v>
      </c>
      <c r="BM176" s="237" t="s">
        <v>379</v>
      </c>
    </row>
    <row r="177" s="14" customFormat="1">
      <c r="A177" s="14"/>
      <c r="B177" s="251"/>
      <c r="C177" s="252"/>
      <c r="D177" s="241" t="s">
        <v>198</v>
      </c>
      <c r="E177" s="253" t="s">
        <v>1</v>
      </c>
      <c r="F177" s="254" t="s">
        <v>380</v>
      </c>
      <c r="G177" s="252"/>
      <c r="H177" s="253" t="s">
        <v>1</v>
      </c>
      <c r="I177" s="255"/>
      <c r="J177" s="252"/>
      <c r="K177" s="252"/>
      <c r="L177" s="256"/>
      <c r="M177" s="257"/>
      <c r="N177" s="258"/>
      <c r="O177" s="258"/>
      <c r="P177" s="258"/>
      <c r="Q177" s="258"/>
      <c r="R177" s="258"/>
      <c r="S177" s="258"/>
      <c r="T177" s="259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0" t="s">
        <v>198</v>
      </c>
      <c r="AU177" s="260" t="s">
        <v>84</v>
      </c>
      <c r="AV177" s="14" t="s">
        <v>82</v>
      </c>
      <c r="AW177" s="14" t="s">
        <v>32</v>
      </c>
      <c r="AX177" s="14" t="s">
        <v>75</v>
      </c>
      <c r="AY177" s="260" t="s">
        <v>189</v>
      </c>
    </row>
    <row r="178" s="13" customFormat="1">
      <c r="A178" s="13"/>
      <c r="B178" s="239"/>
      <c r="C178" s="240"/>
      <c r="D178" s="241" t="s">
        <v>198</v>
      </c>
      <c r="E178" s="242" t="s">
        <v>1</v>
      </c>
      <c r="F178" s="243" t="s">
        <v>381</v>
      </c>
      <c r="G178" s="240"/>
      <c r="H178" s="244">
        <v>0.80000000000000004</v>
      </c>
      <c r="I178" s="245"/>
      <c r="J178" s="240"/>
      <c r="K178" s="240"/>
      <c r="L178" s="246"/>
      <c r="M178" s="247"/>
      <c r="N178" s="248"/>
      <c r="O178" s="248"/>
      <c r="P178" s="248"/>
      <c r="Q178" s="248"/>
      <c r="R178" s="248"/>
      <c r="S178" s="248"/>
      <c r="T178" s="249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0" t="s">
        <v>198</v>
      </c>
      <c r="AU178" s="250" t="s">
        <v>84</v>
      </c>
      <c r="AV178" s="13" t="s">
        <v>84</v>
      </c>
      <c r="AW178" s="13" t="s">
        <v>32</v>
      </c>
      <c r="AX178" s="13" t="s">
        <v>82</v>
      </c>
      <c r="AY178" s="250" t="s">
        <v>189</v>
      </c>
    </row>
    <row r="179" s="2" customFormat="1" ht="16.5" customHeight="1">
      <c r="A179" s="39"/>
      <c r="B179" s="40"/>
      <c r="C179" s="227" t="s">
        <v>283</v>
      </c>
      <c r="D179" s="227" t="s">
        <v>191</v>
      </c>
      <c r="E179" s="228" t="s">
        <v>382</v>
      </c>
      <c r="F179" s="229" t="s">
        <v>383</v>
      </c>
      <c r="G179" s="230" t="s">
        <v>266</v>
      </c>
      <c r="H179" s="231">
        <v>3.7999999999999998</v>
      </c>
      <c r="I179" s="232"/>
      <c r="J179" s="231">
        <f>ROUND(I179*H179,2)</f>
        <v>0</v>
      </c>
      <c r="K179" s="229" t="s">
        <v>195</v>
      </c>
      <c r="L179" s="45"/>
      <c r="M179" s="233" t="s">
        <v>1</v>
      </c>
      <c r="N179" s="234" t="s">
        <v>40</v>
      </c>
      <c r="O179" s="92"/>
      <c r="P179" s="235">
        <f>O179*H179</f>
        <v>0</v>
      </c>
      <c r="Q179" s="235">
        <v>0.0063899999999999998</v>
      </c>
      <c r="R179" s="235">
        <f>Q179*H179</f>
        <v>0.024281999999999998</v>
      </c>
      <c r="S179" s="235">
        <v>0</v>
      </c>
      <c r="T179" s="236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7" t="s">
        <v>196</v>
      </c>
      <c r="AT179" s="237" t="s">
        <v>191</v>
      </c>
      <c r="AU179" s="237" t="s">
        <v>84</v>
      </c>
      <c r="AY179" s="18" t="s">
        <v>189</v>
      </c>
      <c r="BE179" s="238">
        <f>IF(N179="základní",J179,0)</f>
        <v>0</v>
      </c>
      <c r="BF179" s="238">
        <f>IF(N179="snížená",J179,0)</f>
        <v>0</v>
      </c>
      <c r="BG179" s="238">
        <f>IF(N179="zákl. přenesená",J179,0)</f>
        <v>0</v>
      </c>
      <c r="BH179" s="238">
        <f>IF(N179="sníž. přenesená",J179,0)</f>
        <v>0</v>
      </c>
      <c r="BI179" s="238">
        <f>IF(N179="nulová",J179,0)</f>
        <v>0</v>
      </c>
      <c r="BJ179" s="18" t="s">
        <v>82</v>
      </c>
      <c r="BK179" s="238">
        <f>ROUND(I179*H179,2)</f>
        <v>0</v>
      </c>
      <c r="BL179" s="18" t="s">
        <v>196</v>
      </c>
      <c r="BM179" s="237" t="s">
        <v>384</v>
      </c>
    </row>
    <row r="180" s="14" customFormat="1">
      <c r="A180" s="14"/>
      <c r="B180" s="251"/>
      <c r="C180" s="252"/>
      <c r="D180" s="241" t="s">
        <v>198</v>
      </c>
      <c r="E180" s="253" t="s">
        <v>1</v>
      </c>
      <c r="F180" s="254" t="s">
        <v>385</v>
      </c>
      <c r="G180" s="252"/>
      <c r="H180" s="253" t="s">
        <v>1</v>
      </c>
      <c r="I180" s="255"/>
      <c r="J180" s="252"/>
      <c r="K180" s="252"/>
      <c r="L180" s="256"/>
      <c r="M180" s="257"/>
      <c r="N180" s="258"/>
      <c r="O180" s="258"/>
      <c r="P180" s="258"/>
      <c r="Q180" s="258"/>
      <c r="R180" s="258"/>
      <c r="S180" s="258"/>
      <c r="T180" s="259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0" t="s">
        <v>198</v>
      </c>
      <c r="AU180" s="260" t="s">
        <v>84</v>
      </c>
      <c r="AV180" s="14" t="s">
        <v>82</v>
      </c>
      <c r="AW180" s="14" t="s">
        <v>32</v>
      </c>
      <c r="AX180" s="14" t="s">
        <v>75</v>
      </c>
      <c r="AY180" s="260" t="s">
        <v>189</v>
      </c>
    </row>
    <row r="181" s="13" customFormat="1">
      <c r="A181" s="13"/>
      <c r="B181" s="239"/>
      <c r="C181" s="240"/>
      <c r="D181" s="241" t="s">
        <v>198</v>
      </c>
      <c r="E181" s="242" t="s">
        <v>1</v>
      </c>
      <c r="F181" s="243" t="s">
        <v>386</v>
      </c>
      <c r="G181" s="240"/>
      <c r="H181" s="244">
        <v>3.7999999999999998</v>
      </c>
      <c r="I181" s="245"/>
      <c r="J181" s="240"/>
      <c r="K181" s="240"/>
      <c r="L181" s="246"/>
      <c r="M181" s="247"/>
      <c r="N181" s="248"/>
      <c r="O181" s="248"/>
      <c r="P181" s="248"/>
      <c r="Q181" s="248"/>
      <c r="R181" s="248"/>
      <c r="S181" s="248"/>
      <c r="T181" s="249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0" t="s">
        <v>198</v>
      </c>
      <c r="AU181" s="250" t="s">
        <v>84</v>
      </c>
      <c r="AV181" s="13" t="s">
        <v>84</v>
      </c>
      <c r="AW181" s="13" t="s">
        <v>32</v>
      </c>
      <c r="AX181" s="13" t="s">
        <v>82</v>
      </c>
      <c r="AY181" s="250" t="s">
        <v>189</v>
      </c>
    </row>
    <row r="182" s="2" customFormat="1" ht="24.15" customHeight="1">
      <c r="A182" s="39"/>
      <c r="B182" s="40"/>
      <c r="C182" s="227" t="s">
        <v>289</v>
      </c>
      <c r="D182" s="227" t="s">
        <v>191</v>
      </c>
      <c r="E182" s="228" t="s">
        <v>387</v>
      </c>
      <c r="F182" s="229" t="s">
        <v>388</v>
      </c>
      <c r="G182" s="230" t="s">
        <v>202</v>
      </c>
      <c r="H182" s="231">
        <v>3.6000000000000001</v>
      </c>
      <c r="I182" s="232"/>
      <c r="J182" s="231">
        <f>ROUND(I182*H182,2)</f>
        <v>0</v>
      </c>
      <c r="K182" s="229" t="s">
        <v>195</v>
      </c>
      <c r="L182" s="45"/>
      <c r="M182" s="233" t="s">
        <v>1</v>
      </c>
      <c r="N182" s="234" t="s">
        <v>40</v>
      </c>
      <c r="O182" s="92"/>
      <c r="P182" s="235">
        <f>O182*H182</f>
        <v>0</v>
      </c>
      <c r="Q182" s="235">
        <v>2.2654999999999998</v>
      </c>
      <c r="R182" s="235">
        <f>Q182*H182</f>
        <v>8.1557999999999993</v>
      </c>
      <c r="S182" s="235">
        <v>0</v>
      </c>
      <c r="T182" s="236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7" t="s">
        <v>196</v>
      </c>
      <c r="AT182" s="237" t="s">
        <v>191</v>
      </c>
      <c r="AU182" s="237" t="s">
        <v>84</v>
      </c>
      <c r="AY182" s="18" t="s">
        <v>189</v>
      </c>
      <c r="BE182" s="238">
        <f>IF(N182="základní",J182,0)</f>
        <v>0</v>
      </c>
      <c r="BF182" s="238">
        <f>IF(N182="snížená",J182,0)</f>
        <v>0</v>
      </c>
      <c r="BG182" s="238">
        <f>IF(N182="zákl. přenesená",J182,0)</f>
        <v>0</v>
      </c>
      <c r="BH182" s="238">
        <f>IF(N182="sníž. přenesená",J182,0)</f>
        <v>0</v>
      </c>
      <c r="BI182" s="238">
        <f>IF(N182="nulová",J182,0)</f>
        <v>0</v>
      </c>
      <c r="BJ182" s="18" t="s">
        <v>82</v>
      </c>
      <c r="BK182" s="238">
        <f>ROUND(I182*H182,2)</f>
        <v>0</v>
      </c>
      <c r="BL182" s="18" t="s">
        <v>196</v>
      </c>
      <c r="BM182" s="237" t="s">
        <v>389</v>
      </c>
    </row>
    <row r="183" s="14" customFormat="1">
      <c r="A183" s="14"/>
      <c r="B183" s="251"/>
      <c r="C183" s="252"/>
      <c r="D183" s="241" t="s">
        <v>198</v>
      </c>
      <c r="E183" s="253" t="s">
        <v>1</v>
      </c>
      <c r="F183" s="254" t="s">
        <v>385</v>
      </c>
      <c r="G183" s="252"/>
      <c r="H183" s="253" t="s">
        <v>1</v>
      </c>
      <c r="I183" s="255"/>
      <c r="J183" s="252"/>
      <c r="K183" s="252"/>
      <c r="L183" s="256"/>
      <c r="M183" s="257"/>
      <c r="N183" s="258"/>
      <c r="O183" s="258"/>
      <c r="P183" s="258"/>
      <c r="Q183" s="258"/>
      <c r="R183" s="258"/>
      <c r="S183" s="258"/>
      <c r="T183" s="259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0" t="s">
        <v>198</v>
      </c>
      <c r="AU183" s="260" t="s">
        <v>84</v>
      </c>
      <c r="AV183" s="14" t="s">
        <v>82</v>
      </c>
      <c r="AW183" s="14" t="s">
        <v>32</v>
      </c>
      <c r="AX183" s="14" t="s">
        <v>75</v>
      </c>
      <c r="AY183" s="260" t="s">
        <v>189</v>
      </c>
    </row>
    <row r="184" s="13" customFormat="1">
      <c r="A184" s="13"/>
      <c r="B184" s="239"/>
      <c r="C184" s="240"/>
      <c r="D184" s="241" t="s">
        <v>198</v>
      </c>
      <c r="E184" s="242" t="s">
        <v>1</v>
      </c>
      <c r="F184" s="243" t="s">
        <v>390</v>
      </c>
      <c r="G184" s="240"/>
      <c r="H184" s="244">
        <v>3.6000000000000001</v>
      </c>
      <c r="I184" s="245"/>
      <c r="J184" s="240"/>
      <c r="K184" s="240"/>
      <c r="L184" s="246"/>
      <c r="M184" s="247"/>
      <c r="N184" s="248"/>
      <c r="O184" s="248"/>
      <c r="P184" s="248"/>
      <c r="Q184" s="248"/>
      <c r="R184" s="248"/>
      <c r="S184" s="248"/>
      <c r="T184" s="249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0" t="s">
        <v>198</v>
      </c>
      <c r="AU184" s="250" t="s">
        <v>84</v>
      </c>
      <c r="AV184" s="13" t="s">
        <v>84</v>
      </c>
      <c r="AW184" s="13" t="s">
        <v>32</v>
      </c>
      <c r="AX184" s="13" t="s">
        <v>82</v>
      </c>
      <c r="AY184" s="250" t="s">
        <v>189</v>
      </c>
    </row>
    <row r="185" s="2" customFormat="1" ht="16.5" customHeight="1">
      <c r="A185" s="39"/>
      <c r="B185" s="40"/>
      <c r="C185" s="227" t="s">
        <v>8</v>
      </c>
      <c r="D185" s="227" t="s">
        <v>191</v>
      </c>
      <c r="E185" s="228" t="s">
        <v>391</v>
      </c>
      <c r="F185" s="229" t="s">
        <v>392</v>
      </c>
      <c r="G185" s="230" t="s">
        <v>266</v>
      </c>
      <c r="H185" s="231">
        <v>12</v>
      </c>
      <c r="I185" s="232"/>
      <c r="J185" s="231">
        <f>ROUND(I185*H185,2)</f>
        <v>0</v>
      </c>
      <c r="K185" s="229" t="s">
        <v>195</v>
      </c>
      <c r="L185" s="45"/>
      <c r="M185" s="233" t="s">
        <v>1</v>
      </c>
      <c r="N185" s="234" t="s">
        <v>40</v>
      </c>
      <c r="O185" s="92"/>
      <c r="P185" s="235">
        <f>O185*H185</f>
        <v>0</v>
      </c>
      <c r="Q185" s="235">
        <v>0</v>
      </c>
      <c r="R185" s="235">
        <f>Q185*H185</f>
        <v>0</v>
      </c>
      <c r="S185" s="235">
        <v>0</v>
      </c>
      <c r="T185" s="236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7" t="s">
        <v>196</v>
      </c>
      <c r="AT185" s="237" t="s">
        <v>191</v>
      </c>
      <c r="AU185" s="237" t="s">
        <v>84</v>
      </c>
      <c r="AY185" s="18" t="s">
        <v>189</v>
      </c>
      <c r="BE185" s="238">
        <f>IF(N185="základní",J185,0)</f>
        <v>0</v>
      </c>
      <c r="BF185" s="238">
        <f>IF(N185="snížená",J185,0)</f>
        <v>0</v>
      </c>
      <c r="BG185" s="238">
        <f>IF(N185="zákl. přenesená",J185,0)</f>
        <v>0</v>
      </c>
      <c r="BH185" s="238">
        <f>IF(N185="sníž. přenesená",J185,0)</f>
        <v>0</v>
      </c>
      <c r="BI185" s="238">
        <f>IF(N185="nulová",J185,0)</f>
        <v>0</v>
      </c>
      <c r="BJ185" s="18" t="s">
        <v>82</v>
      </c>
      <c r="BK185" s="238">
        <f>ROUND(I185*H185,2)</f>
        <v>0</v>
      </c>
      <c r="BL185" s="18" t="s">
        <v>196</v>
      </c>
      <c r="BM185" s="237" t="s">
        <v>393</v>
      </c>
    </row>
    <row r="186" s="13" customFormat="1">
      <c r="A186" s="13"/>
      <c r="B186" s="239"/>
      <c r="C186" s="240"/>
      <c r="D186" s="241" t="s">
        <v>198</v>
      </c>
      <c r="E186" s="242" t="s">
        <v>1</v>
      </c>
      <c r="F186" s="243" t="s">
        <v>394</v>
      </c>
      <c r="G186" s="240"/>
      <c r="H186" s="244">
        <v>12</v>
      </c>
      <c r="I186" s="245"/>
      <c r="J186" s="240"/>
      <c r="K186" s="240"/>
      <c r="L186" s="246"/>
      <c r="M186" s="247"/>
      <c r="N186" s="248"/>
      <c r="O186" s="248"/>
      <c r="P186" s="248"/>
      <c r="Q186" s="248"/>
      <c r="R186" s="248"/>
      <c r="S186" s="248"/>
      <c r="T186" s="249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0" t="s">
        <v>198</v>
      </c>
      <c r="AU186" s="250" t="s">
        <v>84</v>
      </c>
      <c r="AV186" s="13" t="s">
        <v>84</v>
      </c>
      <c r="AW186" s="13" t="s">
        <v>32</v>
      </c>
      <c r="AX186" s="13" t="s">
        <v>82</v>
      </c>
      <c r="AY186" s="250" t="s">
        <v>189</v>
      </c>
    </row>
    <row r="187" s="12" customFormat="1" ht="22.8" customHeight="1">
      <c r="A187" s="12"/>
      <c r="B187" s="211"/>
      <c r="C187" s="212"/>
      <c r="D187" s="213" t="s">
        <v>74</v>
      </c>
      <c r="E187" s="225" t="s">
        <v>235</v>
      </c>
      <c r="F187" s="225" t="s">
        <v>275</v>
      </c>
      <c r="G187" s="212"/>
      <c r="H187" s="212"/>
      <c r="I187" s="215"/>
      <c r="J187" s="226">
        <f>BK187</f>
        <v>0</v>
      </c>
      <c r="K187" s="212"/>
      <c r="L187" s="217"/>
      <c r="M187" s="218"/>
      <c r="N187" s="219"/>
      <c r="O187" s="219"/>
      <c r="P187" s="220">
        <f>SUM(P188:P199)</f>
        <v>0</v>
      </c>
      <c r="Q187" s="219"/>
      <c r="R187" s="220">
        <f>SUM(R188:R199)</f>
        <v>6.47614</v>
      </c>
      <c r="S187" s="219"/>
      <c r="T187" s="221">
        <f>SUM(T188:T199)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22" t="s">
        <v>82</v>
      </c>
      <c r="AT187" s="223" t="s">
        <v>74</v>
      </c>
      <c r="AU187" s="223" t="s">
        <v>82</v>
      </c>
      <c r="AY187" s="222" t="s">
        <v>189</v>
      </c>
      <c r="BK187" s="224">
        <f>SUM(BK188:BK199)</f>
        <v>0</v>
      </c>
    </row>
    <row r="188" s="2" customFormat="1" ht="21.75" customHeight="1">
      <c r="A188" s="39"/>
      <c r="B188" s="40"/>
      <c r="C188" s="227" t="s">
        <v>395</v>
      </c>
      <c r="D188" s="227" t="s">
        <v>191</v>
      </c>
      <c r="E188" s="228" t="s">
        <v>336</v>
      </c>
      <c r="F188" s="229" t="s">
        <v>396</v>
      </c>
      <c r="G188" s="230" t="s">
        <v>279</v>
      </c>
      <c r="H188" s="231">
        <v>417</v>
      </c>
      <c r="I188" s="232"/>
      <c r="J188" s="231">
        <f>ROUND(I188*H188,2)</f>
        <v>0</v>
      </c>
      <c r="K188" s="229" t="s">
        <v>1</v>
      </c>
      <c r="L188" s="45"/>
      <c r="M188" s="233" t="s">
        <v>1</v>
      </c>
      <c r="N188" s="234" t="s">
        <v>40</v>
      </c>
      <c r="O188" s="92"/>
      <c r="P188" s="235">
        <f>O188*H188</f>
        <v>0</v>
      </c>
      <c r="Q188" s="235">
        <v>0.001</v>
      </c>
      <c r="R188" s="235">
        <f>Q188*H188</f>
        <v>0.41699999999999998</v>
      </c>
      <c r="S188" s="235">
        <v>0</v>
      </c>
      <c r="T188" s="236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7" t="s">
        <v>196</v>
      </c>
      <c r="AT188" s="237" t="s">
        <v>191</v>
      </c>
      <c r="AU188" s="237" t="s">
        <v>84</v>
      </c>
      <c r="AY188" s="18" t="s">
        <v>189</v>
      </c>
      <c r="BE188" s="238">
        <f>IF(N188="základní",J188,0)</f>
        <v>0</v>
      </c>
      <c r="BF188" s="238">
        <f>IF(N188="snížená",J188,0)</f>
        <v>0</v>
      </c>
      <c r="BG188" s="238">
        <f>IF(N188="zákl. přenesená",J188,0)</f>
        <v>0</v>
      </c>
      <c r="BH188" s="238">
        <f>IF(N188="sníž. přenesená",J188,0)</f>
        <v>0</v>
      </c>
      <c r="BI188" s="238">
        <f>IF(N188="nulová",J188,0)</f>
        <v>0</v>
      </c>
      <c r="BJ188" s="18" t="s">
        <v>82</v>
      </c>
      <c r="BK188" s="238">
        <f>ROUND(I188*H188,2)</f>
        <v>0</v>
      </c>
      <c r="BL188" s="18" t="s">
        <v>196</v>
      </c>
      <c r="BM188" s="237" t="s">
        <v>397</v>
      </c>
    </row>
    <row r="189" s="14" customFormat="1">
      <c r="A189" s="14"/>
      <c r="B189" s="251"/>
      <c r="C189" s="252"/>
      <c r="D189" s="241" t="s">
        <v>198</v>
      </c>
      <c r="E189" s="253" t="s">
        <v>1</v>
      </c>
      <c r="F189" s="254" t="s">
        <v>398</v>
      </c>
      <c r="G189" s="252"/>
      <c r="H189" s="253" t="s">
        <v>1</v>
      </c>
      <c r="I189" s="255"/>
      <c r="J189" s="252"/>
      <c r="K189" s="252"/>
      <c r="L189" s="256"/>
      <c r="M189" s="257"/>
      <c r="N189" s="258"/>
      <c r="O189" s="258"/>
      <c r="P189" s="258"/>
      <c r="Q189" s="258"/>
      <c r="R189" s="258"/>
      <c r="S189" s="258"/>
      <c r="T189" s="259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0" t="s">
        <v>198</v>
      </c>
      <c r="AU189" s="260" t="s">
        <v>84</v>
      </c>
      <c r="AV189" s="14" t="s">
        <v>82</v>
      </c>
      <c r="AW189" s="14" t="s">
        <v>32</v>
      </c>
      <c r="AX189" s="14" t="s">
        <v>75</v>
      </c>
      <c r="AY189" s="260" t="s">
        <v>189</v>
      </c>
    </row>
    <row r="190" s="13" customFormat="1">
      <c r="A190" s="13"/>
      <c r="B190" s="239"/>
      <c r="C190" s="240"/>
      <c r="D190" s="241" t="s">
        <v>198</v>
      </c>
      <c r="E190" s="242" t="s">
        <v>1</v>
      </c>
      <c r="F190" s="243" t="s">
        <v>399</v>
      </c>
      <c r="G190" s="240"/>
      <c r="H190" s="244">
        <v>417</v>
      </c>
      <c r="I190" s="245"/>
      <c r="J190" s="240"/>
      <c r="K190" s="240"/>
      <c r="L190" s="246"/>
      <c r="M190" s="247"/>
      <c r="N190" s="248"/>
      <c r="O190" s="248"/>
      <c r="P190" s="248"/>
      <c r="Q190" s="248"/>
      <c r="R190" s="248"/>
      <c r="S190" s="248"/>
      <c r="T190" s="249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0" t="s">
        <v>198</v>
      </c>
      <c r="AU190" s="250" t="s">
        <v>84</v>
      </c>
      <c r="AV190" s="13" t="s">
        <v>84</v>
      </c>
      <c r="AW190" s="13" t="s">
        <v>32</v>
      </c>
      <c r="AX190" s="13" t="s">
        <v>82</v>
      </c>
      <c r="AY190" s="250" t="s">
        <v>189</v>
      </c>
    </row>
    <row r="191" s="2" customFormat="1" ht="16.5" customHeight="1">
      <c r="A191" s="39"/>
      <c r="B191" s="40"/>
      <c r="C191" s="227" t="s">
        <v>400</v>
      </c>
      <c r="D191" s="227" t="s">
        <v>191</v>
      </c>
      <c r="E191" s="228" t="s">
        <v>284</v>
      </c>
      <c r="F191" s="229" t="s">
        <v>285</v>
      </c>
      <c r="G191" s="230" t="s">
        <v>252</v>
      </c>
      <c r="H191" s="231">
        <v>40</v>
      </c>
      <c r="I191" s="232"/>
      <c r="J191" s="231">
        <f>ROUND(I191*H191,2)</f>
        <v>0</v>
      </c>
      <c r="K191" s="229" t="s">
        <v>1</v>
      </c>
      <c r="L191" s="45"/>
      <c r="M191" s="233" t="s">
        <v>1</v>
      </c>
      <c r="N191" s="234" t="s">
        <v>40</v>
      </c>
      <c r="O191" s="92"/>
      <c r="P191" s="235">
        <f>O191*H191</f>
        <v>0</v>
      </c>
      <c r="Q191" s="235">
        <v>0</v>
      </c>
      <c r="R191" s="235">
        <f>Q191*H191</f>
        <v>0</v>
      </c>
      <c r="S191" s="235">
        <v>0</v>
      </c>
      <c r="T191" s="236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7" t="s">
        <v>196</v>
      </c>
      <c r="AT191" s="237" t="s">
        <v>191</v>
      </c>
      <c r="AU191" s="237" t="s">
        <v>84</v>
      </c>
      <c r="AY191" s="18" t="s">
        <v>189</v>
      </c>
      <c r="BE191" s="238">
        <f>IF(N191="základní",J191,0)</f>
        <v>0</v>
      </c>
      <c r="BF191" s="238">
        <f>IF(N191="snížená",J191,0)</f>
        <v>0</v>
      </c>
      <c r="BG191" s="238">
        <f>IF(N191="zákl. přenesená",J191,0)</f>
        <v>0</v>
      </c>
      <c r="BH191" s="238">
        <f>IF(N191="sníž. přenesená",J191,0)</f>
        <v>0</v>
      </c>
      <c r="BI191" s="238">
        <f>IF(N191="nulová",J191,0)</f>
        <v>0</v>
      </c>
      <c r="BJ191" s="18" t="s">
        <v>82</v>
      </c>
      <c r="BK191" s="238">
        <f>ROUND(I191*H191,2)</f>
        <v>0</v>
      </c>
      <c r="BL191" s="18" t="s">
        <v>196</v>
      </c>
      <c r="BM191" s="237" t="s">
        <v>401</v>
      </c>
    </row>
    <row r="192" s="14" customFormat="1">
      <c r="A192" s="14"/>
      <c r="B192" s="251"/>
      <c r="C192" s="252"/>
      <c r="D192" s="241" t="s">
        <v>198</v>
      </c>
      <c r="E192" s="253" t="s">
        <v>1</v>
      </c>
      <c r="F192" s="254" t="s">
        <v>287</v>
      </c>
      <c r="G192" s="252"/>
      <c r="H192" s="253" t="s">
        <v>1</v>
      </c>
      <c r="I192" s="255"/>
      <c r="J192" s="252"/>
      <c r="K192" s="252"/>
      <c r="L192" s="256"/>
      <c r="M192" s="257"/>
      <c r="N192" s="258"/>
      <c r="O192" s="258"/>
      <c r="P192" s="258"/>
      <c r="Q192" s="258"/>
      <c r="R192" s="258"/>
      <c r="S192" s="258"/>
      <c r="T192" s="259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0" t="s">
        <v>198</v>
      </c>
      <c r="AU192" s="260" t="s">
        <v>84</v>
      </c>
      <c r="AV192" s="14" t="s">
        <v>82</v>
      </c>
      <c r="AW192" s="14" t="s">
        <v>32</v>
      </c>
      <c r="AX192" s="14" t="s">
        <v>75</v>
      </c>
      <c r="AY192" s="260" t="s">
        <v>189</v>
      </c>
    </row>
    <row r="193" s="13" customFormat="1">
      <c r="A193" s="13"/>
      <c r="B193" s="239"/>
      <c r="C193" s="240"/>
      <c r="D193" s="241" t="s">
        <v>198</v>
      </c>
      <c r="E193" s="242" t="s">
        <v>1</v>
      </c>
      <c r="F193" s="243" t="s">
        <v>402</v>
      </c>
      <c r="G193" s="240"/>
      <c r="H193" s="244">
        <v>40</v>
      </c>
      <c r="I193" s="245"/>
      <c r="J193" s="240"/>
      <c r="K193" s="240"/>
      <c r="L193" s="246"/>
      <c r="M193" s="247"/>
      <c r="N193" s="248"/>
      <c r="O193" s="248"/>
      <c r="P193" s="248"/>
      <c r="Q193" s="248"/>
      <c r="R193" s="248"/>
      <c r="S193" s="248"/>
      <c r="T193" s="249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0" t="s">
        <v>198</v>
      </c>
      <c r="AU193" s="250" t="s">
        <v>84</v>
      </c>
      <c r="AV193" s="13" t="s">
        <v>84</v>
      </c>
      <c r="AW193" s="13" t="s">
        <v>32</v>
      </c>
      <c r="AX193" s="13" t="s">
        <v>82</v>
      </c>
      <c r="AY193" s="250" t="s">
        <v>189</v>
      </c>
    </row>
    <row r="194" s="2" customFormat="1" ht="24.15" customHeight="1">
      <c r="A194" s="39"/>
      <c r="B194" s="40"/>
      <c r="C194" s="227" t="s">
        <v>403</v>
      </c>
      <c r="D194" s="227" t="s">
        <v>191</v>
      </c>
      <c r="E194" s="228" t="s">
        <v>404</v>
      </c>
      <c r="F194" s="229" t="s">
        <v>405</v>
      </c>
      <c r="G194" s="230" t="s">
        <v>252</v>
      </c>
      <c r="H194" s="231">
        <v>1</v>
      </c>
      <c r="I194" s="232"/>
      <c r="J194" s="231">
        <f>ROUND(I194*H194,2)</f>
        <v>0</v>
      </c>
      <c r="K194" s="229" t="s">
        <v>1</v>
      </c>
      <c r="L194" s="45"/>
      <c r="M194" s="233" t="s">
        <v>1</v>
      </c>
      <c r="N194" s="234" t="s">
        <v>40</v>
      </c>
      <c r="O194" s="92"/>
      <c r="P194" s="235">
        <f>O194*H194</f>
        <v>0</v>
      </c>
      <c r="Q194" s="235">
        <v>0.00029999999999999997</v>
      </c>
      <c r="R194" s="235">
        <f>Q194*H194</f>
        <v>0.00029999999999999997</v>
      </c>
      <c r="S194" s="235">
        <v>0</v>
      </c>
      <c r="T194" s="236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7" t="s">
        <v>196</v>
      </c>
      <c r="AT194" s="237" t="s">
        <v>191</v>
      </c>
      <c r="AU194" s="237" t="s">
        <v>84</v>
      </c>
      <c r="AY194" s="18" t="s">
        <v>189</v>
      </c>
      <c r="BE194" s="238">
        <f>IF(N194="základní",J194,0)</f>
        <v>0</v>
      </c>
      <c r="BF194" s="238">
        <f>IF(N194="snížená",J194,0)</f>
        <v>0</v>
      </c>
      <c r="BG194" s="238">
        <f>IF(N194="zákl. přenesená",J194,0)</f>
        <v>0</v>
      </c>
      <c r="BH194" s="238">
        <f>IF(N194="sníž. přenesená",J194,0)</f>
        <v>0</v>
      </c>
      <c r="BI194" s="238">
        <f>IF(N194="nulová",J194,0)</f>
        <v>0</v>
      </c>
      <c r="BJ194" s="18" t="s">
        <v>82</v>
      </c>
      <c r="BK194" s="238">
        <f>ROUND(I194*H194,2)</f>
        <v>0</v>
      </c>
      <c r="BL194" s="18" t="s">
        <v>196</v>
      </c>
      <c r="BM194" s="237" t="s">
        <v>406</v>
      </c>
    </row>
    <row r="195" s="14" customFormat="1">
      <c r="A195" s="14"/>
      <c r="B195" s="251"/>
      <c r="C195" s="252"/>
      <c r="D195" s="241" t="s">
        <v>198</v>
      </c>
      <c r="E195" s="253" t="s">
        <v>1</v>
      </c>
      <c r="F195" s="254" t="s">
        <v>380</v>
      </c>
      <c r="G195" s="252"/>
      <c r="H195" s="253" t="s">
        <v>1</v>
      </c>
      <c r="I195" s="255"/>
      <c r="J195" s="252"/>
      <c r="K195" s="252"/>
      <c r="L195" s="256"/>
      <c r="M195" s="257"/>
      <c r="N195" s="258"/>
      <c r="O195" s="258"/>
      <c r="P195" s="258"/>
      <c r="Q195" s="258"/>
      <c r="R195" s="258"/>
      <c r="S195" s="258"/>
      <c r="T195" s="259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60" t="s">
        <v>198</v>
      </c>
      <c r="AU195" s="260" t="s">
        <v>84</v>
      </c>
      <c r="AV195" s="14" t="s">
        <v>82</v>
      </c>
      <c r="AW195" s="14" t="s">
        <v>32</v>
      </c>
      <c r="AX195" s="14" t="s">
        <v>75</v>
      </c>
      <c r="AY195" s="260" t="s">
        <v>189</v>
      </c>
    </row>
    <row r="196" s="13" customFormat="1">
      <c r="A196" s="13"/>
      <c r="B196" s="239"/>
      <c r="C196" s="240"/>
      <c r="D196" s="241" t="s">
        <v>198</v>
      </c>
      <c r="E196" s="242" t="s">
        <v>1</v>
      </c>
      <c r="F196" s="243" t="s">
        <v>407</v>
      </c>
      <c r="G196" s="240"/>
      <c r="H196" s="244">
        <v>1</v>
      </c>
      <c r="I196" s="245"/>
      <c r="J196" s="240"/>
      <c r="K196" s="240"/>
      <c r="L196" s="246"/>
      <c r="M196" s="247"/>
      <c r="N196" s="248"/>
      <c r="O196" s="248"/>
      <c r="P196" s="248"/>
      <c r="Q196" s="248"/>
      <c r="R196" s="248"/>
      <c r="S196" s="248"/>
      <c r="T196" s="249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0" t="s">
        <v>198</v>
      </c>
      <c r="AU196" s="250" t="s">
        <v>84</v>
      </c>
      <c r="AV196" s="13" t="s">
        <v>84</v>
      </c>
      <c r="AW196" s="13" t="s">
        <v>32</v>
      </c>
      <c r="AX196" s="13" t="s">
        <v>82</v>
      </c>
      <c r="AY196" s="250" t="s">
        <v>189</v>
      </c>
    </row>
    <row r="197" s="2" customFormat="1" ht="21.75" customHeight="1">
      <c r="A197" s="39"/>
      <c r="B197" s="40"/>
      <c r="C197" s="227" t="s">
        <v>408</v>
      </c>
      <c r="D197" s="227" t="s">
        <v>191</v>
      </c>
      <c r="E197" s="228" t="s">
        <v>290</v>
      </c>
      <c r="F197" s="229" t="s">
        <v>291</v>
      </c>
      <c r="G197" s="230" t="s">
        <v>252</v>
      </c>
      <c r="H197" s="231">
        <v>4</v>
      </c>
      <c r="I197" s="232"/>
      <c r="J197" s="231">
        <f>ROUND(I197*H197,2)</f>
        <v>0</v>
      </c>
      <c r="K197" s="229" t="s">
        <v>1</v>
      </c>
      <c r="L197" s="45"/>
      <c r="M197" s="233" t="s">
        <v>1</v>
      </c>
      <c r="N197" s="234" t="s">
        <v>40</v>
      </c>
      <c r="O197" s="92"/>
      <c r="P197" s="235">
        <f>O197*H197</f>
        <v>0</v>
      </c>
      <c r="Q197" s="235">
        <v>1.51471</v>
      </c>
      <c r="R197" s="235">
        <f>Q197*H197</f>
        <v>6.05884</v>
      </c>
      <c r="S197" s="235">
        <v>0</v>
      </c>
      <c r="T197" s="236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7" t="s">
        <v>196</v>
      </c>
      <c r="AT197" s="237" t="s">
        <v>191</v>
      </c>
      <c r="AU197" s="237" t="s">
        <v>84</v>
      </c>
      <c r="AY197" s="18" t="s">
        <v>189</v>
      </c>
      <c r="BE197" s="238">
        <f>IF(N197="základní",J197,0)</f>
        <v>0</v>
      </c>
      <c r="BF197" s="238">
        <f>IF(N197="snížená",J197,0)</f>
        <v>0</v>
      </c>
      <c r="BG197" s="238">
        <f>IF(N197="zákl. přenesená",J197,0)</f>
        <v>0</v>
      </c>
      <c r="BH197" s="238">
        <f>IF(N197="sníž. přenesená",J197,0)</f>
        <v>0</v>
      </c>
      <c r="BI197" s="238">
        <f>IF(N197="nulová",J197,0)</f>
        <v>0</v>
      </c>
      <c r="BJ197" s="18" t="s">
        <v>82</v>
      </c>
      <c r="BK197" s="238">
        <f>ROUND(I197*H197,2)</f>
        <v>0</v>
      </c>
      <c r="BL197" s="18" t="s">
        <v>196</v>
      </c>
      <c r="BM197" s="237" t="s">
        <v>409</v>
      </c>
    </row>
    <row r="198" s="14" customFormat="1">
      <c r="A198" s="14"/>
      <c r="B198" s="251"/>
      <c r="C198" s="252"/>
      <c r="D198" s="241" t="s">
        <v>198</v>
      </c>
      <c r="E198" s="253" t="s">
        <v>1</v>
      </c>
      <c r="F198" s="254" t="s">
        <v>293</v>
      </c>
      <c r="G198" s="252"/>
      <c r="H198" s="253" t="s">
        <v>1</v>
      </c>
      <c r="I198" s="255"/>
      <c r="J198" s="252"/>
      <c r="K198" s="252"/>
      <c r="L198" s="256"/>
      <c r="M198" s="257"/>
      <c r="N198" s="258"/>
      <c r="O198" s="258"/>
      <c r="P198" s="258"/>
      <c r="Q198" s="258"/>
      <c r="R198" s="258"/>
      <c r="S198" s="258"/>
      <c r="T198" s="259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60" t="s">
        <v>198</v>
      </c>
      <c r="AU198" s="260" t="s">
        <v>84</v>
      </c>
      <c r="AV198" s="14" t="s">
        <v>82</v>
      </c>
      <c r="AW198" s="14" t="s">
        <v>32</v>
      </c>
      <c r="AX198" s="14" t="s">
        <v>75</v>
      </c>
      <c r="AY198" s="260" t="s">
        <v>189</v>
      </c>
    </row>
    <row r="199" s="13" customFormat="1">
      <c r="A199" s="13"/>
      <c r="B199" s="239"/>
      <c r="C199" s="240"/>
      <c r="D199" s="241" t="s">
        <v>198</v>
      </c>
      <c r="E199" s="242" t="s">
        <v>1</v>
      </c>
      <c r="F199" s="243" t="s">
        <v>410</v>
      </c>
      <c r="G199" s="240"/>
      <c r="H199" s="244">
        <v>4</v>
      </c>
      <c r="I199" s="245"/>
      <c r="J199" s="240"/>
      <c r="K199" s="240"/>
      <c r="L199" s="246"/>
      <c r="M199" s="247"/>
      <c r="N199" s="248"/>
      <c r="O199" s="248"/>
      <c r="P199" s="248"/>
      <c r="Q199" s="248"/>
      <c r="R199" s="248"/>
      <c r="S199" s="248"/>
      <c r="T199" s="249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0" t="s">
        <v>198</v>
      </c>
      <c r="AU199" s="250" t="s">
        <v>84</v>
      </c>
      <c r="AV199" s="13" t="s">
        <v>84</v>
      </c>
      <c r="AW199" s="13" t="s">
        <v>32</v>
      </c>
      <c r="AX199" s="13" t="s">
        <v>82</v>
      </c>
      <c r="AY199" s="250" t="s">
        <v>189</v>
      </c>
    </row>
    <row r="200" s="12" customFormat="1" ht="22.8" customHeight="1">
      <c r="A200" s="12"/>
      <c r="B200" s="211"/>
      <c r="C200" s="212"/>
      <c r="D200" s="213" t="s">
        <v>74</v>
      </c>
      <c r="E200" s="225" t="s">
        <v>295</v>
      </c>
      <c r="F200" s="225" t="s">
        <v>296</v>
      </c>
      <c r="G200" s="212"/>
      <c r="H200" s="212"/>
      <c r="I200" s="215"/>
      <c r="J200" s="226">
        <f>BK200</f>
        <v>0</v>
      </c>
      <c r="K200" s="212"/>
      <c r="L200" s="217"/>
      <c r="M200" s="218"/>
      <c r="N200" s="219"/>
      <c r="O200" s="219"/>
      <c r="P200" s="220">
        <f>P201</f>
        <v>0</v>
      </c>
      <c r="Q200" s="219"/>
      <c r="R200" s="220">
        <f>R201</f>
        <v>0</v>
      </c>
      <c r="S200" s="219"/>
      <c r="T200" s="221">
        <f>T201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22" t="s">
        <v>82</v>
      </c>
      <c r="AT200" s="223" t="s">
        <v>74</v>
      </c>
      <c r="AU200" s="223" t="s">
        <v>82</v>
      </c>
      <c r="AY200" s="222" t="s">
        <v>189</v>
      </c>
      <c r="BK200" s="224">
        <f>BK201</f>
        <v>0</v>
      </c>
    </row>
    <row r="201" s="2" customFormat="1" ht="21.75" customHeight="1">
      <c r="A201" s="39"/>
      <c r="B201" s="40"/>
      <c r="C201" s="227" t="s">
        <v>411</v>
      </c>
      <c r="D201" s="227" t="s">
        <v>191</v>
      </c>
      <c r="E201" s="228" t="s">
        <v>297</v>
      </c>
      <c r="F201" s="229" t="s">
        <v>298</v>
      </c>
      <c r="G201" s="230" t="s">
        <v>234</v>
      </c>
      <c r="H201" s="231">
        <v>14.9</v>
      </c>
      <c r="I201" s="232"/>
      <c r="J201" s="231">
        <f>ROUND(I201*H201,2)</f>
        <v>0</v>
      </c>
      <c r="K201" s="229" t="s">
        <v>195</v>
      </c>
      <c r="L201" s="45"/>
      <c r="M201" s="292" t="s">
        <v>1</v>
      </c>
      <c r="N201" s="293" t="s">
        <v>40</v>
      </c>
      <c r="O201" s="294"/>
      <c r="P201" s="295">
        <f>O201*H201</f>
        <v>0</v>
      </c>
      <c r="Q201" s="295">
        <v>0</v>
      </c>
      <c r="R201" s="295">
        <f>Q201*H201</f>
        <v>0</v>
      </c>
      <c r="S201" s="295">
        <v>0</v>
      </c>
      <c r="T201" s="296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7" t="s">
        <v>196</v>
      </c>
      <c r="AT201" s="237" t="s">
        <v>191</v>
      </c>
      <c r="AU201" s="237" t="s">
        <v>84</v>
      </c>
      <c r="AY201" s="18" t="s">
        <v>189</v>
      </c>
      <c r="BE201" s="238">
        <f>IF(N201="základní",J201,0)</f>
        <v>0</v>
      </c>
      <c r="BF201" s="238">
        <f>IF(N201="snížená",J201,0)</f>
        <v>0</v>
      </c>
      <c r="BG201" s="238">
        <f>IF(N201="zákl. přenesená",J201,0)</f>
        <v>0</v>
      </c>
      <c r="BH201" s="238">
        <f>IF(N201="sníž. přenesená",J201,0)</f>
        <v>0</v>
      </c>
      <c r="BI201" s="238">
        <f>IF(N201="nulová",J201,0)</f>
        <v>0</v>
      </c>
      <c r="BJ201" s="18" t="s">
        <v>82</v>
      </c>
      <c r="BK201" s="238">
        <f>ROUND(I201*H201,2)</f>
        <v>0</v>
      </c>
      <c r="BL201" s="18" t="s">
        <v>196</v>
      </c>
      <c r="BM201" s="237" t="s">
        <v>412</v>
      </c>
    </row>
    <row r="202" s="2" customFormat="1" ht="6.96" customHeight="1">
      <c r="A202" s="39"/>
      <c r="B202" s="67"/>
      <c r="C202" s="68"/>
      <c r="D202" s="68"/>
      <c r="E202" s="68"/>
      <c r="F202" s="68"/>
      <c r="G202" s="68"/>
      <c r="H202" s="68"/>
      <c r="I202" s="68"/>
      <c r="J202" s="68"/>
      <c r="K202" s="68"/>
      <c r="L202" s="45"/>
      <c r="M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</row>
  </sheetData>
  <sheetProtection sheet="1" autoFilter="0" formatColumns="0" formatRows="0" objects="1" scenarios="1" spinCount="100000" saltValue="25eK4gG597hPi4gfs7vjclgPIEkqORnSthBa/Qeh4O0CoIvZn5j7dkAytB6jGrUWXoKtbbOMbntati4Y7x+a8A==" hashValue="rrQmSKaW+XkVpt8pGoUkIah8ndNS0K3DuP+Gg/m6T5Wok4gIjpQQ3q0jV8yYIF2HHa0sqhvr7vGqDTZA/fo6lw==" algorithmName="SHA-512" password="CC35"/>
  <autoFilter ref="C124:K201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98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84</v>
      </c>
    </row>
    <row r="4" s="1" customFormat="1" ht="24.96" customHeight="1">
      <c r="B4" s="21"/>
      <c r="D4" s="149" t="s">
        <v>159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NAPOJENÍ ROKYCANSKA NA DÁLNICI D5, I. ETAPA</v>
      </c>
      <c r="F7" s="151"/>
      <c r="G7" s="151"/>
      <c r="H7" s="151"/>
      <c r="L7" s="21"/>
    </row>
    <row r="8" s="1" customFormat="1" ht="12" customHeight="1">
      <c r="B8" s="21"/>
      <c r="D8" s="151" t="s">
        <v>160</v>
      </c>
      <c r="L8" s="21"/>
    </row>
    <row r="9" s="2" customFormat="1" ht="16.5" customHeight="1">
      <c r="A9" s="39"/>
      <c r="B9" s="45"/>
      <c r="C9" s="39"/>
      <c r="D9" s="39"/>
      <c r="E9" s="152" t="s">
        <v>161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162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30" customHeight="1">
      <c r="A11" s="39"/>
      <c r="B11" s="45"/>
      <c r="C11" s="39"/>
      <c r="D11" s="39"/>
      <c r="E11" s="153" t="s">
        <v>413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20</v>
      </c>
      <c r="E14" s="39"/>
      <c r="F14" s="142" t="s">
        <v>21</v>
      </c>
      <c r="G14" s="39"/>
      <c r="H14" s="39"/>
      <c r="I14" s="151" t="s">
        <v>22</v>
      </c>
      <c r="J14" s="154" t="str">
        <f>'Rekapitulace stavby'!AN8</f>
        <v>26. 4. 2022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1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28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30</v>
      </c>
      <c r="E22" s="39"/>
      <c r="F22" s="39"/>
      <c r="G22" s="39"/>
      <c r="H22" s="39"/>
      <c r="I22" s="151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1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33</v>
      </c>
      <c r="E25" s="39"/>
      <c r="F25" s="39"/>
      <c r="G25" s="39"/>
      <c r="H25" s="39"/>
      <c r="I25" s="151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26</v>
      </c>
      <c r="F26" s="39"/>
      <c r="G26" s="39"/>
      <c r="H26" s="39"/>
      <c r="I26" s="151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34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35</v>
      </c>
      <c r="E32" s="39"/>
      <c r="F32" s="39"/>
      <c r="G32" s="39"/>
      <c r="H32" s="39"/>
      <c r="I32" s="39"/>
      <c r="J32" s="161">
        <f>ROUND(J125,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37</v>
      </c>
      <c r="G34" s="39"/>
      <c r="H34" s="39"/>
      <c r="I34" s="162" t="s">
        <v>36</v>
      </c>
      <c r="J34" s="162" t="s">
        <v>38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39</v>
      </c>
      <c r="E35" s="151" t="s">
        <v>40</v>
      </c>
      <c r="F35" s="164">
        <f>ROUND((SUM(BE125:BE199)),  2)</f>
        <v>0</v>
      </c>
      <c r="G35" s="39"/>
      <c r="H35" s="39"/>
      <c r="I35" s="165">
        <v>0.20999999999999999</v>
      </c>
      <c r="J35" s="164">
        <f>ROUND(((SUM(BE125:BE199))*I35),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41</v>
      </c>
      <c r="F36" s="164">
        <f>ROUND((SUM(BF125:BF199)),  2)</f>
        <v>0</v>
      </c>
      <c r="G36" s="39"/>
      <c r="H36" s="39"/>
      <c r="I36" s="165">
        <v>0.14999999999999999</v>
      </c>
      <c r="J36" s="164">
        <f>ROUND(((SUM(BF125:BF199))*I36),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42</v>
      </c>
      <c r="F37" s="164">
        <f>ROUND((SUM(BG125:BG199)),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43</v>
      </c>
      <c r="F38" s="164">
        <f>ROUND((SUM(BH125:BH199)),  2)</f>
        <v>0</v>
      </c>
      <c r="G38" s="39"/>
      <c r="H38" s="39"/>
      <c r="I38" s="165">
        <v>0.14999999999999999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44</v>
      </c>
      <c r="F39" s="164">
        <f>ROUND((SUM(BI125:BI199)),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45</v>
      </c>
      <c r="E41" s="168"/>
      <c r="F41" s="168"/>
      <c r="G41" s="169" t="s">
        <v>46</v>
      </c>
      <c r="H41" s="170" t="s">
        <v>47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48</v>
      </c>
      <c r="E50" s="174"/>
      <c r="F50" s="174"/>
      <c r="G50" s="173" t="s">
        <v>49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50</v>
      </c>
      <c r="E61" s="176"/>
      <c r="F61" s="177" t="s">
        <v>51</v>
      </c>
      <c r="G61" s="175" t="s">
        <v>50</v>
      </c>
      <c r="H61" s="176"/>
      <c r="I61" s="176"/>
      <c r="J61" s="178" t="s">
        <v>51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52</v>
      </c>
      <c r="E65" s="179"/>
      <c r="F65" s="179"/>
      <c r="G65" s="173" t="s">
        <v>53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50</v>
      </c>
      <c r="E76" s="176"/>
      <c r="F76" s="177" t="s">
        <v>51</v>
      </c>
      <c r="G76" s="175" t="s">
        <v>50</v>
      </c>
      <c r="H76" s="176"/>
      <c r="I76" s="176"/>
      <c r="J76" s="178" t="s">
        <v>51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164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NAPOJENÍ ROKYCANSKA NA DÁLNICI D5, I. ETAPA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160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161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162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30" customHeight="1">
      <c r="A89" s="39"/>
      <c r="B89" s="40"/>
      <c r="C89" s="41"/>
      <c r="D89" s="41"/>
      <c r="E89" s="77" t="str">
        <f>E11</f>
        <v xml:space="preserve">01.4 - SO 301-4  Svodný drén v km 1,500-1,580 - pravá strana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Rokycansko</v>
      </c>
      <c r="G91" s="41"/>
      <c r="H91" s="41"/>
      <c r="I91" s="33" t="s">
        <v>22</v>
      </c>
      <c r="J91" s="80" t="str">
        <f>IF(J14="","",J14)</f>
        <v>26. 4. 2022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 xml:space="preserve"> </v>
      </c>
      <c r="G93" s="41"/>
      <c r="H93" s="41"/>
      <c r="I93" s="33" t="s">
        <v>30</v>
      </c>
      <c r="J93" s="37" t="str">
        <f>E23</f>
        <v>Ing. J. Egermaier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165</v>
      </c>
      <c r="D96" s="186"/>
      <c r="E96" s="186"/>
      <c r="F96" s="186"/>
      <c r="G96" s="186"/>
      <c r="H96" s="186"/>
      <c r="I96" s="186"/>
      <c r="J96" s="187" t="s">
        <v>166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167</v>
      </c>
      <c r="D98" s="41"/>
      <c r="E98" s="41"/>
      <c r="F98" s="41"/>
      <c r="G98" s="41"/>
      <c r="H98" s="41"/>
      <c r="I98" s="41"/>
      <c r="J98" s="111">
        <f>J125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168</v>
      </c>
    </row>
    <row r="99" s="9" customFormat="1" ht="24.96" customHeight="1">
      <c r="A99" s="9"/>
      <c r="B99" s="189"/>
      <c r="C99" s="190"/>
      <c r="D99" s="191" t="s">
        <v>169</v>
      </c>
      <c r="E99" s="192"/>
      <c r="F99" s="192"/>
      <c r="G99" s="192"/>
      <c r="H99" s="192"/>
      <c r="I99" s="192"/>
      <c r="J99" s="193">
        <f>J126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4"/>
      <c r="D100" s="196" t="s">
        <v>170</v>
      </c>
      <c r="E100" s="197"/>
      <c r="F100" s="197"/>
      <c r="G100" s="197"/>
      <c r="H100" s="197"/>
      <c r="I100" s="197"/>
      <c r="J100" s="198">
        <f>J127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4"/>
      <c r="D101" s="196" t="s">
        <v>171</v>
      </c>
      <c r="E101" s="197"/>
      <c r="F101" s="197"/>
      <c r="G101" s="197"/>
      <c r="H101" s="197"/>
      <c r="I101" s="197"/>
      <c r="J101" s="198">
        <f>J165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5"/>
      <c r="C102" s="134"/>
      <c r="D102" s="196" t="s">
        <v>172</v>
      </c>
      <c r="E102" s="197"/>
      <c r="F102" s="197"/>
      <c r="G102" s="197"/>
      <c r="H102" s="197"/>
      <c r="I102" s="197"/>
      <c r="J102" s="198">
        <f>J185</f>
        <v>0</v>
      </c>
      <c r="K102" s="134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4"/>
      <c r="D103" s="196" t="s">
        <v>173</v>
      </c>
      <c r="E103" s="197"/>
      <c r="F103" s="197"/>
      <c r="G103" s="197"/>
      <c r="H103" s="197"/>
      <c r="I103" s="197"/>
      <c r="J103" s="198">
        <f>J198</f>
        <v>0</v>
      </c>
      <c r="K103" s="134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174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184" t="str">
        <f>E7</f>
        <v>NAPOJENÍ ROKYCANSKA NA DÁLNICI D5, I. ETAPA</v>
      </c>
      <c r="F113" s="33"/>
      <c r="G113" s="33"/>
      <c r="H113" s="33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1" customFormat="1" ht="12" customHeight="1">
      <c r="B114" s="22"/>
      <c r="C114" s="33" t="s">
        <v>160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184" t="s">
        <v>161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162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30" customHeight="1">
      <c r="A117" s="39"/>
      <c r="B117" s="40"/>
      <c r="C117" s="41"/>
      <c r="D117" s="41"/>
      <c r="E117" s="77" t="str">
        <f>E11</f>
        <v xml:space="preserve">01.4 - SO 301-4  Svodný drén v km 1,500-1,580 - pravá strana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F14</f>
        <v>Rokycansko</v>
      </c>
      <c r="G119" s="41"/>
      <c r="H119" s="41"/>
      <c r="I119" s="33" t="s">
        <v>22</v>
      </c>
      <c r="J119" s="80" t="str">
        <f>IF(J14="","",J14)</f>
        <v>26. 4. 2022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E17</f>
        <v xml:space="preserve"> </v>
      </c>
      <c r="G121" s="41"/>
      <c r="H121" s="41"/>
      <c r="I121" s="33" t="s">
        <v>30</v>
      </c>
      <c r="J121" s="37" t="str">
        <f>E23</f>
        <v>Ing. J. Egermaier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IF(E20="","",E20)</f>
        <v>Vyplň údaj</v>
      </c>
      <c r="G122" s="41"/>
      <c r="H122" s="41"/>
      <c r="I122" s="33" t="s">
        <v>33</v>
      </c>
      <c r="J122" s="37" t="str">
        <f>E26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0"/>
      <c r="B124" s="201"/>
      <c r="C124" s="202" t="s">
        <v>175</v>
      </c>
      <c r="D124" s="203" t="s">
        <v>60</v>
      </c>
      <c r="E124" s="203" t="s">
        <v>56</v>
      </c>
      <c r="F124" s="203" t="s">
        <v>57</v>
      </c>
      <c r="G124" s="203" t="s">
        <v>176</v>
      </c>
      <c r="H124" s="203" t="s">
        <v>177</v>
      </c>
      <c r="I124" s="203" t="s">
        <v>178</v>
      </c>
      <c r="J124" s="203" t="s">
        <v>166</v>
      </c>
      <c r="K124" s="204" t="s">
        <v>179</v>
      </c>
      <c r="L124" s="205"/>
      <c r="M124" s="101" t="s">
        <v>1</v>
      </c>
      <c r="N124" s="102" t="s">
        <v>39</v>
      </c>
      <c r="O124" s="102" t="s">
        <v>180</v>
      </c>
      <c r="P124" s="102" t="s">
        <v>181</v>
      </c>
      <c r="Q124" s="102" t="s">
        <v>182</v>
      </c>
      <c r="R124" s="102" t="s">
        <v>183</v>
      </c>
      <c r="S124" s="102" t="s">
        <v>184</v>
      </c>
      <c r="T124" s="103" t="s">
        <v>185</v>
      </c>
      <c r="U124" s="200"/>
      <c r="V124" s="200"/>
      <c r="W124" s="200"/>
      <c r="X124" s="200"/>
      <c r="Y124" s="200"/>
      <c r="Z124" s="200"/>
      <c r="AA124" s="200"/>
      <c r="AB124" s="200"/>
      <c r="AC124" s="200"/>
      <c r="AD124" s="200"/>
      <c r="AE124" s="200"/>
    </row>
    <row r="125" s="2" customFormat="1" ht="22.8" customHeight="1">
      <c r="A125" s="39"/>
      <c r="B125" s="40"/>
      <c r="C125" s="108" t="s">
        <v>186</v>
      </c>
      <c r="D125" s="41"/>
      <c r="E125" s="41"/>
      <c r="F125" s="41"/>
      <c r="G125" s="41"/>
      <c r="H125" s="41"/>
      <c r="I125" s="41"/>
      <c r="J125" s="206">
        <f>BK125</f>
        <v>0</v>
      </c>
      <c r="K125" s="41"/>
      <c r="L125" s="45"/>
      <c r="M125" s="104"/>
      <c r="N125" s="207"/>
      <c r="O125" s="105"/>
      <c r="P125" s="208">
        <f>P126</f>
        <v>0</v>
      </c>
      <c r="Q125" s="105"/>
      <c r="R125" s="208">
        <f>R126</f>
        <v>9.8262919999999987</v>
      </c>
      <c r="S125" s="105"/>
      <c r="T125" s="209">
        <f>T126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74</v>
      </c>
      <c r="AU125" s="18" t="s">
        <v>168</v>
      </c>
      <c r="BK125" s="210">
        <f>BK126</f>
        <v>0</v>
      </c>
    </row>
    <row r="126" s="12" customFormat="1" ht="25.92" customHeight="1">
      <c r="A126" s="12"/>
      <c r="B126" s="211"/>
      <c r="C126" s="212"/>
      <c r="D126" s="213" t="s">
        <v>74</v>
      </c>
      <c r="E126" s="214" t="s">
        <v>187</v>
      </c>
      <c r="F126" s="214" t="s">
        <v>188</v>
      </c>
      <c r="G126" s="212"/>
      <c r="H126" s="212"/>
      <c r="I126" s="215"/>
      <c r="J126" s="216">
        <f>BK126</f>
        <v>0</v>
      </c>
      <c r="K126" s="212"/>
      <c r="L126" s="217"/>
      <c r="M126" s="218"/>
      <c r="N126" s="219"/>
      <c r="O126" s="219"/>
      <c r="P126" s="220">
        <f>P127+P165+P185+P198</f>
        <v>0</v>
      </c>
      <c r="Q126" s="219"/>
      <c r="R126" s="220">
        <f>R127+R165+R185+R198</f>
        <v>9.8262919999999987</v>
      </c>
      <c r="S126" s="219"/>
      <c r="T126" s="221">
        <f>T127+T165+T185+T198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2" t="s">
        <v>82</v>
      </c>
      <c r="AT126" s="223" t="s">
        <v>74</v>
      </c>
      <c r="AU126" s="223" t="s">
        <v>75</v>
      </c>
      <c r="AY126" s="222" t="s">
        <v>189</v>
      </c>
      <c r="BK126" s="224">
        <f>BK127+BK165+BK185+BK198</f>
        <v>0</v>
      </c>
    </row>
    <row r="127" s="12" customFormat="1" ht="22.8" customHeight="1">
      <c r="A127" s="12"/>
      <c r="B127" s="211"/>
      <c r="C127" s="212"/>
      <c r="D127" s="213" t="s">
        <v>74</v>
      </c>
      <c r="E127" s="225" t="s">
        <v>82</v>
      </c>
      <c r="F127" s="225" t="s">
        <v>190</v>
      </c>
      <c r="G127" s="212"/>
      <c r="H127" s="212"/>
      <c r="I127" s="215"/>
      <c r="J127" s="226">
        <f>BK127</f>
        <v>0</v>
      </c>
      <c r="K127" s="212"/>
      <c r="L127" s="217"/>
      <c r="M127" s="218"/>
      <c r="N127" s="219"/>
      <c r="O127" s="219"/>
      <c r="P127" s="220">
        <f>SUM(P128:P164)</f>
        <v>0</v>
      </c>
      <c r="Q127" s="219"/>
      <c r="R127" s="220">
        <f>SUM(R128:R164)</f>
        <v>0</v>
      </c>
      <c r="S127" s="219"/>
      <c r="T127" s="221">
        <f>SUM(T128:T164)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2" t="s">
        <v>82</v>
      </c>
      <c r="AT127" s="223" t="s">
        <v>74</v>
      </c>
      <c r="AU127" s="223" t="s">
        <v>82</v>
      </c>
      <c r="AY127" s="222" t="s">
        <v>189</v>
      </c>
      <c r="BK127" s="224">
        <f>SUM(BK128:BK164)</f>
        <v>0</v>
      </c>
    </row>
    <row r="128" s="2" customFormat="1" ht="24.15" customHeight="1">
      <c r="A128" s="39"/>
      <c r="B128" s="40"/>
      <c r="C128" s="227" t="s">
        <v>82</v>
      </c>
      <c r="D128" s="227" t="s">
        <v>191</v>
      </c>
      <c r="E128" s="228" t="s">
        <v>192</v>
      </c>
      <c r="F128" s="229" t="s">
        <v>193</v>
      </c>
      <c r="G128" s="230" t="s">
        <v>194</v>
      </c>
      <c r="H128" s="231">
        <v>40</v>
      </c>
      <c r="I128" s="232"/>
      <c r="J128" s="231">
        <f>ROUND(I128*H128,2)</f>
        <v>0</v>
      </c>
      <c r="K128" s="229" t="s">
        <v>195</v>
      </c>
      <c r="L128" s="45"/>
      <c r="M128" s="233" t="s">
        <v>1</v>
      </c>
      <c r="N128" s="234" t="s">
        <v>40</v>
      </c>
      <c r="O128" s="92"/>
      <c r="P128" s="235">
        <f>O128*H128</f>
        <v>0</v>
      </c>
      <c r="Q128" s="235">
        <v>0</v>
      </c>
      <c r="R128" s="235">
        <f>Q128*H128</f>
        <v>0</v>
      </c>
      <c r="S128" s="235">
        <v>0</v>
      </c>
      <c r="T128" s="236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7" t="s">
        <v>196</v>
      </c>
      <c r="AT128" s="237" t="s">
        <v>191</v>
      </c>
      <c r="AU128" s="237" t="s">
        <v>84</v>
      </c>
      <c r="AY128" s="18" t="s">
        <v>189</v>
      </c>
      <c r="BE128" s="238">
        <f>IF(N128="základní",J128,0)</f>
        <v>0</v>
      </c>
      <c r="BF128" s="238">
        <f>IF(N128="snížená",J128,0)</f>
        <v>0</v>
      </c>
      <c r="BG128" s="238">
        <f>IF(N128="zákl. přenesená",J128,0)</f>
        <v>0</v>
      </c>
      <c r="BH128" s="238">
        <f>IF(N128="sníž. přenesená",J128,0)</f>
        <v>0</v>
      </c>
      <c r="BI128" s="238">
        <f>IF(N128="nulová",J128,0)</f>
        <v>0</v>
      </c>
      <c r="BJ128" s="18" t="s">
        <v>82</v>
      </c>
      <c r="BK128" s="238">
        <f>ROUND(I128*H128,2)</f>
        <v>0</v>
      </c>
      <c r="BL128" s="18" t="s">
        <v>196</v>
      </c>
      <c r="BM128" s="237" t="s">
        <v>414</v>
      </c>
    </row>
    <row r="129" s="13" customFormat="1">
      <c r="A129" s="13"/>
      <c r="B129" s="239"/>
      <c r="C129" s="240"/>
      <c r="D129" s="241" t="s">
        <v>198</v>
      </c>
      <c r="E129" s="242" t="s">
        <v>1</v>
      </c>
      <c r="F129" s="243" t="s">
        <v>199</v>
      </c>
      <c r="G129" s="240"/>
      <c r="H129" s="244">
        <v>40</v>
      </c>
      <c r="I129" s="245"/>
      <c r="J129" s="240"/>
      <c r="K129" s="240"/>
      <c r="L129" s="246"/>
      <c r="M129" s="247"/>
      <c r="N129" s="248"/>
      <c r="O129" s="248"/>
      <c r="P129" s="248"/>
      <c r="Q129" s="248"/>
      <c r="R129" s="248"/>
      <c r="S129" s="248"/>
      <c r="T129" s="249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50" t="s">
        <v>198</v>
      </c>
      <c r="AU129" s="250" t="s">
        <v>84</v>
      </c>
      <c r="AV129" s="13" t="s">
        <v>84</v>
      </c>
      <c r="AW129" s="13" t="s">
        <v>32</v>
      </c>
      <c r="AX129" s="13" t="s">
        <v>82</v>
      </c>
      <c r="AY129" s="250" t="s">
        <v>189</v>
      </c>
    </row>
    <row r="130" s="2" customFormat="1" ht="33" customHeight="1">
      <c r="A130" s="39"/>
      <c r="B130" s="40"/>
      <c r="C130" s="227" t="s">
        <v>84</v>
      </c>
      <c r="D130" s="227" t="s">
        <v>191</v>
      </c>
      <c r="E130" s="228" t="s">
        <v>200</v>
      </c>
      <c r="F130" s="229" t="s">
        <v>201</v>
      </c>
      <c r="G130" s="230" t="s">
        <v>202</v>
      </c>
      <c r="H130" s="231">
        <v>48.299999999999997</v>
      </c>
      <c r="I130" s="232"/>
      <c r="J130" s="231">
        <f>ROUND(I130*H130,2)</f>
        <v>0</v>
      </c>
      <c r="K130" s="229" t="s">
        <v>195</v>
      </c>
      <c r="L130" s="45"/>
      <c r="M130" s="233" t="s">
        <v>1</v>
      </c>
      <c r="N130" s="234" t="s">
        <v>40</v>
      </c>
      <c r="O130" s="92"/>
      <c r="P130" s="235">
        <f>O130*H130</f>
        <v>0</v>
      </c>
      <c r="Q130" s="235">
        <v>0</v>
      </c>
      <c r="R130" s="235">
        <f>Q130*H130</f>
        <v>0</v>
      </c>
      <c r="S130" s="235">
        <v>0</v>
      </c>
      <c r="T130" s="236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7" t="s">
        <v>196</v>
      </c>
      <c r="AT130" s="237" t="s">
        <v>191</v>
      </c>
      <c r="AU130" s="237" t="s">
        <v>84</v>
      </c>
      <c r="AY130" s="18" t="s">
        <v>189</v>
      </c>
      <c r="BE130" s="238">
        <f>IF(N130="základní",J130,0)</f>
        <v>0</v>
      </c>
      <c r="BF130" s="238">
        <f>IF(N130="snížená",J130,0)</f>
        <v>0</v>
      </c>
      <c r="BG130" s="238">
        <f>IF(N130="zákl. přenesená",J130,0)</f>
        <v>0</v>
      </c>
      <c r="BH130" s="238">
        <f>IF(N130="sníž. přenesená",J130,0)</f>
        <v>0</v>
      </c>
      <c r="BI130" s="238">
        <f>IF(N130="nulová",J130,0)</f>
        <v>0</v>
      </c>
      <c r="BJ130" s="18" t="s">
        <v>82</v>
      </c>
      <c r="BK130" s="238">
        <f>ROUND(I130*H130,2)</f>
        <v>0</v>
      </c>
      <c r="BL130" s="18" t="s">
        <v>196</v>
      </c>
      <c r="BM130" s="237" t="s">
        <v>415</v>
      </c>
    </row>
    <row r="131" s="14" customFormat="1">
      <c r="A131" s="14"/>
      <c r="B131" s="251"/>
      <c r="C131" s="252"/>
      <c r="D131" s="241" t="s">
        <v>198</v>
      </c>
      <c r="E131" s="253" t="s">
        <v>1</v>
      </c>
      <c r="F131" s="254" t="s">
        <v>416</v>
      </c>
      <c r="G131" s="252"/>
      <c r="H131" s="253" t="s">
        <v>1</v>
      </c>
      <c r="I131" s="255"/>
      <c r="J131" s="252"/>
      <c r="K131" s="252"/>
      <c r="L131" s="256"/>
      <c r="M131" s="257"/>
      <c r="N131" s="258"/>
      <c r="O131" s="258"/>
      <c r="P131" s="258"/>
      <c r="Q131" s="258"/>
      <c r="R131" s="258"/>
      <c r="S131" s="258"/>
      <c r="T131" s="259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60" t="s">
        <v>198</v>
      </c>
      <c r="AU131" s="260" t="s">
        <v>84</v>
      </c>
      <c r="AV131" s="14" t="s">
        <v>82</v>
      </c>
      <c r="AW131" s="14" t="s">
        <v>32</v>
      </c>
      <c r="AX131" s="14" t="s">
        <v>75</v>
      </c>
      <c r="AY131" s="260" t="s">
        <v>189</v>
      </c>
    </row>
    <row r="132" s="14" customFormat="1">
      <c r="A132" s="14"/>
      <c r="B132" s="251"/>
      <c r="C132" s="252"/>
      <c r="D132" s="241" t="s">
        <v>198</v>
      </c>
      <c r="E132" s="253" t="s">
        <v>1</v>
      </c>
      <c r="F132" s="254" t="s">
        <v>205</v>
      </c>
      <c r="G132" s="252"/>
      <c r="H132" s="253" t="s">
        <v>1</v>
      </c>
      <c r="I132" s="255"/>
      <c r="J132" s="252"/>
      <c r="K132" s="252"/>
      <c r="L132" s="256"/>
      <c r="M132" s="257"/>
      <c r="N132" s="258"/>
      <c r="O132" s="258"/>
      <c r="P132" s="258"/>
      <c r="Q132" s="258"/>
      <c r="R132" s="258"/>
      <c r="S132" s="258"/>
      <c r="T132" s="259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60" t="s">
        <v>198</v>
      </c>
      <c r="AU132" s="260" t="s">
        <v>84</v>
      </c>
      <c r="AV132" s="14" t="s">
        <v>82</v>
      </c>
      <c r="AW132" s="14" t="s">
        <v>32</v>
      </c>
      <c r="AX132" s="14" t="s">
        <v>75</v>
      </c>
      <c r="AY132" s="260" t="s">
        <v>189</v>
      </c>
    </row>
    <row r="133" s="13" customFormat="1">
      <c r="A133" s="13"/>
      <c r="B133" s="239"/>
      <c r="C133" s="240"/>
      <c r="D133" s="241" t="s">
        <v>198</v>
      </c>
      <c r="E133" s="242" t="s">
        <v>1</v>
      </c>
      <c r="F133" s="243" t="s">
        <v>417</v>
      </c>
      <c r="G133" s="240"/>
      <c r="H133" s="244">
        <v>41.799999999999997</v>
      </c>
      <c r="I133" s="245"/>
      <c r="J133" s="240"/>
      <c r="K133" s="240"/>
      <c r="L133" s="246"/>
      <c r="M133" s="247"/>
      <c r="N133" s="248"/>
      <c r="O133" s="248"/>
      <c r="P133" s="248"/>
      <c r="Q133" s="248"/>
      <c r="R133" s="248"/>
      <c r="S133" s="248"/>
      <c r="T133" s="249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0" t="s">
        <v>198</v>
      </c>
      <c r="AU133" s="250" t="s">
        <v>84</v>
      </c>
      <c r="AV133" s="13" t="s">
        <v>84</v>
      </c>
      <c r="AW133" s="13" t="s">
        <v>32</v>
      </c>
      <c r="AX133" s="13" t="s">
        <v>75</v>
      </c>
      <c r="AY133" s="250" t="s">
        <v>189</v>
      </c>
    </row>
    <row r="134" s="14" customFormat="1">
      <c r="A134" s="14"/>
      <c r="B134" s="251"/>
      <c r="C134" s="252"/>
      <c r="D134" s="241" t="s">
        <v>198</v>
      </c>
      <c r="E134" s="253" t="s">
        <v>1</v>
      </c>
      <c r="F134" s="254" t="s">
        <v>207</v>
      </c>
      <c r="G134" s="252"/>
      <c r="H134" s="253" t="s">
        <v>1</v>
      </c>
      <c r="I134" s="255"/>
      <c r="J134" s="252"/>
      <c r="K134" s="252"/>
      <c r="L134" s="256"/>
      <c r="M134" s="257"/>
      <c r="N134" s="258"/>
      <c r="O134" s="258"/>
      <c r="P134" s="258"/>
      <c r="Q134" s="258"/>
      <c r="R134" s="258"/>
      <c r="S134" s="258"/>
      <c r="T134" s="259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60" t="s">
        <v>198</v>
      </c>
      <c r="AU134" s="260" t="s">
        <v>84</v>
      </c>
      <c r="AV134" s="14" t="s">
        <v>82</v>
      </c>
      <c r="AW134" s="14" t="s">
        <v>32</v>
      </c>
      <c r="AX134" s="14" t="s">
        <v>75</v>
      </c>
      <c r="AY134" s="260" t="s">
        <v>189</v>
      </c>
    </row>
    <row r="135" s="13" customFormat="1">
      <c r="A135" s="13"/>
      <c r="B135" s="239"/>
      <c r="C135" s="240"/>
      <c r="D135" s="241" t="s">
        <v>198</v>
      </c>
      <c r="E135" s="242" t="s">
        <v>1</v>
      </c>
      <c r="F135" s="243" t="s">
        <v>418</v>
      </c>
      <c r="G135" s="240"/>
      <c r="H135" s="244">
        <v>1</v>
      </c>
      <c r="I135" s="245"/>
      <c r="J135" s="240"/>
      <c r="K135" s="240"/>
      <c r="L135" s="246"/>
      <c r="M135" s="247"/>
      <c r="N135" s="248"/>
      <c r="O135" s="248"/>
      <c r="P135" s="248"/>
      <c r="Q135" s="248"/>
      <c r="R135" s="248"/>
      <c r="S135" s="248"/>
      <c r="T135" s="249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0" t="s">
        <v>198</v>
      </c>
      <c r="AU135" s="250" t="s">
        <v>84</v>
      </c>
      <c r="AV135" s="13" t="s">
        <v>84</v>
      </c>
      <c r="AW135" s="13" t="s">
        <v>32</v>
      </c>
      <c r="AX135" s="13" t="s">
        <v>75</v>
      </c>
      <c r="AY135" s="250" t="s">
        <v>189</v>
      </c>
    </row>
    <row r="136" s="14" customFormat="1">
      <c r="A136" s="14"/>
      <c r="B136" s="251"/>
      <c r="C136" s="252"/>
      <c r="D136" s="241" t="s">
        <v>198</v>
      </c>
      <c r="E136" s="253" t="s">
        <v>1</v>
      </c>
      <c r="F136" s="254" t="s">
        <v>209</v>
      </c>
      <c r="G136" s="252"/>
      <c r="H136" s="253" t="s">
        <v>1</v>
      </c>
      <c r="I136" s="255"/>
      <c r="J136" s="252"/>
      <c r="K136" s="252"/>
      <c r="L136" s="256"/>
      <c r="M136" s="257"/>
      <c r="N136" s="258"/>
      <c r="O136" s="258"/>
      <c r="P136" s="258"/>
      <c r="Q136" s="258"/>
      <c r="R136" s="258"/>
      <c r="S136" s="258"/>
      <c r="T136" s="259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60" t="s">
        <v>198</v>
      </c>
      <c r="AU136" s="260" t="s">
        <v>84</v>
      </c>
      <c r="AV136" s="14" t="s">
        <v>82</v>
      </c>
      <c r="AW136" s="14" t="s">
        <v>32</v>
      </c>
      <c r="AX136" s="14" t="s">
        <v>75</v>
      </c>
      <c r="AY136" s="260" t="s">
        <v>189</v>
      </c>
    </row>
    <row r="137" s="13" customFormat="1">
      <c r="A137" s="13"/>
      <c r="B137" s="239"/>
      <c r="C137" s="240"/>
      <c r="D137" s="241" t="s">
        <v>198</v>
      </c>
      <c r="E137" s="242" t="s">
        <v>1</v>
      </c>
      <c r="F137" s="243" t="s">
        <v>419</v>
      </c>
      <c r="G137" s="240"/>
      <c r="H137" s="244">
        <v>3.5</v>
      </c>
      <c r="I137" s="245"/>
      <c r="J137" s="240"/>
      <c r="K137" s="240"/>
      <c r="L137" s="246"/>
      <c r="M137" s="247"/>
      <c r="N137" s="248"/>
      <c r="O137" s="248"/>
      <c r="P137" s="248"/>
      <c r="Q137" s="248"/>
      <c r="R137" s="248"/>
      <c r="S137" s="248"/>
      <c r="T137" s="249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0" t="s">
        <v>198</v>
      </c>
      <c r="AU137" s="250" t="s">
        <v>84</v>
      </c>
      <c r="AV137" s="13" t="s">
        <v>84</v>
      </c>
      <c r="AW137" s="13" t="s">
        <v>32</v>
      </c>
      <c r="AX137" s="13" t="s">
        <v>75</v>
      </c>
      <c r="AY137" s="250" t="s">
        <v>189</v>
      </c>
    </row>
    <row r="138" s="14" customFormat="1">
      <c r="A138" s="14"/>
      <c r="B138" s="251"/>
      <c r="C138" s="252"/>
      <c r="D138" s="241" t="s">
        <v>198</v>
      </c>
      <c r="E138" s="253" t="s">
        <v>1</v>
      </c>
      <c r="F138" s="254" t="s">
        <v>420</v>
      </c>
      <c r="G138" s="252"/>
      <c r="H138" s="253" t="s">
        <v>1</v>
      </c>
      <c r="I138" s="255"/>
      <c r="J138" s="252"/>
      <c r="K138" s="252"/>
      <c r="L138" s="256"/>
      <c r="M138" s="257"/>
      <c r="N138" s="258"/>
      <c r="O138" s="258"/>
      <c r="P138" s="258"/>
      <c r="Q138" s="258"/>
      <c r="R138" s="258"/>
      <c r="S138" s="258"/>
      <c r="T138" s="259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0" t="s">
        <v>198</v>
      </c>
      <c r="AU138" s="260" t="s">
        <v>84</v>
      </c>
      <c r="AV138" s="14" t="s">
        <v>82</v>
      </c>
      <c r="AW138" s="14" t="s">
        <v>32</v>
      </c>
      <c r="AX138" s="14" t="s">
        <v>75</v>
      </c>
      <c r="AY138" s="260" t="s">
        <v>189</v>
      </c>
    </row>
    <row r="139" s="13" customFormat="1">
      <c r="A139" s="13"/>
      <c r="B139" s="239"/>
      <c r="C139" s="240"/>
      <c r="D139" s="241" t="s">
        <v>198</v>
      </c>
      <c r="E139" s="242" t="s">
        <v>1</v>
      </c>
      <c r="F139" s="243" t="s">
        <v>353</v>
      </c>
      <c r="G139" s="240"/>
      <c r="H139" s="244">
        <v>2</v>
      </c>
      <c r="I139" s="245"/>
      <c r="J139" s="240"/>
      <c r="K139" s="240"/>
      <c r="L139" s="246"/>
      <c r="M139" s="247"/>
      <c r="N139" s="248"/>
      <c r="O139" s="248"/>
      <c r="P139" s="248"/>
      <c r="Q139" s="248"/>
      <c r="R139" s="248"/>
      <c r="S139" s="248"/>
      <c r="T139" s="249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0" t="s">
        <v>198</v>
      </c>
      <c r="AU139" s="250" t="s">
        <v>84</v>
      </c>
      <c r="AV139" s="13" t="s">
        <v>84</v>
      </c>
      <c r="AW139" s="13" t="s">
        <v>32</v>
      </c>
      <c r="AX139" s="13" t="s">
        <v>75</v>
      </c>
      <c r="AY139" s="250" t="s">
        <v>189</v>
      </c>
    </row>
    <row r="140" s="15" customFormat="1">
      <c r="A140" s="15"/>
      <c r="B140" s="261"/>
      <c r="C140" s="262"/>
      <c r="D140" s="241" t="s">
        <v>198</v>
      </c>
      <c r="E140" s="263" t="s">
        <v>1</v>
      </c>
      <c r="F140" s="264" t="s">
        <v>211</v>
      </c>
      <c r="G140" s="262"/>
      <c r="H140" s="265">
        <v>48.299999999999997</v>
      </c>
      <c r="I140" s="266"/>
      <c r="J140" s="262"/>
      <c r="K140" s="262"/>
      <c r="L140" s="267"/>
      <c r="M140" s="268"/>
      <c r="N140" s="269"/>
      <c r="O140" s="269"/>
      <c r="P140" s="269"/>
      <c r="Q140" s="269"/>
      <c r="R140" s="269"/>
      <c r="S140" s="269"/>
      <c r="T140" s="270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71" t="s">
        <v>198</v>
      </c>
      <c r="AU140" s="271" t="s">
        <v>84</v>
      </c>
      <c r="AV140" s="15" t="s">
        <v>196</v>
      </c>
      <c r="AW140" s="15" t="s">
        <v>32</v>
      </c>
      <c r="AX140" s="15" t="s">
        <v>82</v>
      </c>
      <c r="AY140" s="271" t="s">
        <v>189</v>
      </c>
    </row>
    <row r="141" s="2" customFormat="1" ht="24.15" customHeight="1">
      <c r="A141" s="39"/>
      <c r="B141" s="40"/>
      <c r="C141" s="227" t="s">
        <v>212</v>
      </c>
      <c r="D141" s="227" t="s">
        <v>191</v>
      </c>
      <c r="E141" s="228" t="s">
        <v>213</v>
      </c>
      <c r="F141" s="229" t="s">
        <v>214</v>
      </c>
      <c r="G141" s="230" t="s">
        <v>202</v>
      </c>
      <c r="H141" s="231">
        <v>30.899999999999999</v>
      </c>
      <c r="I141" s="232"/>
      <c r="J141" s="231">
        <f>ROUND(I141*H141,2)</f>
        <v>0</v>
      </c>
      <c r="K141" s="229" t="s">
        <v>195</v>
      </c>
      <c r="L141" s="45"/>
      <c r="M141" s="233" t="s">
        <v>1</v>
      </c>
      <c r="N141" s="234" t="s">
        <v>40</v>
      </c>
      <c r="O141" s="92"/>
      <c r="P141" s="235">
        <f>O141*H141</f>
        <v>0</v>
      </c>
      <c r="Q141" s="235">
        <v>0</v>
      </c>
      <c r="R141" s="235">
        <f>Q141*H141</f>
        <v>0</v>
      </c>
      <c r="S141" s="235">
        <v>0</v>
      </c>
      <c r="T141" s="236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7" t="s">
        <v>196</v>
      </c>
      <c r="AT141" s="237" t="s">
        <v>191</v>
      </c>
      <c r="AU141" s="237" t="s">
        <v>84</v>
      </c>
      <c r="AY141" s="18" t="s">
        <v>189</v>
      </c>
      <c r="BE141" s="238">
        <f>IF(N141="základní",J141,0)</f>
        <v>0</v>
      </c>
      <c r="BF141" s="238">
        <f>IF(N141="snížená",J141,0)</f>
        <v>0</v>
      </c>
      <c r="BG141" s="238">
        <f>IF(N141="zákl. přenesená",J141,0)</f>
        <v>0</v>
      </c>
      <c r="BH141" s="238">
        <f>IF(N141="sníž. přenesená",J141,0)</f>
        <v>0</v>
      </c>
      <c r="BI141" s="238">
        <f>IF(N141="nulová",J141,0)</f>
        <v>0</v>
      </c>
      <c r="BJ141" s="18" t="s">
        <v>82</v>
      </c>
      <c r="BK141" s="238">
        <f>ROUND(I141*H141,2)</f>
        <v>0</v>
      </c>
      <c r="BL141" s="18" t="s">
        <v>196</v>
      </c>
      <c r="BM141" s="237" t="s">
        <v>421</v>
      </c>
    </row>
    <row r="142" s="13" customFormat="1">
      <c r="A142" s="13"/>
      <c r="B142" s="239"/>
      <c r="C142" s="240"/>
      <c r="D142" s="241" t="s">
        <v>198</v>
      </c>
      <c r="E142" s="242" t="s">
        <v>1</v>
      </c>
      <c r="F142" s="243" t="s">
        <v>422</v>
      </c>
      <c r="G142" s="240"/>
      <c r="H142" s="244">
        <v>48.299999999999997</v>
      </c>
      <c r="I142" s="245"/>
      <c r="J142" s="240"/>
      <c r="K142" s="240"/>
      <c r="L142" s="246"/>
      <c r="M142" s="247"/>
      <c r="N142" s="248"/>
      <c r="O142" s="248"/>
      <c r="P142" s="248"/>
      <c r="Q142" s="248"/>
      <c r="R142" s="248"/>
      <c r="S142" s="248"/>
      <c r="T142" s="249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0" t="s">
        <v>198</v>
      </c>
      <c r="AU142" s="250" t="s">
        <v>84</v>
      </c>
      <c r="AV142" s="13" t="s">
        <v>84</v>
      </c>
      <c r="AW142" s="13" t="s">
        <v>32</v>
      </c>
      <c r="AX142" s="13" t="s">
        <v>75</v>
      </c>
      <c r="AY142" s="250" t="s">
        <v>189</v>
      </c>
    </row>
    <row r="143" s="14" customFormat="1">
      <c r="A143" s="14"/>
      <c r="B143" s="251"/>
      <c r="C143" s="252"/>
      <c r="D143" s="241" t="s">
        <v>198</v>
      </c>
      <c r="E143" s="253" t="s">
        <v>1</v>
      </c>
      <c r="F143" s="254" t="s">
        <v>217</v>
      </c>
      <c r="G143" s="252"/>
      <c r="H143" s="253" t="s">
        <v>1</v>
      </c>
      <c r="I143" s="255"/>
      <c r="J143" s="252"/>
      <c r="K143" s="252"/>
      <c r="L143" s="256"/>
      <c r="M143" s="257"/>
      <c r="N143" s="258"/>
      <c r="O143" s="258"/>
      <c r="P143" s="258"/>
      <c r="Q143" s="258"/>
      <c r="R143" s="258"/>
      <c r="S143" s="258"/>
      <c r="T143" s="259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0" t="s">
        <v>198</v>
      </c>
      <c r="AU143" s="260" t="s">
        <v>84</v>
      </c>
      <c r="AV143" s="14" t="s">
        <v>82</v>
      </c>
      <c r="AW143" s="14" t="s">
        <v>32</v>
      </c>
      <c r="AX143" s="14" t="s">
        <v>75</v>
      </c>
      <c r="AY143" s="260" t="s">
        <v>189</v>
      </c>
    </row>
    <row r="144" s="13" customFormat="1">
      <c r="A144" s="13"/>
      <c r="B144" s="239"/>
      <c r="C144" s="240"/>
      <c r="D144" s="241" t="s">
        <v>198</v>
      </c>
      <c r="E144" s="242" t="s">
        <v>1</v>
      </c>
      <c r="F144" s="243" t="s">
        <v>423</v>
      </c>
      <c r="G144" s="240"/>
      <c r="H144" s="244">
        <v>-4.0999999999999996</v>
      </c>
      <c r="I144" s="245"/>
      <c r="J144" s="240"/>
      <c r="K144" s="240"/>
      <c r="L144" s="246"/>
      <c r="M144" s="247"/>
      <c r="N144" s="248"/>
      <c r="O144" s="248"/>
      <c r="P144" s="248"/>
      <c r="Q144" s="248"/>
      <c r="R144" s="248"/>
      <c r="S144" s="248"/>
      <c r="T144" s="249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0" t="s">
        <v>198</v>
      </c>
      <c r="AU144" s="250" t="s">
        <v>84</v>
      </c>
      <c r="AV144" s="13" t="s">
        <v>84</v>
      </c>
      <c r="AW144" s="13" t="s">
        <v>32</v>
      </c>
      <c r="AX144" s="13" t="s">
        <v>75</v>
      </c>
      <c r="AY144" s="250" t="s">
        <v>189</v>
      </c>
    </row>
    <row r="145" s="14" customFormat="1">
      <c r="A145" s="14"/>
      <c r="B145" s="251"/>
      <c r="C145" s="252"/>
      <c r="D145" s="241" t="s">
        <v>198</v>
      </c>
      <c r="E145" s="253" t="s">
        <v>1</v>
      </c>
      <c r="F145" s="254" t="s">
        <v>219</v>
      </c>
      <c r="G145" s="252"/>
      <c r="H145" s="253" t="s">
        <v>1</v>
      </c>
      <c r="I145" s="255"/>
      <c r="J145" s="252"/>
      <c r="K145" s="252"/>
      <c r="L145" s="256"/>
      <c r="M145" s="257"/>
      <c r="N145" s="258"/>
      <c r="O145" s="258"/>
      <c r="P145" s="258"/>
      <c r="Q145" s="258"/>
      <c r="R145" s="258"/>
      <c r="S145" s="258"/>
      <c r="T145" s="259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0" t="s">
        <v>198</v>
      </c>
      <c r="AU145" s="260" t="s">
        <v>84</v>
      </c>
      <c r="AV145" s="14" t="s">
        <v>82</v>
      </c>
      <c r="AW145" s="14" t="s">
        <v>32</v>
      </c>
      <c r="AX145" s="14" t="s">
        <v>75</v>
      </c>
      <c r="AY145" s="260" t="s">
        <v>189</v>
      </c>
    </row>
    <row r="146" s="13" customFormat="1">
      <c r="A146" s="13"/>
      <c r="B146" s="239"/>
      <c r="C146" s="240"/>
      <c r="D146" s="241" t="s">
        <v>198</v>
      </c>
      <c r="E146" s="242" t="s">
        <v>1</v>
      </c>
      <c r="F146" s="243" t="s">
        <v>424</v>
      </c>
      <c r="G146" s="240"/>
      <c r="H146" s="244">
        <v>-12.300000000000001</v>
      </c>
      <c r="I146" s="245"/>
      <c r="J146" s="240"/>
      <c r="K146" s="240"/>
      <c r="L146" s="246"/>
      <c r="M146" s="247"/>
      <c r="N146" s="248"/>
      <c r="O146" s="248"/>
      <c r="P146" s="248"/>
      <c r="Q146" s="248"/>
      <c r="R146" s="248"/>
      <c r="S146" s="248"/>
      <c r="T146" s="249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0" t="s">
        <v>198</v>
      </c>
      <c r="AU146" s="250" t="s">
        <v>84</v>
      </c>
      <c r="AV146" s="13" t="s">
        <v>84</v>
      </c>
      <c r="AW146" s="13" t="s">
        <v>32</v>
      </c>
      <c r="AX146" s="13" t="s">
        <v>75</v>
      </c>
      <c r="AY146" s="250" t="s">
        <v>189</v>
      </c>
    </row>
    <row r="147" s="14" customFormat="1">
      <c r="A147" s="14"/>
      <c r="B147" s="251"/>
      <c r="C147" s="252"/>
      <c r="D147" s="241" t="s">
        <v>198</v>
      </c>
      <c r="E147" s="253" t="s">
        <v>1</v>
      </c>
      <c r="F147" s="254" t="s">
        <v>221</v>
      </c>
      <c r="G147" s="252"/>
      <c r="H147" s="253" t="s">
        <v>1</v>
      </c>
      <c r="I147" s="255"/>
      <c r="J147" s="252"/>
      <c r="K147" s="252"/>
      <c r="L147" s="256"/>
      <c r="M147" s="257"/>
      <c r="N147" s="258"/>
      <c r="O147" s="258"/>
      <c r="P147" s="258"/>
      <c r="Q147" s="258"/>
      <c r="R147" s="258"/>
      <c r="S147" s="258"/>
      <c r="T147" s="259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0" t="s">
        <v>198</v>
      </c>
      <c r="AU147" s="260" t="s">
        <v>84</v>
      </c>
      <c r="AV147" s="14" t="s">
        <v>82</v>
      </c>
      <c r="AW147" s="14" t="s">
        <v>32</v>
      </c>
      <c r="AX147" s="14" t="s">
        <v>75</v>
      </c>
      <c r="AY147" s="260" t="s">
        <v>189</v>
      </c>
    </row>
    <row r="148" s="13" customFormat="1">
      <c r="A148" s="13"/>
      <c r="B148" s="239"/>
      <c r="C148" s="240"/>
      <c r="D148" s="241" t="s">
        <v>198</v>
      </c>
      <c r="E148" s="242" t="s">
        <v>1</v>
      </c>
      <c r="F148" s="243" t="s">
        <v>425</v>
      </c>
      <c r="G148" s="240"/>
      <c r="H148" s="244">
        <v>-1</v>
      </c>
      <c r="I148" s="245"/>
      <c r="J148" s="240"/>
      <c r="K148" s="240"/>
      <c r="L148" s="246"/>
      <c r="M148" s="247"/>
      <c r="N148" s="248"/>
      <c r="O148" s="248"/>
      <c r="P148" s="248"/>
      <c r="Q148" s="248"/>
      <c r="R148" s="248"/>
      <c r="S148" s="248"/>
      <c r="T148" s="249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0" t="s">
        <v>198</v>
      </c>
      <c r="AU148" s="250" t="s">
        <v>84</v>
      </c>
      <c r="AV148" s="13" t="s">
        <v>84</v>
      </c>
      <c r="AW148" s="13" t="s">
        <v>32</v>
      </c>
      <c r="AX148" s="13" t="s">
        <v>75</v>
      </c>
      <c r="AY148" s="250" t="s">
        <v>189</v>
      </c>
    </row>
    <row r="149" s="16" customFormat="1">
      <c r="A149" s="16"/>
      <c r="B149" s="272"/>
      <c r="C149" s="273"/>
      <c r="D149" s="241" t="s">
        <v>198</v>
      </c>
      <c r="E149" s="274" t="s">
        <v>1</v>
      </c>
      <c r="F149" s="275" t="s">
        <v>223</v>
      </c>
      <c r="G149" s="273"/>
      <c r="H149" s="276">
        <v>30.899999999999995</v>
      </c>
      <c r="I149" s="277"/>
      <c r="J149" s="273"/>
      <c r="K149" s="273"/>
      <c r="L149" s="278"/>
      <c r="M149" s="279"/>
      <c r="N149" s="280"/>
      <c r="O149" s="280"/>
      <c r="P149" s="280"/>
      <c r="Q149" s="280"/>
      <c r="R149" s="280"/>
      <c r="S149" s="280"/>
      <c r="T149" s="281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T149" s="282" t="s">
        <v>198</v>
      </c>
      <c r="AU149" s="282" t="s">
        <v>84</v>
      </c>
      <c r="AV149" s="16" t="s">
        <v>212</v>
      </c>
      <c r="AW149" s="16" t="s">
        <v>32</v>
      </c>
      <c r="AX149" s="16" t="s">
        <v>75</v>
      </c>
      <c r="AY149" s="282" t="s">
        <v>189</v>
      </c>
    </row>
    <row r="150" s="14" customFormat="1">
      <c r="A150" s="14"/>
      <c r="B150" s="251"/>
      <c r="C150" s="252"/>
      <c r="D150" s="241" t="s">
        <v>198</v>
      </c>
      <c r="E150" s="253" t="s">
        <v>1</v>
      </c>
      <c r="F150" s="254" t="s">
        <v>426</v>
      </c>
      <c r="G150" s="252"/>
      <c r="H150" s="253" t="s">
        <v>1</v>
      </c>
      <c r="I150" s="255"/>
      <c r="J150" s="252"/>
      <c r="K150" s="252"/>
      <c r="L150" s="256"/>
      <c r="M150" s="257"/>
      <c r="N150" s="258"/>
      <c r="O150" s="258"/>
      <c r="P150" s="258"/>
      <c r="Q150" s="258"/>
      <c r="R150" s="258"/>
      <c r="S150" s="258"/>
      <c r="T150" s="259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0" t="s">
        <v>198</v>
      </c>
      <c r="AU150" s="260" t="s">
        <v>84</v>
      </c>
      <c r="AV150" s="14" t="s">
        <v>82</v>
      </c>
      <c r="AW150" s="14" t="s">
        <v>32</v>
      </c>
      <c r="AX150" s="14" t="s">
        <v>75</v>
      </c>
      <c r="AY150" s="260" t="s">
        <v>189</v>
      </c>
    </row>
    <row r="151" s="15" customFormat="1">
      <c r="A151" s="15"/>
      <c r="B151" s="261"/>
      <c r="C151" s="262"/>
      <c r="D151" s="241" t="s">
        <v>198</v>
      </c>
      <c r="E151" s="263" t="s">
        <v>1</v>
      </c>
      <c r="F151" s="264" t="s">
        <v>211</v>
      </c>
      <c r="G151" s="262"/>
      <c r="H151" s="265">
        <v>30.899999999999995</v>
      </c>
      <c r="I151" s="266"/>
      <c r="J151" s="262"/>
      <c r="K151" s="262"/>
      <c r="L151" s="267"/>
      <c r="M151" s="268"/>
      <c r="N151" s="269"/>
      <c r="O151" s="269"/>
      <c r="P151" s="269"/>
      <c r="Q151" s="269"/>
      <c r="R151" s="269"/>
      <c r="S151" s="269"/>
      <c r="T151" s="270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71" t="s">
        <v>198</v>
      </c>
      <c r="AU151" s="271" t="s">
        <v>84</v>
      </c>
      <c r="AV151" s="15" t="s">
        <v>196</v>
      </c>
      <c r="AW151" s="15" t="s">
        <v>32</v>
      </c>
      <c r="AX151" s="15" t="s">
        <v>82</v>
      </c>
      <c r="AY151" s="271" t="s">
        <v>189</v>
      </c>
    </row>
    <row r="152" s="2" customFormat="1" ht="16.5" customHeight="1">
      <c r="A152" s="39"/>
      <c r="B152" s="40"/>
      <c r="C152" s="227" t="s">
        <v>196</v>
      </c>
      <c r="D152" s="227" t="s">
        <v>191</v>
      </c>
      <c r="E152" s="228" t="s">
        <v>225</v>
      </c>
      <c r="F152" s="229" t="s">
        <v>226</v>
      </c>
      <c r="G152" s="230" t="s">
        <v>202</v>
      </c>
      <c r="H152" s="231">
        <v>12.300000000000001</v>
      </c>
      <c r="I152" s="232"/>
      <c r="J152" s="231">
        <f>ROUND(I152*H152,2)</f>
        <v>0</v>
      </c>
      <c r="K152" s="229" t="s">
        <v>195</v>
      </c>
      <c r="L152" s="45"/>
      <c r="M152" s="233" t="s">
        <v>1</v>
      </c>
      <c r="N152" s="234" t="s">
        <v>40</v>
      </c>
      <c r="O152" s="92"/>
      <c r="P152" s="235">
        <f>O152*H152</f>
        <v>0</v>
      </c>
      <c r="Q152" s="235">
        <v>0</v>
      </c>
      <c r="R152" s="235">
        <f>Q152*H152</f>
        <v>0</v>
      </c>
      <c r="S152" s="235">
        <v>0</v>
      </c>
      <c r="T152" s="236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7" t="s">
        <v>196</v>
      </c>
      <c r="AT152" s="237" t="s">
        <v>191</v>
      </c>
      <c r="AU152" s="237" t="s">
        <v>84</v>
      </c>
      <c r="AY152" s="18" t="s">
        <v>189</v>
      </c>
      <c r="BE152" s="238">
        <f>IF(N152="základní",J152,0)</f>
        <v>0</v>
      </c>
      <c r="BF152" s="238">
        <f>IF(N152="snížená",J152,0)</f>
        <v>0</v>
      </c>
      <c r="BG152" s="238">
        <f>IF(N152="zákl. přenesená",J152,0)</f>
        <v>0</v>
      </c>
      <c r="BH152" s="238">
        <f>IF(N152="sníž. přenesená",J152,0)</f>
        <v>0</v>
      </c>
      <c r="BI152" s="238">
        <f>IF(N152="nulová",J152,0)</f>
        <v>0</v>
      </c>
      <c r="BJ152" s="18" t="s">
        <v>82</v>
      </c>
      <c r="BK152" s="238">
        <f>ROUND(I152*H152,2)</f>
        <v>0</v>
      </c>
      <c r="BL152" s="18" t="s">
        <v>196</v>
      </c>
      <c r="BM152" s="237" t="s">
        <v>427</v>
      </c>
    </row>
    <row r="153" s="14" customFormat="1">
      <c r="A153" s="14"/>
      <c r="B153" s="251"/>
      <c r="C153" s="252"/>
      <c r="D153" s="241" t="s">
        <v>198</v>
      </c>
      <c r="E153" s="253" t="s">
        <v>1</v>
      </c>
      <c r="F153" s="254" t="s">
        <v>228</v>
      </c>
      <c r="G153" s="252"/>
      <c r="H153" s="253" t="s">
        <v>1</v>
      </c>
      <c r="I153" s="255"/>
      <c r="J153" s="252"/>
      <c r="K153" s="252"/>
      <c r="L153" s="256"/>
      <c r="M153" s="257"/>
      <c r="N153" s="258"/>
      <c r="O153" s="258"/>
      <c r="P153" s="258"/>
      <c r="Q153" s="258"/>
      <c r="R153" s="258"/>
      <c r="S153" s="258"/>
      <c r="T153" s="259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0" t="s">
        <v>198</v>
      </c>
      <c r="AU153" s="260" t="s">
        <v>84</v>
      </c>
      <c r="AV153" s="14" t="s">
        <v>82</v>
      </c>
      <c r="AW153" s="14" t="s">
        <v>32</v>
      </c>
      <c r="AX153" s="14" t="s">
        <v>75</v>
      </c>
      <c r="AY153" s="260" t="s">
        <v>189</v>
      </c>
    </row>
    <row r="154" s="13" customFormat="1">
      <c r="A154" s="13"/>
      <c r="B154" s="239"/>
      <c r="C154" s="240"/>
      <c r="D154" s="241" t="s">
        <v>198</v>
      </c>
      <c r="E154" s="242" t="s">
        <v>1</v>
      </c>
      <c r="F154" s="243" t="s">
        <v>428</v>
      </c>
      <c r="G154" s="240"/>
      <c r="H154" s="244">
        <v>12.300000000000001</v>
      </c>
      <c r="I154" s="245"/>
      <c r="J154" s="240"/>
      <c r="K154" s="240"/>
      <c r="L154" s="246"/>
      <c r="M154" s="247"/>
      <c r="N154" s="248"/>
      <c r="O154" s="248"/>
      <c r="P154" s="248"/>
      <c r="Q154" s="248"/>
      <c r="R154" s="248"/>
      <c r="S154" s="248"/>
      <c r="T154" s="249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0" t="s">
        <v>198</v>
      </c>
      <c r="AU154" s="250" t="s">
        <v>84</v>
      </c>
      <c r="AV154" s="13" t="s">
        <v>84</v>
      </c>
      <c r="AW154" s="13" t="s">
        <v>32</v>
      </c>
      <c r="AX154" s="13" t="s">
        <v>82</v>
      </c>
      <c r="AY154" s="250" t="s">
        <v>189</v>
      </c>
    </row>
    <row r="155" s="2" customFormat="1" ht="16.5" customHeight="1">
      <c r="A155" s="39"/>
      <c r="B155" s="40"/>
      <c r="C155" s="283" t="s">
        <v>230</v>
      </c>
      <c r="D155" s="283" t="s">
        <v>231</v>
      </c>
      <c r="E155" s="284" t="s">
        <v>232</v>
      </c>
      <c r="F155" s="285" t="s">
        <v>233</v>
      </c>
      <c r="G155" s="286" t="s">
        <v>234</v>
      </c>
      <c r="H155" s="287">
        <v>23.399999999999999</v>
      </c>
      <c r="I155" s="288"/>
      <c r="J155" s="287">
        <f>ROUND(I155*H155,2)</f>
        <v>0</v>
      </c>
      <c r="K155" s="285" t="s">
        <v>195</v>
      </c>
      <c r="L155" s="289"/>
      <c r="M155" s="290" t="s">
        <v>1</v>
      </c>
      <c r="N155" s="291" t="s">
        <v>40</v>
      </c>
      <c r="O155" s="92"/>
      <c r="P155" s="235">
        <f>O155*H155</f>
        <v>0</v>
      </c>
      <c r="Q155" s="235">
        <v>0</v>
      </c>
      <c r="R155" s="235">
        <f>Q155*H155</f>
        <v>0</v>
      </c>
      <c r="S155" s="235">
        <v>0</v>
      </c>
      <c r="T155" s="236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7" t="s">
        <v>235</v>
      </c>
      <c r="AT155" s="237" t="s">
        <v>231</v>
      </c>
      <c r="AU155" s="237" t="s">
        <v>84</v>
      </c>
      <c r="AY155" s="18" t="s">
        <v>189</v>
      </c>
      <c r="BE155" s="238">
        <f>IF(N155="základní",J155,0)</f>
        <v>0</v>
      </c>
      <c r="BF155" s="238">
        <f>IF(N155="snížená",J155,0)</f>
        <v>0</v>
      </c>
      <c r="BG155" s="238">
        <f>IF(N155="zákl. přenesená",J155,0)</f>
        <v>0</v>
      </c>
      <c r="BH155" s="238">
        <f>IF(N155="sníž. přenesená",J155,0)</f>
        <v>0</v>
      </c>
      <c r="BI155" s="238">
        <f>IF(N155="nulová",J155,0)</f>
        <v>0</v>
      </c>
      <c r="BJ155" s="18" t="s">
        <v>82</v>
      </c>
      <c r="BK155" s="238">
        <f>ROUND(I155*H155,2)</f>
        <v>0</v>
      </c>
      <c r="BL155" s="18" t="s">
        <v>196</v>
      </c>
      <c r="BM155" s="237" t="s">
        <v>429</v>
      </c>
    </row>
    <row r="156" s="13" customFormat="1">
      <c r="A156" s="13"/>
      <c r="B156" s="239"/>
      <c r="C156" s="240"/>
      <c r="D156" s="241" t="s">
        <v>198</v>
      </c>
      <c r="E156" s="242" t="s">
        <v>1</v>
      </c>
      <c r="F156" s="243" t="s">
        <v>430</v>
      </c>
      <c r="G156" s="240"/>
      <c r="H156" s="244">
        <v>23.399999999999999</v>
      </c>
      <c r="I156" s="245"/>
      <c r="J156" s="240"/>
      <c r="K156" s="240"/>
      <c r="L156" s="246"/>
      <c r="M156" s="247"/>
      <c r="N156" s="248"/>
      <c r="O156" s="248"/>
      <c r="P156" s="248"/>
      <c r="Q156" s="248"/>
      <c r="R156" s="248"/>
      <c r="S156" s="248"/>
      <c r="T156" s="249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0" t="s">
        <v>198</v>
      </c>
      <c r="AU156" s="250" t="s">
        <v>84</v>
      </c>
      <c r="AV156" s="13" t="s">
        <v>84</v>
      </c>
      <c r="AW156" s="13" t="s">
        <v>32</v>
      </c>
      <c r="AX156" s="13" t="s">
        <v>82</v>
      </c>
      <c r="AY156" s="250" t="s">
        <v>189</v>
      </c>
    </row>
    <row r="157" s="2" customFormat="1" ht="37.8" customHeight="1">
      <c r="A157" s="39"/>
      <c r="B157" s="40"/>
      <c r="C157" s="227" t="s">
        <v>239</v>
      </c>
      <c r="D157" s="227" t="s">
        <v>191</v>
      </c>
      <c r="E157" s="228" t="s">
        <v>323</v>
      </c>
      <c r="F157" s="229" t="s">
        <v>324</v>
      </c>
      <c r="G157" s="230" t="s">
        <v>202</v>
      </c>
      <c r="H157" s="231">
        <v>19.399999999999999</v>
      </c>
      <c r="I157" s="232"/>
      <c r="J157" s="231">
        <f>ROUND(I157*H157,2)</f>
        <v>0</v>
      </c>
      <c r="K157" s="229" t="s">
        <v>195</v>
      </c>
      <c r="L157" s="45"/>
      <c r="M157" s="233" t="s">
        <v>1</v>
      </c>
      <c r="N157" s="234" t="s">
        <v>40</v>
      </c>
      <c r="O157" s="92"/>
      <c r="P157" s="235">
        <f>O157*H157</f>
        <v>0</v>
      </c>
      <c r="Q157" s="235">
        <v>0</v>
      </c>
      <c r="R157" s="235">
        <f>Q157*H157</f>
        <v>0</v>
      </c>
      <c r="S157" s="235">
        <v>0</v>
      </c>
      <c r="T157" s="236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7" t="s">
        <v>196</v>
      </c>
      <c r="AT157" s="237" t="s">
        <v>191</v>
      </c>
      <c r="AU157" s="237" t="s">
        <v>84</v>
      </c>
      <c r="AY157" s="18" t="s">
        <v>189</v>
      </c>
      <c r="BE157" s="238">
        <f>IF(N157="základní",J157,0)</f>
        <v>0</v>
      </c>
      <c r="BF157" s="238">
        <f>IF(N157="snížená",J157,0)</f>
        <v>0</v>
      </c>
      <c r="BG157" s="238">
        <f>IF(N157="zákl. přenesená",J157,0)</f>
        <v>0</v>
      </c>
      <c r="BH157" s="238">
        <f>IF(N157="sníž. přenesená",J157,0)</f>
        <v>0</v>
      </c>
      <c r="BI157" s="238">
        <f>IF(N157="nulová",J157,0)</f>
        <v>0</v>
      </c>
      <c r="BJ157" s="18" t="s">
        <v>82</v>
      </c>
      <c r="BK157" s="238">
        <f>ROUND(I157*H157,2)</f>
        <v>0</v>
      </c>
      <c r="BL157" s="18" t="s">
        <v>196</v>
      </c>
      <c r="BM157" s="237" t="s">
        <v>431</v>
      </c>
    </row>
    <row r="158" s="14" customFormat="1">
      <c r="A158" s="14"/>
      <c r="B158" s="251"/>
      <c r="C158" s="252"/>
      <c r="D158" s="241" t="s">
        <v>198</v>
      </c>
      <c r="E158" s="253" t="s">
        <v>1</v>
      </c>
      <c r="F158" s="254" t="s">
        <v>243</v>
      </c>
      <c r="G158" s="252"/>
      <c r="H158" s="253" t="s">
        <v>1</v>
      </c>
      <c r="I158" s="255"/>
      <c r="J158" s="252"/>
      <c r="K158" s="252"/>
      <c r="L158" s="256"/>
      <c r="M158" s="257"/>
      <c r="N158" s="258"/>
      <c r="O158" s="258"/>
      <c r="P158" s="258"/>
      <c r="Q158" s="258"/>
      <c r="R158" s="258"/>
      <c r="S158" s="258"/>
      <c r="T158" s="259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0" t="s">
        <v>198</v>
      </c>
      <c r="AU158" s="260" t="s">
        <v>84</v>
      </c>
      <c r="AV158" s="14" t="s">
        <v>82</v>
      </c>
      <c r="AW158" s="14" t="s">
        <v>32</v>
      </c>
      <c r="AX158" s="14" t="s">
        <v>75</v>
      </c>
      <c r="AY158" s="260" t="s">
        <v>189</v>
      </c>
    </row>
    <row r="159" s="13" customFormat="1">
      <c r="A159" s="13"/>
      <c r="B159" s="239"/>
      <c r="C159" s="240"/>
      <c r="D159" s="241" t="s">
        <v>198</v>
      </c>
      <c r="E159" s="242" t="s">
        <v>1</v>
      </c>
      <c r="F159" s="243" t="s">
        <v>432</v>
      </c>
      <c r="G159" s="240"/>
      <c r="H159" s="244">
        <v>19.399999999999999</v>
      </c>
      <c r="I159" s="245"/>
      <c r="J159" s="240"/>
      <c r="K159" s="240"/>
      <c r="L159" s="246"/>
      <c r="M159" s="247"/>
      <c r="N159" s="248"/>
      <c r="O159" s="248"/>
      <c r="P159" s="248"/>
      <c r="Q159" s="248"/>
      <c r="R159" s="248"/>
      <c r="S159" s="248"/>
      <c r="T159" s="249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0" t="s">
        <v>198</v>
      </c>
      <c r="AU159" s="250" t="s">
        <v>84</v>
      </c>
      <c r="AV159" s="13" t="s">
        <v>84</v>
      </c>
      <c r="AW159" s="13" t="s">
        <v>32</v>
      </c>
      <c r="AX159" s="13" t="s">
        <v>82</v>
      </c>
      <c r="AY159" s="250" t="s">
        <v>189</v>
      </c>
    </row>
    <row r="160" s="2" customFormat="1" ht="33" customHeight="1">
      <c r="A160" s="39"/>
      <c r="B160" s="40"/>
      <c r="C160" s="227" t="s">
        <v>245</v>
      </c>
      <c r="D160" s="227" t="s">
        <v>191</v>
      </c>
      <c r="E160" s="228" t="s">
        <v>246</v>
      </c>
      <c r="F160" s="229" t="s">
        <v>247</v>
      </c>
      <c r="G160" s="230" t="s">
        <v>234</v>
      </c>
      <c r="H160" s="231">
        <v>31</v>
      </c>
      <c r="I160" s="232"/>
      <c r="J160" s="231">
        <f>ROUND(I160*H160,2)</f>
        <v>0</v>
      </c>
      <c r="K160" s="229" t="s">
        <v>195</v>
      </c>
      <c r="L160" s="45"/>
      <c r="M160" s="233" t="s">
        <v>1</v>
      </c>
      <c r="N160" s="234" t="s">
        <v>40</v>
      </c>
      <c r="O160" s="92"/>
      <c r="P160" s="235">
        <f>O160*H160</f>
        <v>0</v>
      </c>
      <c r="Q160" s="235">
        <v>0</v>
      </c>
      <c r="R160" s="235">
        <f>Q160*H160</f>
        <v>0</v>
      </c>
      <c r="S160" s="235">
        <v>0</v>
      </c>
      <c r="T160" s="236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7" t="s">
        <v>196</v>
      </c>
      <c r="AT160" s="237" t="s">
        <v>191</v>
      </c>
      <c r="AU160" s="237" t="s">
        <v>84</v>
      </c>
      <c r="AY160" s="18" t="s">
        <v>189</v>
      </c>
      <c r="BE160" s="238">
        <f>IF(N160="základní",J160,0)</f>
        <v>0</v>
      </c>
      <c r="BF160" s="238">
        <f>IF(N160="snížená",J160,0)</f>
        <v>0</v>
      </c>
      <c r="BG160" s="238">
        <f>IF(N160="zákl. přenesená",J160,0)</f>
        <v>0</v>
      </c>
      <c r="BH160" s="238">
        <f>IF(N160="sníž. přenesená",J160,0)</f>
        <v>0</v>
      </c>
      <c r="BI160" s="238">
        <f>IF(N160="nulová",J160,0)</f>
        <v>0</v>
      </c>
      <c r="BJ160" s="18" t="s">
        <v>82</v>
      </c>
      <c r="BK160" s="238">
        <f>ROUND(I160*H160,2)</f>
        <v>0</v>
      </c>
      <c r="BL160" s="18" t="s">
        <v>196</v>
      </c>
      <c r="BM160" s="237" t="s">
        <v>433</v>
      </c>
    </row>
    <row r="161" s="13" customFormat="1">
      <c r="A161" s="13"/>
      <c r="B161" s="239"/>
      <c r="C161" s="240"/>
      <c r="D161" s="241" t="s">
        <v>198</v>
      </c>
      <c r="E161" s="242" t="s">
        <v>1</v>
      </c>
      <c r="F161" s="243" t="s">
        <v>434</v>
      </c>
      <c r="G161" s="240"/>
      <c r="H161" s="244">
        <v>31</v>
      </c>
      <c r="I161" s="245"/>
      <c r="J161" s="240"/>
      <c r="K161" s="240"/>
      <c r="L161" s="246"/>
      <c r="M161" s="247"/>
      <c r="N161" s="248"/>
      <c r="O161" s="248"/>
      <c r="P161" s="248"/>
      <c r="Q161" s="248"/>
      <c r="R161" s="248"/>
      <c r="S161" s="248"/>
      <c r="T161" s="249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0" t="s">
        <v>198</v>
      </c>
      <c r="AU161" s="250" t="s">
        <v>84</v>
      </c>
      <c r="AV161" s="13" t="s">
        <v>84</v>
      </c>
      <c r="AW161" s="13" t="s">
        <v>32</v>
      </c>
      <c r="AX161" s="13" t="s">
        <v>82</v>
      </c>
      <c r="AY161" s="250" t="s">
        <v>189</v>
      </c>
    </row>
    <row r="162" s="2" customFormat="1" ht="16.5" customHeight="1">
      <c r="A162" s="39"/>
      <c r="B162" s="40"/>
      <c r="C162" s="227" t="s">
        <v>235</v>
      </c>
      <c r="D162" s="227" t="s">
        <v>191</v>
      </c>
      <c r="E162" s="228" t="s">
        <v>250</v>
      </c>
      <c r="F162" s="229" t="s">
        <v>251</v>
      </c>
      <c r="G162" s="230" t="s">
        <v>252</v>
      </c>
      <c r="H162" s="231">
        <v>2</v>
      </c>
      <c r="I162" s="232"/>
      <c r="J162" s="231">
        <f>ROUND(I162*H162,2)</f>
        <v>0</v>
      </c>
      <c r="K162" s="229" t="s">
        <v>1</v>
      </c>
      <c r="L162" s="45"/>
      <c r="M162" s="233" t="s">
        <v>1</v>
      </c>
      <c r="N162" s="234" t="s">
        <v>40</v>
      </c>
      <c r="O162" s="92"/>
      <c r="P162" s="235">
        <f>O162*H162</f>
        <v>0</v>
      </c>
      <c r="Q162" s="235">
        <v>0</v>
      </c>
      <c r="R162" s="235">
        <f>Q162*H162</f>
        <v>0</v>
      </c>
      <c r="S162" s="235">
        <v>0</v>
      </c>
      <c r="T162" s="236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7" t="s">
        <v>196</v>
      </c>
      <c r="AT162" s="237" t="s">
        <v>191</v>
      </c>
      <c r="AU162" s="237" t="s">
        <v>84</v>
      </c>
      <c r="AY162" s="18" t="s">
        <v>189</v>
      </c>
      <c r="BE162" s="238">
        <f>IF(N162="základní",J162,0)</f>
        <v>0</v>
      </c>
      <c r="BF162" s="238">
        <f>IF(N162="snížená",J162,0)</f>
        <v>0</v>
      </c>
      <c r="BG162" s="238">
        <f>IF(N162="zákl. přenesená",J162,0)</f>
        <v>0</v>
      </c>
      <c r="BH162" s="238">
        <f>IF(N162="sníž. přenesená",J162,0)</f>
        <v>0</v>
      </c>
      <c r="BI162" s="238">
        <f>IF(N162="nulová",J162,0)</f>
        <v>0</v>
      </c>
      <c r="BJ162" s="18" t="s">
        <v>82</v>
      </c>
      <c r="BK162" s="238">
        <f>ROUND(I162*H162,2)</f>
        <v>0</v>
      </c>
      <c r="BL162" s="18" t="s">
        <v>196</v>
      </c>
      <c r="BM162" s="237" t="s">
        <v>435</v>
      </c>
    </row>
    <row r="163" s="14" customFormat="1">
      <c r="A163" s="14"/>
      <c r="B163" s="251"/>
      <c r="C163" s="252"/>
      <c r="D163" s="241" t="s">
        <v>198</v>
      </c>
      <c r="E163" s="253" t="s">
        <v>1</v>
      </c>
      <c r="F163" s="254" t="s">
        <v>254</v>
      </c>
      <c r="G163" s="252"/>
      <c r="H163" s="253" t="s">
        <v>1</v>
      </c>
      <c r="I163" s="255"/>
      <c r="J163" s="252"/>
      <c r="K163" s="252"/>
      <c r="L163" s="256"/>
      <c r="M163" s="257"/>
      <c r="N163" s="258"/>
      <c r="O163" s="258"/>
      <c r="P163" s="258"/>
      <c r="Q163" s="258"/>
      <c r="R163" s="258"/>
      <c r="S163" s="258"/>
      <c r="T163" s="259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0" t="s">
        <v>198</v>
      </c>
      <c r="AU163" s="260" t="s">
        <v>84</v>
      </c>
      <c r="AV163" s="14" t="s">
        <v>82</v>
      </c>
      <c r="AW163" s="14" t="s">
        <v>32</v>
      </c>
      <c r="AX163" s="14" t="s">
        <v>75</v>
      </c>
      <c r="AY163" s="260" t="s">
        <v>189</v>
      </c>
    </row>
    <row r="164" s="13" customFormat="1">
      <c r="A164" s="13"/>
      <c r="B164" s="239"/>
      <c r="C164" s="240"/>
      <c r="D164" s="241" t="s">
        <v>198</v>
      </c>
      <c r="E164" s="242" t="s">
        <v>1</v>
      </c>
      <c r="F164" s="243" t="s">
        <v>330</v>
      </c>
      <c r="G164" s="240"/>
      <c r="H164" s="244">
        <v>2</v>
      </c>
      <c r="I164" s="245"/>
      <c r="J164" s="240"/>
      <c r="K164" s="240"/>
      <c r="L164" s="246"/>
      <c r="M164" s="247"/>
      <c r="N164" s="248"/>
      <c r="O164" s="248"/>
      <c r="P164" s="248"/>
      <c r="Q164" s="248"/>
      <c r="R164" s="248"/>
      <c r="S164" s="248"/>
      <c r="T164" s="249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0" t="s">
        <v>198</v>
      </c>
      <c r="AU164" s="250" t="s">
        <v>84</v>
      </c>
      <c r="AV164" s="13" t="s">
        <v>84</v>
      </c>
      <c r="AW164" s="13" t="s">
        <v>32</v>
      </c>
      <c r="AX164" s="13" t="s">
        <v>82</v>
      </c>
      <c r="AY164" s="250" t="s">
        <v>189</v>
      </c>
    </row>
    <row r="165" s="12" customFormat="1" ht="22.8" customHeight="1">
      <c r="A165" s="12"/>
      <c r="B165" s="211"/>
      <c r="C165" s="212"/>
      <c r="D165" s="213" t="s">
        <v>74</v>
      </c>
      <c r="E165" s="225" t="s">
        <v>196</v>
      </c>
      <c r="F165" s="225" t="s">
        <v>256</v>
      </c>
      <c r="G165" s="212"/>
      <c r="H165" s="212"/>
      <c r="I165" s="215"/>
      <c r="J165" s="226">
        <f>BK165</f>
        <v>0</v>
      </c>
      <c r="K165" s="212"/>
      <c r="L165" s="217"/>
      <c r="M165" s="218"/>
      <c r="N165" s="219"/>
      <c r="O165" s="219"/>
      <c r="P165" s="220">
        <f>SUM(P166:P184)</f>
        <v>0</v>
      </c>
      <c r="Q165" s="219"/>
      <c r="R165" s="220">
        <f>SUM(R166:R184)</f>
        <v>8.2292819999999995</v>
      </c>
      <c r="S165" s="219"/>
      <c r="T165" s="221">
        <f>SUM(T166:T184)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22" t="s">
        <v>82</v>
      </c>
      <c r="AT165" s="223" t="s">
        <v>74</v>
      </c>
      <c r="AU165" s="223" t="s">
        <v>82</v>
      </c>
      <c r="AY165" s="222" t="s">
        <v>189</v>
      </c>
      <c r="BK165" s="224">
        <f>SUM(BK166:BK184)</f>
        <v>0</v>
      </c>
    </row>
    <row r="166" s="2" customFormat="1" ht="24.15" customHeight="1">
      <c r="A166" s="39"/>
      <c r="B166" s="40"/>
      <c r="C166" s="227" t="s">
        <v>257</v>
      </c>
      <c r="D166" s="227" t="s">
        <v>191</v>
      </c>
      <c r="E166" s="228" t="s">
        <v>258</v>
      </c>
      <c r="F166" s="229" t="s">
        <v>259</v>
      </c>
      <c r="G166" s="230" t="s">
        <v>202</v>
      </c>
      <c r="H166" s="231">
        <v>4.0999999999999996</v>
      </c>
      <c r="I166" s="232"/>
      <c r="J166" s="231">
        <f>ROUND(I166*H166,2)</f>
        <v>0</v>
      </c>
      <c r="K166" s="229" t="s">
        <v>195</v>
      </c>
      <c r="L166" s="45"/>
      <c r="M166" s="233" t="s">
        <v>1</v>
      </c>
      <c r="N166" s="234" t="s">
        <v>40</v>
      </c>
      <c r="O166" s="92"/>
      <c r="P166" s="235">
        <f>O166*H166</f>
        <v>0</v>
      </c>
      <c r="Q166" s="235">
        <v>0</v>
      </c>
      <c r="R166" s="235">
        <f>Q166*H166</f>
        <v>0</v>
      </c>
      <c r="S166" s="235">
        <v>0</v>
      </c>
      <c r="T166" s="236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7" t="s">
        <v>196</v>
      </c>
      <c r="AT166" s="237" t="s">
        <v>191</v>
      </c>
      <c r="AU166" s="237" t="s">
        <v>84</v>
      </c>
      <c r="AY166" s="18" t="s">
        <v>189</v>
      </c>
      <c r="BE166" s="238">
        <f>IF(N166="základní",J166,0)</f>
        <v>0</v>
      </c>
      <c r="BF166" s="238">
        <f>IF(N166="snížená",J166,0)</f>
        <v>0</v>
      </c>
      <c r="BG166" s="238">
        <f>IF(N166="zákl. přenesená",J166,0)</f>
        <v>0</v>
      </c>
      <c r="BH166" s="238">
        <f>IF(N166="sníž. přenesená",J166,0)</f>
        <v>0</v>
      </c>
      <c r="BI166" s="238">
        <f>IF(N166="nulová",J166,0)</f>
        <v>0</v>
      </c>
      <c r="BJ166" s="18" t="s">
        <v>82</v>
      </c>
      <c r="BK166" s="238">
        <f>ROUND(I166*H166,2)</f>
        <v>0</v>
      </c>
      <c r="BL166" s="18" t="s">
        <v>196</v>
      </c>
      <c r="BM166" s="237" t="s">
        <v>436</v>
      </c>
    </row>
    <row r="167" s="14" customFormat="1">
      <c r="A167" s="14"/>
      <c r="B167" s="251"/>
      <c r="C167" s="252"/>
      <c r="D167" s="241" t="s">
        <v>198</v>
      </c>
      <c r="E167" s="253" t="s">
        <v>1</v>
      </c>
      <c r="F167" s="254" t="s">
        <v>261</v>
      </c>
      <c r="G167" s="252"/>
      <c r="H167" s="253" t="s">
        <v>1</v>
      </c>
      <c r="I167" s="255"/>
      <c r="J167" s="252"/>
      <c r="K167" s="252"/>
      <c r="L167" s="256"/>
      <c r="M167" s="257"/>
      <c r="N167" s="258"/>
      <c r="O167" s="258"/>
      <c r="P167" s="258"/>
      <c r="Q167" s="258"/>
      <c r="R167" s="258"/>
      <c r="S167" s="258"/>
      <c r="T167" s="259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0" t="s">
        <v>198</v>
      </c>
      <c r="AU167" s="260" t="s">
        <v>84</v>
      </c>
      <c r="AV167" s="14" t="s">
        <v>82</v>
      </c>
      <c r="AW167" s="14" t="s">
        <v>32</v>
      </c>
      <c r="AX167" s="14" t="s">
        <v>75</v>
      </c>
      <c r="AY167" s="260" t="s">
        <v>189</v>
      </c>
    </row>
    <row r="168" s="13" customFormat="1">
      <c r="A168" s="13"/>
      <c r="B168" s="239"/>
      <c r="C168" s="240"/>
      <c r="D168" s="241" t="s">
        <v>198</v>
      </c>
      <c r="E168" s="242" t="s">
        <v>1</v>
      </c>
      <c r="F168" s="243" t="s">
        <v>437</v>
      </c>
      <c r="G168" s="240"/>
      <c r="H168" s="244">
        <v>4.0999999999999996</v>
      </c>
      <c r="I168" s="245"/>
      <c r="J168" s="240"/>
      <c r="K168" s="240"/>
      <c r="L168" s="246"/>
      <c r="M168" s="247"/>
      <c r="N168" s="248"/>
      <c r="O168" s="248"/>
      <c r="P168" s="248"/>
      <c r="Q168" s="248"/>
      <c r="R168" s="248"/>
      <c r="S168" s="248"/>
      <c r="T168" s="249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0" t="s">
        <v>198</v>
      </c>
      <c r="AU168" s="250" t="s">
        <v>84</v>
      </c>
      <c r="AV168" s="13" t="s">
        <v>84</v>
      </c>
      <c r="AW168" s="13" t="s">
        <v>32</v>
      </c>
      <c r="AX168" s="13" t="s">
        <v>82</v>
      </c>
      <c r="AY168" s="250" t="s">
        <v>189</v>
      </c>
    </row>
    <row r="169" s="2" customFormat="1" ht="24.15" customHeight="1">
      <c r="A169" s="39"/>
      <c r="B169" s="40"/>
      <c r="C169" s="227" t="s">
        <v>263</v>
      </c>
      <c r="D169" s="227" t="s">
        <v>191</v>
      </c>
      <c r="E169" s="228" t="s">
        <v>377</v>
      </c>
      <c r="F169" s="229" t="s">
        <v>378</v>
      </c>
      <c r="G169" s="230" t="s">
        <v>202</v>
      </c>
      <c r="H169" s="231">
        <v>0.80000000000000004</v>
      </c>
      <c r="I169" s="232"/>
      <c r="J169" s="231">
        <f>ROUND(I169*H169,2)</f>
        <v>0</v>
      </c>
      <c r="K169" s="229" t="s">
        <v>195</v>
      </c>
      <c r="L169" s="45"/>
      <c r="M169" s="233" t="s">
        <v>1</v>
      </c>
      <c r="N169" s="234" t="s">
        <v>40</v>
      </c>
      <c r="O169" s="92"/>
      <c r="P169" s="235">
        <f>O169*H169</f>
        <v>0</v>
      </c>
      <c r="Q169" s="235">
        <v>0</v>
      </c>
      <c r="R169" s="235">
        <f>Q169*H169</f>
        <v>0</v>
      </c>
      <c r="S169" s="235">
        <v>0</v>
      </c>
      <c r="T169" s="236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7" t="s">
        <v>196</v>
      </c>
      <c r="AT169" s="237" t="s">
        <v>191</v>
      </c>
      <c r="AU169" s="237" t="s">
        <v>84</v>
      </c>
      <c r="AY169" s="18" t="s">
        <v>189</v>
      </c>
      <c r="BE169" s="238">
        <f>IF(N169="základní",J169,0)</f>
        <v>0</v>
      </c>
      <c r="BF169" s="238">
        <f>IF(N169="snížená",J169,0)</f>
        <v>0</v>
      </c>
      <c r="BG169" s="238">
        <f>IF(N169="zákl. přenesená",J169,0)</f>
        <v>0</v>
      </c>
      <c r="BH169" s="238">
        <f>IF(N169="sníž. přenesená",J169,0)</f>
        <v>0</v>
      </c>
      <c r="BI169" s="238">
        <f>IF(N169="nulová",J169,0)</f>
        <v>0</v>
      </c>
      <c r="BJ169" s="18" t="s">
        <v>82</v>
      </c>
      <c r="BK169" s="238">
        <f>ROUND(I169*H169,2)</f>
        <v>0</v>
      </c>
      <c r="BL169" s="18" t="s">
        <v>196</v>
      </c>
      <c r="BM169" s="237" t="s">
        <v>438</v>
      </c>
    </row>
    <row r="170" s="14" customFormat="1">
      <c r="A170" s="14"/>
      <c r="B170" s="251"/>
      <c r="C170" s="252"/>
      <c r="D170" s="241" t="s">
        <v>198</v>
      </c>
      <c r="E170" s="253" t="s">
        <v>1</v>
      </c>
      <c r="F170" s="254" t="s">
        <v>380</v>
      </c>
      <c r="G170" s="252"/>
      <c r="H170" s="253" t="s">
        <v>1</v>
      </c>
      <c r="I170" s="255"/>
      <c r="J170" s="252"/>
      <c r="K170" s="252"/>
      <c r="L170" s="256"/>
      <c r="M170" s="257"/>
      <c r="N170" s="258"/>
      <c r="O170" s="258"/>
      <c r="P170" s="258"/>
      <c r="Q170" s="258"/>
      <c r="R170" s="258"/>
      <c r="S170" s="258"/>
      <c r="T170" s="259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0" t="s">
        <v>198</v>
      </c>
      <c r="AU170" s="260" t="s">
        <v>84</v>
      </c>
      <c r="AV170" s="14" t="s">
        <v>82</v>
      </c>
      <c r="AW170" s="14" t="s">
        <v>32</v>
      </c>
      <c r="AX170" s="14" t="s">
        <v>75</v>
      </c>
      <c r="AY170" s="260" t="s">
        <v>189</v>
      </c>
    </row>
    <row r="171" s="13" customFormat="1">
      <c r="A171" s="13"/>
      <c r="B171" s="239"/>
      <c r="C171" s="240"/>
      <c r="D171" s="241" t="s">
        <v>198</v>
      </c>
      <c r="E171" s="242" t="s">
        <v>1</v>
      </c>
      <c r="F171" s="243" t="s">
        <v>381</v>
      </c>
      <c r="G171" s="240"/>
      <c r="H171" s="244">
        <v>0.80000000000000004</v>
      </c>
      <c r="I171" s="245"/>
      <c r="J171" s="240"/>
      <c r="K171" s="240"/>
      <c r="L171" s="246"/>
      <c r="M171" s="247"/>
      <c r="N171" s="248"/>
      <c r="O171" s="248"/>
      <c r="P171" s="248"/>
      <c r="Q171" s="248"/>
      <c r="R171" s="248"/>
      <c r="S171" s="248"/>
      <c r="T171" s="249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0" t="s">
        <v>198</v>
      </c>
      <c r="AU171" s="250" t="s">
        <v>84</v>
      </c>
      <c r="AV171" s="13" t="s">
        <v>84</v>
      </c>
      <c r="AW171" s="13" t="s">
        <v>32</v>
      </c>
      <c r="AX171" s="13" t="s">
        <v>82</v>
      </c>
      <c r="AY171" s="250" t="s">
        <v>189</v>
      </c>
    </row>
    <row r="172" s="2" customFormat="1" ht="16.5" customHeight="1">
      <c r="A172" s="39"/>
      <c r="B172" s="40"/>
      <c r="C172" s="227" t="s">
        <v>270</v>
      </c>
      <c r="D172" s="227" t="s">
        <v>191</v>
      </c>
      <c r="E172" s="228" t="s">
        <v>382</v>
      </c>
      <c r="F172" s="229" t="s">
        <v>383</v>
      </c>
      <c r="G172" s="230" t="s">
        <v>266</v>
      </c>
      <c r="H172" s="231">
        <v>3.7999999999999998</v>
      </c>
      <c r="I172" s="232"/>
      <c r="J172" s="231">
        <f>ROUND(I172*H172,2)</f>
        <v>0</v>
      </c>
      <c r="K172" s="229" t="s">
        <v>195</v>
      </c>
      <c r="L172" s="45"/>
      <c r="M172" s="233" t="s">
        <v>1</v>
      </c>
      <c r="N172" s="234" t="s">
        <v>40</v>
      </c>
      <c r="O172" s="92"/>
      <c r="P172" s="235">
        <f>O172*H172</f>
        <v>0</v>
      </c>
      <c r="Q172" s="235">
        <v>0.0063899999999999998</v>
      </c>
      <c r="R172" s="235">
        <f>Q172*H172</f>
        <v>0.024281999999999998</v>
      </c>
      <c r="S172" s="235">
        <v>0</v>
      </c>
      <c r="T172" s="236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7" t="s">
        <v>196</v>
      </c>
      <c r="AT172" s="237" t="s">
        <v>191</v>
      </c>
      <c r="AU172" s="237" t="s">
        <v>84</v>
      </c>
      <c r="AY172" s="18" t="s">
        <v>189</v>
      </c>
      <c r="BE172" s="238">
        <f>IF(N172="základní",J172,0)</f>
        <v>0</v>
      </c>
      <c r="BF172" s="238">
        <f>IF(N172="snížená",J172,0)</f>
        <v>0</v>
      </c>
      <c r="BG172" s="238">
        <f>IF(N172="zákl. přenesená",J172,0)</f>
        <v>0</v>
      </c>
      <c r="BH172" s="238">
        <f>IF(N172="sníž. přenesená",J172,0)</f>
        <v>0</v>
      </c>
      <c r="BI172" s="238">
        <f>IF(N172="nulová",J172,0)</f>
        <v>0</v>
      </c>
      <c r="BJ172" s="18" t="s">
        <v>82</v>
      </c>
      <c r="BK172" s="238">
        <f>ROUND(I172*H172,2)</f>
        <v>0</v>
      </c>
      <c r="BL172" s="18" t="s">
        <v>196</v>
      </c>
      <c r="BM172" s="237" t="s">
        <v>439</v>
      </c>
    </row>
    <row r="173" s="14" customFormat="1">
      <c r="A173" s="14"/>
      <c r="B173" s="251"/>
      <c r="C173" s="252"/>
      <c r="D173" s="241" t="s">
        <v>198</v>
      </c>
      <c r="E173" s="253" t="s">
        <v>1</v>
      </c>
      <c r="F173" s="254" t="s">
        <v>385</v>
      </c>
      <c r="G173" s="252"/>
      <c r="H173" s="253" t="s">
        <v>1</v>
      </c>
      <c r="I173" s="255"/>
      <c r="J173" s="252"/>
      <c r="K173" s="252"/>
      <c r="L173" s="256"/>
      <c r="M173" s="257"/>
      <c r="N173" s="258"/>
      <c r="O173" s="258"/>
      <c r="P173" s="258"/>
      <c r="Q173" s="258"/>
      <c r="R173" s="258"/>
      <c r="S173" s="258"/>
      <c r="T173" s="259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0" t="s">
        <v>198</v>
      </c>
      <c r="AU173" s="260" t="s">
        <v>84</v>
      </c>
      <c r="AV173" s="14" t="s">
        <v>82</v>
      </c>
      <c r="AW173" s="14" t="s">
        <v>32</v>
      </c>
      <c r="AX173" s="14" t="s">
        <v>75</v>
      </c>
      <c r="AY173" s="260" t="s">
        <v>189</v>
      </c>
    </row>
    <row r="174" s="13" customFormat="1">
      <c r="A174" s="13"/>
      <c r="B174" s="239"/>
      <c r="C174" s="240"/>
      <c r="D174" s="241" t="s">
        <v>198</v>
      </c>
      <c r="E174" s="242" t="s">
        <v>1</v>
      </c>
      <c r="F174" s="243" t="s">
        <v>386</v>
      </c>
      <c r="G174" s="240"/>
      <c r="H174" s="244">
        <v>3.7999999999999998</v>
      </c>
      <c r="I174" s="245"/>
      <c r="J174" s="240"/>
      <c r="K174" s="240"/>
      <c r="L174" s="246"/>
      <c r="M174" s="247"/>
      <c r="N174" s="248"/>
      <c r="O174" s="248"/>
      <c r="P174" s="248"/>
      <c r="Q174" s="248"/>
      <c r="R174" s="248"/>
      <c r="S174" s="248"/>
      <c r="T174" s="249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0" t="s">
        <v>198</v>
      </c>
      <c r="AU174" s="250" t="s">
        <v>84</v>
      </c>
      <c r="AV174" s="13" t="s">
        <v>84</v>
      </c>
      <c r="AW174" s="13" t="s">
        <v>32</v>
      </c>
      <c r="AX174" s="13" t="s">
        <v>82</v>
      </c>
      <c r="AY174" s="250" t="s">
        <v>189</v>
      </c>
    </row>
    <row r="175" s="2" customFormat="1" ht="16.5" customHeight="1">
      <c r="A175" s="39"/>
      <c r="B175" s="40"/>
      <c r="C175" s="227" t="s">
        <v>276</v>
      </c>
      <c r="D175" s="227" t="s">
        <v>191</v>
      </c>
      <c r="E175" s="228" t="s">
        <v>264</v>
      </c>
      <c r="F175" s="229" t="s">
        <v>265</v>
      </c>
      <c r="G175" s="230" t="s">
        <v>266</v>
      </c>
      <c r="H175" s="231">
        <v>41</v>
      </c>
      <c r="I175" s="232"/>
      <c r="J175" s="231">
        <f>ROUND(I175*H175,2)</f>
        <v>0</v>
      </c>
      <c r="K175" s="229" t="s">
        <v>195</v>
      </c>
      <c r="L175" s="45"/>
      <c r="M175" s="233" t="s">
        <v>1</v>
      </c>
      <c r="N175" s="234" t="s">
        <v>40</v>
      </c>
      <c r="O175" s="92"/>
      <c r="P175" s="235">
        <f>O175*H175</f>
        <v>0</v>
      </c>
      <c r="Q175" s="235">
        <v>0.001</v>
      </c>
      <c r="R175" s="235">
        <f>Q175*H175</f>
        <v>0.041000000000000002</v>
      </c>
      <c r="S175" s="235">
        <v>0</v>
      </c>
      <c r="T175" s="236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7" t="s">
        <v>196</v>
      </c>
      <c r="AT175" s="237" t="s">
        <v>191</v>
      </c>
      <c r="AU175" s="237" t="s">
        <v>84</v>
      </c>
      <c r="AY175" s="18" t="s">
        <v>189</v>
      </c>
      <c r="BE175" s="238">
        <f>IF(N175="základní",J175,0)</f>
        <v>0</v>
      </c>
      <c r="BF175" s="238">
        <f>IF(N175="snížená",J175,0)</f>
        <v>0</v>
      </c>
      <c r="BG175" s="238">
        <f>IF(N175="zákl. přenesená",J175,0)</f>
        <v>0</v>
      </c>
      <c r="BH175" s="238">
        <f>IF(N175="sníž. přenesená",J175,0)</f>
        <v>0</v>
      </c>
      <c r="BI175" s="238">
        <f>IF(N175="nulová",J175,0)</f>
        <v>0</v>
      </c>
      <c r="BJ175" s="18" t="s">
        <v>82</v>
      </c>
      <c r="BK175" s="238">
        <f>ROUND(I175*H175,2)</f>
        <v>0</v>
      </c>
      <c r="BL175" s="18" t="s">
        <v>196</v>
      </c>
      <c r="BM175" s="237" t="s">
        <v>440</v>
      </c>
    </row>
    <row r="176" s="14" customFormat="1">
      <c r="A176" s="14"/>
      <c r="B176" s="251"/>
      <c r="C176" s="252"/>
      <c r="D176" s="241" t="s">
        <v>198</v>
      </c>
      <c r="E176" s="253" t="s">
        <v>1</v>
      </c>
      <c r="F176" s="254" t="s">
        <v>268</v>
      </c>
      <c r="G176" s="252"/>
      <c r="H176" s="253" t="s">
        <v>1</v>
      </c>
      <c r="I176" s="255"/>
      <c r="J176" s="252"/>
      <c r="K176" s="252"/>
      <c r="L176" s="256"/>
      <c r="M176" s="257"/>
      <c r="N176" s="258"/>
      <c r="O176" s="258"/>
      <c r="P176" s="258"/>
      <c r="Q176" s="258"/>
      <c r="R176" s="258"/>
      <c r="S176" s="258"/>
      <c r="T176" s="259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0" t="s">
        <v>198</v>
      </c>
      <c r="AU176" s="260" t="s">
        <v>84</v>
      </c>
      <c r="AV176" s="14" t="s">
        <v>82</v>
      </c>
      <c r="AW176" s="14" t="s">
        <v>32</v>
      </c>
      <c r="AX176" s="14" t="s">
        <v>75</v>
      </c>
      <c r="AY176" s="260" t="s">
        <v>189</v>
      </c>
    </row>
    <row r="177" s="13" customFormat="1">
      <c r="A177" s="13"/>
      <c r="B177" s="239"/>
      <c r="C177" s="240"/>
      <c r="D177" s="241" t="s">
        <v>198</v>
      </c>
      <c r="E177" s="242" t="s">
        <v>1</v>
      </c>
      <c r="F177" s="243" t="s">
        <v>441</v>
      </c>
      <c r="G177" s="240"/>
      <c r="H177" s="244">
        <v>41</v>
      </c>
      <c r="I177" s="245"/>
      <c r="J177" s="240"/>
      <c r="K177" s="240"/>
      <c r="L177" s="246"/>
      <c r="M177" s="247"/>
      <c r="N177" s="248"/>
      <c r="O177" s="248"/>
      <c r="P177" s="248"/>
      <c r="Q177" s="248"/>
      <c r="R177" s="248"/>
      <c r="S177" s="248"/>
      <c r="T177" s="249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0" t="s">
        <v>198</v>
      </c>
      <c r="AU177" s="250" t="s">
        <v>84</v>
      </c>
      <c r="AV177" s="13" t="s">
        <v>84</v>
      </c>
      <c r="AW177" s="13" t="s">
        <v>32</v>
      </c>
      <c r="AX177" s="13" t="s">
        <v>82</v>
      </c>
      <c r="AY177" s="250" t="s">
        <v>189</v>
      </c>
    </row>
    <row r="178" s="2" customFormat="1" ht="16.5" customHeight="1">
      <c r="A178" s="39"/>
      <c r="B178" s="40"/>
      <c r="C178" s="283" t="s">
        <v>283</v>
      </c>
      <c r="D178" s="283" t="s">
        <v>231</v>
      </c>
      <c r="E178" s="284" t="s">
        <v>271</v>
      </c>
      <c r="F178" s="285" t="s">
        <v>272</v>
      </c>
      <c r="G178" s="286" t="s">
        <v>266</v>
      </c>
      <c r="H178" s="287">
        <v>41</v>
      </c>
      <c r="I178" s="288"/>
      <c r="J178" s="287">
        <f>ROUND(I178*H178,2)</f>
        <v>0</v>
      </c>
      <c r="K178" s="285" t="s">
        <v>195</v>
      </c>
      <c r="L178" s="289"/>
      <c r="M178" s="290" t="s">
        <v>1</v>
      </c>
      <c r="N178" s="291" t="s">
        <v>40</v>
      </c>
      <c r="O178" s="92"/>
      <c r="P178" s="235">
        <f>O178*H178</f>
        <v>0</v>
      </c>
      <c r="Q178" s="235">
        <v>0.00020000000000000001</v>
      </c>
      <c r="R178" s="235">
        <f>Q178*H178</f>
        <v>0.0082000000000000007</v>
      </c>
      <c r="S178" s="235">
        <v>0</v>
      </c>
      <c r="T178" s="236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7" t="s">
        <v>235</v>
      </c>
      <c r="AT178" s="237" t="s">
        <v>231</v>
      </c>
      <c r="AU178" s="237" t="s">
        <v>84</v>
      </c>
      <c r="AY178" s="18" t="s">
        <v>189</v>
      </c>
      <c r="BE178" s="238">
        <f>IF(N178="základní",J178,0)</f>
        <v>0</v>
      </c>
      <c r="BF178" s="238">
        <f>IF(N178="snížená",J178,0)</f>
        <v>0</v>
      </c>
      <c r="BG178" s="238">
        <f>IF(N178="zákl. přenesená",J178,0)</f>
        <v>0</v>
      </c>
      <c r="BH178" s="238">
        <f>IF(N178="sníž. přenesená",J178,0)</f>
        <v>0</v>
      </c>
      <c r="BI178" s="238">
        <f>IF(N178="nulová",J178,0)</f>
        <v>0</v>
      </c>
      <c r="BJ178" s="18" t="s">
        <v>82</v>
      </c>
      <c r="BK178" s="238">
        <f>ROUND(I178*H178,2)</f>
        <v>0</v>
      </c>
      <c r="BL178" s="18" t="s">
        <v>196</v>
      </c>
      <c r="BM178" s="237" t="s">
        <v>442</v>
      </c>
    </row>
    <row r="179" s="13" customFormat="1">
      <c r="A179" s="13"/>
      <c r="B179" s="239"/>
      <c r="C179" s="240"/>
      <c r="D179" s="241" t="s">
        <v>198</v>
      </c>
      <c r="E179" s="242" t="s">
        <v>1</v>
      </c>
      <c r="F179" s="243" t="s">
        <v>443</v>
      </c>
      <c r="G179" s="240"/>
      <c r="H179" s="244">
        <v>41</v>
      </c>
      <c r="I179" s="245"/>
      <c r="J179" s="240"/>
      <c r="K179" s="240"/>
      <c r="L179" s="246"/>
      <c r="M179" s="247"/>
      <c r="N179" s="248"/>
      <c r="O179" s="248"/>
      <c r="P179" s="248"/>
      <c r="Q179" s="248"/>
      <c r="R179" s="248"/>
      <c r="S179" s="248"/>
      <c r="T179" s="249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0" t="s">
        <v>198</v>
      </c>
      <c r="AU179" s="250" t="s">
        <v>84</v>
      </c>
      <c r="AV179" s="13" t="s">
        <v>84</v>
      </c>
      <c r="AW179" s="13" t="s">
        <v>32</v>
      </c>
      <c r="AX179" s="13" t="s">
        <v>82</v>
      </c>
      <c r="AY179" s="250" t="s">
        <v>189</v>
      </c>
    </row>
    <row r="180" s="2" customFormat="1" ht="24.15" customHeight="1">
      <c r="A180" s="39"/>
      <c r="B180" s="40"/>
      <c r="C180" s="227" t="s">
        <v>289</v>
      </c>
      <c r="D180" s="227" t="s">
        <v>191</v>
      </c>
      <c r="E180" s="228" t="s">
        <v>387</v>
      </c>
      <c r="F180" s="229" t="s">
        <v>388</v>
      </c>
      <c r="G180" s="230" t="s">
        <v>202</v>
      </c>
      <c r="H180" s="231">
        <v>3.6000000000000001</v>
      </c>
      <c r="I180" s="232"/>
      <c r="J180" s="231">
        <f>ROUND(I180*H180,2)</f>
        <v>0</v>
      </c>
      <c r="K180" s="229" t="s">
        <v>195</v>
      </c>
      <c r="L180" s="45"/>
      <c r="M180" s="233" t="s">
        <v>1</v>
      </c>
      <c r="N180" s="234" t="s">
        <v>40</v>
      </c>
      <c r="O180" s="92"/>
      <c r="P180" s="235">
        <f>O180*H180</f>
        <v>0</v>
      </c>
      <c r="Q180" s="235">
        <v>2.2654999999999998</v>
      </c>
      <c r="R180" s="235">
        <f>Q180*H180</f>
        <v>8.1557999999999993</v>
      </c>
      <c r="S180" s="235">
        <v>0</v>
      </c>
      <c r="T180" s="236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7" t="s">
        <v>196</v>
      </c>
      <c r="AT180" s="237" t="s">
        <v>191</v>
      </c>
      <c r="AU180" s="237" t="s">
        <v>84</v>
      </c>
      <c r="AY180" s="18" t="s">
        <v>189</v>
      </c>
      <c r="BE180" s="238">
        <f>IF(N180="základní",J180,0)</f>
        <v>0</v>
      </c>
      <c r="BF180" s="238">
        <f>IF(N180="snížená",J180,0)</f>
        <v>0</v>
      </c>
      <c r="BG180" s="238">
        <f>IF(N180="zákl. přenesená",J180,0)</f>
        <v>0</v>
      </c>
      <c r="BH180" s="238">
        <f>IF(N180="sníž. přenesená",J180,0)</f>
        <v>0</v>
      </c>
      <c r="BI180" s="238">
        <f>IF(N180="nulová",J180,0)</f>
        <v>0</v>
      </c>
      <c r="BJ180" s="18" t="s">
        <v>82</v>
      </c>
      <c r="BK180" s="238">
        <f>ROUND(I180*H180,2)</f>
        <v>0</v>
      </c>
      <c r="BL180" s="18" t="s">
        <v>196</v>
      </c>
      <c r="BM180" s="237" t="s">
        <v>444</v>
      </c>
    </row>
    <row r="181" s="14" customFormat="1">
      <c r="A181" s="14"/>
      <c r="B181" s="251"/>
      <c r="C181" s="252"/>
      <c r="D181" s="241" t="s">
        <v>198</v>
      </c>
      <c r="E181" s="253" t="s">
        <v>1</v>
      </c>
      <c r="F181" s="254" t="s">
        <v>385</v>
      </c>
      <c r="G181" s="252"/>
      <c r="H181" s="253" t="s">
        <v>1</v>
      </c>
      <c r="I181" s="255"/>
      <c r="J181" s="252"/>
      <c r="K181" s="252"/>
      <c r="L181" s="256"/>
      <c r="M181" s="257"/>
      <c r="N181" s="258"/>
      <c r="O181" s="258"/>
      <c r="P181" s="258"/>
      <c r="Q181" s="258"/>
      <c r="R181" s="258"/>
      <c r="S181" s="258"/>
      <c r="T181" s="259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60" t="s">
        <v>198</v>
      </c>
      <c r="AU181" s="260" t="s">
        <v>84</v>
      </c>
      <c r="AV181" s="14" t="s">
        <v>82</v>
      </c>
      <c r="AW181" s="14" t="s">
        <v>32</v>
      </c>
      <c r="AX181" s="14" t="s">
        <v>75</v>
      </c>
      <c r="AY181" s="260" t="s">
        <v>189</v>
      </c>
    </row>
    <row r="182" s="13" customFormat="1">
      <c r="A182" s="13"/>
      <c r="B182" s="239"/>
      <c r="C182" s="240"/>
      <c r="D182" s="241" t="s">
        <v>198</v>
      </c>
      <c r="E182" s="242" t="s">
        <v>1</v>
      </c>
      <c r="F182" s="243" t="s">
        <v>390</v>
      </c>
      <c r="G182" s="240"/>
      <c r="H182" s="244">
        <v>3.6000000000000001</v>
      </c>
      <c r="I182" s="245"/>
      <c r="J182" s="240"/>
      <c r="K182" s="240"/>
      <c r="L182" s="246"/>
      <c r="M182" s="247"/>
      <c r="N182" s="248"/>
      <c r="O182" s="248"/>
      <c r="P182" s="248"/>
      <c r="Q182" s="248"/>
      <c r="R182" s="248"/>
      <c r="S182" s="248"/>
      <c r="T182" s="249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0" t="s">
        <v>198</v>
      </c>
      <c r="AU182" s="250" t="s">
        <v>84</v>
      </c>
      <c r="AV182" s="13" t="s">
        <v>84</v>
      </c>
      <c r="AW182" s="13" t="s">
        <v>32</v>
      </c>
      <c r="AX182" s="13" t="s">
        <v>82</v>
      </c>
      <c r="AY182" s="250" t="s">
        <v>189</v>
      </c>
    </row>
    <row r="183" s="2" customFormat="1" ht="16.5" customHeight="1">
      <c r="A183" s="39"/>
      <c r="B183" s="40"/>
      <c r="C183" s="227" t="s">
        <v>8</v>
      </c>
      <c r="D183" s="227" t="s">
        <v>191</v>
      </c>
      <c r="E183" s="228" t="s">
        <v>391</v>
      </c>
      <c r="F183" s="229" t="s">
        <v>392</v>
      </c>
      <c r="G183" s="230" t="s">
        <v>266</v>
      </c>
      <c r="H183" s="231">
        <v>12</v>
      </c>
      <c r="I183" s="232"/>
      <c r="J183" s="231">
        <f>ROUND(I183*H183,2)</f>
        <v>0</v>
      </c>
      <c r="K183" s="229" t="s">
        <v>195</v>
      </c>
      <c r="L183" s="45"/>
      <c r="M183" s="233" t="s">
        <v>1</v>
      </c>
      <c r="N183" s="234" t="s">
        <v>40</v>
      </c>
      <c r="O183" s="92"/>
      <c r="P183" s="235">
        <f>O183*H183</f>
        <v>0</v>
      </c>
      <c r="Q183" s="235">
        <v>0</v>
      </c>
      <c r="R183" s="235">
        <f>Q183*H183</f>
        <v>0</v>
      </c>
      <c r="S183" s="235">
        <v>0</v>
      </c>
      <c r="T183" s="236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7" t="s">
        <v>196</v>
      </c>
      <c r="AT183" s="237" t="s">
        <v>191</v>
      </c>
      <c r="AU183" s="237" t="s">
        <v>84</v>
      </c>
      <c r="AY183" s="18" t="s">
        <v>189</v>
      </c>
      <c r="BE183" s="238">
        <f>IF(N183="základní",J183,0)</f>
        <v>0</v>
      </c>
      <c r="BF183" s="238">
        <f>IF(N183="snížená",J183,0)</f>
        <v>0</v>
      </c>
      <c r="BG183" s="238">
        <f>IF(N183="zákl. přenesená",J183,0)</f>
        <v>0</v>
      </c>
      <c r="BH183" s="238">
        <f>IF(N183="sníž. přenesená",J183,0)</f>
        <v>0</v>
      </c>
      <c r="BI183" s="238">
        <f>IF(N183="nulová",J183,0)</f>
        <v>0</v>
      </c>
      <c r="BJ183" s="18" t="s">
        <v>82</v>
      </c>
      <c r="BK183" s="238">
        <f>ROUND(I183*H183,2)</f>
        <v>0</v>
      </c>
      <c r="BL183" s="18" t="s">
        <v>196</v>
      </c>
      <c r="BM183" s="237" t="s">
        <v>445</v>
      </c>
    </row>
    <row r="184" s="13" customFormat="1">
      <c r="A184" s="13"/>
      <c r="B184" s="239"/>
      <c r="C184" s="240"/>
      <c r="D184" s="241" t="s">
        <v>198</v>
      </c>
      <c r="E184" s="242" t="s">
        <v>1</v>
      </c>
      <c r="F184" s="243" t="s">
        <v>394</v>
      </c>
      <c r="G184" s="240"/>
      <c r="H184" s="244">
        <v>12</v>
      </c>
      <c r="I184" s="245"/>
      <c r="J184" s="240"/>
      <c r="K184" s="240"/>
      <c r="L184" s="246"/>
      <c r="M184" s="247"/>
      <c r="N184" s="248"/>
      <c r="O184" s="248"/>
      <c r="P184" s="248"/>
      <c r="Q184" s="248"/>
      <c r="R184" s="248"/>
      <c r="S184" s="248"/>
      <c r="T184" s="249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0" t="s">
        <v>198</v>
      </c>
      <c r="AU184" s="250" t="s">
        <v>84</v>
      </c>
      <c r="AV184" s="13" t="s">
        <v>84</v>
      </c>
      <c r="AW184" s="13" t="s">
        <v>32</v>
      </c>
      <c r="AX184" s="13" t="s">
        <v>82</v>
      </c>
      <c r="AY184" s="250" t="s">
        <v>189</v>
      </c>
    </row>
    <row r="185" s="12" customFormat="1" ht="22.8" customHeight="1">
      <c r="A185" s="12"/>
      <c r="B185" s="211"/>
      <c r="C185" s="212"/>
      <c r="D185" s="213" t="s">
        <v>74</v>
      </c>
      <c r="E185" s="225" t="s">
        <v>235</v>
      </c>
      <c r="F185" s="225" t="s">
        <v>275</v>
      </c>
      <c r="G185" s="212"/>
      <c r="H185" s="212"/>
      <c r="I185" s="215"/>
      <c r="J185" s="226">
        <f>BK185</f>
        <v>0</v>
      </c>
      <c r="K185" s="212"/>
      <c r="L185" s="217"/>
      <c r="M185" s="218"/>
      <c r="N185" s="219"/>
      <c r="O185" s="219"/>
      <c r="P185" s="220">
        <f>SUM(P186:P197)</f>
        <v>0</v>
      </c>
      <c r="Q185" s="219"/>
      <c r="R185" s="220">
        <f>SUM(R186:R197)</f>
        <v>1.59701</v>
      </c>
      <c r="S185" s="219"/>
      <c r="T185" s="221">
        <f>SUM(T186:T197)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22" t="s">
        <v>82</v>
      </c>
      <c r="AT185" s="223" t="s">
        <v>74</v>
      </c>
      <c r="AU185" s="223" t="s">
        <v>82</v>
      </c>
      <c r="AY185" s="222" t="s">
        <v>189</v>
      </c>
      <c r="BK185" s="224">
        <f>SUM(BK186:BK197)</f>
        <v>0</v>
      </c>
    </row>
    <row r="186" s="2" customFormat="1" ht="21.75" customHeight="1">
      <c r="A186" s="39"/>
      <c r="B186" s="40"/>
      <c r="C186" s="227" t="s">
        <v>395</v>
      </c>
      <c r="D186" s="227" t="s">
        <v>191</v>
      </c>
      <c r="E186" s="228" t="s">
        <v>277</v>
      </c>
      <c r="F186" s="229" t="s">
        <v>278</v>
      </c>
      <c r="G186" s="230" t="s">
        <v>279</v>
      </c>
      <c r="H186" s="231">
        <v>82</v>
      </c>
      <c r="I186" s="232"/>
      <c r="J186" s="231">
        <f>ROUND(I186*H186,2)</f>
        <v>0</v>
      </c>
      <c r="K186" s="229" t="s">
        <v>1</v>
      </c>
      <c r="L186" s="45"/>
      <c r="M186" s="233" t="s">
        <v>1</v>
      </c>
      <c r="N186" s="234" t="s">
        <v>40</v>
      </c>
      <c r="O186" s="92"/>
      <c r="P186" s="235">
        <f>O186*H186</f>
        <v>0</v>
      </c>
      <c r="Q186" s="235">
        <v>0.001</v>
      </c>
      <c r="R186" s="235">
        <f>Q186*H186</f>
        <v>0.082000000000000003</v>
      </c>
      <c r="S186" s="235">
        <v>0</v>
      </c>
      <c r="T186" s="236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7" t="s">
        <v>196</v>
      </c>
      <c r="AT186" s="237" t="s">
        <v>191</v>
      </c>
      <c r="AU186" s="237" t="s">
        <v>84</v>
      </c>
      <c r="AY186" s="18" t="s">
        <v>189</v>
      </c>
      <c r="BE186" s="238">
        <f>IF(N186="základní",J186,0)</f>
        <v>0</v>
      </c>
      <c r="BF186" s="238">
        <f>IF(N186="snížená",J186,0)</f>
        <v>0</v>
      </c>
      <c r="BG186" s="238">
        <f>IF(N186="zákl. přenesená",J186,0)</f>
        <v>0</v>
      </c>
      <c r="BH186" s="238">
        <f>IF(N186="sníž. přenesená",J186,0)</f>
        <v>0</v>
      </c>
      <c r="BI186" s="238">
        <f>IF(N186="nulová",J186,0)</f>
        <v>0</v>
      </c>
      <c r="BJ186" s="18" t="s">
        <v>82</v>
      </c>
      <c r="BK186" s="238">
        <f>ROUND(I186*H186,2)</f>
        <v>0</v>
      </c>
      <c r="BL186" s="18" t="s">
        <v>196</v>
      </c>
      <c r="BM186" s="237" t="s">
        <v>446</v>
      </c>
    </row>
    <row r="187" s="14" customFormat="1">
      <c r="A187" s="14"/>
      <c r="B187" s="251"/>
      <c r="C187" s="252"/>
      <c r="D187" s="241" t="s">
        <v>198</v>
      </c>
      <c r="E187" s="253" t="s">
        <v>1</v>
      </c>
      <c r="F187" s="254" t="s">
        <v>281</v>
      </c>
      <c r="G187" s="252"/>
      <c r="H187" s="253" t="s">
        <v>1</v>
      </c>
      <c r="I187" s="255"/>
      <c r="J187" s="252"/>
      <c r="K187" s="252"/>
      <c r="L187" s="256"/>
      <c r="M187" s="257"/>
      <c r="N187" s="258"/>
      <c r="O187" s="258"/>
      <c r="P187" s="258"/>
      <c r="Q187" s="258"/>
      <c r="R187" s="258"/>
      <c r="S187" s="258"/>
      <c r="T187" s="259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0" t="s">
        <v>198</v>
      </c>
      <c r="AU187" s="260" t="s">
        <v>84</v>
      </c>
      <c r="AV187" s="14" t="s">
        <v>82</v>
      </c>
      <c r="AW187" s="14" t="s">
        <v>32</v>
      </c>
      <c r="AX187" s="14" t="s">
        <v>75</v>
      </c>
      <c r="AY187" s="260" t="s">
        <v>189</v>
      </c>
    </row>
    <row r="188" s="13" customFormat="1">
      <c r="A188" s="13"/>
      <c r="B188" s="239"/>
      <c r="C188" s="240"/>
      <c r="D188" s="241" t="s">
        <v>198</v>
      </c>
      <c r="E188" s="242" t="s">
        <v>1</v>
      </c>
      <c r="F188" s="243" t="s">
        <v>447</v>
      </c>
      <c r="G188" s="240"/>
      <c r="H188" s="244">
        <v>82</v>
      </c>
      <c r="I188" s="245"/>
      <c r="J188" s="240"/>
      <c r="K188" s="240"/>
      <c r="L188" s="246"/>
      <c r="M188" s="247"/>
      <c r="N188" s="248"/>
      <c r="O188" s="248"/>
      <c r="P188" s="248"/>
      <c r="Q188" s="248"/>
      <c r="R188" s="248"/>
      <c r="S188" s="248"/>
      <c r="T188" s="249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0" t="s">
        <v>198</v>
      </c>
      <c r="AU188" s="250" t="s">
        <v>84</v>
      </c>
      <c r="AV188" s="13" t="s">
        <v>84</v>
      </c>
      <c r="AW188" s="13" t="s">
        <v>32</v>
      </c>
      <c r="AX188" s="13" t="s">
        <v>82</v>
      </c>
      <c r="AY188" s="250" t="s">
        <v>189</v>
      </c>
    </row>
    <row r="189" s="2" customFormat="1" ht="16.5" customHeight="1">
      <c r="A189" s="39"/>
      <c r="B189" s="40"/>
      <c r="C189" s="227" t="s">
        <v>400</v>
      </c>
      <c r="D189" s="227" t="s">
        <v>191</v>
      </c>
      <c r="E189" s="228" t="s">
        <v>284</v>
      </c>
      <c r="F189" s="229" t="s">
        <v>285</v>
      </c>
      <c r="G189" s="230" t="s">
        <v>252</v>
      </c>
      <c r="H189" s="231">
        <v>7</v>
      </c>
      <c r="I189" s="232"/>
      <c r="J189" s="231">
        <f>ROUND(I189*H189,2)</f>
        <v>0</v>
      </c>
      <c r="K189" s="229" t="s">
        <v>1</v>
      </c>
      <c r="L189" s="45"/>
      <c r="M189" s="233" t="s">
        <v>1</v>
      </c>
      <c r="N189" s="234" t="s">
        <v>40</v>
      </c>
      <c r="O189" s="92"/>
      <c r="P189" s="235">
        <f>O189*H189</f>
        <v>0</v>
      </c>
      <c r="Q189" s="235">
        <v>0</v>
      </c>
      <c r="R189" s="235">
        <f>Q189*H189</f>
        <v>0</v>
      </c>
      <c r="S189" s="235">
        <v>0</v>
      </c>
      <c r="T189" s="236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7" t="s">
        <v>196</v>
      </c>
      <c r="AT189" s="237" t="s">
        <v>191</v>
      </c>
      <c r="AU189" s="237" t="s">
        <v>84</v>
      </c>
      <c r="AY189" s="18" t="s">
        <v>189</v>
      </c>
      <c r="BE189" s="238">
        <f>IF(N189="základní",J189,0)</f>
        <v>0</v>
      </c>
      <c r="BF189" s="238">
        <f>IF(N189="snížená",J189,0)</f>
        <v>0</v>
      </c>
      <c r="BG189" s="238">
        <f>IF(N189="zákl. přenesená",J189,0)</f>
        <v>0</v>
      </c>
      <c r="BH189" s="238">
        <f>IF(N189="sníž. přenesená",J189,0)</f>
        <v>0</v>
      </c>
      <c r="BI189" s="238">
        <f>IF(N189="nulová",J189,0)</f>
        <v>0</v>
      </c>
      <c r="BJ189" s="18" t="s">
        <v>82</v>
      </c>
      <c r="BK189" s="238">
        <f>ROUND(I189*H189,2)</f>
        <v>0</v>
      </c>
      <c r="BL189" s="18" t="s">
        <v>196</v>
      </c>
      <c r="BM189" s="237" t="s">
        <v>448</v>
      </c>
    </row>
    <row r="190" s="14" customFormat="1">
      <c r="A190" s="14"/>
      <c r="B190" s="251"/>
      <c r="C190" s="252"/>
      <c r="D190" s="241" t="s">
        <v>198</v>
      </c>
      <c r="E190" s="253" t="s">
        <v>1</v>
      </c>
      <c r="F190" s="254" t="s">
        <v>287</v>
      </c>
      <c r="G190" s="252"/>
      <c r="H190" s="253" t="s">
        <v>1</v>
      </c>
      <c r="I190" s="255"/>
      <c r="J190" s="252"/>
      <c r="K190" s="252"/>
      <c r="L190" s="256"/>
      <c r="M190" s="257"/>
      <c r="N190" s="258"/>
      <c r="O190" s="258"/>
      <c r="P190" s="258"/>
      <c r="Q190" s="258"/>
      <c r="R190" s="258"/>
      <c r="S190" s="258"/>
      <c r="T190" s="259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60" t="s">
        <v>198</v>
      </c>
      <c r="AU190" s="260" t="s">
        <v>84</v>
      </c>
      <c r="AV190" s="14" t="s">
        <v>82</v>
      </c>
      <c r="AW190" s="14" t="s">
        <v>32</v>
      </c>
      <c r="AX190" s="14" t="s">
        <v>75</v>
      </c>
      <c r="AY190" s="260" t="s">
        <v>189</v>
      </c>
    </row>
    <row r="191" s="13" customFormat="1">
      <c r="A191" s="13"/>
      <c r="B191" s="239"/>
      <c r="C191" s="240"/>
      <c r="D191" s="241" t="s">
        <v>198</v>
      </c>
      <c r="E191" s="242" t="s">
        <v>1</v>
      </c>
      <c r="F191" s="243" t="s">
        <v>449</v>
      </c>
      <c r="G191" s="240"/>
      <c r="H191" s="244">
        <v>7</v>
      </c>
      <c r="I191" s="245"/>
      <c r="J191" s="240"/>
      <c r="K191" s="240"/>
      <c r="L191" s="246"/>
      <c r="M191" s="247"/>
      <c r="N191" s="248"/>
      <c r="O191" s="248"/>
      <c r="P191" s="248"/>
      <c r="Q191" s="248"/>
      <c r="R191" s="248"/>
      <c r="S191" s="248"/>
      <c r="T191" s="249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0" t="s">
        <v>198</v>
      </c>
      <c r="AU191" s="250" t="s">
        <v>84</v>
      </c>
      <c r="AV191" s="13" t="s">
        <v>84</v>
      </c>
      <c r="AW191" s="13" t="s">
        <v>32</v>
      </c>
      <c r="AX191" s="13" t="s">
        <v>82</v>
      </c>
      <c r="AY191" s="250" t="s">
        <v>189</v>
      </c>
    </row>
    <row r="192" s="2" customFormat="1" ht="24.15" customHeight="1">
      <c r="A192" s="39"/>
      <c r="B192" s="40"/>
      <c r="C192" s="227" t="s">
        <v>403</v>
      </c>
      <c r="D192" s="227" t="s">
        <v>191</v>
      </c>
      <c r="E192" s="228" t="s">
        <v>404</v>
      </c>
      <c r="F192" s="229" t="s">
        <v>450</v>
      </c>
      <c r="G192" s="230" t="s">
        <v>252</v>
      </c>
      <c r="H192" s="231">
        <v>1</v>
      </c>
      <c r="I192" s="232"/>
      <c r="J192" s="231">
        <f>ROUND(I192*H192,2)</f>
        <v>0</v>
      </c>
      <c r="K192" s="229" t="s">
        <v>1</v>
      </c>
      <c r="L192" s="45"/>
      <c r="M192" s="233" t="s">
        <v>1</v>
      </c>
      <c r="N192" s="234" t="s">
        <v>40</v>
      </c>
      <c r="O192" s="92"/>
      <c r="P192" s="235">
        <f>O192*H192</f>
        <v>0</v>
      </c>
      <c r="Q192" s="235">
        <v>0.00029999999999999997</v>
      </c>
      <c r="R192" s="235">
        <f>Q192*H192</f>
        <v>0.00029999999999999997</v>
      </c>
      <c r="S192" s="235">
        <v>0</v>
      </c>
      <c r="T192" s="236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7" t="s">
        <v>196</v>
      </c>
      <c r="AT192" s="237" t="s">
        <v>191</v>
      </c>
      <c r="AU192" s="237" t="s">
        <v>84</v>
      </c>
      <c r="AY192" s="18" t="s">
        <v>189</v>
      </c>
      <c r="BE192" s="238">
        <f>IF(N192="základní",J192,0)</f>
        <v>0</v>
      </c>
      <c r="BF192" s="238">
        <f>IF(N192="snížená",J192,0)</f>
        <v>0</v>
      </c>
      <c r="BG192" s="238">
        <f>IF(N192="zákl. přenesená",J192,0)</f>
        <v>0</v>
      </c>
      <c r="BH192" s="238">
        <f>IF(N192="sníž. přenesená",J192,0)</f>
        <v>0</v>
      </c>
      <c r="BI192" s="238">
        <f>IF(N192="nulová",J192,0)</f>
        <v>0</v>
      </c>
      <c r="BJ192" s="18" t="s">
        <v>82</v>
      </c>
      <c r="BK192" s="238">
        <f>ROUND(I192*H192,2)</f>
        <v>0</v>
      </c>
      <c r="BL192" s="18" t="s">
        <v>196</v>
      </c>
      <c r="BM192" s="237" t="s">
        <v>451</v>
      </c>
    </row>
    <row r="193" s="14" customFormat="1">
      <c r="A193" s="14"/>
      <c r="B193" s="251"/>
      <c r="C193" s="252"/>
      <c r="D193" s="241" t="s">
        <v>198</v>
      </c>
      <c r="E193" s="253" t="s">
        <v>1</v>
      </c>
      <c r="F193" s="254" t="s">
        <v>380</v>
      </c>
      <c r="G193" s="252"/>
      <c r="H193" s="253" t="s">
        <v>1</v>
      </c>
      <c r="I193" s="255"/>
      <c r="J193" s="252"/>
      <c r="K193" s="252"/>
      <c r="L193" s="256"/>
      <c r="M193" s="257"/>
      <c r="N193" s="258"/>
      <c r="O193" s="258"/>
      <c r="P193" s="258"/>
      <c r="Q193" s="258"/>
      <c r="R193" s="258"/>
      <c r="S193" s="258"/>
      <c r="T193" s="259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60" t="s">
        <v>198</v>
      </c>
      <c r="AU193" s="260" t="s">
        <v>84</v>
      </c>
      <c r="AV193" s="14" t="s">
        <v>82</v>
      </c>
      <c r="AW193" s="14" t="s">
        <v>32</v>
      </c>
      <c r="AX193" s="14" t="s">
        <v>75</v>
      </c>
      <c r="AY193" s="260" t="s">
        <v>189</v>
      </c>
    </row>
    <row r="194" s="13" customFormat="1">
      <c r="A194" s="13"/>
      <c r="B194" s="239"/>
      <c r="C194" s="240"/>
      <c r="D194" s="241" t="s">
        <v>198</v>
      </c>
      <c r="E194" s="242" t="s">
        <v>1</v>
      </c>
      <c r="F194" s="243" t="s">
        <v>452</v>
      </c>
      <c r="G194" s="240"/>
      <c r="H194" s="244">
        <v>1</v>
      </c>
      <c r="I194" s="245"/>
      <c r="J194" s="240"/>
      <c r="K194" s="240"/>
      <c r="L194" s="246"/>
      <c r="M194" s="247"/>
      <c r="N194" s="248"/>
      <c r="O194" s="248"/>
      <c r="P194" s="248"/>
      <c r="Q194" s="248"/>
      <c r="R194" s="248"/>
      <c r="S194" s="248"/>
      <c r="T194" s="249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0" t="s">
        <v>198</v>
      </c>
      <c r="AU194" s="250" t="s">
        <v>84</v>
      </c>
      <c r="AV194" s="13" t="s">
        <v>84</v>
      </c>
      <c r="AW194" s="13" t="s">
        <v>32</v>
      </c>
      <c r="AX194" s="13" t="s">
        <v>82</v>
      </c>
      <c r="AY194" s="250" t="s">
        <v>189</v>
      </c>
    </row>
    <row r="195" s="2" customFormat="1" ht="21.75" customHeight="1">
      <c r="A195" s="39"/>
      <c r="B195" s="40"/>
      <c r="C195" s="227" t="s">
        <v>408</v>
      </c>
      <c r="D195" s="227" t="s">
        <v>191</v>
      </c>
      <c r="E195" s="228" t="s">
        <v>290</v>
      </c>
      <c r="F195" s="229" t="s">
        <v>291</v>
      </c>
      <c r="G195" s="230" t="s">
        <v>252</v>
      </c>
      <c r="H195" s="231">
        <v>1</v>
      </c>
      <c r="I195" s="232"/>
      <c r="J195" s="231">
        <f>ROUND(I195*H195,2)</f>
        <v>0</v>
      </c>
      <c r="K195" s="229" t="s">
        <v>1</v>
      </c>
      <c r="L195" s="45"/>
      <c r="M195" s="233" t="s">
        <v>1</v>
      </c>
      <c r="N195" s="234" t="s">
        <v>40</v>
      </c>
      <c r="O195" s="92"/>
      <c r="P195" s="235">
        <f>O195*H195</f>
        <v>0</v>
      </c>
      <c r="Q195" s="235">
        <v>1.51471</v>
      </c>
      <c r="R195" s="235">
        <f>Q195*H195</f>
        <v>1.51471</v>
      </c>
      <c r="S195" s="235">
        <v>0</v>
      </c>
      <c r="T195" s="236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7" t="s">
        <v>196</v>
      </c>
      <c r="AT195" s="237" t="s">
        <v>191</v>
      </c>
      <c r="AU195" s="237" t="s">
        <v>84</v>
      </c>
      <c r="AY195" s="18" t="s">
        <v>189</v>
      </c>
      <c r="BE195" s="238">
        <f>IF(N195="základní",J195,0)</f>
        <v>0</v>
      </c>
      <c r="BF195" s="238">
        <f>IF(N195="snížená",J195,0)</f>
        <v>0</v>
      </c>
      <c r="BG195" s="238">
        <f>IF(N195="zákl. přenesená",J195,0)</f>
        <v>0</v>
      </c>
      <c r="BH195" s="238">
        <f>IF(N195="sníž. přenesená",J195,0)</f>
        <v>0</v>
      </c>
      <c r="BI195" s="238">
        <f>IF(N195="nulová",J195,0)</f>
        <v>0</v>
      </c>
      <c r="BJ195" s="18" t="s">
        <v>82</v>
      </c>
      <c r="BK195" s="238">
        <f>ROUND(I195*H195,2)</f>
        <v>0</v>
      </c>
      <c r="BL195" s="18" t="s">
        <v>196</v>
      </c>
      <c r="BM195" s="237" t="s">
        <v>453</v>
      </c>
    </row>
    <row r="196" s="14" customFormat="1">
      <c r="A196" s="14"/>
      <c r="B196" s="251"/>
      <c r="C196" s="252"/>
      <c r="D196" s="241" t="s">
        <v>198</v>
      </c>
      <c r="E196" s="253" t="s">
        <v>1</v>
      </c>
      <c r="F196" s="254" t="s">
        <v>293</v>
      </c>
      <c r="G196" s="252"/>
      <c r="H196" s="253" t="s">
        <v>1</v>
      </c>
      <c r="I196" s="255"/>
      <c r="J196" s="252"/>
      <c r="K196" s="252"/>
      <c r="L196" s="256"/>
      <c r="M196" s="257"/>
      <c r="N196" s="258"/>
      <c r="O196" s="258"/>
      <c r="P196" s="258"/>
      <c r="Q196" s="258"/>
      <c r="R196" s="258"/>
      <c r="S196" s="258"/>
      <c r="T196" s="259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60" t="s">
        <v>198</v>
      </c>
      <c r="AU196" s="260" t="s">
        <v>84</v>
      </c>
      <c r="AV196" s="14" t="s">
        <v>82</v>
      </c>
      <c r="AW196" s="14" t="s">
        <v>32</v>
      </c>
      <c r="AX196" s="14" t="s">
        <v>75</v>
      </c>
      <c r="AY196" s="260" t="s">
        <v>189</v>
      </c>
    </row>
    <row r="197" s="13" customFormat="1">
      <c r="A197" s="13"/>
      <c r="B197" s="239"/>
      <c r="C197" s="240"/>
      <c r="D197" s="241" t="s">
        <v>198</v>
      </c>
      <c r="E197" s="242" t="s">
        <v>1</v>
      </c>
      <c r="F197" s="243" t="s">
        <v>407</v>
      </c>
      <c r="G197" s="240"/>
      <c r="H197" s="244">
        <v>1</v>
      </c>
      <c r="I197" s="245"/>
      <c r="J197" s="240"/>
      <c r="K197" s="240"/>
      <c r="L197" s="246"/>
      <c r="M197" s="247"/>
      <c r="N197" s="248"/>
      <c r="O197" s="248"/>
      <c r="P197" s="248"/>
      <c r="Q197" s="248"/>
      <c r="R197" s="248"/>
      <c r="S197" s="248"/>
      <c r="T197" s="249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0" t="s">
        <v>198</v>
      </c>
      <c r="AU197" s="250" t="s">
        <v>84</v>
      </c>
      <c r="AV197" s="13" t="s">
        <v>84</v>
      </c>
      <c r="AW197" s="13" t="s">
        <v>32</v>
      </c>
      <c r="AX197" s="13" t="s">
        <v>82</v>
      </c>
      <c r="AY197" s="250" t="s">
        <v>189</v>
      </c>
    </row>
    <row r="198" s="12" customFormat="1" ht="22.8" customHeight="1">
      <c r="A198" s="12"/>
      <c r="B198" s="211"/>
      <c r="C198" s="212"/>
      <c r="D198" s="213" t="s">
        <v>74</v>
      </c>
      <c r="E198" s="225" t="s">
        <v>295</v>
      </c>
      <c r="F198" s="225" t="s">
        <v>296</v>
      </c>
      <c r="G198" s="212"/>
      <c r="H198" s="212"/>
      <c r="I198" s="215"/>
      <c r="J198" s="226">
        <f>BK198</f>
        <v>0</v>
      </c>
      <c r="K198" s="212"/>
      <c r="L198" s="217"/>
      <c r="M198" s="218"/>
      <c r="N198" s="219"/>
      <c r="O198" s="219"/>
      <c r="P198" s="220">
        <f>P199</f>
        <v>0</v>
      </c>
      <c r="Q198" s="219"/>
      <c r="R198" s="220">
        <f>R199</f>
        <v>0</v>
      </c>
      <c r="S198" s="219"/>
      <c r="T198" s="221">
        <f>T199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22" t="s">
        <v>82</v>
      </c>
      <c r="AT198" s="223" t="s">
        <v>74</v>
      </c>
      <c r="AU198" s="223" t="s">
        <v>82</v>
      </c>
      <c r="AY198" s="222" t="s">
        <v>189</v>
      </c>
      <c r="BK198" s="224">
        <f>BK199</f>
        <v>0</v>
      </c>
    </row>
    <row r="199" s="2" customFormat="1" ht="21.75" customHeight="1">
      <c r="A199" s="39"/>
      <c r="B199" s="40"/>
      <c r="C199" s="227" t="s">
        <v>411</v>
      </c>
      <c r="D199" s="227" t="s">
        <v>191</v>
      </c>
      <c r="E199" s="228" t="s">
        <v>297</v>
      </c>
      <c r="F199" s="229" t="s">
        <v>298</v>
      </c>
      <c r="G199" s="230" t="s">
        <v>234</v>
      </c>
      <c r="H199" s="231">
        <v>9.8000000000000007</v>
      </c>
      <c r="I199" s="232"/>
      <c r="J199" s="231">
        <f>ROUND(I199*H199,2)</f>
        <v>0</v>
      </c>
      <c r="K199" s="229" t="s">
        <v>195</v>
      </c>
      <c r="L199" s="45"/>
      <c r="M199" s="292" t="s">
        <v>1</v>
      </c>
      <c r="N199" s="293" t="s">
        <v>40</v>
      </c>
      <c r="O199" s="294"/>
      <c r="P199" s="295">
        <f>O199*H199</f>
        <v>0</v>
      </c>
      <c r="Q199" s="295">
        <v>0</v>
      </c>
      <c r="R199" s="295">
        <f>Q199*H199</f>
        <v>0</v>
      </c>
      <c r="S199" s="295">
        <v>0</v>
      </c>
      <c r="T199" s="296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7" t="s">
        <v>196</v>
      </c>
      <c r="AT199" s="237" t="s">
        <v>191</v>
      </c>
      <c r="AU199" s="237" t="s">
        <v>84</v>
      </c>
      <c r="AY199" s="18" t="s">
        <v>189</v>
      </c>
      <c r="BE199" s="238">
        <f>IF(N199="základní",J199,0)</f>
        <v>0</v>
      </c>
      <c r="BF199" s="238">
        <f>IF(N199="snížená",J199,0)</f>
        <v>0</v>
      </c>
      <c r="BG199" s="238">
        <f>IF(N199="zákl. přenesená",J199,0)</f>
        <v>0</v>
      </c>
      <c r="BH199" s="238">
        <f>IF(N199="sníž. přenesená",J199,0)</f>
        <v>0</v>
      </c>
      <c r="BI199" s="238">
        <f>IF(N199="nulová",J199,0)</f>
        <v>0</v>
      </c>
      <c r="BJ199" s="18" t="s">
        <v>82</v>
      </c>
      <c r="BK199" s="238">
        <f>ROUND(I199*H199,2)</f>
        <v>0</v>
      </c>
      <c r="BL199" s="18" t="s">
        <v>196</v>
      </c>
      <c r="BM199" s="237" t="s">
        <v>454</v>
      </c>
    </row>
    <row r="200" s="2" customFormat="1" ht="6.96" customHeight="1">
      <c r="A200" s="39"/>
      <c r="B200" s="67"/>
      <c r="C200" s="68"/>
      <c r="D200" s="68"/>
      <c r="E200" s="68"/>
      <c r="F200" s="68"/>
      <c r="G200" s="68"/>
      <c r="H200" s="68"/>
      <c r="I200" s="68"/>
      <c r="J200" s="68"/>
      <c r="K200" s="68"/>
      <c r="L200" s="45"/>
      <c r="M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</row>
  </sheetData>
  <sheetProtection sheet="1" autoFilter="0" formatColumns="0" formatRows="0" objects="1" scenarios="1" spinCount="100000" saltValue="GAO8y+tzHCXX+G3nqbDLz1G4/RmIKpshXEaQbsYtyS5BqIOuTj2AlhgKUdjtOv+2TBUL4t7KVAqBxutpcE76qA==" hashValue="BcxkBeDwi8kDL20YBbJpjcsEVYKPepQYBlFMM8LRTVC2UAYdhr6G4vWK96A9BVhrItMndn6xuzzjFkX2dgsmOw==" algorithmName="SHA-512" password="CC35"/>
  <autoFilter ref="C124:K19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101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84</v>
      </c>
    </row>
    <row r="4" s="1" customFormat="1" ht="24.96" customHeight="1">
      <c r="B4" s="21"/>
      <c r="D4" s="149" t="s">
        <v>159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NAPOJENÍ ROKYCANSKA NA DÁLNICI D5, I. ETAPA</v>
      </c>
      <c r="F7" s="151"/>
      <c r="G7" s="151"/>
      <c r="H7" s="151"/>
      <c r="L7" s="21"/>
    </row>
    <row r="8" s="1" customFormat="1" ht="12" customHeight="1">
      <c r="B8" s="21"/>
      <c r="D8" s="151" t="s">
        <v>160</v>
      </c>
      <c r="L8" s="21"/>
    </row>
    <row r="9" s="2" customFormat="1" ht="16.5" customHeight="1">
      <c r="A9" s="39"/>
      <c r="B9" s="45"/>
      <c r="C9" s="39"/>
      <c r="D9" s="39"/>
      <c r="E9" s="152" t="s">
        <v>161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162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455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20</v>
      </c>
      <c r="E14" s="39"/>
      <c r="F14" s="142" t="s">
        <v>21</v>
      </c>
      <c r="G14" s="39"/>
      <c r="H14" s="39"/>
      <c r="I14" s="151" t="s">
        <v>22</v>
      </c>
      <c r="J14" s="154" t="str">
        <f>'Rekapitulace stavby'!AN8</f>
        <v>26. 4. 2022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1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28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30</v>
      </c>
      <c r="E22" s="39"/>
      <c r="F22" s="39"/>
      <c r="G22" s="39"/>
      <c r="H22" s="39"/>
      <c r="I22" s="151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1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33</v>
      </c>
      <c r="E25" s="39"/>
      <c r="F25" s="39"/>
      <c r="G25" s="39"/>
      <c r="H25" s="39"/>
      <c r="I25" s="151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26</v>
      </c>
      <c r="F26" s="39"/>
      <c r="G26" s="39"/>
      <c r="H26" s="39"/>
      <c r="I26" s="151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34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35</v>
      </c>
      <c r="E32" s="39"/>
      <c r="F32" s="39"/>
      <c r="G32" s="39"/>
      <c r="H32" s="39"/>
      <c r="I32" s="39"/>
      <c r="J32" s="161">
        <f>ROUND(J128,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37</v>
      </c>
      <c r="G34" s="39"/>
      <c r="H34" s="39"/>
      <c r="I34" s="162" t="s">
        <v>36</v>
      </c>
      <c r="J34" s="162" t="s">
        <v>38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39</v>
      </c>
      <c r="E35" s="151" t="s">
        <v>40</v>
      </c>
      <c r="F35" s="164">
        <f>ROUND((SUM(BE128:BE210)),  2)</f>
        <v>0</v>
      </c>
      <c r="G35" s="39"/>
      <c r="H35" s="39"/>
      <c r="I35" s="165">
        <v>0.20999999999999999</v>
      </c>
      <c r="J35" s="164">
        <f>ROUND(((SUM(BE128:BE210))*I35),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41</v>
      </c>
      <c r="F36" s="164">
        <f>ROUND((SUM(BF128:BF210)),  2)</f>
        <v>0</v>
      </c>
      <c r="G36" s="39"/>
      <c r="H36" s="39"/>
      <c r="I36" s="165">
        <v>0.14999999999999999</v>
      </c>
      <c r="J36" s="164">
        <f>ROUND(((SUM(BF128:BF210))*I36),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42</v>
      </c>
      <c r="F37" s="164">
        <f>ROUND((SUM(BG128:BG210)),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43</v>
      </c>
      <c r="F38" s="164">
        <f>ROUND((SUM(BH128:BH210)),  2)</f>
        <v>0</v>
      </c>
      <c r="G38" s="39"/>
      <c r="H38" s="39"/>
      <c r="I38" s="165">
        <v>0.14999999999999999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44</v>
      </c>
      <c r="F39" s="164">
        <f>ROUND((SUM(BI128:BI210)),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45</v>
      </c>
      <c r="E41" s="168"/>
      <c r="F41" s="168"/>
      <c r="G41" s="169" t="s">
        <v>46</v>
      </c>
      <c r="H41" s="170" t="s">
        <v>47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48</v>
      </c>
      <c r="E50" s="174"/>
      <c r="F50" s="174"/>
      <c r="G50" s="173" t="s">
        <v>49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50</v>
      </c>
      <c r="E61" s="176"/>
      <c r="F61" s="177" t="s">
        <v>51</v>
      </c>
      <c r="G61" s="175" t="s">
        <v>50</v>
      </c>
      <c r="H61" s="176"/>
      <c r="I61" s="176"/>
      <c r="J61" s="178" t="s">
        <v>51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52</v>
      </c>
      <c r="E65" s="179"/>
      <c r="F65" s="179"/>
      <c r="G65" s="173" t="s">
        <v>53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50</v>
      </c>
      <c r="E76" s="176"/>
      <c r="F76" s="177" t="s">
        <v>51</v>
      </c>
      <c r="G76" s="175" t="s">
        <v>50</v>
      </c>
      <c r="H76" s="176"/>
      <c r="I76" s="176"/>
      <c r="J76" s="178" t="s">
        <v>51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164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NAPOJENÍ ROKYCANSKA NA DÁLNICI D5, I. ETAPA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160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161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162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 xml:space="preserve">01.5 - SO 301-5  Úprava Volduškého potoka v km 1,500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Rokycansko</v>
      </c>
      <c r="G91" s="41"/>
      <c r="H91" s="41"/>
      <c r="I91" s="33" t="s">
        <v>22</v>
      </c>
      <c r="J91" s="80" t="str">
        <f>IF(J14="","",J14)</f>
        <v>26. 4. 2022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 xml:space="preserve"> </v>
      </c>
      <c r="G93" s="41"/>
      <c r="H93" s="41"/>
      <c r="I93" s="33" t="s">
        <v>30</v>
      </c>
      <c r="J93" s="37" t="str">
        <f>E23</f>
        <v>Ing. J. Egermaier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165</v>
      </c>
      <c r="D96" s="186"/>
      <c r="E96" s="186"/>
      <c r="F96" s="186"/>
      <c r="G96" s="186"/>
      <c r="H96" s="186"/>
      <c r="I96" s="186"/>
      <c r="J96" s="187" t="s">
        <v>166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167</v>
      </c>
      <c r="D98" s="41"/>
      <c r="E98" s="41"/>
      <c r="F98" s="41"/>
      <c r="G98" s="41"/>
      <c r="H98" s="41"/>
      <c r="I98" s="41"/>
      <c r="J98" s="111">
        <f>J128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168</v>
      </c>
    </row>
    <row r="99" s="9" customFormat="1" ht="24.96" customHeight="1">
      <c r="A99" s="9"/>
      <c r="B99" s="189"/>
      <c r="C99" s="190"/>
      <c r="D99" s="191" t="s">
        <v>169</v>
      </c>
      <c r="E99" s="192"/>
      <c r="F99" s="192"/>
      <c r="G99" s="192"/>
      <c r="H99" s="192"/>
      <c r="I99" s="192"/>
      <c r="J99" s="193">
        <f>J129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4"/>
      <c r="D100" s="196" t="s">
        <v>170</v>
      </c>
      <c r="E100" s="197"/>
      <c r="F100" s="197"/>
      <c r="G100" s="197"/>
      <c r="H100" s="197"/>
      <c r="I100" s="197"/>
      <c r="J100" s="198">
        <f>J130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4"/>
      <c r="D101" s="196" t="s">
        <v>456</v>
      </c>
      <c r="E101" s="197"/>
      <c r="F101" s="197"/>
      <c r="G101" s="197"/>
      <c r="H101" s="197"/>
      <c r="I101" s="197"/>
      <c r="J101" s="198">
        <f>J163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5"/>
      <c r="C102" s="134"/>
      <c r="D102" s="196" t="s">
        <v>171</v>
      </c>
      <c r="E102" s="197"/>
      <c r="F102" s="197"/>
      <c r="G102" s="197"/>
      <c r="H102" s="197"/>
      <c r="I102" s="197"/>
      <c r="J102" s="198">
        <f>J178</f>
        <v>0</v>
      </c>
      <c r="K102" s="134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4"/>
      <c r="D103" s="196" t="s">
        <v>172</v>
      </c>
      <c r="E103" s="197"/>
      <c r="F103" s="197"/>
      <c r="G103" s="197"/>
      <c r="H103" s="197"/>
      <c r="I103" s="197"/>
      <c r="J103" s="198">
        <f>J190</f>
        <v>0</v>
      </c>
      <c r="K103" s="134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5"/>
      <c r="C104" s="134"/>
      <c r="D104" s="196" t="s">
        <v>457</v>
      </c>
      <c r="E104" s="197"/>
      <c r="F104" s="197"/>
      <c r="G104" s="197"/>
      <c r="H104" s="197"/>
      <c r="I104" s="197"/>
      <c r="J104" s="198">
        <f>J197</f>
        <v>0</v>
      </c>
      <c r="K104" s="134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5"/>
      <c r="C105" s="134"/>
      <c r="D105" s="196" t="s">
        <v>458</v>
      </c>
      <c r="E105" s="197"/>
      <c r="F105" s="197"/>
      <c r="G105" s="197"/>
      <c r="H105" s="197"/>
      <c r="I105" s="197"/>
      <c r="J105" s="198">
        <f>J200</f>
        <v>0</v>
      </c>
      <c r="K105" s="134"/>
      <c r="L105" s="19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5"/>
      <c r="C106" s="134"/>
      <c r="D106" s="196" t="s">
        <v>173</v>
      </c>
      <c r="E106" s="197"/>
      <c r="F106" s="197"/>
      <c r="G106" s="197"/>
      <c r="H106" s="197"/>
      <c r="I106" s="197"/>
      <c r="J106" s="198">
        <f>J209</f>
        <v>0</v>
      </c>
      <c r="K106" s="134"/>
      <c r="L106" s="19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67"/>
      <c r="C108" s="68"/>
      <c r="D108" s="68"/>
      <c r="E108" s="68"/>
      <c r="F108" s="68"/>
      <c r="G108" s="68"/>
      <c r="H108" s="68"/>
      <c r="I108" s="68"/>
      <c r="J108" s="68"/>
      <c r="K108" s="68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12" s="2" customFormat="1" ht="6.96" customHeight="1">
      <c r="A112" s="39"/>
      <c r="B112" s="69"/>
      <c r="C112" s="70"/>
      <c r="D112" s="70"/>
      <c r="E112" s="70"/>
      <c r="F112" s="70"/>
      <c r="G112" s="70"/>
      <c r="H112" s="70"/>
      <c r="I112" s="70"/>
      <c r="J112" s="70"/>
      <c r="K112" s="70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24.96" customHeight="1">
      <c r="A113" s="39"/>
      <c r="B113" s="40"/>
      <c r="C113" s="24" t="s">
        <v>174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16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184" t="str">
        <f>E7</f>
        <v>NAPOJENÍ ROKYCANSKA NA DÁLNICI D5, I. ETAPA</v>
      </c>
      <c r="F116" s="33"/>
      <c r="G116" s="33"/>
      <c r="H116" s="33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1" customFormat="1" ht="12" customHeight="1">
      <c r="B117" s="22"/>
      <c r="C117" s="33" t="s">
        <v>160</v>
      </c>
      <c r="D117" s="23"/>
      <c r="E117" s="23"/>
      <c r="F117" s="23"/>
      <c r="G117" s="23"/>
      <c r="H117" s="23"/>
      <c r="I117" s="23"/>
      <c r="J117" s="23"/>
      <c r="K117" s="23"/>
      <c r="L117" s="21"/>
    </row>
    <row r="118" s="2" customFormat="1" ht="16.5" customHeight="1">
      <c r="A118" s="39"/>
      <c r="B118" s="40"/>
      <c r="C118" s="41"/>
      <c r="D118" s="41"/>
      <c r="E118" s="184" t="s">
        <v>161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162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77" t="str">
        <f>E11</f>
        <v xml:space="preserve">01.5 - SO 301-5  Úprava Volduškého potoka v km 1,500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20</v>
      </c>
      <c r="D122" s="41"/>
      <c r="E122" s="41"/>
      <c r="F122" s="28" t="str">
        <f>F14</f>
        <v>Rokycansko</v>
      </c>
      <c r="G122" s="41"/>
      <c r="H122" s="41"/>
      <c r="I122" s="33" t="s">
        <v>22</v>
      </c>
      <c r="J122" s="80" t="str">
        <f>IF(J14="","",J14)</f>
        <v>26. 4. 2022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24</v>
      </c>
      <c r="D124" s="41"/>
      <c r="E124" s="41"/>
      <c r="F124" s="28" t="str">
        <f>E17</f>
        <v xml:space="preserve"> </v>
      </c>
      <c r="G124" s="41"/>
      <c r="H124" s="41"/>
      <c r="I124" s="33" t="s">
        <v>30</v>
      </c>
      <c r="J124" s="37" t="str">
        <f>E23</f>
        <v>Ing. J. Egermaier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28</v>
      </c>
      <c r="D125" s="41"/>
      <c r="E125" s="41"/>
      <c r="F125" s="28" t="str">
        <f>IF(E20="","",E20)</f>
        <v>Vyplň údaj</v>
      </c>
      <c r="G125" s="41"/>
      <c r="H125" s="41"/>
      <c r="I125" s="33" t="s">
        <v>33</v>
      </c>
      <c r="J125" s="37" t="str">
        <f>E26</f>
        <v xml:space="preserve"> 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0.32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11" customFormat="1" ht="29.28" customHeight="1">
      <c r="A127" s="200"/>
      <c r="B127" s="201"/>
      <c r="C127" s="202" t="s">
        <v>175</v>
      </c>
      <c r="D127" s="203" t="s">
        <v>60</v>
      </c>
      <c r="E127" s="203" t="s">
        <v>56</v>
      </c>
      <c r="F127" s="203" t="s">
        <v>57</v>
      </c>
      <c r="G127" s="203" t="s">
        <v>176</v>
      </c>
      <c r="H127" s="203" t="s">
        <v>177</v>
      </c>
      <c r="I127" s="203" t="s">
        <v>178</v>
      </c>
      <c r="J127" s="203" t="s">
        <v>166</v>
      </c>
      <c r="K127" s="204" t="s">
        <v>179</v>
      </c>
      <c r="L127" s="205"/>
      <c r="M127" s="101" t="s">
        <v>1</v>
      </c>
      <c r="N127" s="102" t="s">
        <v>39</v>
      </c>
      <c r="O127" s="102" t="s">
        <v>180</v>
      </c>
      <c r="P127" s="102" t="s">
        <v>181</v>
      </c>
      <c r="Q127" s="102" t="s">
        <v>182</v>
      </c>
      <c r="R127" s="102" t="s">
        <v>183</v>
      </c>
      <c r="S127" s="102" t="s">
        <v>184</v>
      </c>
      <c r="T127" s="103" t="s">
        <v>185</v>
      </c>
      <c r="U127" s="200"/>
      <c r="V127" s="200"/>
      <c r="W127" s="200"/>
      <c r="X127" s="200"/>
      <c r="Y127" s="200"/>
      <c r="Z127" s="200"/>
      <c r="AA127" s="200"/>
      <c r="AB127" s="200"/>
      <c r="AC127" s="200"/>
      <c r="AD127" s="200"/>
      <c r="AE127" s="200"/>
    </row>
    <row r="128" s="2" customFormat="1" ht="22.8" customHeight="1">
      <c r="A128" s="39"/>
      <c r="B128" s="40"/>
      <c r="C128" s="108" t="s">
        <v>186</v>
      </c>
      <c r="D128" s="41"/>
      <c r="E128" s="41"/>
      <c r="F128" s="41"/>
      <c r="G128" s="41"/>
      <c r="H128" s="41"/>
      <c r="I128" s="41"/>
      <c r="J128" s="206">
        <f>BK128</f>
        <v>0</v>
      </c>
      <c r="K128" s="41"/>
      <c r="L128" s="45"/>
      <c r="M128" s="104"/>
      <c r="N128" s="207"/>
      <c r="O128" s="105"/>
      <c r="P128" s="208">
        <f>P129</f>
        <v>0</v>
      </c>
      <c r="Q128" s="105"/>
      <c r="R128" s="208">
        <f>R129</f>
        <v>359.54556400000001</v>
      </c>
      <c r="S128" s="105"/>
      <c r="T128" s="209">
        <f>T129</f>
        <v>28.799999999999997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74</v>
      </c>
      <c r="AU128" s="18" t="s">
        <v>168</v>
      </c>
      <c r="BK128" s="210">
        <f>BK129</f>
        <v>0</v>
      </c>
    </row>
    <row r="129" s="12" customFormat="1" ht="25.92" customHeight="1">
      <c r="A129" s="12"/>
      <c r="B129" s="211"/>
      <c r="C129" s="212"/>
      <c r="D129" s="213" t="s">
        <v>74</v>
      </c>
      <c r="E129" s="214" t="s">
        <v>187</v>
      </c>
      <c r="F129" s="214" t="s">
        <v>188</v>
      </c>
      <c r="G129" s="212"/>
      <c r="H129" s="212"/>
      <c r="I129" s="215"/>
      <c r="J129" s="216">
        <f>BK129</f>
        <v>0</v>
      </c>
      <c r="K129" s="212"/>
      <c r="L129" s="217"/>
      <c r="M129" s="218"/>
      <c r="N129" s="219"/>
      <c r="O129" s="219"/>
      <c r="P129" s="220">
        <f>P130+P163+P178+P190+P197+P200+P209</f>
        <v>0</v>
      </c>
      <c r="Q129" s="219"/>
      <c r="R129" s="220">
        <f>R130+R163+R178+R190+R197+R200+R209</f>
        <v>359.54556400000001</v>
      </c>
      <c r="S129" s="219"/>
      <c r="T129" s="221">
        <f>T130+T163+T178+T190+T197+T200+T209</f>
        <v>28.799999999999997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2" t="s">
        <v>82</v>
      </c>
      <c r="AT129" s="223" t="s">
        <v>74</v>
      </c>
      <c r="AU129" s="223" t="s">
        <v>75</v>
      </c>
      <c r="AY129" s="222" t="s">
        <v>189</v>
      </c>
      <c r="BK129" s="224">
        <f>BK130+BK163+BK178+BK190+BK197+BK200+BK209</f>
        <v>0</v>
      </c>
    </row>
    <row r="130" s="12" customFormat="1" ht="22.8" customHeight="1">
      <c r="A130" s="12"/>
      <c r="B130" s="211"/>
      <c r="C130" s="212"/>
      <c r="D130" s="213" t="s">
        <v>74</v>
      </c>
      <c r="E130" s="225" t="s">
        <v>82</v>
      </c>
      <c r="F130" s="225" t="s">
        <v>190</v>
      </c>
      <c r="G130" s="212"/>
      <c r="H130" s="212"/>
      <c r="I130" s="215"/>
      <c r="J130" s="226">
        <f>BK130</f>
        <v>0</v>
      </c>
      <c r="K130" s="212"/>
      <c r="L130" s="217"/>
      <c r="M130" s="218"/>
      <c r="N130" s="219"/>
      <c r="O130" s="219"/>
      <c r="P130" s="220">
        <f>SUM(P131:P162)</f>
        <v>0</v>
      </c>
      <c r="Q130" s="219"/>
      <c r="R130" s="220">
        <f>SUM(R131:R162)</f>
        <v>0.05391</v>
      </c>
      <c r="S130" s="219"/>
      <c r="T130" s="221">
        <f>SUM(T131:T162)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2" t="s">
        <v>82</v>
      </c>
      <c r="AT130" s="223" t="s">
        <v>74</v>
      </c>
      <c r="AU130" s="223" t="s">
        <v>82</v>
      </c>
      <c r="AY130" s="222" t="s">
        <v>189</v>
      </c>
      <c r="BK130" s="224">
        <f>SUM(BK131:BK162)</f>
        <v>0</v>
      </c>
    </row>
    <row r="131" s="2" customFormat="1" ht="24.15" customHeight="1">
      <c r="A131" s="39"/>
      <c r="B131" s="40"/>
      <c r="C131" s="227" t="s">
        <v>82</v>
      </c>
      <c r="D131" s="227" t="s">
        <v>191</v>
      </c>
      <c r="E131" s="228" t="s">
        <v>459</v>
      </c>
      <c r="F131" s="229" t="s">
        <v>460</v>
      </c>
      <c r="G131" s="230" t="s">
        <v>461</v>
      </c>
      <c r="H131" s="231">
        <v>3</v>
      </c>
      <c r="I131" s="232"/>
      <c r="J131" s="231">
        <f>ROUND(I131*H131,2)</f>
        <v>0</v>
      </c>
      <c r="K131" s="229" t="s">
        <v>1</v>
      </c>
      <c r="L131" s="45"/>
      <c r="M131" s="233" t="s">
        <v>1</v>
      </c>
      <c r="N131" s="234" t="s">
        <v>40</v>
      </c>
      <c r="O131" s="92"/>
      <c r="P131" s="235">
        <f>O131*H131</f>
        <v>0</v>
      </c>
      <c r="Q131" s="235">
        <v>0.01797</v>
      </c>
      <c r="R131" s="235">
        <f>Q131*H131</f>
        <v>0.05391</v>
      </c>
      <c r="S131" s="235">
        <v>0</v>
      </c>
      <c r="T131" s="236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7" t="s">
        <v>196</v>
      </c>
      <c r="AT131" s="237" t="s">
        <v>191</v>
      </c>
      <c r="AU131" s="237" t="s">
        <v>84</v>
      </c>
      <c r="AY131" s="18" t="s">
        <v>189</v>
      </c>
      <c r="BE131" s="238">
        <f>IF(N131="základní",J131,0)</f>
        <v>0</v>
      </c>
      <c r="BF131" s="238">
        <f>IF(N131="snížená",J131,0)</f>
        <v>0</v>
      </c>
      <c r="BG131" s="238">
        <f>IF(N131="zákl. přenesená",J131,0)</f>
        <v>0</v>
      </c>
      <c r="BH131" s="238">
        <f>IF(N131="sníž. přenesená",J131,0)</f>
        <v>0</v>
      </c>
      <c r="BI131" s="238">
        <f>IF(N131="nulová",J131,0)</f>
        <v>0</v>
      </c>
      <c r="BJ131" s="18" t="s">
        <v>82</v>
      </c>
      <c r="BK131" s="238">
        <f>ROUND(I131*H131,2)</f>
        <v>0</v>
      </c>
      <c r="BL131" s="18" t="s">
        <v>196</v>
      </c>
      <c r="BM131" s="237" t="s">
        <v>462</v>
      </c>
    </row>
    <row r="132" s="14" customFormat="1">
      <c r="A132" s="14"/>
      <c r="B132" s="251"/>
      <c r="C132" s="252"/>
      <c r="D132" s="241" t="s">
        <v>198</v>
      </c>
      <c r="E132" s="253" t="s">
        <v>1</v>
      </c>
      <c r="F132" s="254" t="s">
        <v>463</v>
      </c>
      <c r="G132" s="252"/>
      <c r="H132" s="253" t="s">
        <v>1</v>
      </c>
      <c r="I132" s="255"/>
      <c r="J132" s="252"/>
      <c r="K132" s="252"/>
      <c r="L132" s="256"/>
      <c r="M132" s="257"/>
      <c r="N132" s="258"/>
      <c r="O132" s="258"/>
      <c r="P132" s="258"/>
      <c r="Q132" s="258"/>
      <c r="R132" s="258"/>
      <c r="S132" s="258"/>
      <c r="T132" s="259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60" t="s">
        <v>198</v>
      </c>
      <c r="AU132" s="260" t="s">
        <v>84</v>
      </c>
      <c r="AV132" s="14" t="s">
        <v>82</v>
      </c>
      <c r="AW132" s="14" t="s">
        <v>32</v>
      </c>
      <c r="AX132" s="14" t="s">
        <v>75</v>
      </c>
      <c r="AY132" s="260" t="s">
        <v>189</v>
      </c>
    </row>
    <row r="133" s="13" customFormat="1">
      <c r="A133" s="13"/>
      <c r="B133" s="239"/>
      <c r="C133" s="240"/>
      <c r="D133" s="241" t="s">
        <v>198</v>
      </c>
      <c r="E133" s="242" t="s">
        <v>1</v>
      </c>
      <c r="F133" s="243" t="s">
        <v>294</v>
      </c>
      <c r="G133" s="240"/>
      <c r="H133" s="244">
        <v>3</v>
      </c>
      <c r="I133" s="245"/>
      <c r="J133" s="240"/>
      <c r="K133" s="240"/>
      <c r="L133" s="246"/>
      <c r="M133" s="247"/>
      <c r="N133" s="248"/>
      <c r="O133" s="248"/>
      <c r="P133" s="248"/>
      <c r="Q133" s="248"/>
      <c r="R133" s="248"/>
      <c r="S133" s="248"/>
      <c r="T133" s="249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0" t="s">
        <v>198</v>
      </c>
      <c r="AU133" s="250" t="s">
        <v>84</v>
      </c>
      <c r="AV133" s="13" t="s">
        <v>84</v>
      </c>
      <c r="AW133" s="13" t="s">
        <v>32</v>
      </c>
      <c r="AX133" s="13" t="s">
        <v>82</v>
      </c>
      <c r="AY133" s="250" t="s">
        <v>189</v>
      </c>
    </row>
    <row r="134" s="2" customFormat="1" ht="33" customHeight="1">
      <c r="A134" s="39"/>
      <c r="B134" s="40"/>
      <c r="C134" s="227" t="s">
        <v>84</v>
      </c>
      <c r="D134" s="227" t="s">
        <v>191</v>
      </c>
      <c r="E134" s="228" t="s">
        <v>464</v>
      </c>
      <c r="F134" s="229" t="s">
        <v>465</v>
      </c>
      <c r="G134" s="230" t="s">
        <v>202</v>
      </c>
      <c r="H134" s="231">
        <v>324</v>
      </c>
      <c r="I134" s="232"/>
      <c r="J134" s="231">
        <f>ROUND(I134*H134,2)</f>
        <v>0</v>
      </c>
      <c r="K134" s="229" t="s">
        <v>195</v>
      </c>
      <c r="L134" s="45"/>
      <c r="M134" s="233" t="s">
        <v>1</v>
      </c>
      <c r="N134" s="234" t="s">
        <v>40</v>
      </c>
      <c r="O134" s="92"/>
      <c r="P134" s="235">
        <f>O134*H134</f>
        <v>0</v>
      </c>
      <c r="Q134" s="235">
        <v>0</v>
      </c>
      <c r="R134" s="235">
        <f>Q134*H134</f>
        <v>0</v>
      </c>
      <c r="S134" s="235">
        <v>0</v>
      </c>
      <c r="T134" s="236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7" t="s">
        <v>196</v>
      </c>
      <c r="AT134" s="237" t="s">
        <v>191</v>
      </c>
      <c r="AU134" s="237" t="s">
        <v>84</v>
      </c>
      <c r="AY134" s="18" t="s">
        <v>189</v>
      </c>
      <c r="BE134" s="238">
        <f>IF(N134="základní",J134,0)</f>
        <v>0</v>
      </c>
      <c r="BF134" s="238">
        <f>IF(N134="snížená",J134,0)</f>
        <v>0</v>
      </c>
      <c r="BG134" s="238">
        <f>IF(N134="zákl. přenesená",J134,0)</f>
        <v>0</v>
      </c>
      <c r="BH134" s="238">
        <f>IF(N134="sníž. přenesená",J134,0)</f>
        <v>0</v>
      </c>
      <c r="BI134" s="238">
        <f>IF(N134="nulová",J134,0)</f>
        <v>0</v>
      </c>
      <c r="BJ134" s="18" t="s">
        <v>82</v>
      </c>
      <c r="BK134" s="238">
        <f>ROUND(I134*H134,2)</f>
        <v>0</v>
      </c>
      <c r="BL134" s="18" t="s">
        <v>196</v>
      </c>
      <c r="BM134" s="237" t="s">
        <v>466</v>
      </c>
    </row>
    <row r="135" s="14" customFormat="1">
      <c r="A135" s="14"/>
      <c r="B135" s="251"/>
      <c r="C135" s="252"/>
      <c r="D135" s="241" t="s">
        <v>198</v>
      </c>
      <c r="E135" s="253" t="s">
        <v>1</v>
      </c>
      <c r="F135" s="254" t="s">
        <v>467</v>
      </c>
      <c r="G135" s="252"/>
      <c r="H135" s="253" t="s">
        <v>1</v>
      </c>
      <c r="I135" s="255"/>
      <c r="J135" s="252"/>
      <c r="K135" s="252"/>
      <c r="L135" s="256"/>
      <c r="M135" s="257"/>
      <c r="N135" s="258"/>
      <c r="O135" s="258"/>
      <c r="P135" s="258"/>
      <c r="Q135" s="258"/>
      <c r="R135" s="258"/>
      <c r="S135" s="258"/>
      <c r="T135" s="259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60" t="s">
        <v>198</v>
      </c>
      <c r="AU135" s="260" t="s">
        <v>84</v>
      </c>
      <c r="AV135" s="14" t="s">
        <v>82</v>
      </c>
      <c r="AW135" s="14" t="s">
        <v>32</v>
      </c>
      <c r="AX135" s="14" t="s">
        <v>75</v>
      </c>
      <c r="AY135" s="260" t="s">
        <v>189</v>
      </c>
    </row>
    <row r="136" s="13" customFormat="1">
      <c r="A136" s="13"/>
      <c r="B136" s="239"/>
      <c r="C136" s="240"/>
      <c r="D136" s="241" t="s">
        <v>198</v>
      </c>
      <c r="E136" s="242" t="s">
        <v>1</v>
      </c>
      <c r="F136" s="243" t="s">
        <v>468</v>
      </c>
      <c r="G136" s="240"/>
      <c r="H136" s="244">
        <v>324</v>
      </c>
      <c r="I136" s="245"/>
      <c r="J136" s="240"/>
      <c r="K136" s="240"/>
      <c r="L136" s="246"/>
      <c r="M136" s="247"/>
      <c r="N136" s="248"/>
      <c r="O136" s="248"/>
      <c r="P136" s="248"/>
      <c r="Q136" s="248"/>
      <c r="R136" s="248"/>
      <c r="S136" s="248"/>
      <c r="T136" s="249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0" t="s">
        <v>198</v>
      </c>
      <c r="AU136" s="250" t="s">
        <v>84</v>
      </c>
      <c r="AV136" s="13" t="s">
        <v>84</v>
      </c>
      <c r="AW136" s="13" t="s">
        <v>32</v>
      </c>
      <c r="AX136" s="13" t="s">
        <v>82</v>
      </c>
      <c r="AY136" s="250" t="s">
        <v>189</v>
      </c>
    </row>
    <row r="137" s="2" customFormat="1" ht="33" customHeight="1">
      <c r="A137" s="39"/>
      <c r="B137" s="40"/>
      <c r="C137" s="227" t="s">
        <v>212</v>
      </c>
      <c r="D137" s="227" t="s">
        <v>191</v>
      </c>
      <c r="E137" s="228" t="s">
        <v>469</v>
      </c>
      <c r="F137" s="229" t="s">
        <v>470</v>
      </c>
      <c r="G137" s="230" t="s">
        <v>202</v>
      </c>
      <c r="H137" s="231">
        <v>10.6</v>
      </c>
      <c r="I137" s="232"/>
      <c r="J137" s="231">
        <f>ROUND(I137*H137,2)</f>
        <v>0</v>
      </c>
      <c r="K137" s="229" t="s">
        <v>195</v>
      </c>
      <c r="L137" s="45"/>
      <c r="M137" s="233" t="s">
        <v>1</v>
      </c>
      <c r="N137" s="234" t="s">
        <v>40</v>
      </c>
      <c r="O137" s="92"/>
      <c r="P137" s="235">
        <f>O137*H137</f>
        <v>0</v>
      </c>
      <c r="Q137" s="235">
        <v>0</v>
      </c>
      <c r="R137" s="235">
        <f>Q137*H137</f>
        <v>0</v>
      </c>
      <c r="S137" s="235">
        <v>0</v>
      </c>
      <c r="T137" s="236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7" t="s">
        <v>196</v>
      </c>
      <c r="AT137" s="237" t="s">
        <v>191</v>
      </c>
      <c r="AU137" s="237" t="s">
        <v>84</v>
      </c>
      <c r="AY137" s="18" t="s">
        <v>189</v>
      </c>
      <c r="BE137" s="238">
        <f>IF(N137="základní",J137,0)</f>
        <v>0</v>
      </c>
      <c r="BF137" s="238">
        <f>IF(N137="snížená",J137,0)</f>
        <v>0</v>
      </c>
      <c r="BG137" s="238">
        <f>IF(N137="zákl. přenesená",J137,0)</f>
        <v>0</v>
      </c>
      <c r="BH137" s="238">
        <f>IF(N137="sníž. přenesená",J137,0)</f>
        <v>0</v>
      </c>
      <c r="BI137" s="238">
        <f>IF(N137="nulová",J137,0)</f>
        <v>0</v>
      </c>
      <c r="BJ137" s="18" t="s">
        <v>82</v>
      </c>
      <c r="BK137" s="238">
        <f>ROUND(I137*H137,2)</f>
        <v>0</v>
      </c>
      <c r="BL137" s="18" t="s">
        <v>196</v>
      </c>
      <c r="BM137" s="237" t="s">
        <v>471</v>
      </c>
    </row>
    <row r="138" s="14" customFormat="1">
      <c r="A138" s="14"/>
      <c r="B138" s="251"/>
      <c r="C138" s="252"/>
      <c r="D138" s="241" t="s">
        <v>198</v>
      </c>
      <c r="E138" s="253" t="s">
        <v>1</v>
      </c>
      <c r="F138" s="254" t="s">
        <v>472</v>
      </c>
      <c r="G138" s="252"/>
      <c r="H138" s="253" t="s">
        <v>1</v>
      </c>
      <c r="I138" s="255"/>
      <c r="J138" s="252"/>
      <c r="K138" s="252"/>
      <c r="L138" s="256"/>
      <c r="M138" s="257"/>
      <c r="N138" s="258"/>
      <c r="O138" s="258"/>
      <c r="P138" s="258"/>
      <c r="Q138" s="258"/>
      <c r="R138" s="258"/>
      <c r="S138" s="258"/>
      <c r="T138" s="259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0" t="s">
        <v>198</v>
      </c>
      <c r="AU138" s="260" t="s">
        <v>84</v>
      </c>
      <c r="AV138" s="14" t="s">
        <v>82</v>
      </c>
      <c r="AW138" s="14" t="s">
        <v>32</v>
      </c>
      <c r="AX138" s="14" t="s">
        <v>75</v>
      </c>
      <c r="AY138" s="260" t="s">
        <v>189</v>
      </c>
    </row>
    <row r="139" s="13" customFormat="1">
      <c r="A139" s="13"/>
      <c r="B139" s="239"/>
      <c r="C139" s="240"/>
      <c r="D139" s="241" t="s">
        <v>198</v>
      </c>
      <c r="E139" s="242" t="s">
        <v>1</v>
      </c>
      <c r="F139" s="243" t="s">
        <v>473</v>
      </c>
      <c r="G139" s="240"/>
      <c r="H139" s="244">
        <v>3.6000000000000001</v>
      </c>
      <c r="I139" s="245"/>
      <c r="J139" s="240"/>
      <c r="K139" s="240"/>
      <c r="L139" s="246"/>
      <c r="M139" s="247"/>
      <c r="N139" s="248"/>
      <c r="O139" s="248"/>
      <c r="P139" s="248"/>
      <c r="Q139" s="248"/>
      <c r="R139" s="248"/>
      <c r="S139" s="248"/>
      <c r="T139" s="249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0" t="s">
        <v>198</v>
      </c>
      <c r="AU139" s="250" t="s">
        <v>84</v>
      </c>
      <c r="AV139" s="13" t="s">
        <v>84</v>
      </c>
      <c r="AW139" s="13" t="s">
        <v>32</v>
      </c>
      <c r="AX139" s="13" t="s">
        <v>75</v>
      </c>
      <c r="AY139" s="250" t="s">
        <v>189</v>
      </c>
    </row>
    <row r="140" s="13" customFormat="1">
      <c r="A140" s="13"/>
      <c r="B140" s="239"/>
      <c r="C140" s="240"/>
      <c r="D140" s="241" t="s">
        <v>198</v>
      </c>
      <c r="E140" s="242" t="s">
        <v>1</v>
      </c>
      <c r="F140" s="243" t="s">
        <v>474</v>
      </c>
      <c r="G140" s="240"/>
      <c r="H140" s="244">
        <v>1.7</v>
      </c>
      <c r="I140" s="245"/>
      <c r="J140" s="240"/>
      <c r="K140" s="240"/>
      <c r="L140" s="246"/>
      <c r="M140" s="247"/>
      <c r="N140" s="248"/>
      <c r="O140" s="248"/>
      <c r="P140" s="248"/>
      <c r="Q140" s="248"/>
      <c r="R140" s="248"/>
      <c r="S140" s="248"/>
      <c r="T140" s="249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0" t="s">
        <v>198</v>
      </c>
      <c r="AU140" s="250" t="s">
        <v>84</v>
      </c>
      <c r="AV140" s="13" t="s">
        <v>84</v>
      </c>
      <c r="AW140" s="13" t="s">
        <v>32</v>
      </c>
      <c r="AX140" s="13" t="s">
        <v>75</v>
      </c>
      <c r="AY140" s="250" t="s">
        <v>189</v>
      </c>
    </row>
    <row r="141" s="16" customFormat="1">
      <c r="A141" s="16"/>
      <c r="B141" s="272"/>
      <c r="C141" s="273"/>
      <c r="D141" s="241" t="s">
        <v>198</v>
      </c>
      <c r="E141" s="274" t="s">
        <v>1</v>
      </c>
      <c r="F141" s="275" t="s">
        <v>223</v>
      </c>
      <c r="G141" s="273"/>
      <c r="H141" s="276">
        <v>5.2999999999999998</v>
      </c>
      <c r="I141" s="277"/>
      <c r="J141" s="273"/>
      <c r="K141" s="273"/>
      <c r="L141" s="278"/>
      <c r="M141" s="279"/>
      <c r="N141" s="280"/>
      <c r="O141" s="280"/>
      <c r="P141" s="280"/>
      <c r="Q141" s="280"/>
      <c r="R141" s="280"/>
      <c r="S141" s="280"/>
      <c r="T141" s="281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T141" s="282" t="s">
        <v>198</v>
      </c>
      <c r="AU141" s="282" t="s">
        <v>84</v>
      </c>
      <c r="AV141" s="16" t="s">
        <v>212</v>
      </c>
      <c r="AW141" s="16" t="s">
        <v>32</v>
      </c>
      <c r="AX141" s="16" t="s">
        <v>75</v>
      </c>
      <c r="AY141" s="282" t="s">
        <v>189</v>
      </c>
    </row>
    <row r="142" s="13" customFormat="1">
      <c r="A142" s="13"/>
      <c r="B142" s="239"/>
      <c r="C142" s="240"/>
      <c r="D142" s="241" t="s">
        <v>198</v>
      </c>
      <c r="E142" s="242" t="s">
        <v>1</v>
      </c>
      <c r="F142" s="243" t="s">
        <v>475</v>
      </c>
      <c r="G142" s="240"/>
      <c r="H142" s="244">
        <v>10.6</v>
      </c>
      <c r="I142" s="245"/>
      <c r="J142" s="240"/>
      <c r="K142" s="240"/>
      <c r="L142" s="246"/>
      <c r="M142" s="247"/>
      <c r="N142" s="248"/>
      <c r="O142" s="248"/>
      <c r="P142" s="248"/>
      <c r="Q142" s="248"/>
      <c r="R142" s="248"/>
      <c r="S142" s="248"/>
      <c r="T142" s="249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0" t="s">
        <v>198</v>
      </c>
      <c r="AU142" s="250" t="s">
        <v>84</v>
      </c>
      <c r="AV142" s="13" t="s">
        <v>84</v>
      </c>
      <c r="AW142" s="13" t="s">
        <v>32</v>
      </c>
      <c r="AX142" s="13" t="s">
        <v>82</v>
      </c>
      <c r="AY142" s="250" t="s">
        <v>189</v>
      </c>
    </row>
    <row r="143" s="2" customFormat="1" ht="37.8" customHeight="1">
      <c r="A143" s="39"/>
      <c r="B143" s="40"/>
      <c r="C143" s="227" t="s">
        <v>196</v>
      </c>
      <c r="D143" s="227" t="s">
        <v>191</v>
      </c>
      <c r="E143" s="228" t="s">
        <v>323</v>
      </c>
      <c r="F143" s="229" t="s">
        <v>324</v>
      </c>
      <c r="G143" s="230" t="s">
        <v>202</v>
      </c>
      <c r="H143" s="231">
        <v>331.80000000000001</v>
      </c>
      <c r="I143" s="232"/>
      <c r="J143" s="231">
        <f>ROUND(I143*H143,2)</f>
        <v>0</v>
      </c>
      <c r="K143" s="229" t="s">
        <v>195</v>
      </c>
      <c r="L143" s="45"/>
      <c r="M143" s="233" t="s">
        <v>1</v>
      </c>
      <c r="N143" s="234" t="s">
        <v>40</v>
      </c>
      <c r="O143" s="92"/>
      <c r="P143" s="235">
        <f>O143*H143</f>
        <v>0</v>
      </c>
      <c r="Q143" s="235">
        <v>0</v>
      </c>
      <c r="R143" s="235">
        <f>Q143*H143</f>
        <v>0</v>
      </c>
      <c r="S143" s="235">
        <v>0</v>
      </c>
      <c r="T143" s="236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7" t="s">
        <v>196</v>
      </c>
      <c r="AT143" s="237" t="s">
        <v>191</v>
      </c>
      <c r="AU143" s="237" t="s">
        <v>84</v>
      </c>
      <c r="AY143" s="18" t="s">
        <v>189</v>
      </c>
      <c r="BE143" s="238">
        <f>IF(N143="základní",J143,0)</f>
        <v>0</v>
      </c>
      <c r="BF143" s="238">
        <f>IF(N143="snížená",J143,0)</f>
        <v>0</v>
      </c>
      <c r="BG143" s="238">
        <f>IF(N143="zákl. přenesená",J143,0)</f>
        <v>0</v>
      </c>
      <c r="BH143" s="238">
        <f>IF(N143="sníž. přenesená",J143,0)</f>
        <v>0</v>
      </c>
      <c r="BI143" s="238">
        <f>IF(N143="nulová",J143,0)</f>
        <v>0</v>
      </c>
      <c r="BJ143" s="18" t="s">
        <v>82</v>
      </c>
      <c r="BK143" s="238">
        <f>ROUND(I143*H143,2)</f>
        <v>0</v>
      </c>
      <c r="BL143" s="18" t="s">
        <v>196</v>
      </c>
      <c r="BM143" s="237" t="s">
        <v>476</v>
      </c>
    </row>
    <row r="144" s="14" customFormat="1">
      <c r="A144" s="14"/>
      <c r="B144" s="251"/>
      <c r="C144" s="252"/>
      <c r="D144" s="241" t="s">
        <v>198</v>
      </c>
      <c r="E144" s="253" t="s">
        <v>1</v>
      </c>
      <c r="F144" s="254" t="s">
        <v>243</v>
      </c>
      <c r="G144" s="252"/>
      <c r="H144" s="253" t="s">
        <v>1</v>
      </c>
      <c r="I144" s="255"/>
      <c r="J144" s="252"/>
      <c r="K144" s="252"/>
      <c r="L144" s="256"/>
      <c r="M144" s="257"/>
      <c r="N144" s="258"/>
      <c r="O144" s="258"/>
      <c r="P144" s="258"/>
      <c r="Q144" s="258"/>
      <c r="R144" s="258"/>
      <c r="S144" s="258"/>
      <c r="T144" s="259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0" t="s">
        <v>198</v>
      </c>
      <c r="AU144" s="260" t="s">
        <v>84</v>
      </c>
      <c r="AV144" s="14" t="s">
        <v>82</v>
      </c>
      <c r="AW144" s="14" t="s">
        <v>32</v>
      </c>
      <c r="AX144" s="14" t="s">
        <v>75</v>
      </c>
      <c r="AY144" s="260" t="s">
        <v>189</v>
      </c>
    </row>
    <row r="145" s="13" customFormat="1">
      <c r="A145" s="13"/>
      <c r="B145" s="239"/>
      <c r="C145" s="240"/>
      <c r="D145" s="241" t="s">
        <v>198</v>
      </c>
      <c r="E145" s="242" t="s">
        <v>1</v>
      </c>
      <c r="F145" s="243" t="s">
        <v>477</v>
      </c>
      <c r="G145" s="240"/>
      <c r="H145" s="244">
        <v>7.7999999999999998</v>
      </c>
      <c r="I145" s="245"/>
      <c r="J145" s="240"/>
      <c r="K145" s="240"/>
      <c r="L145" s="246"/>
      <c r="M145" s="247"/>
      <c r="N145" s="248"/>
      <c r="O145" s="248"/>
      <c r="P145" s="248"/>
      <c r="Q145" s="248"/>
      <c r="R145" s="248"/>
      <c r="S145" s="248"/>
      <c r="T145" s="24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0" t="s">
        <v>198</v>
      </c>
      <c r="AU145" s="250" t="s">
        <v>84</v>
      </c>
      <c r="AV145" s="13" t="s">
        <v>84</v>
      </c>
      <c r="AW145" s="13" t="s">
        <v>32</v>
      </c>
      <c r="AX145" s="13" t="s">
        <v>75</v>
      </c>
      <c r="AY145" s="250" t="s">
        <v>189</v>
      </c>
    </row>
    <row r="146" s="14" customFormat="1">
      <c r="A146" s="14"/>
      <c r="B146" s="251"/>
      <c r="C146" s="252"/>
      <c r="D146" s="241" t="s">
        <v>198</v>
      </c>
      <c r="E146" s="253" t="s">
        <v>1</v>
      </c>
      <c r="F146" s="254" t="s">
        <v>478</v>
      </c>
      <c r="G146" s="252"/>
      <c r="H146" s="253" t="s">
        <v>1</v>
      </c>
      <c r="I146" s="255"/>
      <c r="J146" s="252"/>
      <c r="K146" s="252"/>
      <c r="L146" s="256"/>
      <c r="M146" s="257"/>
      <c r="N146" s="258"/>
      <c r="O146" s="258"/>
      <c r="P146" s="258"/>
      <c r="Q146" s="258"/>
      <c r="R146" s="258"/>
      <c r="S146" s="258"/>
      <c r="T146" s="259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0" t="s">
        <v>198</v>
      </c>
      <c r="AU146" s="260" t="s">
        <v>84</v>
      </c>
      <c r="AV146" s="14" t="s">
        <v>82</v>
      </c>
      <c r="AW146" s="14" t="s">
        <v>32</v>
      </c>
      <c r="AX146" s="14" t="s">
        <v>75</v>
      </c>
      <c r="AY146" s="260" t="s">
        <v>189</v>
      </c>
    </row>
    <row r="147" s="13" customFormat="1">
      <c r="A147" s="13"/>
      <c r="B147" s="239"/>
      <c r="C147" s="240"/>
      <c r="D147" s="241" t="s">
        <v>198</v>
      </c>
      <c r="E147" s="242" t="s">
        <v>1</v>
      </c>
      <c r="F147" s="243" t="s">
        <v>479</v>
      </c>
      <c r="G147" s="240"/>
      <c r="H147" s="244">
        <v>324</v>
      </c>
      <c r="I147" s="245"/>
      <c r="J147" s="240"/>
      <c r="K147" s="240"/>
      <c r="L147" s="246"/>
      <c r="M147" s="247"/>
      <c r="N147" s="248"/>
      <c r="O147" s="248"/>
      <c r="P147" s="248"/>
      <c r="Q147" s="248"/>
      <c r="R147" s="248"/>
      <c r="S147" s="248"/>
      <c r="T147" s="249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0" t="s">
        <v>198</v>
      </c>
      <c r="AU147" s="250" t="s">
        <v>84</v>
      </c>
      <c r="AV147" s="13" t="s">
        <v>84</v>
      </c>
      <c r="AW147" s="13" t="s">
        <v>32</v>
      </c>
      <c r="AX147" s="13" t="s">
        <v>75</v>
      </c>
      <c r="AY147" s="250" t="s">
        <v>189</v>
      </c>
    </row>
    <row r="148" s="15" customFormat="1">
      <c r="A148" s="15"/>
      <c r="B148" s="261"/>
      <c r="C148" s="262"/>
      <c r="D148" s="241" t="s">
        <v>198</v>
      </c>
      <c r="E148" s="263" t="s">
        <v>1</v>
      </c>
      <c r="F148" s="264" t="s">
        <v>211</v>
      </c>
      <c r="G148" s="262"/>
      <c r="H148" s="265">
        <v>331.80000000000001</v>
      </c>
      <c r="I148" s="266"/>
      <c r="J148" s="262"/>
      <c r="K148" s="262"/>
      <c r="L148" s="267"/>
      <c r="M148" s="268"/>
      <c r="N148" s="269"/>
      <c r="O148" s="269"/>
      <c r="P148" s="269"/>
      <c r="Q148" s="269"/>
      <c r="R148" s="269"/>
      <c r="S148" s="269"/>
      <c r="T148" s="270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71" t="s">
        <v>198</v>
      </c>
      <c r="AU148" s="271" t="s">
        <v>84</v>
      </c>
      <c r="AV148" s="15" t="s">
        <v>196</v>
      </c>
      <c r="AW148" s="15" t="s">
        <v>32</v>
      </c>
      <c r="AX148" s="15" t="s">
        <v>82</v>
      </c>
      <c r="AY148" s="271" t="s">
        <v>189</v>
      </c>
    </row>
    <row r="149" s="2" customFormat="1" ht="33" customHeight="1">
      <c r="A149" s="39"/>
      <c r="B149" s="40"/>
      <c r="C149" s="227" t="s">
        <v>230</v>
      </c>
      <c r="D149" s="227" t="s">
        <v>191</v>
      </c>
      <c r="E149" s="228" t="s">
        <v>246</v>
      </c>
      <c r="F149" s="229" t="s">
        <v>247</v>
      </c>
      <c r="G149" s="230" t="s">
        <v>234</v>
      </c>
      <c r="H149" s="231">
        <v>530.89999999999998</v>
      </c>
      <c r="I149" s="232"/>
      <c r="J149" s="231">
        <f>ROUND(I149*H149,2)</f>
        <v>0</v>
      </c>
      <c r="K149" s="229" t="s">
        <v>195</v>
      </c>
      <c r="L149" s="45"/>
      <c r="M149" s="233" t="s">
        <v>1</v>
      </c>
      <c r="N149" s="234" t="s">
        <v>40</v>
      </c>
      <c r="O149" s="92"/>
      <c r="P149" s="235">
        <f>O149*H149</f>
        <v>0</v>
      </c>
      <c r="Q149" s="235">
        <v>0</v>
      </c>
      <c r="R149" s="235">
        <f>Q149*H149</f>
        <v>0</v>
      </c>
      <c r="S149" s="235">
        <v>0</v>
      </c>
      <c r="T149" s="236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7" t="s">
        <v>196</v>
      </c>
      <c r="AT149" s="237" t="s">
        <v>191</v>
      </c>
      <c r="AU149" s="237" t="s">
        <v>84</v>
      </c>
      <c r="AY149" s="18" t="s">
        <v>189</v>
      </c>
      <c r="BE149" s="238">
        <f>IF(N149="základní",J149,0)</f>
        <v>0</v>
      </c>
      <c r="BF149" s="238">
        <f>IF(N149="snížená",J149,0)</f>
        <v>0</v>
      </c>
      <c r="BG149" s="238">
        <f>IF(N149="zákl. přenesená",J149,0)</f>
        <v>0</v>
      </c>
      <c r="BH149" s="238">
        <f>IF(N149="sníž. přenesená",J149,0)</f>
        <v>0</v>
      </c>
      <c r="BI149" s="238">
        <f>IF(N149="nulová",J149,0)</f>
        <v>0</v>
      </c>
      <c r="BJ149" s="18" t="s">
        <v>82</v>
      </c>
      <c r="BK149" s="238">
        <f>ROUND(I149*H149,2)</f>
        <v>0</v>
      </c>
      <c r="BL149" s="18" t="s">
        <v>196</v>
      </c>
      <c r="BM149" s="237" t="s">
        <v>480</v>
      </c>
    </row>
    <row r="150" s="13" customFormat="1">
      <c r="A150" s="13"/>
      <c r="B150" s="239"/>
      <c r="C150" s="240"/>
      <c r="D150" s="241" t="s">
        <v>198</v>
      </c>
      <c r="E150" s="242" t="s">
        <v>1</v>
      </c>
      <c r="F150" s="243" t="s">
        <v>481</v>
      </c>
      <c r="G150" s="240"/>
      <c r="H150" s="244">
        <v>530.89999999999998</v>
      </c>
      <c r="I150" s="245"/>
      <c r="J150" s="240"/>
      <c r="K150" s="240"/>
      <c r="L150" s="246"/>
      <c r="M150" s="247"/>
      <c r="N150" s="248"/>
      <c r="O150" s="248"/>
      <c r="P150" s="248"/>
      <c r="Q150" s="248"/>
      <c r="R150" s="248"/>
      <c r="S150" s="248"/>
      <c r="T150" s="249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0" t="s">
        <v>198</v>
      </c>
      <c r="AU150" s="250" t="s">
        <v>84</v>
      </c>
      <c r="AV150" s="13" t="s">
        <v>84</v>
      </c>
      <c r="AW150" s="13" t="s">
        <v>32</v>
      </c>
      <c r="AX150" s="13" t="s">
        <v>82</v>
      </c>
      <c r="AY150" s="250" t="s">
        <v>189</v>
      </c>
    </row>
    <row r="151" s="2" customFormat="1" ht="24.15" customHeight="1">
      <c r="A151" s="39"/>
      <c r="B151" s="40"/>
      <c r="C151" s="227" t="s">
        <v>239</v>
      </c>
      <c r="D151" s="227" t="s">
        <v>191</v>
      </c>
      <c r="E151" s="228" t="s">
        <v>482</v>
      </c>
      <c r="F151" s="229" t="s">
        <v>310</v>
      </c>
      <c r="G151" s="230" t="s">
        <v>202</v>
      </c>
      <c r="H151" s="231">
        <v>2.7999999999999998</v>
      </c>
      <c r="I151" s="232"/>
      <c r="J151" s="231">
        <f>ROUND(I151*H151,2)</f>
        <v>0</v>
      </c>
      <c r="K151" s="229" t="s">
        <v>195</v>
      </c>
      <c r="L151" s="45"/>
      <c r="M151" s="233" t="s">
        <v>1</v>
      </c>
      <c r="N151" s="234" t="s">
        <v>40</v>
      </c>
      <c r="O151" s="92"/>
      <c r="P151" s="235">
        <f>O151*H151</f>
        <v>0</v>
      </c>
      <c r="Q151" s="235">
        <v>0</v>
      </c>
      <c r="R151" s="235">
        <f>Q151*H151</f>
        <v>0</v>
      </c>
      <c r="S151" s="235">
        <v>0</v>
      </c>
      <c r="T151" s="236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7" t="s">
        <v>196</v>
      </c>
      <c r="AT151" s="237" t="s">
        <v>191</v>
      </c>
      <c r="AU151" s="237" t="s">
        <v>84</v>
      </c>
      <c r="AY151" s="18" t="s">
        <v>189</v>
      </c>
      <c r="BE151" s="238">
        <f>IF(N151="základní",J151,0)</f>
        <v>0</v>
      </c>
      <c r="BF151" s="238">
        <f>IF(N151="snížená",J151,0)</f>
        <v>0</v>
      </c>
      <c r="BG151" s="238">
        <f>IF(N151="zákl. přenesená",J151,0)</f>
        <v>0</v>
      </c>
      <c r="BH151" s="238">
        <f>IF(N151="sníž. přenesená",J151,0)</f>
        <v>0</v>
      </c>
      <c r="BI151" s="238">
        <f>IF(N151="nulová",J151,0)</f>
        <v>0</v>
      </c>
      <c r="BJ151" s="18" t="s">
        <v>82</v>
      </c>
      <c r="BK151" s="238">
        <f>ROUND(I151*H151,2)</f>
        <v>0</v>
      </c>
      <c r="BL151" s="18" t="s">
        <v>196</v>
      </c>
      <c r="BM151" s="237" t="s">
        <v>483</v>
      </c>
    </row>
    <row r="152" s="13" customFormat="1">
      <c r="A152" s="13"/>
      <c r="B152" s="239"/>
      <c r="C152" s="240"/>
      <c r="D152" s="241" t="s">
        <v>198</v>
      </c>
      <c r="E152" s="242" t="s">
        <v>1</v>
      </c>
      <c r="F152" s="243" t="s">
        <v>484</v>
      </c>
      <c r="G152" s="240"/>
      <c r="H152" s="244">
        <v>10.6</v>
      </c>
      <c r="I152" s="245"/>
      <c r="J152" s="240"/>
      <c r="K152" s="240"/>
      <c r="L152" s="246"/>
      <c r="M152" s="247"/>
      <c r="N152" s="248"/>
      <c r="O152" s="248"/>
      <c r="P152" s="248"/>
      <c r="Q152" s="248"/>
      <c r="R152" s="248"/>
      <c r="S152" s="248"/>
      <c r="T152" s="249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0" t="s">
        <v>198</v>
      </c>
      <c r="AU152" s="250" t="s">
        <v>84</v>
      </c>
      <c r="AV152" s="13" t="s">
        <v>84</v>
      </c>
      <c r="AW152" s="13" t="s">
        <v>32</v>
      </c>
      <c r="AX152" s="13" t="s">
        <v>75</v>
      </c>
      <c r="AY152" s="250" t="s">
        <v>189</v>
      </c>
    </row>
    <row r="153" s="13" customFormat="1">
      <c r="A153" s="13"/>
      <c r="B153" s="239"/>
      <c r="C153" s="240"/>
      <c r="D153" s="241" t="s">
        <v>198</v>
      </c>
      <c r="E153" s="242" t="s">
        <v>1</v>
      </c>
      <c r="F153" s="243" t="s">
        <v>485</v>
      </c>
      <c r="G153" s="240"/>
      <c r="H153" s="244">
        <v>-3.3999999999999999</v>
      </c>
      <c r="I153" s="245"/>
      <c r="J153" s="240"/>
      <c r="K153" s="240"/>
      <c r="L153" s="246"/>
      <c r="M153" s="247"/>
      <c r="N153" s="248"/>
      <c r="O153" s="248"/>
      <c r="P153" s="248"/>
      <c r="Q153" s="248"/>
      <c r="R153" s="248"/>
      <c r="S153" s="248"/>
      <c r="T153" s="249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0" t="s">
        <v>198</v>
      </c>
      <c r="AU153" s="250" t="s">
        <v>84</v>
      </c>
      <c r="AV153" s="13" t="s">
        <v>84</v>
      </c>
      <c r="AW153" s="13" t="s">
        <v>32</v>
      </c>
      <c r="AX153" s="13" t="s">
        <v>75</v>
      </c>
      <c r="AY153" s="250" t="s">
        <v>189</v>
      </c>
    </row>
    <row r="154" s="13" customFormat="1">
      <c r="A154" s="13"/>
      <c r="B154" s="239"/>
      <c r="C154" s="240"/>
      <c r="D154" s="241" t="s">
        <v>198</v>
      </c>
      <c r="E154" s="242" t="s">
        <v>1</v>
      </c>
      <c r="F154" s="243" t="s">
        <v>486</v>
      </c>
      <c r="G154" s="240"/>
      <c r="H154" s="244">
        <v>-4.4000000000000004</v>
      </c>
      <c r="I154" s="245"/>
      <c r="J154" s="240"/>
      <c r="K154" s="240"/>
      <c r="L154" s="246"/>
      <c r="M154" s="247"/>
      <c r="N154" s="248"/>
      <c r="O154" s="248"/>
      <c r="P154" s="248"/>
      <c r="Q154" s="248"/>
      <c r="R154" s="248"/>
      <c r="S154" s="248"/>
      <c r="T154" s="249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0" t="s">
        <v>198</v>
      </c>
      <c r="AU154" s="250" t="s">
        <v>84</v>
      </c>
      <c r="AV154" s="13" t="s">
        <v>84</v>
      </c>
      <c r="AW154" s="13" t="s">
        <v>32</v>
      </c>
      <c r="AX154" s="13" t="s">
        <v>75</v>
      </c>
      <c r="AY154" s="250" t="s">
        <v>189</v>
      </c>
    </row>
    <row r="155" s="14" customFormat="1">
      <c r="A155" s="14"/>
      <c r="B155" s="251"/>
      <c r="C155" s="252"/>
      <c r="D155" s="241" t="s">
        <v>198</v>
      </c>
      <c r="E155" s="253" t="s">
        <v>1</v>
      </c>
      <c r="F155" s="254" t="s">
        <v>487</v>
      </c>
      <c r="G155" s="252"/>
      <c r="H155" s="253" t="s">
        <v>1</v>
      </c>
      <c r="I155" s="255"/>
      <c r="J155" s="252"/>
      <c r="K155" s="252"/>
      <c r="L155" s="256"/>
      <c r="M155" s="257"/>
      <c r="N155" s="258"/>
      <c r="O155" s="258"/>
      <c r="P155" s="258"/>
      <c r="Q155" s="258"/>
      <c r="R155" s="258"/>
      <c r="S155" s="258"/>
      <c r="T155" s="259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0" t="s">
        <v>198</v>
      </c>
      <c r="AU155" s="260" t="s">
        <v>84</v>
      </c>
      <c r="AV155" s="14" t="s">
        <v>82</v>
      </c>
      <c r="AW155" s="14" t="s">
        <v>32</v>
      </c>
      <c r="AX155" s="14" t="s">
        <v>75</v>
      </c>
      <c r="AY155" s="260" t="s">
        <v>189</v>
      </c>
    </row>
    <row r="156" s="15" customFormat="1">
      <c r="A156" s="15"/>
      <c r="B156" s="261"/>
      <c r="C156" s="262"/>
      <c r="D156" s="241" t="s">
        <v>198</v>
      </c>
      <c r="E156" s="263" t="s">
        <v>1</v>
      </c>
      <c r="F156" s="264" t="s">
        <v>211</v>
      </c>
      <c r="G156" s="262"/>
      <c r="H156" s="265">
        <v>2.7999999999999998</v>
      </c>
      <c r="I156" s="266"/>
      <c r="J156" s="262"/>
      <c r="K156" s="262"/>
      <c r="L156" s="267"/>
      <c r="M156" s="268"/>
      <c r="N156" s="269"/>
      <c r="O156" s="269"/>
      <c r="P156" s="269"/>
      <c r="Q156" s="269"/>
      <c r="R156" s="269"/>
      <c r="S156" s="269"/>
      <c r="T156" s="270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71" t="s">
        <v>198</v>
      </c>
      <c r="AU156" s="271" t="s">
        <v>84</v>
      </c>
      <c r="AV156" s="15" t="s">
        <v>196</v>
      </c>
      <c r="AW156" s="15" t="s">
        <v>32</v>
      </c>
      <c r="AX156" s="15" t="s">
        <v>82</v>
      </c>
      <c r="AY156" s="271" t="s">
        <v>189</v>
      </c>
    </row>
    <row r="157" s="2" customFormat="1" ht="24.15" customHeight="1">
      <c r="A157" s="39"/>
      <c r="B157" s="40"/>
      <c r="C157" s="227" t="s">
        <v>245</v>
      </c>
      <c r="D157" s="227" t="s">
        <v>191</v>
      </c>
      <c r="E157" s="228" t="s">
        <v>488</v>
      </c>
      <c r="F157" s="229" t="s">
        <v>489</v>
      </c>
      <c r="G157" s="230" t="s">
        <v>266</v>
      </c>
      <c r="H157" s="231">
        <v>268.80000000000001</v>
      </c>
      <c r="I157" s="232"/>
      <c r="J157" s="231">
        <f>ROUND(I157*H157,2)</f>
        <v>0</v>
      </c>
      <c r="K157" s="229" t="s">
        <v>195</v>
      </c>
      <c r="L157" s="45"/>
      <c r="M157" s="233" t="s">
        <v>1</v>
      </c>
      <c r="N157" s="234" t="s">
        <v>40</v>
      </c>
      <c r="O157" s="92"/>
      <c r="P157" s="235">
        <f>O157*H157</f>
        <v>0</v>
      </c>
      <c r="Q157" s="235">
        <v>0</v>
      </c>
      <c r="R157" s="235">
        <f>Q157*H157</f>
        <v>0</v>
      </c>
      <c r="S157" s="235">
        <v>0</v>
      </c>
      <c r="T157" s="236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7" t="s">
        <v>196</v>
      </c>
      <c r="AT157" s="237" t="s">
        <v>191</v>
      </c>
      <c r="AU157" s="237" t="s">
        <v>84</v>
      </c>
      <c r="AY157" s="18" t="s">
        <v>189</v>
      </c>
      <c r="BE157" s="238">
        <f>IF(N157="základní",J157,0)</f>
        <v>0</v>
      </c>
      <c r="BF157" s="238">
        <f>IF(N157="snížená",J157,0)</f>
        <v>0</v>
      </c>
      <c r="BG157" s="238">
        <f>IF(N157="zákl. přenesená",J157,0)</f>
        <v>0</v>
      </c>
      <c r="BH157" s="238">
        <f>IF(N157="sníž. přenesená",J157,0)</f>
        <v>0</v>
      </c>
      <c r="BI157" s="238">
        <f>IF(N157="nulová",J157,0)</f>
        <v>0</v>
      </c>
      <c r="BJ157" s="18" t="s">
        <v>82</v>
      </c>
      <c r="BK157" s="238">
        <f>ROUND(I157*H157,2)</f>
        <v>0</v>
      </c>
      <c r="BL157" s="18" t="s">
        <v>196</v>
      </c>
      <c r="BM157" s="237" t="s">
        <v>490</v>
      </c>
    </row>
    <row r="158" s="14" customFormat="1">
      <c r="A158" s="14"/>
      <c r="B158" s="251"/>
      <c r="C158" s="252"/>
      <c r="D158" s="241" t="s">
        <v>198</v>
      </c>
      <c r="E158" s="253" t="s">
        <v>1</v>
      </c>
      <c r="F158" s="254" t="s">
        <v>491</v>
      </c>
      <c r="G158" s="252"/>
      <c r="H158" s="253" t="s">
        <v>1</v>
      </c>
      <c r="I158" s="255"/>
      <c r="J158" s="252"/>
      <c r="K158" s="252"/>
      <c r="L158" s="256"/>
      <c r="M158" s="257"/>
      <c r="N158" s="258"/>
      <c r="O158" s="258"/>
      <c r="P158" s="258"/>
      <c r="Q158" s="258"/>
      <c r="R158" s="258"/>
      <c r="S158" s="258"/>
      <c r="T158" s="259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0" t="s">
        <v>198</v>
      </c>
      <c r="AU158" s="260" t="s">
        <v>84</v>
      </c>
      <c r="AV158" s="14" t="s">
        <v>82</v>
      </c>
      <c r="AW158" s="14" t="s">
        <v>32</v>
      </c>
      <c r="AX158" s="14" t="s">
        <v>75</v>
      </c>
      <c r="AY158" s="260" t="s">
        <v>189</v>
      </c>
    </row>
    <row r="159" s="13" customFormat="1">
      <c r="A159" s="13"/>
      <c r="B159" s="239"/>
      <c r="C159" s="240"/>
      <c r="D159" s="241" t="s">
        <v>198</v>
      </c>
      <c r="E159" s="242" t="s">
        <v>1</v>
      </c>
      <c r="F159" s="243" t="s">
        <v>492</v>
      </c>
      <c r="G159" s="240"/>
      <c r="H159" s="244">
        <v>268.80000000000001</v>
      </c>
      <c r="I159" s="245"/>
      <c r="J159" s="240"/>
      <c r="K159" s="240"/>
      <c r="L159" s="246"/>
      <c r="M159" s="247"/>
      <c r="N159" s="248"/>
      <c r="O159" s="248"/>
      <c r="P159" s="248"/>
      <c r="Q159" s="248"/>
      <c r="R159" s="248"/>
      <c r="S159" s="248"/>
      <c r="T159" s="249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0" t="s">
        <v>198</v>
      </c>
      <c r="AU159" s="250" t="s">
        <v>84</v>
      </c>
      <c r="AV159" s="13" t="s">
        <v>84</v>
      </c>
      <c r="AW159" s="13" t="s">
        <v>32</v>
      </c>
      <c r="AX159" s="13" t="s">
        <v>82</v>
      </c>
      <c r="AY159" s="250" t="s">
        <v>189</v>
      </c>
    </row>
    <row r="160" s="2" customFormat="1" ht="21.75" customHeight="1">
      <c r="A160" s="39"/>
      <c r="B160" s="40"/>
      <c r="C160" s="227" t="s">
        <v>235</v>
      </c>
      <c r="D160" s="227" t="s">
        <v>191</v>
      </c>
      <c r="E160" s="228" t="s">
        <v>493</v>
      </c>
      <c r="F160" s="229" t="s">
        <v>494</v>
      </c>
      <c r="G160" s="230" t="s">
        <v>202</v>
      </c>
      <c r="H160" s="231">
        <v>8</v>
      </c>
      <c r="I160" s="232"/>
      <c r="J160" s="231">
        <f>ROUND(I160*H160,2)</f>
        <v>0</v>
      </c>
      <c r="K160" s="229" t="s">
        <v>1</v>
      </c>
      <c r="L160" s="45"/>
      <c r="M160" s="233" t="s">
        <v>1</v>
      </c>
      <c r="N160" s="234" t="s">
        <v>40</v>
      </c>
      <c r="O160" s="92"/>
      <c r="P160" s="235">
        <f>O160*H160</f>
        <v>0</v>
      </c>
      <c r="Q160" s="235">
        <v>0</v>
      </c>
      <c r="R160" s="235">
        <f>Q160*H160</f>
        <v>0</v>
      </c>
      <c r="S160" s="235">
        <v>0</v>
      </c>
      <c r="T160" s="236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7" t="s">
        <v>196</v>
      </c>
      <c r="AT160" s="237" t="s">
        <v>191</v>
      </c>
      <c r="AU160" s="237" t="s">
        <v>84</v>
      </c>
      <c r="AY160" s="18" t="s">
        <v>189</v>
      </c>
      <c r="BE160" s="238">
        <f>IF(N160="základní",J160,0)</f>
        <v>0</v>
      </c>
      <c r="BF160" s="238">
        <f>IF(N160="snížená",J160,0)</f>
        <v>0</v>
      </c>
      <c r="BG160" s="238">
        <f>IF(N160="zákl. přenesená",J160,0)</f>
        <v>0</v>
      </c>
      <c r="BH160" s="238">
        <f>IF(N160="sníž. přenesená",J160,0)</f>
        <v>0</v>
      </c>
      <c r="BI160" s="238">
        <f>IF(N160="nulová",J160,0)</f>
        <v>0</v>
      </c>
      <c r="BJ160" s="18" t="s">
        <v>82</v>
      </c>
      <c r="BK160" s="238">
        <f>ROUND(I160*H160,2)</f>
        <v>0</v>
      </c>
      <c r="BL160" s="18" t="s">
        <v>196</v>
      </c>
      <c r="BM160" s="237" t="s">
        <v>495</v>
      </c>
    </row>
    <row r="161" s="14" customFormat="1">
      <c r="A161" s="14"/>
      <c r="B161" s="251"/>
      <c r="C161" s="252"/>
      <c r="D161" s="241" t="s">
        <v>198</v>
      </c>
      <c r="E161" s="253" t="s">
        <v>1</v>
      </c>
      <c r="F161" s="254" t="s">
        <v>496</v>
      </c>
      <c r="G161" s="252"/>
      <c r="H161" s="253" t="s">
        <v>1</v>
      </c>
      <c r="I161" s="255"/>
      <c r="J161" s="252"/>
      <c r="K161" s="252"/>
      <c r="L161" s="256"/>
      <c r="M161" s="257"/>
      <c r="N161" s="258"/>
      <c r="O161" s="258"/>
      <c r="P161" s="258"/>
      <c r="Q161" s="258"/>
      <c r="R161" s="258"/>
      <c r="S161" s="258"/>
      <c r="T161" s="259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0" t="s">
        <v>198</v>
      </c>
      <c r="AU161" s="260" t="s">
        <v>84</v>
      </c>
      <c r="AV161" s="14" t="s">
        <v>82</v>
      </c>
      <c r="AW161" s="14" t="s">
        <v>32</v>
      </c>
      <c r="AX161" s="14" t="s">
        <v>75</v>
      </c>
      <c r="AY161" s="260" t="s">
        <v>189</v>
      </c>
    </row>
    <row r="162" s="13" customFormat="1">
      <c r="A162" s="13"/>
      <c r="B162" s="239"/>
      <c r="C162" s="240"/>
      <c r="D162" s="241" t="s">
        <v>198</v>
      </c>
      <c r="E162" s="242" t="s">
        <v>1</v>
      </c>
      <c r="F162" s="243" t="s">
        <v>497</v>
      </c>
      <c r="G162" s="240"/>
      <c r="H162" s="244">
        <v>8</v>
      </c>
      <c r="I162" s="245"/>
      <c r="J162" s="240"/>
      <c r="K162" s="240"/>
      <c r="L162" s="246"/>
      <c r="M162" s="247"/>
      <c r="N162" s="248"/>
      <c r="O162" s="248"/>
      <c r="P162" s="248"/>
      <c r="Q162" s="248"/>
      <c r="R162" s="248"/>
      <c r="S162" s="248"/>
      <c r="T162" s="249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0" t="s">
        <v>198</v>
      </c>
      <c r="AU162" s="250" t="s">
        <v>84</v>
      </c>
      <c r="AV162" s="13" t="s">
        <v>84</v>
      </c>
      <c r="AW162" s="13" t="s">
        <v>32</v>
      </c>
      <c r="AX162" s="13" t="s">
        <v>82</v>
      </c>
      <c r="AY162" s="250" t="s">
        <v>189</v>
      </c>
    </row>
    <row r="163" s="12" customFormat="1" ht="22.8" customHeight="1">
      <c r="A163" s="12"/>
      <c r="B163" s="211"/>
      <c r="C163" s="212"/>
      <c r="D163" s="213" t="s">
        <v>74</v>
      </c>
      <c r="E163" s="225" t="s">
        <v>212</v>
      </c>
      <c r="F163" s="225" t="s">
        <v>498</v>
      </c>
      <c r="G163" s="212"/>
      <c r="H163" s="212"/>
      <c r="I163" s="215"/>
      <c r="J163" s="226">
        <f>BK163</f>
        <v>0</v>
      </c>
      <c r="K163" s="212"/>
      <c r="L163" s="217"/>
      <c r="M163" s="218"/>
      <c r="N163" s="219"/>
      <c r="O163" s="219"/>
      <c r="P163" s="220">
        <f>SUM(P164:P177)</f>
        <v>0</v>
      </c>
      <c r="Q163" s="219"/>
      <c r="R163" s="220">
        <f>SUM(R164:R177)</f>
        <v>17.122879999999999</v>
      </c>
      <c r="S163" s="219"/>
      <c r="T163" s="221">
        <f>SUM(T164:T177)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22" t="s">
        <v>82</v>
      </c>
      <c r="AT163" s="223" t="s">
        <v>74</v>
      </c>
      <c r="AU163" s="223" t="s">
        <v>82</v>
      </c>
      <c r="AY163" s="222" t="s">
        <v>189</v>
      </c>
      <c r="BK163" s="224">
        <f>SUM(BK164:BK177)</f>
        <v>0</v>
      </c>
    </row>
    <row r="164" s="2" customFormat="1" ht="24.15" customHeight="1">
      <c r="A164" s="39"/>
      <c r="B164" s="40"/>
      <c r="C164" s="227" t="s">
        <v>257</v>
      </c>
      <c r="D164" s="227" t="s">
        <v>191</v>
      </c>
      <c r="E164" s="228" t="s">
        <v>499</v>
      </c>
      <c r="F164" s="229" t="s">
        <v>500</v>
      </c>
      <c r="G164" s="230" t="s">
        <v>202</v>
      </c>
      <c r="H164" s="231">
        <v>6.7999999999999998</v>
      </c>
      <c r="I164" s="232"/>
      <c r="J164" s="231">
        <f>ROUND(I164*H164,2)</f>
        <v>0</v>
      </c>
      <c r="K164" s="229" t="s">
        <v>195</v>
      </c>
      <c r="L164" s="45"/>
      <c r="M164" s="233" t="s">
        <v>1</v>
      </c>
      <c r="N164" s="234" t="s">
        <v>40</v>
      </c>
      <c r="O164" s="92"/>
      <c r="P164" s="235">
        <f>O164*H164</f>
        <v>0</v>
      </c>
      <c r="Q164" s="235">
        <v>2.51248</v>
      </c>
      <c r="R164" s="235">
        <f>Q164*H164</f>
        <v>17.084864</v>
      </c>
      <c r="S164" s="235">
        <v>0</v>
      </c>
      <c r="T164" s="236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7" t="s">
        <v>196</v>
      </c>
      <c r="AT164" s="237" t="s">
        <v>191</v>
      </c>
      <c r="AU164" s="237" t="s">
        <v>84</v>
      </c>
      <c r="AY164" s="18" t="s">
        <v>189</v>
      </c>
      <c r="BE164" s="238">
        <f>IF(N164="základní",J164,0)</f>
        <v>0</v>
      </c>
      <c r="BF164" s="238">
        <f>IF(N164="snížená",J164,0)</f>
        <v>0</v>
      </c>
      <c r="BG164" s="238">
        <f>IF(N164="zákl. přenesená",J164,0)</f>
        <v>0</v>
      </c>
      <c r="BH164" s="238">
        <f>IF(N164="sníž. přenesená",J164,0)</f>
        <v>0</v>
      </c>
      <c r="BI164" s="238">
        <f>IF(N164="nulová",J164,0)</f>
        <v>0</v>
      </c>
      <c r="BJ164" s="18" t="s">
        <v>82</v>
      </c>
      <c r="BK164" s="238">
        <f>ROUND(I164*H164,2)</f>
        <v>0</v>
      </c>
      <c r="BL164" s="18" t="s">
        <v>196</v>
      </c>
      <c r="BM164" s="237" t="s">
        <v>501</v>
      </c>
    </row>
    <row r="165" s="14" customFormat="1">
      <c r="A165" s="14"/>
      <c r="B165" s="251"/>
      <c r="C165" s="252"/>
      <c r="D165" s="241" t="s">
        <v>198</v>
      </c>
      <c r="E165" s="253" t="s">
        <v>1</v>
      </c>
      <c r="F165" s="254" t="s">
        <v>502</v>
      </c>
      <c r="G165" s="252"/>
      <c r="H165" s="253" t="s">
        <v>1</v>
      </c>
      <c r="I165" s="255"/>
      <c r="J165" s="252"/>
      <c r="K165" s="252"/>
      <c r="L165" s="256"/>
      <c r="M165" s="257"/>
      <c r="N165" s="258"/>
      <c r="O165" s="258"/>
      <c r="P165" s="258"/>
      <c r="Q165" s="258"/>
      <c r="R165" s="258"/>
      <c r="S165" s="258"/>
      <c r="T165" s="259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0" t="s">
        <v>198</v>
      </c>
      <c r="AU165" s="260" t="s">
        <v>84</v>
      </c>
      <c r="AV165" s="14" t="s">
        <v>82</v>
      </c>
      <c r="AW165" s="14" t="s">
        <v>32</v>
      </c>
      <c r="AX165" s="14" t="s">
        <v>75</v>
      </c>
      <c r="AY165" s="260" t="s">
        <v>189</v>
      </c>
    </row>
    <row r="166" s="13" customFormat="1">
      <c r="A166" s="13"/>
      <c r="B166" s="239"/>
      <c r="C166" s="240"/>
      <c r="D166" s="241" t="s">
        <v>198</v>
      </c>
      <c r="E166" s="242" t="s">
        <v>1</v>
      </c>
      <c r="F166" s="243" t="s">
        <v>503</v>
      </c>
      <c r="G166" s="240"/>
      <c r="H166" s="244">
        <v>2.7999999999999998</v>
      </c>
      <c r="I166" s="245"/>
      <c r="J166" s="240"/>
      <c r="K166" s="240"/>
      <c r="L166" s="246"/>
      <c r="M166" s="247"/>
      <c r="N166" s="248"/>
      <c r="O166" s="248"/>
      <c r="P166" s="248"/>
      <c r="Q166" s="248"/>
      <c r="R166" s="248"/>
      <c r="S166" s="248"/>
      <c r="T166" s="249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0" t="s">
        <v>198</v>
      </c>
      <c r="AU166" s="250" t="s">
        <v>84</v>
      </c>
      <c r="AV166" s="13" t="s">
        <v>84</v>
      </c>
      <c r="AW166" s="13" t="s">
        <v>32</v>
      </c>
      <c r="AX166" s="13" t="s">
        <v>75</v>
      </c>
      <c r="AY166" s="250" t="s">
        <v>189</v>
      </c>
    </row>
    <row r="167" s="14" customFormat="1">
      <c r="A167" s="14"/>
      <c r="B167" s="251"/>
      <c r="C167" s="252"/>
      <c r="D167" s="241" t="s">
        <v>198</v>
      </c>
      <c r="E167" s="253" t="s">
        <v>1</v>
      </c>
      <c r="F167" s="254" t="s">
        <v>504</v>
      </c>
      <c r="G167" s="252"/>
      <c r="H167" s="253" t="s">
        <v>1</v>
      </c>
      <c r="I167" s="255"/>
      <c r="J167" s="252"/>
      <c r="K167" s="252"/>
      <c r="L167" s="256"/>
      <c r="M167" s="257"/>
      <c r="N167" s="258"/>
      <c r="O167" s="258"/>
      <c r="P167" s="258"/>
      <c r="Q167" s="258"/>
      <c r="R167" s="258"/>
      <c r="S167" s="258"/>
      <c r="T167" s="259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0" t="s">
        <v>198</v>
      </c>
      <c r="AU167" s="260" t="s">
        <v>84</v>
      </c>
      <c r="AV167" s="14" t="s">
        <v>82</v>
      </c>
      <c r="AW167" s="14" t="s">
        <v>32</v>
      </c>
      <c r="AX167" s="14" t="s">
        <v>75</v>
      </c>
      <c r="AY167" s="260" t="s">
        <v>189</v>
      </c>
    </row>
    <row r="168" s="13" customFormat="1">
      <c r="A168" s="13"/>
      <c r="B168" s="239"/>
      <c r="C168" s="240"/>
      <c r="D168" s="241" t="s">
        <v>198</v>
      </c>
      <c r="E168" s="242" t="s">
        <v>1</v>
      </c>
      <c r="F168" s="243" t="s">
        <v>505</v>
      </c>
      <c r="G168" s="240"/>
      <c r="H168" s="244">
        <v>4</v>
      </c>
      <c r="I168" s="245"/>
      <c r="J168" s="240"/>
      <c r="K168" s="240"/>
      <c r="L168" s="246"/>
      <c r="M168" s="247"/>
      <c r="N168" s="248"/>
      <c r="O168" s="248"/>
      <c r="P168" s="248"/>
      <c r="Q168" s="248"/>
      <c r="R168" s="248"/>
      <c r="S168" s="248"/>
      <c r="T168" s="249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0" t="s">
        <v>198</v>
      </c>
      <c r="AU168" s="250" t="s">
        <v>84</v>
      </c>
      <c r="AV168" s="13" t="s">
        <v>84</v>
      </c>
      <c r="AW168" s="13" t="s">
        <v>32</v>
      </c>
      <c r="AX168" s="13" t="s">
        <v>75</v>
      </c>
      <c r="AY168" s="250" t="s">
        <v>189</v>
      </c>
    </row>
    <row r="169" s="15" customFormat="1">
      <c r="A169" s="15"/>
      <c r="B169" s="261"/>
      <c r="C169" s="262"/>
      <c r="D169" s="241" t="s">
        <v>198</v>
      </c>
      <c r="E169" s="263" t="s">
        <v>1</v>
      </c>
      <c r="F169" s="264" t="s">
        <v>211</v>
      </c>
      <c r="G169" s="262"/>
      <c r="H169" s="265">
        <v>6.7999999999999998</v>
      </c>
      <c r="I169" s="266"/>
      <c r="J169" s="262"/>
      <c r="K169" s="262"/>
      <c r="L169" s="267"/>
      <c r="M169" s="268"/>
      <c r="N169" s="269"/>
      <c r="O169" s="269"/>
      <c r="P169" s="269"/>
      <c r="Q169" s="269"/>
      <c r="R169" s="269"/>
      <c r="S169" s="269"/>
      <c r="T169" s="270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71" t="s">
        <v>198</v>
      </c>
      <c r="AU169" s="271" t="s">
        <v>84</v>
      </c>
      <c r="AV169" s="15" t="s">
        <v>196</v>
      </c>
      <c r="AW169" s="15" t="s">
        <v>32</v>
      </c>
      <c r="AX169" s="15" t="s">
        <v>82</v>
      </c>
      <c r="AY169" s="271" t="s">
        <v>189</v>
      </c>
    </row>
    <row r="170" s="2" customFormat="1" ht="24.15" customHeight="1">
      <c r="A170" s="39"/>
      <c r="B170" s="40"/>
      <c r="C170" s="227" t="s">
        <v>263</v>
      </c>
      <c r="D170" s="227" t="s">
        <v>191</v>
      </c>
      <c r="E170" s="228" t="s">
        <v>506</v>
      </c>
      <c r="F170" s="229" t="s">
        <v>507</v>
      </c>
      <c r="G170" s="230" t="s">
        <v>266</v>
      </c>
      <c r="H170" s="231">
        <v>8.8000000000000007</v>
      </c>
      <c r="I170" s="232"/>
      <c r="J170" s="231">
        <f>ROUND(I170*H170,2)</f>
        <v>0</v>
      </c>
      <c r="K170" s="229" t="s">
        <v>1</v>
      </c>
      <c r="L170" s="45"/>
      <c r="M170" s="233" t="s">
        <v>1</v>
      </c>
      <c r="N170" s="234" t="s">
        <v>40</v>
      </c>
      <c r="O170" s="92"/>
      <c r="P170" s="235">
        <f>O170*H170</f>
        <v>0</v>
      </c>
      <c r="Q170" s="235">
        <v>0.0043200000000000001</v>
      </c>
      <c r="R170" s="235">
        <f>Q170*H170</f>
        <v>0.038016000000000001</v>
      </c>
      <c r="S170" s="235">
        <v>0</v>
      </c>
      <c r="T170" s="236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7" t="s">
        <v>196</v>
      </c>
      <c r="AT170" s="237" t="s">
        <v>191</v>
      </c>
      <c r="AU170" s="237" t="s">
        <v>84</v>
      </c>
      <c r="AY170" s="18" t="s">
        <v>189</v>
      </c>
      <c r="BE170" s="238">
        <f>IF(N170="základní",J170,0)</f>
        <v>0</v>
      </c>
      <c r="BF170" s="238">
        <f>IF(N170="snížená",J170,0)</f>
        <v>0</v>
      </c>
      <c r="BG170" s="238">
        <f>IF(N170="zákl. přenesená",J170,0)</f>
        <v>0</v>
      </c>
      <c r="BH170" s="238">
        <f>IF(N170="sníž. přenesená",J170,0)</f>
        <v>0</v>
      </c>
      <c r="BI170" s="238">
        <f>IF(N170="nulová",J170,0)</f>
        <v>0</v>
      </c>
      <c r="BJ170" s="18" t="s">
        <v>82</v>
      </c>
      <c r="BK170" s="238">
        <f>ROUND(I170*H170,2)</f>
        <v>0</v>
      </c>
      <c r="BL170" s="18" t="s">
        <v>196</v>
      </c>
      <c r="BM170" s="237" t="s">
        <v>508</v>
      </c>
    </row>
    <row r="171" s="14" customFormat="1">
      <c r="A171" s="14"/>
      <c r="B171" s="251"/>
      <c r="C171" s="252"/>
      <c r="D171" s="241" t="s">
        <v>198</v>
      </c>
      <c r="E171" s="253" t="s">
        <v>1</v>
      </c>
      <c r="F171" s="254" t="s">
        <v>509</v>
      </c>
      <c r="G171" s="252"/>
      <c r="H171" s="253" t="s">
        <v>1</v>
      </c>
      <c r="I171" s="255"/>
      <c r="J171" s="252"/>
      <c r="K171" s="252"/>
      <c r="L171" s="256"/>
      <c r="M171" s="257"/>
      <c r="N171" s="258"/>
      <c r="O171" s="258"/>
      <c r="P171" s="258"/>
      <c r="Q171" s="258"/>
      <c r="R171" s="258"/>
      <c r="S171" s="258"/>
      <c r="T171" s="259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0" t="s">
        <v>198</v>
      </c>
      <c r="AU171" s="260" t="s">
        <v>84</v>
      </c>
      <c r="AV171" s="14" t="s">
        <v>82</v>
      </c>
      <c r="AW171" s="14" t="s">
        <v>32</v>
      </c>
      <c r="AX171" s="14" t="s">
        <v>75</v>
      </c>
      <c r="AY171" s="260" t="s">
        <v>189</v>
      </c>
    </row>
    <row r="172" s="14" customFormat="1">
      <c r="A172" s="14"/>
      <c r="B172" s="251"/>
      <c r="C172" s="252"/>
      <c r="D172" s="241" t="s">
        <v>198</v>
      </c>
      <c r="E172" s="253" t="s">
        <v>1</v>
      </c>
      <c r="F172" s="254" t="s">
        <v>510</v>
      </c>
      <c r="G172" s="252"/>
      <c r="H172" s="253" t="s">
        <v>1</v>
      </c>
      <c r="I172" s="255"/>
      <c r="J172" s="252"/>
      <c r="K172" s="252"/>
      <c r="L172" s="256"/>
      <c r="M172" s="257"/>
      <c r="N172" s="258"/>
      <c r="O172" s="258"/>
      <c r="P172" s="258"/>
      <c r="Q172" s="258"/>
      <c r="R172" s="258"/>
      <c r="S172" s="258"/>
      <c r="T172" s="259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0" t="s">
        <v>198</v>
      </c>
      <c r="AU172" s="260" t="s">
        <v>84</v>
      </c>
      <c r="AV172" s="14" t="s">
        <v>82</v>
      </c>
      <c r="AW172" s="14" t="s">
        <v>32</v>
      </c>
      <c r="AX172" s="14" t="s">
        <v>75</v>
      </c>
      <c r="AY172" s="260" t="s">
        <v>189</v>
      </c>
    </row>
    <row r="173" s="13" customFormat="1">
      <c r="A173" s="13"/>
      <c r="B173" s="239"/>
      <c r="C173" s="240"/>
      <c r="D173" s="241" t="s">
        <v>198</v>
      </c>
      <c r="E173" s="242" t="s">
        <v>1</v>
      </c>
      <c r="F173" s="243" t="s">
        <v>511</v>
      </c>
      <c r="G173" s="240"/>
      <c r="H173" s="244">
        <v>1.1000000000000001</v>
      </c>
      <c r="I173" s="245"/>
      <c r="J173" s="240"/>
      <c r="K173" s="240"/>
      <c r="L173" s="246"/>
      <c r="M173" s="247"/>
      <c r="N173" s="248"/>
      <c r="O173" s="248"/>
      <c r="P173" s="248"/>
      <c r="Q173" s="248"/>
      <c r="R173" s="248"/>
      <c r="S173" s="248"/>
      <c r="T173" s="249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0" t="s">
        <v>198</v>
      </c>
      <c r="AU173" s="250" t="s">
        <v>84</v>
      </c>
      <c r="AV173" s="13" t="s">
        <v>84</v>
      </c>
      <c r="AW173" s="13" t="s">
        <v>32</v>
      </c>
      <c r="AX173" s="13" t="s">
        <v>75</v>
      </c>
      <c r="AY173" s="250" t="s">
        <v>189</v>
      </c>
    </row>
    <row r="174" s="14" customFormat="1">
      <c r="A174" s="14"/>
      <c r="B174" s="251"/>
      <c r="C174" s="252"/>
      <c r="D174" s="241" t="s">
        <v>198</v>
      </c>
      <c r="E174" s="253" t="s">
        <v>1</v>
      </c>
      <c r="F174" s="254" t="s">
        <v>512</v>
      </c>
      <c r="G174" s="252"/>
      <c r="H174" s="253" t="s">
        <v>1</v>
      </c>
      <c r="I174" s="255"/>
      <c r="J174" s="252"/>
      <c r="K174" s="252"/>
      <c r="L174" s="256"/>
      <c r="M174" s="257"/>
      <c r="N174" s="258"/>
      <c r="O174" s="258"/>
      <c r="P174" s="258"/>
      <c r="Q174" s="258"/>
      <c r="R174" s="258"/>
      <c r="S174" s="258"/>
      <c r="T174" s="259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0" t="s">
        <v>198</v>
      </c>
      <c r="AU174" s="260" t="s">
        <v>84</v>
      </c>
      <c r="AV174" s="14" t="s">
        <v>82</v>
      </c>
      <c r="AW174" s="14" t="s">
        <v>32</v>
      </c>
      <c r="AX174" s="14" t="s">
        <v>75</v>
      </c>
      <c r="AY174" s="260" t="s">
        <v>189</v>
      </c>
    </row>
    <row r="175" s="13" customFormat="1">
      <c r="A175" s="13"/>
      <c r="B175" s="239"/>
      <c r="C175" s="240"/>
      <c r="D175" s="241" t="s">
        <v>198</v>
      </c>
      <c r="E175" s="242" t="s">
        <v>1</v>
      </c>
      <c r="F175" s="243" t="s">
        <v>513</v>
      </c>
      <c r="G175" s="240"/>
      <c r="H175" s="244">
        <v>3.2999999999999998</v>
      </c>
      <c r="I175" s="245"/>
      <c r="J175" s="240"/>
      <c r="K175" s="240"/>
      <c r="L175" s="246"/>
      <c r="M175" s="247"/>
      <c r="N175" s="248"/>
      <c r="O175" s="248"/>
      <c r="P175" s="248"/>
      <c r="Q175" s="248"/>
      <c r="R175" s="248"/>
      <c r="S175" s="248"/>
      <c r="T175" s="249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0" t="s">
        <v>198</v>
      </c>
      <c r="AU175" s="250" t="s">
        <v>84</v>
      </c>
      <c r="AV175" s="13" t="s">
        <v>84</v>
      </c>
      <c r="AW175" s="13" t="s">
        <v>32</v>
      </c>
      <c r="AX175" s="13" t="s">
        <v>75</v>
      </c>
      <c r="AY175" s="250" t="s">
        <v>189</v>
      </c>
    </row>
    <row r="176" s="16" customFormat="1">
      <c r="A176" s="16"/>
      <c r="B176" s="272"/>
      <c r="C176" s="273"/>
      <c r="D176" s="241" t="s">
        <v>198</v>
      </c>
      <c r="E176" s="274" t="s">
        <v>1</v>
      </c>
      <c r="F176" s="275" t="s">
        <v>223</v>
      </c>
      <c r="G176" s="273"/>
      <c r="H176" s="276">
        <v>4.4000000000000004</v>
      </c>
      <c r="I176" s="277"/>
      <c r="J176" s="273"/>
      <c r="K176" s="273"/>
      <c r="L176" s="278"/>
      <c r="M176" s="279"/>
      <c r="N176" s="280"/>
      <c r="O176" s="280"/>
      <c r="P176" s="280"/>
      <c r="Q176" s="280"/>
      <c r="R176" s="280"/>
      <c r="S176" s="280"/>
      <c r="T176" s="281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T176" s="282" t="s">
        <v>198</v>
      </c>
      <c r="AU176" s="282" t="s">
        <v>84</v>
      </c>
      <c r="AV176" s="16" t="s">
        <v>212</v>
      </c>
      <c r="AW176" s="16" t="s">
        <v>32</v>
      </c>
      <c r="AX176" s="16" t="s">
        <v>75</v>
      </c>
      <c r="AY176" s="282" t="s">
        <v>189</v>
      </c>
    </row>
    <row r="177" s="13" customFormat="1">
      <c r="A177" s="13"/>
      <c r="B177" s="239"/>
      <c r="C177" s="240"/>
      <c r="D177" s="241" t="s">
        <v>198</v>
      </c>
      <c r="E177" s="242" t="s">
        <v>1</v>
      </c>
      <c r="F177" s="243" t="s">
        <v>514</v>
      </c>
      <c r="G177" s="240"/>
      <c r="H177" s="244">
        <v>8.8000000000000007</v>
      </c>
      <c r="I177" s="245"/>
      <c r="J177" s="240"/>
      <c r="K177" s="240"/>
      <c r="L177" s="246"/>
      <c r="M177" s="247"/>
      <c r="N177" s="248"/>
      <c r="O177" s="248"/>
      <c r="P177" s="248"/>
      <c r="Q177" s="248"/>
      <c r="R177" s="248"/>
      <c r="S177" s="248"/>
      <c r="T177" s="249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0" t="s">
        <v>198</v>
      </c>
      <c r="AU177" s="250" t="s">
        <v>84</v>
      </c>
      <c r="AV177" s="13" t="s">
        <v>84</v>
      </c>
      <c r="AW177" s="13" t="s">
        <v>32</v>
      </c>
      <c r="AX177" s="13" t="s">
        <v>82</v>
      </c>
      <c r="AY177" s="250" t="s">
        <v>189</v>
      </c>
    </row>
    <row r="178" s="12" customFormat="1" ht="22.8" customHeight="1">
      <c r="A178" s="12"/>
      <c r="B178" s="211"/>
      <c r="C178" s="212"/>
      <c r="D178" s="213" t="s">
        <v>74</v>
      </c>
      <c r="E178" s="225" t="s">
        <v>196</v>
      </c>
      <c r="F178" s="225" t="s">
        <v>256</v>
      </c>
      <c r="G178" s="212"/>
      <c r="H178" s="212"/>
      <c r="I178" s="215"/>
      <c r="J178" s="226">
        <f>BK178</f>
        <v>0</v>
      </c>
      <c r="K178" s="212"/>
      <c r="L178" s="217"/>
      <c r="M178" s="218"/>
      <c r="N178" s="219"/>
      <c r="O178" s="219"/>
      <c r="P178" s="220">
        <f>SUM(P179:P189)</f>
        <v>0</v>
      </c>
      <c r="Q178" s="219"/>
      <c r="R178" s="220">
        <f>SUM(R179:R189)</f>
        <v>342.368064</v>
      </c>
      <c r="S178" s="219"/>
      <c r="T178" s="221">
        <f>SUM(T179:T189)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22" t="s">
        <v>82</v>
      </c>
      <c r="AT178" s="223" t="s">
        <v>74</v>
      </c>
      <c r="AU178" s="223" t="s">
        <v>82</v>
      </c>
      <c r="AY178" s="222" t="s">
        <v>189</v>
      </c>
      <c r="BK178" s="224">
        <f>SUM(BK179:BK189)</f>
        <v>0</v>
      </c>
    </row>
    <row r="179" s="2" customFormat="1" ht="24.15" customHeight="1">
      <c r="A179" s="39"/>
      <c r="B179" s="40"/>
      <c r="C179" s="227" t="s">
        <v>270</v>
      </c>
      <c r="D179" s="227" t="s">
        <v>191</v>
      </c>
      <c r="E179" s="228" t="s">
        <v>515</v>
      </c>
      <c r="F179" s="229" t="s">
        <v>516</v>
      </c>
      <c r="G179" s="230" t="s">
        <v>202</v>
      </c>
      <c r="H179" s="231">
        <v>20</v>
      </c>
      <c r="I179" s="232"/>
      <c r="J179" s="231">
        <f>ROUND(I179*H179,2)</f>
        <v>0</v>
      </c>
      <c r="K179" s="229" t="s">
        <v>195</v>
      </c>
      <c r="L179" s="45"/>
      <c r="M179" s="233" t="s">
        <v>1</v>
      </c>
      <c r="N179" s="234" t="s">
        <v>40</v>
      </c>
      <c r="O179" s="92"/>
      <c r="P179" s="235">
        <f>O179*H179</f>
        <v>0</v>
      </c>
      <c r="Q179" s="235">
        <v>2.13408</v>
      </c>
      <c r="R179" s="235">
        <f>Q179*H179</f>
        <v>42.681600000000003</v>
      </c>
      <c r="S179" s="235">
        <v>0</v>
      </c>
      <c r="T179" s="236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7" t="s">
        <v>196</v>
      </c>
      <c r="AT179" s="237" t="s">
        <v>191</v>
      </c>
      <c r="AU179" s="237" t="s">
        <v>84</v>
      </c>
      <c r="AY179" s="18" t="s">
        <v>189</v>
      </c>
      <c r="BE179" s="238">
        <f>IF(N179="základní",J179,0)</f>
        <v>0</v>
      </c>
      <c r="BF179" s="238">
        <f>IF(N179="snížená",J179,0)</f>
        <v>0</v>
      </c>
      <c r="BG179" s="238">
        <f>IF(N179="zákl. přenesená",J179,0)</f>
        <v>0</v>
      </c>
      <c r="BH179" s="238">
        <f>IF(N179="sníž. přenesená",J179,0)</f>
        <v>0</v>
      </c>
      <c r="BI179" s="238">
        <f>IF(N179="nulová",J179,0)</f>
        <v>0</v>
      </c>
      <c r="BJ179" s="18" t="s">
        <v>82</v>
      </c>
      <c r="BK179" s="238">
        <f>ROUND(I179*H179,2)</f>
        <v>0</v>
      </c>
      <c r="BL179" s="18" t="s">
        <v>196</v>
      </c>
      <c r="BM179" s="237" t="s">
        <v>517</v>
      </c>
    </row>
    <row r="180" s="14" customFormat="1">
      <c r="A180" s="14"/>
      <c r="B180" s="251"/>
      <c r="C180" s="252"/>
      <c r="D180" s="241" t="s">
        <v>198</v>
      </c>
      <c r="E180" s="253" t="s">
        <v>1</v>
      </c>
      <c r="F180" s="254" t="s">
        <v>518</v>
      </c>
      <c r="G180" s="252"/>
      <c r="H180" s="253" t="s">
        <v>1</v>
      </c>
      <c r="I180" s="255"/>
      <c r="J180" s="252"/>
      <c r="K180" s="252"/>
      <c r="L180" s="256"/>
      <c r="M180" s="257"/>
      <c r="N180" s="258"/>
      <c r="O180" s="258"/>
      <c r="P180" s="258"/>
      <c r="Q180" s="258"/>
      <c r="R180" s="258"/>
      <c r="S180" s="258"/>
      <c r="T180" s="259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0" t="s">
        <v>198</v>
      </c>
      <c r="AU180" s="260" t="s">
        <v>84</v>
      </c>
      <c r="AV180" s="14" t="s">
        <v>82</v>
      </c>
      <c r="AW180" s="14" t="s">
        <v>32</v>
      </c>
      <c r="AX180" s="14" t="s">
        <v>75</v>
      </c>
      <c r="AY180" s="260" t="s">
        <v>189</v>
      </c>
    </row>
    <row r="181" s="14" customFormat="1">
      <c r="A181" s="14"/>
      <c r="B181" s="251"/>
      <c r="C181" s="252"/>
      <c r="D181" s="241" t="s">
        <v>198</v>
      </c>
      <c r="E181" s="253" t="s">
        <v>1</v>
      </c>
      <c r="F181" s="254" t="s">
        <v>519</v>
      </c>
      <c r="G181" s="252"/>
      <c r="H181" s="253" t="s">
        <v>1</v>
      </c>
      <c r="I181" s="255"/>
      <c r="J181" s="252"/>
      <c r="K181" s="252"/>
      <c r="L181" s="256"/>
      <c r="M181" s="257"/>
      <c r="N181" s="258"/>
      <c r="O181" s="258"/>
      <c r="P181" s="258"/>
      <c r="Q181" s="258"/>
      <c r="R181" s="258"/>
      <c r="S181" s="258"/>
      <c r="T181" s="259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60" t="s">
        <v>198</v>
      </c>
      <c r="AU181" s="260" t="s">
        <v>84</v>
      </c>
      <c r="AV181" s="14" t="s">
        <v>82</v>
      </c>
      <c r="AW181" s="14" t="s">
        <v>32</v>
      </c>
      <c r="AX181" s="14" t="s">
        <v>75</v>
      </c>
      <c r="AY181" s="260" t="s">
        <v>189</v>
      </c>
    </row>
    <row r="182" s="13" customFormat="1">
      <c r="A182" s="13"/>
      <c r="B182" s="239"/>
      <c r="C182" s="240"/>
      <c r="D182" s="241" t="s">
        <v>198</v>
      </c>
      <c r="E182" s="242" t="s">
        <v>1</v>
      </c>
      <c r="F182" s="243" t="s">
        <v>520</v>
      </c>
      <c r="G182" s="240"/>
      <c r="H182" s="244">
        <v>20</v>
      </c>
      <c r="I182" s="245"/>
      <c r="J182" s="240"/>
      <c r="K182" s="240"/>
      <c r="L182" s="246"/>
      <c r="M182" s="247"/>
      <c r="N182" s="248"/>
      <c r="O182" s="248"/>
      <c r="P182" s="248"/>
      <c r="Q182" s="248"/>
      <c r="R182" s="248"/>
      <c r="S182" s="248"/>
      <c r="T182" s="249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0" t="s">
        <v>198</v>
      </c>
      <c r="AU182" s="250" t="s">
        <v>84</v>
      </c>
      <c r="AV182" s="13" t="s">
        <v>84</v>
      </c>
      <c r="AW182" s="13" t="s">
        <v>32</v>
      </c>
      <c r="AX182" s="13" t="s">
        <v>82</v>
      </c>
      <c r="AY182" s="250" t="s">
        <v>189</v>
      </c>
    </row>
    <row r="183" s="2" customFormat="1" ht="24.15" customHeight="1">
      <c r="A183" s="39"/>
      <c r="B183" s="40"/>
      <c r="C183" s="227" t="s">
        <v>276</v>
      </c>
      <c r="D183" s="227" t="s">
        <v>191</v>
      </c>
      <c r="E183" s="228" t="s">
        <v>521</v>
      </c>
      <c r="F183" s="229" t="s">
        <v>522</v>
      </c>
      <c r="G183" s="230" t="s">
        <v>266</v>
      </c>
      <c r="H183" s="231">
        <v>100.8</v>
      </c>
      <c r="I183" s="232"/>
      <c r="J183" s="231">
        <f>ROUND(I183*H183,2)</f>
        <v>0</v>
      </c>
      <c r="K183" s="229" t="s">
        <v>195</v>
      </c>
      <c r="L183" s="45"/>
      <c r="M183" s="233" t="s">
        <v>1</v>
      </c>
      <c r="N183" s="234" t="s">
        <v>40</v>
      </c>
      <c r="O183" s="92"/>
      <c r="P183" s="235">
        <f>O183*H183</f>
        <v>0</v>
      </c>
      <c r="Q183" s="235">
        <v>0</v>
      </c>
      <c r="R183" s="235">
        <f>Q183*H183</f>
        <v>0</v>
      </c>
      <c r="S183" s="235">
        <v>0</v>
      </c>
      <c r="T183" s="236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7" t="s">
        <v>196</v>
      </c>
      <c r="AT183" s="237" t="s">
        <v>191</v>
      </c>
      <c r="AU183" s="237" t="s">
        <v>84</v>
      </c>
      <c r="AY183" s="18" t="s">
        <v>189</v>
      </c>
      <c r="BE183" s="238">
        <f>IF(N183="základní",J183,0)</f>
        <v>0</v>
      </c>
      <c r="BF183" s="238">
        <f>IF(N183="snížená",J183,0)</f>
        <v>0</v>
      </c>
      <c r="BG183" s="238">
        <f>IF(N183="zákl. přenesená",J183,0)</f>
        <v>0</v>
      </c>
      <c r="BH183" s="238">
        <f>IF(N183="sníž. přenesená",J183,0)</f>
        <v>0</v>
      </c>
      <c r="BI183" s="238">
        <f>IF(N183="nulová",J183,0)</f>
        <v>0</v>
      </c>
      <c r="BJ183" s="18" t="s">
        <v>82</v>
      </c>
      <c r="BK183" s="238">
        <f>ROUND(I183*H183,2)</f>
        <v>0</v>
      </c>
      <c r="BL183" s="18" t="s">
        <v>196</v>
      </c>
      <c r="BM183" s="237" t="s">
        <v>523</v>
      </c>
    </row>
    <row r="184" s="13" customFormat="1">
      <c r="A184" s="13"/>
      <c r="B184" s="239"/>
      <c r="C184" s="240"/>
      <c r="D184" s="241" t="s">
        <v>198</v>
      </c>
      <c r="E184" s="242" t="s">
        <v>1</v>
      </c>
      <c r="F184" s="243" t="s">
        <v>524</v>
      </c>
      <c r="G184" s="240"/>
      <c r="H184" s="244">
        <v>100.8</v>
      </c>
      <c r="I184" s="245"/>
      <c r="J184" s="240"/>
      <c r="K184" s="240"/>
      <c r="L184" s="246"/>
      <c r="M184" s="247"/>
      <c r="N184" s="248"/>
      <c r="O184" s="248"/>
      <c r="P184" s="248"/>
      <c r="Q184" s="248"/>
      <c r="R184" s="248"/>
      <c r="S184" s="248"/>
      <c r="T184" s="249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0" t="s">
        <v>198</v>
      </c>
      <c r="AU184" s="250" t="s">
        <v>84</v>
      </c>
      <c r="AV184" s="13" t="s">
        <v>84</v>
      </c>
      <c r="AW184" s="13" t="s">
        <v>32</v>
      </c>
      <c r="AX184" s="13" t="s">
        <v>82</v>
      </c>
      <c r="AY184" s="250" t="s">
        <v>189</v>
      </c>
    </row>
    <row r="185" s="2" customFormat="1" ht="24.15" customHeight="1">
      <c r="A185" s="39"/>
      <c r="B185" s="40"/>
      <c r="C185" s="227" t="s">
        <v>283</v>
      </c>
      <c r="D185" s="227" t="s">
        <v>191</v>
      </c>
      <c r="E185" s="228" t="s">
        <v>525</v>
      </c>
      <c r="F185" s="229" t="s">
        <v>526</v>
      </c>
      <c r="G185" s="230" t="s">
        <v>266</v>
      </c>
      <c r="H185" s="231">
        <v>403.19999999999999</v>
      </c>
      <c r="I185" s="232"/>
      <c r="J185" s="231">
        <f>ROUND(I185*H185,2)</f>
        <v>0</v>
      </c>
      <c r="K185" s="229" t="s">
        <v>195</v>
      </c>
      <c r="L185" s="45"/>
      <c r="M185" s="233" t="s">
        <v>1</v>
      </c>
      <c r="N185" s="234" t="s">
        <v>40</v>
      </c>
      <c r="O185" s="92"/>
      <c r="P185" s="235">
        <f>O185*H185</f>
        <v>0</v>
      </c>
      <c r="Q185" s="235">
        <v>0.74326999999999999</v>
      </c>
      <c r="R185" s="235">
        <f>Q185*H185</f>
        <v>299.686464</v>
      </c>
      <c r="S185" s="235">
        <v>0</v>
      </c>
      <c r="T185" s="236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7" t="s">
        <v>196</v>
      </c>
      <c r="AT185" s="237" t="s">
        <v>191</v>
      </c>
      <c r="AU185" s="237" t="s">
        <v>84</v>
      </c>
      <c r="AY185" s="18" t="s">
        <v>189</v>
      </c>
      <c r="BE185" s="238">
        <f>IF(N185="základní",J185,0)</f>
        <v>0</v>
      </c>
      <c r="BF185" s="238">
        <f>IF(N185="snížená",J185,0)</f>
        <v>0</v>
      </c>
      <c r="BG185" s="238">
        <f>IF(N185="zákl. přenesená",J185,0)</f>
        <v>0</v>
      </c>
      <c r="BH185" s="238">
        <f>IF(N185="sníž. přenesená",J185,0)</f>
        <v>0</v>
      </c>
      <c r="BI185" s="238">
        <f>IF(N185="nulová",J185,0)</f>
        <v>0</v>
      </c>
      <c r="BJ185" s="18" t="s">
        <v>82</v>
      </c>
      <c r="BK185" s="238">
        <f>ROUND(I185*H185,2)</f>
        <v>0</v>
      </c>
      <c r="BL185" s="18" t="s">
        <v>196</v>
      </c>
      <c r="BM185" s="237" t="s">
        <v>527</v>
      </c>
    </row>
    <row r="186" s="14" customFormat="1">
      <c r="A186" s="14"/>
      <c r="B186" s="251"/>
      <c r="C186" s="252"/>
      <c r="D186" s="241" t="s">
        <v>198</v>
      </c>
      <c r="E186" s="253" t="s">
        <v>1</v>
      </c>
      <c r="F186" s="254" t="s">
        <v>528</v>
      </c>
      <c r="G186" s="252"/>
      <c r="H186" s="253" t="s">
        <v>1</v>
      </c>
      <c r="I186" s="255"/>
      <c r="J186" s="252"/>
      <c r="K186" s="252"/>
      <c r="L186" s="256"/>
      <c r="M186" s="257"/>
      <c r="N186" s="258"/>
      <c r="O186" s="258"/>
      <c r="P186" s="258"/>
      <c r="Q186" s="258"/>
      <c r="R186" s="258"/>
      <c r="S186" s="258"/>
      <c r="T186" s="259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60" t="s">
        <v>198</v>
      </c>
      <c r="AU186" s="260" t="s">
        <v>84</v>
      </c>
      <c r="AV186" s="14" t="s">
        <v>82</v>
      </c>
      <c r="AW186" s="14" t="s">
        <v>32</v>
      </c>
      <c r="AX186" s="14" t="s">
        <v>75</v>
      </c>
      <c r="AY186" s="260" t="s">
        <v>189</v>
      </c>
    </row>
    <row r="187" s="13" customFormat="1">
      <c r="A187" s="13"/>
      <c r="B187" s="239"/>
      <c r="C187" s="240"/>
      <c r="D187" s="241" t="s">
        <v>198</v>
      </c>
      <c r="E187" s="242" t="s">
        <v>1</v>
      </c>
      <c r="F187" s="243" t="s">
        <v>529</v>
      </c>
      <c r="G187" s="240"/>
      <c r="H187" s="244">
        <v>403.19999999999999</v>
      </c>
      <c r="I187" s="245"/>
      <c r="J187" s="240"/>
      <c r="K187" s="240"/>
      <c r="L187" s="246"/>
      <c r="M187" s="247"/>
      <c r="N187" s="248"/>
      <c r="O187" s="248"/>
      <c r="P187" s="248"/>
      <c r="Q187" s="248"/>
      <c r="R187" s="248"/>
      <c r="S187" s="248"/>
      <c r="T187" s="249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0" t="s">
        <v>198</v>
      </c>
      <c r="AU187" s="250" t="s">
        <v>84</v>
      </c>
      <c r="AV187" s="13" t="s">
        <v>84</v>
      </c>
      <c r="AW187" s="13" t="s">
        <v>32</v>
      </c>
      <c r="AX187" s="13" t="s">
        <v>82</v>
      </c>
      <c r="AY187" s="250" t="s">
        <v>189</v>
      </c>
    </row>
    <row r="188" s="2" customFormat="1" ht="24.15" customHeight="1">
      <c r="A188" s="39"/>
      <c r="B188" s="40"/>
      <c r="C188" s="227" t="s">
        <v>289</v>
      </c>
      <c r="D188" s="227" t="s">
        <v>191</v>
      </c>
      <c r="E188" s="228" t="s">
        <v>530</v>
      </c>
      <c r="F188" s="229" t="s">
        <v>531</v>
      </c>
      <c r="G188" s="230" t="s">
        <v>266</v>
      </c>
      <c r="H188" s="231">
        <v>403.19999999999999</v>
      </c>
      <c r="I188" s="232"/>
      <c r="J188" s="231">
        <f>ROUND(I188*H188,2)</f>
        <v>0</v>
      </c>
      <c r="K188" s="229" t="s">
        <v>195</v>
      </c>
      <c r="L188" s="45"/>
      <c r="M188" s="233" t="s">
        <v>1</v>
      </c>
      <c r="N188" s="234" t="s">
        <v>40</v>
      </c>
      <c r="O188" s="92"/>
      <c r="P188" s="235">
        <f>O188*H188</f>
        <v>0</v>
      </c>
      <c r="Q188" s="235">
        <v>0</v>
      </c>
      <c r="R188" s="235">
        <f>Q188*H188</f>
        <v>0</v>
      </c>
      <c r="S188" s="235">
        <v>0</v>
      </c>
      <c r="T188" s="236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7" t="s">
        <v>196</v>
      </c>
      <c r="AT188" s="237" t="s">
        <v>191</v>
      </c>
      <c r="AU188" s="237" t="s">
        <v>84</v>
      </c>
      <c r="AY188" s="18" t="s">
        <v>189</v>
      </c>
      <c r="BE188" s="238">
        <f>IF(N188="základní",J188,0)</f>
        <v>0</v>
      </c>
      <c r="BF188" s="238">
        <f>IF(N188="snížená",J188,0)</f>
        <v>0</v>
      </c>
      <c r="BG188" s="238">
        <f>IF(N188="zákl. přenesená",J188,0)</f>
        <v>0</v>
      </c>
      <c r="BH188" s="238">
        <f>IF(N188="sníž. přenesená",J188,0)</f>
        <v>0</v>
      </c>
      <c r="BI188" s="238">
        <f>IF(N188="nulová",J188,0)</f>
        <v>0</v>
      </c>
      <c r="BJ188" s="18" t="s">
        <v>82</v>
      </c>
      <c r="BK188" s="238">
        <f>ROUND(I188*H188,2)</f>
        <v>0</v>
      </c>
      <c r="BL188" s="18" t="s">
        <v>196</v>
      </c>
      <c r="BM188" s="237" t="s">
        <v>532</v>
      </c>
    </row>
    <row r="189" s="13" customFormat="1">
      <c r="A189" s="13"/>
      <c r="B189" s="239"/>
      <c r="C189" s="240"/>
      <c r="D189" s="241" t="s">
        <v>198</v>
      </c>
      <c r="E189" s="242" t="s">
        <v>1</v>
      </c>
      <c r="F189" s="243" t="s">
        <v>533</v>
      </c>
      <c r="G189" s="240"/>
      <c r="H189" s="244">
        <v>403.19999999999999</v>
      </c>
      <c r="I189" s="245"/>
      <c r="J189" s="240"/>
      <c r="K189" s="240"/>
      <c r="L189" s="246"/>
      <c r="M189" s="247"/>
      <c r="N189" s="248"/>
      <c r="O189" s="248"/>
      <c r="P189" s="248"/>
      <c r="Q189" s="248"/>
      <c r="R189" s="248"/>
      <c r="S189" s="248"/>
      <c r="T189" s="249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0" t="s">
        <v>198</v>
      </c>
      <c r="AU189" s="250" t="s">
        <v>84</v>
      </c>
      <c r="AV189" s="13" t="s">
        <v>84</v>
      </c>
      <c r="AW189" s="13" t="s">
        <v>32</v>
      </c>
      <c r="AX189" s="13" t="s">
        <v>82</v>
      </c>
      <c r="AY189" s="250" t="s">
        <v>189</v>
      </c>
    </row>
    <row r="190" s="12" customFormat="1" ht="22.8" customHeight="1">
      <c r="A190" s="12"/>
      <c r="B190" s="211"/>
      <c r="C190" s="212"/>
      <c r="D190" s="213" t="s">
        <v>74</v>
      </c>
      <c r="E190" s="225" t="s">
        <v>235</v>
      </c>
      <c r="F190" s="225" t="s">
        <v>275</v>
      </c>
      <c r="G190" s="212"/>
      <c r="H190" s="212"/>
      <c r="I190" s="215"/>
      <c r="J190" s="226">
        <f>BK190</f>
        <v>0</v>
      </c>
      <c r="K190" s="212"/>
      <c r="L190" s="217"/>
      <c r="M190" s="218"/>
      <c r="N190" s="219"/>
      <c r="O190" s="219"/>
      <c r="P190" s="220">
        <f>SUM(P191:P196)</f>
        <v>0</v>
      </c>
      <c r="Q190" s="219"/>
      <c r="R190" s="220">
        <f>SUM(R191:R196)</f>
        <v>0.00070999999999999991</v>
      </c>
      <c r="S190" s="219"/>
      <c r="T190" s="221">
        <f>SUM(T191:T196)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22" t="s">
        <v>82</v>
      </c>
      <c r="AT190" s="223" t="s">
        <v>74</v>
      </c>
      <c r="AU190" s="223" t="s">
        <v>82</v>
      </c>
      <c r="AY190" s="222" t="s">
        <v>189</v>
      </c>
      <c r="BK190" s="224">
        <f>SUM(BK191:BK196)</f>
        <v>0</v>
      </c>
    </row>
    <row r="191" s="2" customFormat="1" ht="16.5" customHeight="1">
      <c r="A191" s="39"/>
      <c r="B191" s="40"/>
      <c r="C191" s="227" t="s">
        <v>8</v>
      </c>
      <c r="D191" s="227" t="s">
        <v>191</v>
      </c>
      <c r="E191" s="228" t="s">
        <v>404</v>
      </c>
      <c r="F191" s="229" t="s">
        <v>534</v>
      </c>
      <c r="G191" s="230" t="s">
        <v>252</v>
      </c>
      <c r="H191" s="231">
        <v>1</v>
      </c>
      <c r="I191" s="232"/>
      <c r="J191" s="231">
        <f>ROUND(I191*H191,2)</f>
        <v>0</v>
      </c>
      <c r="K191" s="229" t="s">
        <v>1</v>
      </c>
      <c r="L191" s="45"/>
      <c r="M191" s="233" t="s">
        <v>1</v>
      </c>
      <c r="N191" s="234" t="s">
        <v>40</v>
      </c>
      <c r="O191" s="92"/>
      <c r="P191" s="235">
        <f>O191*H191</f>
        <v>0</v>
      </c>
      <c r="Q191" s="235">
        <v>0.00029999999999999997</v>
      </c>
      <c r="R191" s="235">
        <f>Q191*H191</f>
        <v>0.00029999999999999997</v>
      </c>
      <c r="S191" s="235">
        <v>0</v>
      </c>
      <c r="T191" s="236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7" t="s">
        <v>196</v>
      </c>
      <c r="AT191" s="237" t="s">
        <v>191</v>
      </c>
      <c r="AU191" s="237" t="s">
        <v>84</v>
      </c>
      <c r="AY191" s="18" t="s">
        <v>189</v>
      </c>
      <c r="BE191" s="238">
        <f>IF(N191="základní",J191,0)</f>
        <v>0</v>
      </c>
      <c r="BF191" s="238">
        <f>IF(N191="snížená",J191,0)</f>
        <v>0</v>
      </c>
      <c r="BG191" s="238">
        <f>IF(N191="zákl. přenesená",J191,0)</f>
        <v>0</v>
      </c>
      <c r="BH191" s="238">
        <f>IF(N191="sníž. přenesená",J191,0)</f>
        <v>0</v>
      </c>
      <c r="BI191" s="238">
        <f>IF(N191="nulová",J191,0)</f>
        <v>0</v>
      </c>
      <c r="BJ191" s="18" t="s">
        <v>82</v>
      </c>
      <c r="BK191" s="238">
        <f>ROUND(I191*H191,2)</f>
        <v>0</v>
      </c>
      <c r="BL191" s="18" t="s">
        <v>196</v>
      </c>
      <c r="BM191" s="237" t="s">
        <v>535</v>
      </c>
    </row>
    <row r="192" s="14" customFormat="1">
      <c r="A192" s="14"/>
      <c r="B192" s="251"/>
      <c r="C192" s="252"/>
      <c r="D192" s="241" t="s">
        <v>198</v>
      </c>
      <c r="E192" s="253" t="s">
        <v>1</v>
      </c>
      <c r="F192" s="254" t="s">
        <v>536</v>
      </c>
      <c r="G192" s="252"/>
      <c r="H192" s="253" t="s">
        <v>1</v>
      </c>
      <c r="I192" s="255"/>
      <c r="J192" s="252"/>
      <c r="K192" s="252"/>
      <c r="L192" s="256"/>
      <c r="M192" s="257"/>
      <c r="N192" s="258"/>
      <c r="O192" s="258"/>
      <c r="P192" s="258"/>
      <c r="Q192" s="258"/>
      <c r="R192" s="258"/>
      <c r="S192" s="258"/>
      <c r="T192" s="259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0" t="s">
        <v>198</v>
      </c>
      <c r="AU192" s="260" t="s">
        <v>84</v>
      </c>
      <c r="AV192" s="14" t="s">
        <v>82</v>
      </c>
      <c r="AW192" s="14" t="s">
        <v>32</v>
      </c>
      <c r="AX192" s="14" t="s">
        <v>75</v>
      </c>
      <c r="AY192" s="260" t="s">
        <v>189</v>
      </c>
    </row>
    <row r="193" s="13" customFormat="1">
      <c r="A193" s="13"/>
      <c r="B193" s="239"/>
      <c r="C193" s="240"/>
      <c r="D193" s="241" t="s">
        <v>198</v>
      </c>
      <c r="E193" s="242" t="s">
        <v>1</v>
      </c>
      <c r="F193" s="243" t="s">
        <v>407</v>
      </c>
      <c r="G193" s="240"/>
      <c r="H193" s="244">
        <v>1</v>
      </c>
      <c r="I193" s="245"/>
      <c r="J193" s="240"/>
      <c r="K193" s="240"/>
      <c r="L193" s="246"/>
      <c r="M193" s="247"/>
      <c r="N193" s="248"/>
      <c r="O193" s="248"/>
      <c r="P193" s="248"/>
      <c r="Q193" s="248"/>
      <c r="R193" s="248"/>
      <c r="S193" s="248"/>
      <c r="T193" s="249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0" t="s">
        <v>198</v>
      </c>
      <c r="AU193" s="250" t="s">
        <v>84</v>
      </c>
      <c r="AV193" s="13" t="s">
        <v>84</v>
      </c>
      <c r="AW193" s="13" t="s">
        <v>32</v>
      </c>
      <c r="AX193" s="13" t="s">
        <v>82</v>
      </c>
      <c r="AY193" s="250" t="s">
        <v>189</v>
      </c>
    </row>
    <row r="194" s="2" customFormat="1" ht="16.5" customHeight="1">
      <c r="A194" s="39"/>
      <c r="B194" s="40"/>
      <c r="C194" s="227" t="s">
        <v>395</v>
      </c>
      <c r="D194" s="227" t="s">
        <v>191</v>
      </c>
      <c r="E194" s="228" t="s">
        <v>537</v>
      </c>
      <c r="F194" s="229" t="s">
        <v>538</v>
      </c>
      <c r="G194" s="230" t="s">
        <v>252</v>
      </c>
      <c r="H194" s="231">
        <v>1</v>
      </c>
      <c r="I194" s="232"/>
      <c r="J194" s="231">
        <f>ROUND(I194*H194,2)</f>
        <v>0</v>
      </c>
      <c r="K194" s="229" t="s">
        <v>1</v>
      </c>
      <c r="L194" s="45"/>
      <c r="M194" s="233" t="s">
        <v>1</v>
      </c>
      <c r="N194" s="234" t="s">
        <v>40</v>
      </c>
      <c r="O194" s="92"/>
      <c r="P194" s="235">
        <f>O194*H194</f>
        <v>0</v>
      </c>
      <c r="Q194" s="235">
        <v>0.00040999999999999999</v>
      </c>
      <c r="R194" s="235">
        <f>Q194*H194</f>
        <v>0.00040999999999999999</v>
      </c>
      <c r="S194" s="235">
        <v>0</v>
      </c>
      <c r="T194" s="236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7" t="s">
        <v>196</v>
      </c>
      <c r="AT194" s="237" t="s">
        <v>191</v>
      </c>
      <c r="AU194" s="237" t="s">
        <v>84</v>
      </c>
      <c r="AY194" s="18" t="s">
        <v>189</v>
      </c>
      <c r="BE194" s="238">
        <f>IF(N194="základní",J194,0)</f>
        <v>0</v>
      </c>
      <c r="BF194" s="238">
        <f>IF(N194="snížená",J194,0)</f>
        <v>0</v>
      </c>
      <c r="BG194" s="238">
        <f>IF(N194="zákl. přenesená",J194,0)</f>
        <v>0</v>
      </c>
      <c r="BH194" s="238">
        <f>IF(N194="sníž. přenesená",J194,0)</f>
        <v>0</v>
      </c>
      <c r="BI194" s="238">
        <f>IF(N194="nulová",J194,0)</f>
        <v>0</v>
      </c>
      <c r="BJ194" s="18" t="s">
        <v>82</v>
      </c>
      <c r="BK194" s="238">
        <f>ROUND(I194*H194,2)</f>
        <v>0</v>
      </c>
      <c r="BL194" s="18" t="s">
        <v>196</v>
      </c>
      <c r="BM194" s="237" t="s">
        <v>539</v>
      </c>
    </row>
    <row r="195" s="14" customFormat="1">
      <c r="A195" s="14"/>
      <c r="B195" s="251"/>
      <c r="C195" s="252"/>
      <c r="D195" s="241" t="s">
        <v>198</v>
      </c>
      <c r="E195" s="253" t="s">
        <v>1</v>
      </c>
      <c r="F195" s="254" t="s">
        <v>540</v>
      </c>
      <c r="G195" s="252"/>
      <c r="H195" s="253" t="s">
        <v>1</v>
      </c>
      <c r="I195" s="255"/>
      <c r="J195" s="252"/>
      <c r="K195" s="252"/>
      <c r="L195" s="256"/>
      <c r="M195" s="257"/>
      <c r="N195" s="258"/>
      <c r="O195" s="258"/>
      <c r="P195" s="258"/>
      <c r="Q195" s="258"/>
      <c r="R195" s="258"/>
      <c r="S195" s="258"/>
      <c r="T195" s="259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60" t="s">
        <v>198</v>
      </c>
      <c r="AU195" s="260" t="s">
        <v>84</v>
      </c>
      <c r="AV195" s="14" t="s">
        <v>82</v>
      </c>
      <c r="AW195" s="14" t="s">
        <v>32</v>
      </c>
      <c r="AX195" s="14" t="s">
        <v>75</v>
      </c>
      <c r="AY195" s="260" t="s">
        <v>189</v>
      </c>
    </row>
    <row r="196" s="13" customFormat="1">
      <c r="A196" s="13"/>
      <c r="B196" s="239"/>
      <c r="C196" s="240"/>
      <c r="D196" s="241" t="s">
        <v>198</v>
      </c>
      <c r="E196" s="242" t="s">
        <v>1</v>
      </c>
      <c r="F196" s="243" t="s">
        <v>407</v>
      </c>
      <c r="G196" s="240"/>
      <c r="H196" s="244">
        <v>1</v>
      </c>
      <c r="I196" s="245"/>
      <c r="J196" s="240"/>
      <c r="K196" s="240"/>
      <c r="L196" s="246"/>
      <c r="M196" s="247"/>
      <c r="N196" s="248"/>
      <c r="O196" s="248"/>
      <c r="P196" s="248"/>
      <c r="Q196" s="248"/>
      <c r="R196" s="248"/>
      <c r="S196" s="248"/>
      <c r="T196" s="249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0" t="s">
        <v>198</v>
      </c>
      <c r="AU196" s="250" t="s">
        <v>84</v>
      </c>
      <c r="AV196" s="13" t="s">
        <v>84</v>
      </c>
      <c r="AW196" s="13" t="s">
        <v>32</v>
      </c>
      <c r="AX196" s="13" t="s">
        <v>82</v>
      </c>
      <c r="AY196" s="250" t="s">
        <v>189</v>
      </c>
    </row>
    <row r="197" s="12" customFormat="1" ht="22.8" customHeight="1">
      <c r="A197" s="12"/>
      <c r="B197" s="211"/>
      <c r="C197" s="212"/>
      <c r="D197" s="213" t="s">
        <v>74</v>
      </c>
      <c r="E197" s="225" t="s">
        <v>257</v>
      </c>
      <c r="F197" s="225" t="s">
        <v>541</v>
      </c>
      <c r="G197" s="212"/>
      <c r="H197" s="212"/>
      <c r="I197" s="215"/>
      <c r="J197" s="226">
        <f>BK197</f>
        <v>0</v>
      </c>
      <c r="K197" s="212"/>
      <c r="L197" s="217"/>
      <c r="M197" s="218"/>
      <c r="N197" s="219"/>
      <c r="O197" s="219"/>
      <c r="P197" s="220">
        <f>SUM(P198:P199)</f>
        <v>0</v>
      </c>
      <c r="Q197" s="219"/>
      <c r="R197" s="220">
        <f>SUM(R198:R199)</f>
        <v>0</v>
      </c>
      <c r="S197" s="219"/>
      <c r="T197" s="221">
        <f>SUM(T198:T199)</f>
        <v>28.799999999999997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22" t="s">
        <v>82</v>
      </c>
      <c r="AT197" s="223" t="s">
        <v>74</v>
      </c>
      <c r="AU197" s="223" t="s">
        <v>82</v>
      </c>
      <c r="AY197" s="222" t="s">
        <v>189</v>
      </c>
      <c r="BK197" s="224">
        <f>SUM(BK198:BK199)</f>
        <v>0</v>
      </c>
    </row>
    <row r="198" s="2" customFormat="1" ht="24.15" customHeight="1">
      <c r="A198" s="39"/>
      <c r="B198" s="40"/>
      <c r="C198" s="227" t="s">
        <v>400</v>
      </c>
      <c r="D198" s="227" t="s">
        <v>191</v>
      </c>
      <c r="E198" s="228" t="s">
        <v>542</v>
      </c>
      <c r="F198" s="229" t="s">
        <v>543</v>
      </c>
      <c r="G198" s="230" t="s">
        <v>279</v>
      </c>
      <c r="H198" s="231">
        <v>48</v>
      </c>
      <c r="I198" s="232"/>
      <c r="J198" s="231">
        <f>ROUND(I198*H198,2)</f>
        <v>0</v>
      </c>
      <c r="K198" s="229" t="s">
        <v>1</v>
      </c>
      <c r="L198" s="45"/>
      <c r="M198" s="233" t="s">
        <v>1</v>
      </c>
      <c r="N198" s="234" t="s">
        <v>40</v>
      </c>
      <c r="O198" s="92"/>
      <c r="P198" s="235">
        <f>O198*H198</f>
        <v>0</v>
      </c>
      <c r="Q198" s="235">
        <v>0</v>
      </c>
      <c r="R198" s="235">
        <f>Q198*H198</f>
        <v>0</v>
      </c>
      <c r="S198" s="235">
        <v>0.59999999999999998</v>
      </c>
      <c r="T198" s="236">
        <f>S198*H198</f>
        <v>28.799999999999997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7" t="s">
        <v>196</v>
      </c>
      <c r="AT198" s="237" t="s">
        <v>191</v>
      </c>
      <c r="AU198" s="237" t="s">
        <v>84</v>
      </c>
      <c r="AY198" s="18" t="s">
        <v>189</v>
      </c>
      <c r="BE198" s="238">
        <f>IF(N198="základní",J198,0)</f>
        <v>0</v>
      </c>
      <c r="BF198" s="238">
        <f>IF(N198="snížená",J198,0)</f>
        <v>0</v>
      </c>
      <c r="BG198" s="238">
        <f>IF(N198="zákl. přenesená",J198,0)</f>
        <v>0</v>
      </c>
      <c r="BH198" s="238">
        <f>IF(N198="sníž. přenesená",J198,0)</f>
        <v>0</v>
      </c>
      <c r="BI198" s="238">
        <f>IF(N198="nulová",J198,0)</f>
        <v>0</v>
      </c>
      <c r="BJ198" s="18" t="s">
        <v>82</v>
      </c>
      <c r="BK198" s="238">
        <f>ROUND(I198*H198,2)</f>
        <v>0</v>
      </c>
      <c r="BL198" s="18" t="s">
        <v>196</v>
      </c>
      <c r="BM198" s="237" t="s">
        <v>544</v>
      </c>
    </row>
    <row r="199" s="13" customFormat="1">
      <c r="A199" s="13"/>
      <c r="B199" s="239"/>
      <c r="C199" s="240"/>
      <c r="D199" s="241" t="s">
        <v>198</v>
      </c>
      <c r="E199" s="242" t="s">
        <v>1</v>
      </c>
      <c r="F199" s="243" t="s">
        <v>545</v>
      </c>
      <c r="G199" s="240"/>
      <c r="H199" s="244">
        <v>48</v>
      </c>
      <c r="I199" s="245"/>
      <c r="J199" s="240"/>
      <c r="K199" s="240"/>
      <c r="L199" s="246"/>
      <c r="M199" s="247"/>
      <c r="N199" s="248"/>
      <c r="O199" s="248"/>
      <c r="P199" s="248"/>
      <c r="Q199" s="248"/>
      <c r="R199" s="248"/>
      <c r="S199" s="248"/>
      <c r="T199" s="249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0" t="s">
        <v>198</v>
      </c>
      <c r="AU199" s="250" t="s">
        <v>84</v>
      </c>
      <c r="AV199" s="13" t="s">
        <v>84</v>
      </c>
      <c r="AW199" s="13" t="s">
        <v>32</v>
      </c>
      <c r="AX199" s="13" t="s">
        <v>82</v>
      </c>
      <c r="AY199" s="250" t="s">
        <v>189</v>
      </c>
    </row>
    <row r="200" s="12" customFormat="1" ht="22.8" customHeight="1">
      <c r="A200" s="12"/>
      <c r="B200" s="211"/>
      <c r="C200" s="212"/>
      <c r="D200" s="213" t="s">
        <v>74</v>
      </c>
      <c r="E200" s="225" t="s">
        <v>546</v>
      </c>
      <c r="F200" s="225" t="s">
        <v>547</v>
      </c>
      <c r="G200" s="212"/>
      <c r="H200" s="212"/>
      <c r="I200" s="215"/>
      <c r="J200" s="226">
        <f>BK200</f>
        <v>0</v>
      </c>
      <c r="K200" s="212"/>
      <c r="L200" s="217"/>
      <c r="M200" s="218"/>
      <c r="N200" s="219"/>
      <c r="O200" s="219"/>
      <c r="P200" s="220">
        <f>SUM(P201:P208)</f>
        <v>0</v>
      </c>
      <c r="Q200" s="219"/>
      <c r="R200" s="220">
        <f>SUM(R201:R208)</f>
        <v>0</v>
      </c>
      <c r="S200" s="219"/>
      <c r="T200" s="221">
        <f>SUM(T201:T208)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22" t="s">
        <v>82</v>
      </c>
      <c r="AT200" s="223" t="s">
        <v>74</v>
      </c>
      <c r="AU200" s="223" t="s">
        <v>82</v>
      </c>
      <c r="AY200" s="222" t="s">
        <v>189</v>
      </c>
      <c r="BK200" s="224">
        <f>SUM(BK201:BK208)</f>
        <v>0</v>
      </c>
    </row>
    <row r="201" s="2" customFormat="1" ht="16.5" customHeight="1">
      <c r="A201" s="39"/>
      <c r="B201" s="40"/>
      <c r="C201" s="227" t="s">
        <v>403</v>
      </c>
      <c r="D201" s="227" t="s">
        <v>191</v>
      </c>
      <c r="E201" s="228" t="s">
        <v>548</v>
      </c>
      <c r="F201" s="229" t="s">
        <v>549</v>
      </c>
      <c r="G201" s="230" t="s">
        <v>234</v>
      </c>
      <c r="H201" s="231">
        <v>28.800000000000001</v>
      </c>
      <c r="I201" s="232"/>
      <c r="J201" s="231">
        <f>ROUND(I201*H201,2)</f>
        <v>0</v>
      </c>
      <c r="K201" s="229" t="s">
        <v>195</v>
      </c>
      <c r="L201" s="45"/>
      <c r="M201" s="233" t="s">
        <v>1</v>
      </c>
      <c r="N201" s="234" t="s">
        <v>40</v>
      </c>
      <c r="O201" s="92"/>
      <c r="P201" s="235">
        <f>O201*H201</f>
        <v>0</v>
      </c>
      <c r="Q201" s="235">
        <v>0</v>
      </c>
      <c r="R201" s="235">
        <f>Q201*H201</f>
        <v>0</v>
      </c>
      <c r="S201" s="235">
        <v>0</v>
      </c>
      <c r="T201" s="236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7" t="s">
        <v>196</v>
      </c>
      <c r="AT201" s="237" t="s">
        <v>191</v>
      </c>
      <c r="AU201" s="237" t="s">
        <v>84</v>
      </c>
      <c r="AY201" s="18" t="s">
        <v>189</v>
      </c>
      <c r="BE201" s="238">
        <f>IF(N201="základní",J201,0)</f>
        <v>0</v>
      </c>
      <c r="BF201" s="238">
        <f>IF(N201="snížená",J201,0)</f>
        <v>0</v>
      </c>
      <c r="BG201" s="238">
        <f>IF(N201="zákl. přenesená",J201,0)</f>
        <v>0</v>
      </c>
      <c r="BH201" s="238">
        <f>IF(N201="sníž. přenesená",J201,0)</f>
        <v>0</v>
      </c>
      <c r="BI201" s="238">
        <f>IF(N201="nulová",J201,0)</f>
        <v>0</v>
      </c>
      <c r="BJ201" s="18" t="s">
        <v>82</v>
      </c>
      <c r="BK201" s="238">
        <f>ROUND(I201*H201,2)</f>
        <v>0</v>
      </c>
      <c r="BL201" s="18" t="s">
        <v>196</v>
      </c>
      <c r="BM201" s="237" t="s">
        <v>550</v>
      </c>
    </row>
    <row r="202" s="14" customFormat="1">
      <c r="A202" s="14"/>
      <c r="B202" s="251"/>
      <c r="C202" s="252"/>
      <c r="D202" s="241" t="s">
        <v>198</v>
      </c>
      <c r="E202" s="253" t="s">
        <v>1</v>
      </c>
      <c r="F202" s="254" t="s">
        <v>551</v>
      </c>
      <c r="G202" s="252"/>
      <c r="H202" s="253" t="s">
        <v>1</v>
      </c>
      <c r="I202" s="255"/>
      <c r="J202" s="252"/>
      <c r="K202" s="252"/>
      <c r="L202" s="256"/>
      <c r="M202" s="257"/>
      <c r="N202" s="258"/>
      <c r="O202" s="258"/>
      <c r="P202" s="258"/>
      <c r="Q202" s="258"/>
      <c r="R202" s="258"/>
      <c r="S202" s="258"/>
      <c r="T202" s="259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0" t="s">
        <v>198</v>
      </c>
      <c r="AU202" s="260" t="s">
        <v>84</v>
      </c>
      <c r="AV202" s="14" t="s">
        <v>82</v>
      </c>
      <c r="AW202" s="14" t="s">
        <v>32</v>
      </c>
      <c r="AX202" s="14" t="s">
        <v>75</v>
      </c>
      <c r="AY202" s="260" t="s">
        <v>189</v>
      </c>
    </row>
    <row r="203" s="13" customFormat="1">
      <c r="A203" s="13"/>
      <c r="B203" s="239"/>
      <c r="C203" s="240"/>
      <c r="D203" s="241" t="s">
        <v>198</v>
      </c>
      <c r="E203" s="242" t="s">
        <v>1</v>
      </c>
      <c r="F203" s="243" t="s">
        <v>552</v>
      </c>
      <c r="G203" s="240"/>
      <c r="H203" s="244">
        <v>28.800000000000001</v>
      </c>
      <c r="I203" s="245"/>
      <c r="J203" s="240"/>
      <c r="K203" s="240"/>
      <c r="L203" s="246"/>
      <c r="M203" s="247"/>
      <c r="N203" s="248"/>
      <c r="O203" s="248"/>
      <c r="P203" s="248"/>
      <c r="Q203" s="248"/>
      <c r="R203" s="248"/>
      <c r="S203" s="248"/>
      <c r="T203" s="249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0" t="s">
        <v>198</v>
      </c>
      <c r="AU203" s="250" t="s">
        <v>84</v>
      </c>
      <c r="AV203" s="13" t="s">
        <v>84</v>
      </c>
      <c r="AW203" s="13" t="s">
        <v>32</v>
      </c>
      <c r="AX203" s="13" t="s">
        <v>82</v>
      </c>
      <c r="AY203" s="250" t="s">
        <v>189</v>
      </c>
    </row>
    <row r="204" s="2" customFormat="1" ht="24.15" customHeight="1">
      <c r="A204" s="39"/>
      <c r="B204" s="40"/>
      <c r="C204" s="227" t="s">
        <v>408</v>
      </c>
      <c r="D204" s="227" t="s">
        <v>191</v>
      </c>
      <c r="E204" s="228" t="s">
        <v>553</v>
      </c>
      <c r="F204" s="229" t="s">
        <v>554</v>
      </c>
      <c r="G204" s="230" t="s">
        <v>234</v>
      </c>
      <c r="H204" s="231">
        <v>28.800000000000001</v>
      </c>
      <c r="I204" s="232"/>
      <c r="J204" s="231">
        <f>ROUND(I204*H204,2)</f>
        <v>0</v>
      </c>
      <c r="K204" s="229" t="s">
        <v>195</v>
      </c>
      <c r="L204" s="45"/>
      <c r="M204" s="233" t="s">
        <v>1</v>
      </c>
      <c r="N204" s="234" t="s">
        <v>40</v>
      </c>
      <c r="O204" s="92"/>
      <c r="P204" s="235">
        <f>O204*H204</f>
        <v>0</v>
      </c>
      <c r="Q204" s="235">
        <v>0</v>
      </c>
      <c r="R204" s="235">
        <f>Q204*H204</f>
        <v>0</v>
      </c>
      <c r="S204" s="235">
        <v>0</v>
      </c>
      <c r="T204" s="236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7" t="s">
        <v>196</v>
      </c>
      <c r="AT204" s="237" t="s">
        <v>191</v>
      </c>
      <c r="AU204" s="237" t="s">
        <v>84</v>
      </c>
      <c r="AY204" s="18" t="s">
        <v>189</v>
      </c>
      <c r="BE204" s="238">
        <f>IF(N204="základní",J204,0)</f>
        <v>0</v>
      </c>
      <c r="BF204" s="238">
        <f>IF(N204="snížená",J204,0)</f>
        <v>0</v>
      </c>
      <c r="BG204" s="238">
        <f>IF(N204="zákl. přenesená",J204,0)</f>
        <v>0</v>
      </c>
      <c r="BH204" s="238">
        <f>IF(N204="sníž. přenesená",J204,0)</f>
        <v>0</v>
      </c>
      <c r="BI204" s="238">
        <f>IF(N204="nulová",J204,0)</f>
        <v>0</v>
      </c>
      <c r="BJ204" s="18" t="s">
        <v>82</v>
      </c>
      <c r="BK204" s="238">
        <f>ROUND(I204*H204,2)</f>
        <v>0</v>
      </c>
      <c r="BL204" s="18" t="s">
        <v>196</v>
      </c>
      <c r="BM204" s="237" t="s">
        <v>555</v>
      </c>
    </row>
    <row r="205" s="14" customFormat="1">
      <c r="A205" s="14"/>
      <c r="B205" s="251"/>
      <c r="C205" s="252"/>
      <c r="D205" s="241" t="s">
        <v>198</v>
      </c>
      <c r="E205" s="253" t="s">
        <v>1</v>
      </c>
      <c r="F205" s="254" t="s">
        <v>556</v>
      </c>
      <c r="G205" s="252"/>
      <c r="H205" s="253" t="s">
        <v>1</v>
      </c>
      <c r="I205" s="255"/>
      <c r="J205" s="252"/>
      <c r="K205" s="252"/>
      <c r="L205" s="256"/>
      <c r="M205" s="257"/>
      <c r="N205" s="258"/>
      <c r="O205" s="258"/>
      <c r="P205" s="258"/>
      <c r="Q205" s="258"/>
      <c r="R205" s="258"/>
      <c r="S205" s="258"/>
      <c r="T205" s="259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60" t="s">
        <v>198</v>
      </c>
      <c r="AU205" s="260" t="s">
        <v>84</v>
      </c>
      <c r="AV205" s="14" t="s">
        <v>82</v>
      </c>
      <c r="AW205" s="14" t="s">
        <v>32</v>
      </c>
      <c r="AX205" s="14" t="s">
        <v>75</v>
      </c>
      <c r="AY205" s="260" t="s">
        <v>189</v>
      </c>
    </row>
    <row r="206" s="13" customFormat="1">
      <c r="A206" s="13"/>
      <c r="B206" s="239"/>
      <c r="C206" s="240"/>
      <c r="D206" s="241" t="s">
        <v>198</v>
      </c>
      <c r="E206" s="242" t="s">
        <v>1</v>
      </c>
      <c r="F206" s="243" t="s">
        <v>557</v>
      </c>
      <c r="G206" s="240"/>
      <c r="H206" s="244">
        <v>28.800000000000001</v>
      </c>
      <c r="I206" s="245"/>
      <c r="J206" s="240"/>
      <c r="K206" s="240"/>
      <c r="L206" s="246"/>
      <c r="M206" s="247"/>
      <c r="N206" s="248"/>
      <c r="O206" s="248"/>
      <c r="P206" s="248"/>
      <c r="Q206" s="248"/>
      <c r="R206" s="248"/>
      <c r="S206" s="248"/>
      <c r="T206" s="249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0" t="s">
        <v>198</v>
      </c>
      <c r="AU206" s="250" t="s">
        <v>84</v>
      </c>
      <c r="AV206" s="13" t="s">
        <v>84</v>
      </c>
      <c r="AW206" s="13" t="s">
        <v>32</v>
      </c>
      <c r="AX206" s="13" t="s">
        <v>82</v>
      </c>
      <c r="AY206" s="250" t="s">
        <v>189</v>
      </c>
    </row>
    <row r="207" s="2" customFormat="1" ht="37.8" customHeight="1">
      <c r="A207" s="39"/>
      <c r="B207" s="40"/>
      <c r="C207" s="227" t="s">
        <v>411</v>
      </c>
      <c r="D207" s="227" t="s">
        <v>191</v>
      </c>
      <c r="E207" s="228" t="s">
        <v>558</v>
      </c>
      <c r="F207" s="229" t="s">
        <v>559</v>
      </c>
      <c r="G207" s="230" t="s">
        <v>234</v>
      </c>
      <c r="H207" s="231">
        <v>28.800000000000001</v>
      </c>
      <c r="I207" s="232"/>
      <c r="J207" s="231">
        <f>ROUND(I207*H207,2)</f>
        <v>0</v>
      </c>
      <c r="K207" s="229" t="s">
        <v>195</v>
      </c>
      <c r="L207" s="45"/>
      <c r="M207" s="233" t="s">
        <v>1</v>
      </c>
      <c r="N207" s="234" t="s">
        <v>40</v>
      </c>
      <c r="O207" s="92"/>
      <c r="P207" s="235">
        <f>O207*H207</f>
        <v>0</v>
      </c>
      <c r="Q207" s="235">
        <v>0</v>
      </c>
      <c r="R207" s="235">
        <f>Q207*H207</f>
        <v>0</v>
      </c>
      <c r="S207" s="235">
        <v>0</v>
      </c>
      <c r="T207" s="236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7" t="s">
        <v>196</v>
      </c>
      <c r="AT207" s="237" t="s">
        <v>191</v>
      </c>
      <c r="AU207" s="237" t="s">
        <v>84</v>
      </c>
      <c r="AY207" s="18" t="s">
        <v>189</v>
      </c>
      <c r="BE207" s="238">
        <f>IF(N207="základní",J207,0)</f>
        <v>0</v>
      </c>
      <c r="BF207" s="238">
        <f>IF(N207="snížená",J207,0)</f>
        <v>0</v>
      </c>
      <c r="BG207" s="238">
        <f>IF(N207="zákl. přenesená",J207,0)</f>
        <v>0</v>
      </c>
      <c r="BH207" s="238">
        <f>IF(N207="sníž. přenesená",J207,0)</f>
        <v>0</v>
      </c>
      <c r="BI207" s="238">
        <f>IF(N207="nulová",J207,0)</f>
        <v>0</v>
      </c>
      <c r="BJ207" s="18" t="s">
        <v>82</v>
      </c>
      <c r="BK207" s="238">
        <f>ROUND(I207*H207,2)</f>
        <v>0</v>
      </c>
      <c r="BL207" s="18" t="s">
        <v>196</v>
      </c>
      <c r="BM207" s="237" t="s">
        <v>560</v>
      </c>
    </row>
    <row r="208" s="13" customFormat="1">
      <c r="A208" s="13"/>
      <c r="B208" s="239"/>
      <c r="C208" s="240"/>
      <c r="D208" s="241" t="s">
        <v>198</v>
      </c>
      <c r="E208" s="242" t="s">
        <v>1</v>
      </c>
      <c r="F208" s="243" t="s">
        <v>557</v>
      </c>
      <c r="G208" s="240"/>
      <c r="H208" s="244">
        <v>28.800000000000001</v>
      </c>
      <c r="I208" s="245"/>
      <c r="J208" s="240"/>
      <c r="K208" s="240"/>
      <c r="L208" s="246"/>
      <c r="M208" s="247"/>
      <c r="N208" s="248"/>
      <c r="O208" s="248"/>
      <c r="P208" s="248"/>
      <c r="Q208" s="248"/>
      <c r="R208" s="248"/>
      <c r="S208" s="248"/>
      <c r="T208" s="249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0" t="s">
        <v>198</v>
      </c>
      <c r="AU208" s="250" t="s">
        <v>84</v>
      </c>
      <c r="AV208" s="13" t="s">
        <v>84</v>
      </c>
      <c r="AW208" s="13" t="s">
        <v>32</v>
      </c>
      <c r="AX208" s="13" t="s">
        <v>82</v>
      </c>
      <c r="AY208" s="250" t="s">
        <v>189</v>
      </c>
    </row>
    <row r="209" s="12" customFormat="1" ht="22.8" customHeight="1">
      <c r="A209" s="12"/>
      <c r="B209" s="211"/>
      <c r="C209" s="212"/>
      <c r="D209" s="213" t="s">
        <v>74</v>
      </c>
      <c r="E209" s="225" t="s">
        <v>295</v>
      </c>
      <c r="F209" s="225" t="s">
        <v>296</v>
      </c>
      <c r="G209" s="212"/>
      <c r="H209" s="212"/>
      <c r="I209" s="215"/>
      <c r="J209" s="226">
        <f>BK209</f>
        <v>0</v>
      </c>
      <c r="K209" s="212"/>
      <c r="L209" s="217"/>
      <c r="M209" s="218"/>
      <c r="N209" s="219"/>
      <c r="O209" s="219"/>
      <c r="P209" s="220">
        <f>P210</f>
        <v>0</v>
      </c>
      <c r="Q209" s="219"/>
      <c r="R209" s="220">
        <f>R210</f>
        <v>0</v>
      </c>
      <c r="S209" s="219"/>
      <c r="T209" s="221">
        <f>T210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22" t="s">
        <v>82</v>
      </c>
      <c r="AT209" s="223" t="s">
        <v>74</v>
      </c>
      <c r="AU209" s="223" t="s">
        <v>82</v>
      </c>
      <c r="AY209" s="222" t="s">
        <v>189</v>
      </c>
      <c r="BK209" s="224">
        <f>BK210</f>
        <v>0</v>
      </c>
    </row>
    <row r="210" s="2" customFormat="1" ht="16.5" customHeight="1">
      <c r="A210" s="39"/>
      <c r="B210" s="40"/>
      <c r="C210" s="227" t="s">
        <v>7</v>
      </c>
      <c r="D210" s="227" t="s">
        <v>191</v>
      </c>
      <c r="E210" s="228" t="s">
        <v>561</v>
      </c>
      <c r="F210" s="229" t="s">
        <v>562</v>
      </c>
      <c r="G210" s="230" t="s">
        <v>234</v>
      </c>
      <c r="H210" s="231">
        <v>359.5</v>
      </c>
      <c r="I210" s="232"/>
      <c r="J210" s="231">
        <f>ROUND(I210*H210,2)</f>
        <v>0</v>
      </c>
      <c r="K210" s="229" t="s">
        <v>195</v>
      </c>
      <c r="L210" s="45"/>
      <c r="M210" s="292" t="s">
        <v>1</v>
      </c>
      <c r="N210" s="293" t="s">
        <v>40</v>
      </c>
      <c r="O210" s="294"/>
      <c r="P210" s="295">
        <f>O210*H210</f>
        <v>0</v>
      </c>
      <c r="Q210" s="295">
        <v>0</v>
      </c>
      <c r="R210" s="295">
        <f>Q210*H210</f>
        <v>0</v>
      </c>
      <c r="S210" s="295">
        <v>0</v>
      </c>
      <c r="T210" s="296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7" t="s">
        <v>196</v>
      </c>
      <c r="AT210" s="237" t="s">
        <v>191</v>
      </c>
      <c r="AU210" s="237" t="s">
        <v>84</v>
      </c>
      <c r="AY210" s="18" t="s">
        <v>189</v>
      </c>
      <c r="BE210" s="238">
        <f>IF(N210="základní",J210,0)</f>
        <v>0</v>
      </c>
      <c r="BF210" s="238">
        <f>IF(N210="snížená",J210,0)</f>
        <v>0</v>
      </c>
      <c r="BG210" s="238">
        <f>IF(N210="zákl. přenesená",J210,0)</f>
        <v>0</v>
      </c>
      <c r="BH210" s="238">
        <f>IF(N210="sníž. přenesená",J210,0)</f>
        <v>0</v>
      </c>
      <c r="BI210" s="238">
        <f>IF(N210="nulová",J210,0)</f>
        <v>0</v>
      </c>
      <c r="BJ210" s="18" t="s">
        <v>82</v>
      </c>
      <c r="BK210" s="238">
        <f>ROUND(I210*H210,2)</f>
        <v>0</v>
      </c>
      <c r="BL210" s="18" t="s">
        <v>196</v>
      </c>
      <c r="BM210" s="237" t="s">
        <v>563</v>
      </c>
    </row>
    <row r="211" s="2" customFormat="1" ht="6.96" customHeight="1">
      <c r="A211" s="39"/>
      <c r="B211" s="67"/>
      <c r="C211" s="68"/>
      <c r="D211" s="68"/>
      <c r="E211" s="68"/>
      <c r="F211" s="68"/>
      <c r="G211" s="68"/>
      <c r="H211" s="68"/>
      <c r="I211" s="68"/>
      <c r="J211" s="68"/>
      <c r="K211" s="68"/>
      <c r="L211" s="45"/>
      <c r="M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</row>
  </sheetData>
  <sheetProtection sheet="1" autoFilter="0" formatColumns="0" formatRows="0" objects="1" scenarios="1" spinCount="100000" saltValue="vbZWh5Yc1SYMHP3NDWEVb/tpdsMpnUXuTne8JAd8oqqlzlLaNVskZOSNs1MvbVx0yJA4qHOk9MHl4bBtBTbwmQ==" hashValue="9NcyoOXZdDRRkEIjSNLIdjqJvv7VknWZDkmHegI1e0Eju2sUyVLDjLTNhOoKS4/yxBusuAdZbRfkiV0vK1Hw3g==" algorithmName="SHA-512" password="CC35"/>
  <autoFilter ref="C127:K21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6:H116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104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84</v>
      </c>
    </row>
    <row r="4" s="1" customFormat="1" ht="24.96" customHeight="1">
      <c r="B4" s="21"/>
      <c r="D4" s="149" t="s">
        <v>159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NAPOJENÍ ROKYCANSKA NA DÁLNICI D5, I. ETAPA</v>
      </c>
      <c r="F7" s="151"/>
      <c r="G7" s="151"/>
      <c r="H7" s="151"/>
      <c r="L7" s="21"/>
    </row>
    <row r="8" s="1" customFormat="1" ht="12" customHeight="1">
      <c r="B8" s="21"/>
      <c r="D8" s="151" t="s">
        <v>160</v>
      </c>
      <c r="L8" s="21"/>
    </row>
    <row r="9" s="2" customFormat="1" ht="16.5" customHeight="1">
      <c r="A9" s="39"/>
      <c r="B9" s="45"/>
      <c r="C9" s="39"/>
      <c r="D9" s="39"/>
      <c r="E9" s="152" t="s">
        <v>161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162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30" customHeight="1">
      <c r="A11" s="39"/>
      <c r="B11" s="45"/>
      <c r="C11" s="39"/>
      <c r="D11" s="39"/>
      <c r="E11" s="153" t="s">
        <v>564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20</v>
      </c>
      <c r="E14" s="39"/>
      <c r="F14" s="142" t="s">
        <v>21</v>
      </c>
      <c r="G14" s="39"/>
      <c r="H14" s="39"/>
      <c r="I14" s="151" t="s">
        <v>22</v>
      </c>
      <c r="J14" s="154" t="str">
        <f>'Rekapitulace stavby'!AN8</f>
        <v>26. 4. 2022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1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28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30</v>
      </c>
      <c r="E22" s="39"/>
      <c r="F22" s="39"/>
      <c r="G22" s="39"/>
      <c r="H22" s="39"/>
      <c r="I22" s="151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1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33</v>
      </c>
      <c r="E25" s="39"/>
      <c r="F25" s="39"/>
      <c r="G25" s="39"/>
      <c r="H25" s="39"/>
      <c r="I25" s="151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26</v>
      </c>
      <c r="F26" s="39"/>
      <c r="G26" s="39"/>
      <c r="H26" s="39"/>
      <c r="I26" s="151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34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35</v>
      </c>
      <c r="E32" s="39"/>
      <c r="F32" s="39"/>
      <c r="G32" s="39"/>
      <c r="H32" s="39"/>
      <c r="I32" s="39"/>
      <c r="J32" s="161">
        <f>ROUND(J126,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37</v>
      </c>
      <c r="G34" s="39"/>
      <c r="H34" s="39"/>
      <c r="I34" s="162" t="s">
        <v>36</v>
      </c>
      <c r="J34" s="162" t="s">
        <v>38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39</v>
      </c>
      <c r="E35" s="151" t="s">
        <v>40</v>
      </c>
      <c r="F35" s="164">
        <f>ROUND((SUM(BE126:BE173)),  2)</f>
        <v>0</v>
      </c>
      <c r="G35" s="39"/>
      <c r="H35" s="39"/>
      <c r="I35" s="165">
        <v>0.20999999999999999</v>
      </c>
      <c r="J35" s="164">
        <f>ROUND(((SUM(BE126:BE173))*I35),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41</v>
      </c>
      <c r="F36" s="164">
        <f>ROUND((SUM(BF126:BF173)),  2)</f>
        <v>0</v>
      </c>
      <c r="G36" s="39"/>
      <c r="H36" s="39"/>
      <c r="I36" s="165">
        <v>0.14999999999999999</v>
      </c>
      <c r="J36" s="164">
        <f>ROUND(((SUM(BF126:BF173))*I36),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42</v>
      </c>
      <c r="F37" s="164">
        <f>ROUND((SUM(BG126:BG173)),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43</v>
      </c>
      <c r="F38" s="164">
        <f>ROUND((SUM(BH126:BH173)),  2)</f>
        <v>0</v>
      </c>
      <c r="G38" s="39"/>
      <c r="H38" s="39"/>
      <c r="I38" s="165">
        <v>0.14999999999999999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44</v>
      </c>
      <c r="F39" s="164">
        <f>ROUND((SUM(BI126:BI173)),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45</v>
      </c>
      <c r="E41" s="168"/>
      <c r="F41" s="168"/>
      <c r="G41" s="169" t="s">
        <v>46</v>
      </c>
      <c r="H41" s="170" t="s">
        <v>47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48</v>
      </c>
      <c r="E50" s="174"/>
      <c r="F50" s="174"/>
      <c r="G50" s="173" t="s">
        <v>49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50</v>
      </c>
      <c r="E61" s="176"/>
      <c r="F61" s="177" t="s">
        <v>51</v>
      </c>
      <c r="G61" s="175" t="s">
        <v>50</v>
      </c>
      <c r="H61" s="176"/>
      <c r="I61" s="176"/>
      <c r="J61" s="178" t="s">
        <v>51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52</v>
      </c>
      <c r="E65" s="179"/>
      <c r="F65" s="179"/>
      <c r="G65" s="173" t="s">
        <v>53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50</v>
      </c>
      <c r="E76" s="176"/>
      <c r="F76" s="177" t="s">
        <v>51</v>
      </c>
      <c r="G76" s="175" t="s">
        <v>50</v>
      </c>
      <c r="H76" s="176"/>
      <c r="I76" s="176"/>
      <c r="J76" s="178" t="s">
        <v>51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164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NAPOJENÍ ROKYCANSKA NA DÁLNICI D5, I. ETAPA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160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161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162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30" customHeight="1">
      <c r="A89" s="39"/>
      <c r="B89" s="40"/>
      <c r="C89" s="41"/>
      <c r="D89" s="41"/>
      <c r="E89" s="77" t="str">
        <f>E11</f>
        <v xml:space="preserve">01.6 - SO 301-6  Přeložka bezejmenné vodoteče v km 1,043 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Rokycansko</v>
      </c>
      <c r="G91" s="41"/>
      <c r="H91" s="41"/>
      <c r="I91" s="33" t="s">
        <v>22</v>
      </c>
      <c r="J91" s="80" t="str">
        <f>IF(J14="","",J14)</f>
        <v>26. 4. 2022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 xml:space="preserve"> </v>
      </c>
      <c r="G93" s="41"/>
      <c r="H93" s="41"/>
      <c r="I93" s="33" t="s">
        <v>30</v>
      </c>
      <c r="J93" s="37" t="str">
        <f>E23</f>
        <v>Ing. J. Egermaier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165</v>
      </c>
      <c r="D96" s="186"/>
      <c r="E96" s="186"/>
      <c r="F96" s="186"/>
      <c r="G96" s="186"/>
      <c r="H96" s="186"/>
      <c r="I96" s="186"/>
      <c r="J96" s="187" t="s">
        <v>166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167</v>
      </c>
      <c r="D98" s="41"/>
      <c r="E98" s="41"/>
      <c r="F98" s="41"/>
      <c r="G98" s="41"/>
      <c r="H98" s="41"/>
      <c r="I98" s="41"/>
      <c r="J98" s="111">
        <f>J126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168</v>
      </c>
    </row>
    <row r="99" s="9" customFormat="1" ht="24.96" customHeight="1">
      <c r="A99" s="9"/>
      <c r="B99" s="189"/>
      <c r="C99" s="190"/>
      <c r="D99" s="191" t="s">
        <v>169</v>
      </c>
      <c r="E99" s="192"/>
      <c r="F99" s="192"/>
      <c r="G99" s="192"/>
      <c r="H99" s="192"/>
      <c r="I99" s="192"/>
      <c r="J99" s="193">
        <f>J127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4"/>
      <c r="D100" s="196" t="s">
        <v>170</v>
      </c>
      <c r="E100" s="197"/>
      <c r="F100" s="197"/>
      <c r="G100" s="197"/>
      <c r="H100" s="197"/>
      <c r="I100" s="197"/>
      <c r="J100" s="198">
        <f>J128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4"/>
      <c r="D101" s="196" t="s">
        <v>171</v>
      </c>
      <c r="E101" s="197"/>
      <c r="F101" s="197"/>
      <c r="G101" s="197"/>
      <c r="H101" s="197"/>
      <c r="I101" s="197"/>
      <c r="J101" s="198">
        <f>J149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5"/>
      <c r="C102" s="134"/>
      <c r="D102" s="196" t="s">
        <v>172</v>
      </c>
      <c r="E102" s="197"/>
      <c r="F102" s="197"/>
      <c r="G102" s="197"/>
      <c r="H102" s="197"/>
      <c r="I102" s="197"/>
      <c r="J102" s="198">
        <f>J153</f>
        <v>0</v>
      </c>
      <c r="K102" s="134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4"/>
      <c r="D103" s="196" t="s">
        <v>565</v>
      </c>
      <c r="E103" s="197"/>
      <c r="F103" s="197"/>
      <c r="G103" s="197"/>
      <c r="H103" s="197"/>
      <c r="I103" s="197"/>
      <c r="J103" s="198">
        <f>J168</f>
        <v>0</v>
      </c>
      <c r="K103" s="134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5"/>
      <c r="C104" s="134"/>
      <c r="D104" s="196" t="s">
        <v>173</v>
      </c>
      <c r="E104" s="197"/>
      <c r="F104" s="197"/>
      <c r="G104" s="197"/>
      <c r="H104" s="197"/>
      <c r="I104" s="197"/>
      <c r="J104" s="198">
        <f>J172</f>
        <v>0</v>
      </c>
      <c r="K104" s="134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10" s="2" customFormat="1" ht="6.96" customHeight="1">
      <c r="A110" s="39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174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184" t="str">
        <f>E7</f>
        <v>NAPOJENÍ ROKYCANSKA NA DÁLNICI D5, I. ETAPA</v>
      </c>
      <c r="F114" s="33"/>
      <c r="G114" s="33"/>
      <c r="H114" s="33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1" customFormat="1" ht="12" customHeight="1">
      <c r="B115" s="22"/>
      <c r="C115" s="33" t="s">
        <v>160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4" t="s">
        <v>161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162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30" customHeight="1">
      <c r="A118" s="39"/>
      <c r="B118" s="40"/>
      <c r="C118" s="41"/>
      <c r="D118" s="41"/>
      <c r="E118" s="77" t="str">
        <f>E11</f>
        <v xml:space="preserve">01.6 - SO 301-6  Přeložka bezejmenné vodoteče v km 1,043 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F14</f>
        <v>Rokycansko</v>
      </c>
      <c r="G120" s="41"/>
      <c r="H120" s="41"/>
      <c r="I120" s="33" t="s">
        <v>22</v>
      </c>
      <c r="J120" s="80" t="str">
        <f>IF(J14="","",J14)</f>
        <v>26. 4. 2022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24</v>
      </c>
      <c r="D122" s="41"/>
      <c r="E122" s="41"/>
      <c r="F122" s="28" t="str">
        <f>E17</f>
        <v xml:space="preserve"> </v>
      </c>
      <c r="G122" s="41"/>
      <c r="H122" s="41"/>
      <c r="I122" s="33" t="s">
        <v>30</v>
      </c>
      <c r="J122" s="37" t="str">
        <f>E23</f>
        <v>Ing. J. Egermaier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IF(E20="","",E20)</f>
        <v>Vyplň údaj</v>
      </c>
      <c r="G123" s="41"/>
      <c r="H123" s="41"/>
      <c r="I123" s="33" t="s">
        <v>33</v>
      </c>
      <c r="J123" s="37" t="str">
        <f>E26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0"/>
      <c r="B125" s="201"/>
      <c r="C125" s="202" t="s">
        <v>175</v>
      </c>
      <c r="D125" s="203" t="s">
        <v>60</v>
      </c>
      <c r="E125" s="203" t="s">
        <v>56</v>
      </c>
      <c r="F125" s="203" t="s">
        <v>57</v>
      </c>
      <c r="G125" s="203" t="s">
        <v>176</v>
      </c>
      <c r="H125" s="203" t="s">
        <v>177</v>
      </c>
      <c r="I125" s="203" t="s">
        <v>178</v>
      </c>
      <c r="J125" s="203" t="s">
        <v>166</v>
      </c>
      <c r="K125" s="204" t="s">
        <v>179</v>
      </c>
      <c r="L125" s="205"/>
      <c r="M125" s="101" t="s">
        <v>1</v>
      </c>
      <c r="N125" s="102" t="s">
        <v>39</v>
      </c>
      <c r="O125" s="102" t="s">
        <v>180</v>
      </c>
      <c r="P125" s="102" t="s">
        <v>181</v>
      </c>
      <c r="Q125" s="102" t="s">
        <v>182</v>
      </c>
      <c r="R125" s="102" t="s">
        <v>183</v>
      </c>
      <c r="S125" s="102" t="s">
        <v>184</v>
      </c>
      <c r="T125" s="103" t="s">
        <v>185</v>
      </c>
      <c r="U125" s="200"/>
      <c r="V125" s="200"/>
      <c r="W125" s="200"/>
      <c r="X125" s="200"/>
      <c r="Y125" s="200"/>
      <c r="Z125" s="200"/>
      <c r="AA125" s="200"/>
      <c r="AB125" s="200"/>
      <c r="AC125" s="200"/>
      <c r="AD125" s="200"/>
      <c r="AE125" s="200"/>
    </row>
    <row r="126" s="2" customFormat="1" ht="22.8" customHeight="1">
      <c r="A126" s="39"/>
      <c r="B126" s="40"/>
      <c r="C126" s="108" t="s">
        <v>186</v>
      </c>
      <c r="D126" s="41"/>
      <c r="E126" s="41"/>
      <c r="F126" s="41"/>
      <c r="G126" s="41"/>
      <c r="H126" s="41"/>
      <c r="I126" s="41"/>
      <c r="J126" s="206">
        <f>BK126</f>
        <v>0</v>
      </c>
      <c r="K126" s="41"/>
      <c r="L126" s="45"/>
      <c r="M126" s="104"/>
      <c r="N126" s="207"/>
      <c r="O126" s="105"/>
      <c r="P126" s="208">
        <f>P127</f>
        <v>0</v>
      </c>
      <c r="Q126" s="105"/>
      <c r="R126" s="208">
        <f>R127</f>
        <v>32.625079999999997</v>
      </c>
      <c r="S126" s="105"/>
      <c r="T126" s="209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74</v>
      </c>
      <c r="AU126" s="18" t="s">
        <v>168</v>
      </c>
      <c r="BK126" s="210">
        <f>BK127</f>
        <v>0</v>
      </c>
    </row>
    <row r="127" s="12" customFormat="1" ht="25.92" customHeight="1">
      <c r="A127" s="12"/>
      <c r="B127" s="211"/>
      <c r="C127" s="212"/>
      <c r="D127" s="213" t="s">
        <v>74</v>
      </c>
      <c r="E127" s="214" t="s">
        <v>187</v>
      </c>
      <c r="F127" s="214" t="s">
        <v>188</v>
      </c>
      <c r="G127" s="212"/>
      <c r="H127" s="212"/>
      <c r="I127" s="215"/>
      <c r="J127" s="216">
        <f>BK127</f>
        <v>0</v>
      </c>
      <c r="K127" s="212"/>
      <c r="L127" s="217"/>
      <c r="M127" s="218"/>
      <c r="N127" s="219"/>
      <c r="O127" s="219"/>
      <c r="P127" s="220">
        <f>P128+P149+P153+P168+P172</f>
        <v>0</v>
      </c>
      <c r="Q127" s="219"/>
      <c r="R127" s="220">
        <f>R128+R149+R153+R168+R172</f>
        <v>32.625079999999997</v>
      </c>
      <c r="S127" s="219"/>
      <c r="T127" s="221">
        <f>T128+T149+T153+T168+T172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2" t="s">
        <v>82</v>
      </c>
      <c r="AT127" s="223" t="s">
        <v>74</v>
      </c>
      <c r="AU127" s="223" t="s">
        <v>75</v>
      </c>
      <c r="AY127" s="222" t="s">
        <v>189</v>
      </c>
      <c r="BK127" s="224">
        <f>BK128+BK149+BK153+BK168+BK172</f>
        <v>0</v>
      </c>
    </row>
    <row r="128" s="12" customFormat="1" ht="22.8" customHeight="1">
      <c r="A128" s="12"/>
      <c r="B128" s="211"/>
      <c r="C128" s="212"/>
      <c r="D128" s="213" t="s">
        <v>74</v>
      </c>
      <c r="E128" s="225" t="s">
        <v>82</v>
      </c>
      <c r="F128" s="225" t="s">
        <v>190</v>
      </c>
      <c r="G128" s="212"/>
      <c r="H128" s="212"/>
      <c r="I128" s="215"/>
      <c r="J128" s="226">
        <f>BK128</f>
        <v>0</v>
      </c>
      <c r="K128" s="212"/>
      <c r="L128" s="217"/>
      <c r="M128" s="218"/>
      <c r="N128" s="219"/>
      <c r="O128" s="219"/>
      <c r="P128" s="220">
        <f>SUM(P129:P148)</f>
        <v>0</v>
      </c>
      <c r="Q128" s="219"/>
      <c r="R128" s="220">
        <f>SUM(R129:R148)</f>
        <v>0</v>
      </c>
      <c r="S128" s="219"/>
      <c r="T128" s="221">
        <f>SUM(T129:T148)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2" t="s">
        <v>82</v>
      </c>
      <c r="AT128" s="223" t="s">
        <v>74</v>
      </c>
      <c r="AU128" s="223" t="s">
        <v>82</v>
      </c>
      <c r="AY128" s="222" t="s">
        <v>189</v>
      </c>
      <c r="BK128" s="224">
        <f>SUM(BK129:BK148)</f>
        <v>0</v>
      </c>
    </row>
    <row r="129" s="2" customFormat="1" ht="24.15" customHeight="1">
      <c r="A129" s="39"/>
      <c r="B129" s="40"/>
      <c r="C129" s="227" t="s">
        <v>82</v>
      </c>
      <c r="D129" s="227" t="s">
        <v>191</v>
      </c>
      <c r="E129" s="228" t="s">
        <v>192</v>
      </c>
      <c r="F129" s="229" t="s">
        <v>193</v>
      </c>
      <c r="G129" s="230" t="s">
        <v>194</v>
      </c>
      <c r="H129" s="231">
        <v>60</v>
      </c>
      <c r="I129" s="232"/>
      <c r="J129" s="231">
        <f>ROUND(I129*H129,2)</f>
        <v>0</v>
      </c>
      <c r="K129" s="229" t="s">
        <v>195</v>
      </c>
      <c r="L129" s="45"/>
      <c r="M129" s="233" t="s">
        <v>1</v>
      </c>
      <c r="N129" s="234" t="s">
        <v>40</v>
      </c>
      <c r="O129" s="92"/>
      <c r="P129" s="235">
        <f>O129*H129</f>
        <v>0</v>
      </c>
      <c r="Q129" s="235">
        <v>0</v>
      </c>
      <c r="R129" s="235">
        <f>Q129*H129</f>
        <v>0</v>
      </c>
      <c r="S129" s="235">
        <v>0</v>
      </c>
      <c r="T129" s="236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7" t="s">
        <v>196</v>
      </c>
      <c r="AT129" s="237" t="s">
        <v>191</v>
      </c>
      <c r="AU129" s="237" t="s">
        <v>84</v>
      </c>
      <c r="AY129" s="18" t="s">
        <v>189</v>
      </c>
      <c r="BE129" s="238">
        <f>IF(N129="základní",J129,0)</f>
        <v>0</v>
      </c>
      <c r="BF129" s="238">
        <f>IF(N129="snížená",J129,0)</f>
        <v>0</v>
      </c>
      <c r="BG129" s="238">
        <f>IF(N129="zákl. přenesená",J129,0)</f>
        <v>0</v>
      </c>
      <c r="BH129" s="238">
        <f>IF(N129="sníž. přenesená",J129,0)</f>
        <v>0</v>
      </c>
      <c r="BI129" s="238">
        <f>IF(N129="nulová",J129,0)</f>
        <v>0</v>
      </c>
      <c r="BJ129" s="18" t="s">
        <v>82</v>
      </c>
      <c r="BK129" s="238">
        <f>ROUND(I129*H129,2)</f>
        <v>0</v>
      </c>
      <c r="BL129" s="18" t="s">
        <v>196</v>
      </c>
      <c r="BM129" s="237" t="s">
        <v>566</v>
      </c>
    </row>
    <row r="130" s="13" customFormat="1">
      <c r="A130" s="13"/>
      <c r="B130" s="239"/>
      <c r="C130" s="240"/>
      <c r="D130" s="241" t="s">
        <v>198</v>
      </c>
      <c r="E130" s="242" t="s">
        <v>1</v>
      </c>
      <c r="F130" s="243" t="s">
        <v>567</v>
      </c>
      <c r="G130" s="240"/>
      <c r="H130" s="244">
        <v>60</v>
      </c>
      <c r="I130" s="245"/>
      <c r="J130" s="240"/>
      <c r="K130" s="240"/>
      <c r="L130" s="246"/>
      <c r="M130" s="247"/>
      <c r="N130" s="248"/>
      <c r="O130" s="248"/>
      <c r="P130" s="248"/>
      <c r="Q130" s="248"/>
      <c r="R130" s="248"/>
      <c r="S130" s="248"/>
      <c r="T130" s="249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0" t="s">
        <v>198</v>
      </c>
      <c r="AU130" s="250" t="s">
        <v>84</v>
      </c>
      <c r="AV130" s="13" t="s">
        <v>84</v>
      </c>
      <c r="AW130" s="13" t="s">
        <v>32</v>
      </c>
      <c r="AX130" s="13" t="s">
        <v>82</v>
      </c>
      <c r="AY130" s="250" t="s">
        <v>189</v>
      </c>
    </row>
    <row r="131" s="2" customFormat="1" ht="33" customHeight="1">
      <c r="A131" s="39"/>
      <c r="B131" s="40"/>
      <c r="C131" s="227" t="s">
        <v>84</v>
      </c>
      <c r="D131" s="227" t="s">
        <v>191</v>
      </c>
      <c r="E131" s="228" t="s">
        <v>568</v>
      </c>
      <c r="F131" s="229" t="s">
        <v>569</v>
      </c>
      <c r="G131" s="230" t="s">
        <v>202</v>
      </c>
      <c r="H131" s="231">
        <v>105.90000000000001</v>
      </c>
      <c r="I131" s="232"/>
      <c r="J131" s="231">
        <f>ROUND(I131*H131,2)</f>
        <v>0</v>
      </c>
      <c r="K131" s="229" t="s">
        <v>195</v>
      </c>
      <c r="L131" s="45"/>
      <c r="M131" s="233" t="s">
        <v>1</v>
      </c>
      <c r="N131" s="234" t="s">
        <v>40</v>
      </c>
      <c r="O131" s="92"/>
      <c r="P131" s="235">
        <f>O131*H131</f>
        <v>0</v>
      </c>
      <c r="Q131" s="235">
        <v>0</v>
      </c>
      <c r="R131" s="235">
        <f>Q131*H131</f>
        <v>0</v>
      </c>
      <c r="S131" s="235">
        <v>0</v>
      </c>
      <c r="T131" s="236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7" t="s">
        <v>196</v>
      </c>
      <c r="AT131" s="237" t="s">
        <v>191</v>
      </c>
      <c r="AU131" s="237" t="s">
        <v>84</v>
      </c>
      <c r="AY131" s="18" t="s">
        <v>189</v>
      </c>
      <c r="BE131" s="238">
        <f>IF(N131="základní",J131,0)</f>
        <v>0</v>
      </c>
      <c r="BF131" s="238">
        <f>IF(N131="snížená",J131,0)</f>
        <v>0</v>
      </c>
      <c r="BG131" s="238">
        <f>IF(N131="zákl. přenesená",J131,0)</f>
        <v>0</v>
      </c>
      <c r="BH131" s="238">
        <f>IF(N131="sníž. přenesená",J131,0)</f>
        <v>0</v>
      </c>
      <c r="BI131" s="238">
        <f>IF(N131="nulová",J131,0)</f>
        <v>0</v>
      </c>
      <c r="BJ131" s="18" t="s">
        <v>82</v>
      </c>
      <c r="BK131" s="238">
        <f>ROUND(I131*H131,2)</f>
        <v>0</v>
      </c>
      <c r="BL131" s="18" t="s">
        <v>196</v>
      </c>
      <c r="BM131" s="237" t="s">
        <v>570</v>
      </c>
    </row>
    <row r="132" s="14" customFormat="1">
      <c r="A132" s="14"/>
      <c r="B132" s="251"/>
      <c r="C132" s="252"/>
      <c r="D132" s="241" t="s">
        <v>198</v>
      </c>
      <c r="E132" s="253" t="s">
        <v>1</v>
      </c>
      <c r="F132" s="254" t="s">
        <v>571</v>
      </c>
      <c r="G132" s="252"/>
      <c r="H132" s="253" t="s">
        <v>1</v>
      </c>
      <c r="I132" s="255"/>
      <c r="J132" s="252"/>
      <c r="K132" s="252"/>
      <c r="L132" s="256"/>
      <c r="M132" s="257"/>
      <c r="N132" s="258"/>
      <c r="O132" s="258"/>
      <c r="P132" s="258"/>
      <c r="Q132" s="258"/>
      <c r="R132" s="258"/>
      <c r="S132" s="258"/>
      <c r="T132" s="259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60" t="s">
        <v>198</v>
      </c>
      <c r="AU132" s="260" t="s">
        <v>84</v>
      </c>
      <c r="AV132" s="14" t="s">
        <v>82</v>
      </c>
      <c r="AW132" s="14" t="s">
        <v>32</v>
      </c>
      <c r="AX132" s="14" t="s">
        <v>75</v>
      </c>
      <c r="AY132" s="260" t="s">
        <v>189</v>
      </c>
    </row>
    <row r="133" s="13" customFormat="1">
      <c r="A133" s="13"/>
      <c r="B133" s="239"/>
      <c r="C133" s="240"/>
      <c r="D133" s="241" t="s">
        <v>198</v>
      </c>
      <c r="E133" s="242" t="s">
        <v>1</v>
      </c>
      <c r="F133" s="243" t="s">
        <v>572</v>
      </c>
      <c r="G133" s="240"/>
      <c r="H133" s="244">
        <v>100.09999999999999</v>
      </c>
      <c r="I133" s="245"/>
      <c r="J133" s="240"/>
      <c r="K133" s="240"/>
      <c r="L133" s="246"/>
      <c r="M133" s="247"/>
      <c r="N133" s="248"/>
      <c r="O133" s="248"/>
      <c r="P133" s="248"/>
      <c r="Q133" s="248"/>
      <c r="R133" s="248"/>
      <c r="S133" s="248"/>
      <c r="T133" s="249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0" t="s">
        <v>198</v>
      </c>
      <c r="AU133" s="250" t="s">
        <v>84</v>
      </c>
      <c r="AV133" s="13" t="s">
        <v>84</v>
      </c>
      <c r="AW133" s="13" t="s">
        <v>32</v>
      </c>
      <c r="AX133" s="13" t="s">
        <v>75</v>
      </c>
      <c r="AY133" s="250" t="s">
        <v>189</v>
      </c>
    </row>
    <row r="134" s="13" customFormat="1">
      <c r="A134" s="13"/>
      <c r="B134" s="239"/>
      <c r="C134" s="240"/>
      <c r="D134" s="241" t="s">
        <v>198</v>
      </c>
      <c r="E134" s="242" t="s">
        <v>1</v>
      </c>
      <c r="F134" s="243" t="s">
        <v>573</v>
      </c>
      <c r="G134" s="240"/>
      <c r="H134" s="244">
        <v>5.7999999999999998</v>
      </c>
      <c r="I134" s="245"/>
      <c r="J134" s="240"/>
      <c r="K134" s="240"/>
      <c r="L134" s="246"/>
      <c r="M134" s="247"/>
      <c r="N134" s="248"/>
      <c r="O134" s="248"/>
      <c r="P134" s="248"/>
      <c r="Q134" s="248"/>
      <c r="R134" s="248"/>
      <c r="S134" s="248"/>
      <c r="T134" s="249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0" t="s">
        <v>198</v>
      </c>
      <c r="AU134" s="250" t="s">
        <v>84</v>
      </c>
      <c r="AV134" s="13" t="s">
        <v>84</v>
      </c>
      <c r="AW134" s="13" t="s">
        <v>32</v>
      </c>
      <c r="AX134" s="13" t="s">
        <v>75</v>
      </c>
      <c r="AY134" s="250" t="s">
        <v>189</v>
      </c>
    </row>
    <row r="135" s="15" customFormat="1">
      <c r="A135" s="15"/>
      <c r="B135" s="261"/>
      <c r="C135" s="262"/>
      <c r="D135" s="241" t="s">
        <v>198</v>
      </c>
      <c r="E135" s="263" t="s">
        <v>1</v>
      </c>
      <c r="F135" s="264" t="s">
        <v>211</v>
      </c>
      <c r="G135" s="262"/>
      <c r="H135" s="265">
        <v>105.90000000000001</v>
      </c>
      <c r="I135" s="266"/>
      <c r="J135" s="262"/>
      <c r="K135" s="262"/>
      <c r="L135" s="267"/>
      <c r="M135" s="268"/>
      <c r="N135" s="269"/>
      <c r="O135" s="269"/>
      <c r="P135" s="269"/>
      <c r="Q135" s="269"/>
      <c r="R135" s="269"/>
      <c r="S135" s="269"/>
      <c r="T135" s="270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71" t="s">
        <v>198</v>
      </c>
      <c r="AU135" s="271" t="s">
        <v>84</v>
      </c>
      <c r="AV135" s="15" t="s">
        <v>196</v>
      </c>
      <c r="AW135" s="15" t="s">
        <v>32</v>
      </c>
      <c r="AX135" s="15" t="s">
        <v>82</v>
      </c>
      <c r="AY135" s="271" t="s">
        <v>189</v>
      </c>
    </row>
    <row r="136" s="2" customFormat="1" ht="37.8" customHeight="1">
      <c r="A136" s="39"/>
      <c r="B136" s="40"/>
      <c r="C136" s="227" t="s">
        <v>212</v>
      </c>
      <c r="D136" s="227" t="s">
        <v>191</v>
      </c>
      <c r="E136" s="228" t="s">
        <v>323</v>
      </c>
      <c r="F136" s="229" t="s">
        <v>324</v>
      </c>
      <c r="G136" s="230" t="s">
        <v>202</v>
      </c>
      <c r="H136" s="231">
        <v>106.90000000000001</v>
      </c>
      <c r="I136" s="232"/>
      <c r="J136" s="231">
        <f>ROUND(I136*H136,2)</f>
        <v>0</v>
      </c>
      <c r="K136" s="229" t="s">
        <v>195</v>
      </c>
      <c r="L136" s="45"/>
      <c r="M136" s="233" t="s">
        <v>1</v>
      </c>
      <c r="N136" s="234" t="s">
        <v>40</v>
      </c>
      <c r="O136" s="92"/>
      <c r="P136" s="235">
        <f>O136*H136</f>
        <v>0</v>
      </c>
      <c r="Q136" s="235">
        <v>0</v>
      </c>
      <c r="R136" s="235">
        <f>Q136*H136</f>
        <v>0</v>
      </c>
      <c r="S136" s="235">
        <v>0</v>
      </c>
      <c r="T136" s="236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7" t="s">
        <v>196</v>
      </c>
      <c r="AT136" s="237" t="s">
        <v>191</v>
      </c>
      <c r="AU136" s="237" t="s">
        <v>84</v>
      </c>
      <c r="AY136" s="18" t="s">
        <v>189</v>
      </c>
      <c r="BE136" s="238">
        <f>IF(N136="základní",J136,0)</f>
        <v>0</v>
      </c>
      <c r="BF136" s="238">
        <f>IF(N136="snížená",J136,0)</f>
        <v>0</v>
      </c>
      <c r="BG136" s="238">
        <f>IF(N136="zákl. přenesená",J136,0)</f>
        <v>0</v>
      </c>
      <c r="BH136" s="238">
        <f>IF(N136="sníž. přenesená",J136,0)</f>
        <v>0</v>
      </c>
      <c r="BI136" s="238">
        <f>IF(N136="nulová",J136,0)</f>
        <v>0</v>
      </c>
      <c r="BJ136" s="18" t="s">
        <v>82</v>
      </c>
      <c r="BK136" s="238">
        <f>ROUND(I136*H136,2)</f>
        <v>0</v>
      </c>
      <c r="BL136" s="18" t="s">
        <v>196</v>
      </c>
      <c r="BM136" s="237" t="s">
        <v>574</v>
      </c>
    </row>
    <row r="137" s="14" customFormat="1">
      <c r="A137" s="14"/>
      <c r="B137" s="251"/>
      <c r="C137" s="252"/>
      <c r="D137" s="241" t="s">
        <v>198</v>
      </c>
      <c r="E137" s="253" t="s">
        <v>1</v>
      </c>
      <c r="F137" s="254" t="s">
        <v>575</v>
      </c>
      <c r="G137" s="252"/>
      <c r="H137" s="253" t="s">
        <v>1</v>
      </c>
      <c r="I137" s="255"/>
      <c r="J137" s="252"/>
      <c r="K137" s="252"/>
      <c r="L137" s="256"/>
      <c r="M137" s="257"/>
      <c r="N137" s="258"/>
      <c r="O137" s="258"/>
      <c r="P137" s="258"/>
      <c r="Q137" s="258"/>
      <c r="R137" s="258"/>
      <c r="S137" s="258"/>
      <c r="T137" s="259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0" t="s">
        <v>198</v>
      </c>
      <c r="AU137" s="260" t="s">
        <v>84</v>
      </c>
      <c r="AV137" s="14" t="s">
        <v>82</v>
      </c>
      <c r="AW137" s="14" t="s">
        <v>32</v>
      </c>
      <c r="AX137" s="14" t="s">
        <v>75</v>
      </c>
      <c r="AY137" s="260" t="s">
        <v>189</v>
      </c>
    </row>
    <row r="138" s="14" customFormat="1">
      <c r="A138" s="14"/>
      <c r="B138" s="251"/>
      <c r="C138" s="252"/>
      <c r="D138" s="241" t="s">
        <v>198</v>
      </c>
      <c r="E138" s="253" t="s">
        <v>1</v>
      </c>
      <c r="F138" s="254" t="s">
        <v>576</v>
      </c>
      <c r="G138" s="252"/>
      <c r="H138" s="253" t="s">
        <v>1</v>
      </c>
      <c r="I138" s="255"/>
      <c r="J138" s="252"/>
      <c r="K138" s="252"/>
      <c r="L138" s="256"/>
      <c r="M138" s="257"/>
      <c r="N138" s="258"/>
      <c r="O138" s="258"/>
      <c r="P138" s="258"/>
      <c r="Q138" s="258"/>
      <c r="R138" s="258"/>
      <c r="S138" s="258"/>
      <c r="T138" s="259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0" t="s">
        <v>198</v>
      </c>
      <c r="AU138" s="260" t="s">
        <v>84</v>
      </c>
      <c r="AV138" s="14" t="s">
        <v>82</v>
      </c>
      <c r="AW138" s="14" t="s">
        <v>32</v>
      </c>
      <c r="AX138" s="14" t="s">
        <v>75</v>
      </c>
      <c r="AY138" s="260" t="s">
        <v>189</v>
      </c>
    </row>
    <row r="139" s="14" customFormat="1">
      <c r="A139" s="14"/>
      <c r="B139" s="251"/>
      <c r="C139" s="252"/>
      <c r="D139" s="241" t="s">
        <v>198</v>
      </c>
      <c r="E139" s="253" t="s">
        <v>1</v>
      </c>
      <c r="F139" s="254" t="s">
        <v>577</v>
      </c>
      <c r="G139" s="252"/>
      <c r="H139" s="253" t="s">
        <v>1</v>
      </c>
      <c r="I139" s="255"/>
      <c r="J139" s="252"/>
      <c r="K139" s="252"/>
      <c r="L139" s="256"/>
      <c r="M139" s="257"/>
      <c r="N139" s="258"/>
      <c r="O139" s="258"/>
      <c r="P139" s="258"/>
      <c r="Q139" s="258"/>
      <c r="R139" s="258"/>
      <c r="S139" s="258"/>
      <c r="T139" s="259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0" t="s">
        <v>198</v>
      </c>
      <c r="AU139" s="260" t="s">
        <v>84</v>
      </c>
      <c r="AV139" s="14" t="s">
        <v>82</v>
      </c>
      <c r="AW139" s="14" t="s">
        <v>32</v>
      </c>
      <c r="AX139" s="14" t="s">
        <v>75</v>
      </c>
      <c r="AY139" s="260" t="s">
        <v>189</v>
      </c>
    </row>
    <row r="140" s="14" customFormat="1">
      <c r="A140" s="14"/>
      <c r="B140" s="251"/>
      <c r="C140" s="252"/>
      <c r="D140" s="241" t="s">
        <v>198</v>
      </c>
      <c r="E140" s="253" t="s">
        <v>1</v>
      </c>
      <c r="F140" s="254" t="s">
        <v>578</v>
      </c>
      <c r="G140" s="252"/>
      <c r="H140" s="253" t="s">
        <v>1</v>
      </c>
      <c r="I140" s="255"/>
      <c r="J140" s="252"/>
      <c r="K140" s="252"/>
      <c r="L140" s="256"/>
      <c r="M140" s="257"/>
      <c r="N140" s="258"/>
      <c r="O140" s="258"/>
      <c r="P140" s="258"/>
      <c r="Q140" s="258"/>
      <c r="R140" s="258"/>
      <c r="S140" s="258"/>
      <c r="T140" s="259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0" t="s">
        <v>198</v>
      </c>
      <c r="AU140" s="260" t="s">
        <v>84</v>
      </c>
      <c r="AV140" s="14" t="s">
        <v>82</v>
      </c>
      <c r="AW140" s="14" t="s">
        <v>32</v>
      </c>
      <c r="AX140" s="14" t="s">
        <v>75</v>
      </c>
      <c r="AY140" s="260" t="s">
        <v>189</v>
      </c>
    </row>
    <row r="141" s="13" customFormat="1">
      <c r="A141" s="13"/>
      <c r="B141" s="239"/>
      <c r="C141" s="240"/>
      <c r="D141" s="241" t="s">
        <v>198</v>
      </c>
      <c r="E141" s="242" t="s">
        <v>1</v>
      </c>
      <c r="F141" s="243" t="s">
        <v>579</v>
      </c>
      <c r="G141" s="240"/>
      <c r="H141" s="244">
        <v>106.90000000000001</v>
      </c>
      <c r="I141" s="245"/>
      <c r="J141" s="240"/>
      <c r="K141" s="240"/>
      <c r="L141" s="246"/>
      <c r="M141" s="247"/>
      <c r="N141" s="248"/>
      <c r="O141" s="248"/>
      <c r="P141" s="248"/>
      <c r="Q141" s="248"/>
      <c r="R141" s="248"/>
      <c r="S141" s="248"/>
      <c r="T141" s="249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0" t="s">
        <v>198</v>
      </c>
      <c r="AU141" s="250" t="s">
        <v>84</v>
      </c>
      <c r="AV141" s="13" t="s">
        <v>84</v>
      </c>
      <c r="AW141" s="13" t="s">
        <v>32</v>
      </c>
      <c r="AX141" s="13" t="s">
        <v>82</v>
      </c>
      <c r="AY141" s="250" t="s">
        <v>189</v>
      </c>
    </row>
    <row r="142" s="2" customFormat="1" ht="33" customHeight="1">
      <c r="A142" s="39"/>
      <c r="B142" s="40"/>
      <c r="C142" s="227" t="s">
        <v>196</v>
      </c>
      <c r="D142" s="227" t="s">
        <v>191</v>
      </c>
      <c r="E142" s="228" t="s">
        <v>246</v>
      </c>
      <c r="F142" s="229" t="s">
        <v>247</v>
      </c>
      <c r="G142" s="230" t="s">
        <v>234</v>
      </c>
      <c r="H142" s="231">
        <v>171</v>
      </c>
      <c r="I142" s="232"/>
      <c r="J142" s="231">
        <f>ROUND(I142*H142,2)</f>
        <v>0</v>
      </c>
      <c r="K142" s="229" t="s">
        <v>195</v>
      </c>
      <c r="L142" s="45"/>
      <c r="M142" s="233" t="s">
        <v>1</v>
      </c>
      <c r="N142" s="234" t="s">
        <v>40</v>
      </c>
      <c r="O142" s="92"/>
      <c r="P142" s="235">
        <f>O142*H142</f>
        <v>0</v>
      </c>
      <c r="Q142" s="235">
        <v>0</v>
      </c>
      <c r="R142" s="235">
        <f>Q142*H142</f>
        <v>0</v>
      </c>
      <c r="S142" s="235">
        <v>0</v>
      </c>
      <c r="T142" s="236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7" t="s">
        <v>196</v>
      </c>
      <c r="AT142" s="237" t="s">
        <v>191</v>
      </c>
      <c r="AU142" s="237" t="s">
        <v>84</v>
      </c>
      <c r="AY142" s="18" t="s">
        <v>189</v>
      </c>
      <c r="BE142" s="238">
        <f>IF(N142="základní",J142,0)</f>
        <v>0</v>
      </c>
      <c r="BF142" s="238">
        <f>IF(N142="snížená",J142,0)</f>
        <v>0</v>
      </c>
      <c r="BG142" s="238">
        <f>IF(N142="zákl. přenesená",J142,0)</f>
        <v>0</v>
      </c>
      <c r="BH142" s="238">
        <f>IF(N142="sníž. přenesená",J142,0)</f>
        <v>0</v>
      </c>
      <c r="BI142" s="238">
        <f>IF(N142="nulová",J142,0)</f>
        <v>0</v>
      </c>
      <c r="BJ142" s="18" t="s">
        <v>82</v>
      </c>
      <c r="BK142" s="238">
        <f>ROUND(I142*H142,2)</f>
        <v>0</v>
      </c>
      <c r="BL142" s="18" t="s">
        <v>196</v>
      </c>
      <c r="BM142" s="237" t="s">
        <v>580</v>
      </c>
    </row>
    <row r="143" s="13" customFormat="1">
      <c r="A143" s="13"/>
      <c r="B143" s="239"/>
      <c r="C143" s="240"/>
      <c r="D143" s="241" t="s">
        <v>198</v>
      </c>
      <c r="E143" s="242" t="s">
        <v>1</v>
      </c>
      <c r="F143" s="243" t="s">
        <v>581</v>
      </c>
      <c r="G143" s="240"/>
      <c r="H143" s="244">
        <v>171</v>
      </c>
      <c r="I143" s="245"/>
      <c r="J143" s="240"/>
      <c r="K143" s="240"/>
      <c r="L143" s="246"/>
      <c r="M143" s="247"/>
      <c r="N143" s="248"/>
      <c r="O143" s="248"/>
      <c r="P143" s="248"/>
      <c r="Q143" s="248"/>
      <c r="R143" s="248"/>
      <c r="S143" s="248"/>
      <c r="T143" s="249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0" t="s">
        <v>198</v>
      </c>
      <c r="AU143" s="250" t="s">
        <v>84</v>
      </c>
      <c r="AV143" s="13" t="s">
        <v>84</v>
      </c>
      <c r="AW143" s="13" t="s">
        <v>32</v>
      </c>
      <c r="AX143" s="13" t="s">
        <v>82</v>
      </c>
      <c r="AY143" s="250" t="s">
        <v>189</v>
      </c>
    </row>
    <row r="144" s="2" customFormat="1" ht="16.5" customHeight="1">
      <c r="A144" s="39"/>
      <c r="B144" s="40"/>
      <c r="C144" s="227" t="s">
        <v>230</v>
      </c>
      <c r="D144" s="227" t="s">
        <v>191</v>
      </c>
      <c r="E144" s="228" t="s">
        <v>225</v>
      </c>
      <c r="F144" s="229" t="s">
        <v>226</v>
      </c>
      <c r="G144" s="230" t="s">
        <v>202</v>
      </c>
      <c r="H144" s="231">
        <v>75.099999999999994</v>
      </c>
      <c r="I144" s="232"/>
      <c r="J144" s="231">
        <f>ROUND(I144*H144,2)</f>
        <v>0</v>
      </c>
      <c r="K144" s="229" t="s">
        <v>195</v>
      </c>
      <c r="L144" s="45"/>
      <c r="M144" s="233" t="s">
        <v>1</v>
      </c>
      <c r="N144" s="234" t="s">
        <v>40</v>
      </c>
      <c r="O144" s="92"/>
      <c r="P144" s="235">
        <f>O144*H144</f>
        <v>0</v>
      </c>
      <c r="Q144" s="235">
        <v>0</v>
      </c>
      <c r="R144" s="235">
        <f>Q144*H144</f>
        <v>0</v>
      </c>
      <c r="S144" s="235">
        <v>0</v>
      </c>
      <c r="T144" s="236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7" t="s">
        <v>196</v>
      </c>
      <c r="AT144" s="237" t="s">
        <v>191</v>
      </c>
      <c r="AU144" s="237" t="s">
        <v>84</v>
      </c>
      <c r="AY144" s="18" t="s">
        <v>189</v>
      </c>
      <c r="BE144" s="238">
        <f>IF(N144="základní",J144,0)</f>
        <v>0</v>
      </c>
      <c r="BF144" s="238">
        <f>IF(N144="snížená",J144,0)</f>
        <v>0</v>
      </c>
      <c r="BG144" s="238">
        <f>IF(N144="zákl. přenesená",J144,0)</f>
        <v>0</v>
      </c>
      <c r="BH144" s="238">
        <f>IF(N144="sníž. přenesená",J144,0)</f>
        <v>0</v>
      </c>
      <c r="BI144" s="238">
        <f>IF(N144="nulová",J144,0)</f>
        <v>0</v>
      </c>
      <c r="BJ144" s="18" t="s">
        <v>82</v>
      </c>
      <c r="BK144" s="238">
        <f>ROUND(I144*H144,2)</f>
        <v>0</v>
      </c>
      <c r="BL144" s="18" t="s">
        <v>196</v>
      </c>
      <c r="BM144" s="237" t="s">
        <v>582</v>
      </c>
    </row>
    <row r="145" s="14" customFormat="1">
      <c r="A145" s="14"/>
      <c r="B145" s="251"/>
      <c r="C145" s="252"/>
      <c r="D145" s="241" t="s">
        <v>198</v>
      </c>
      <c r="E145" s="253" t="s">
        <v>1</v>
      </c>
      <c r="F145" s="254" t="s">
        <v>583</v>
      </c>
      <c r="G145" s="252"/>
      <c r="H145" s="253" t="s">
        <v>1</v>
      </c>
      <c r="I145" s="255"/>
      <c r="J145" s="252"/>
      <c r="K145" s="252"/>
      <c r="L145" s="256"/>
      <c r="M145" s="257"/>
      <c r="N145" s="258"/>
      <c r="O145" s="258"/>
      <c r="P145" s="258"/>
      <c r="Q145" s="258"/>
      <c r="R145" s="258"/>
      <c r="S145" s="258"/>
      <c r="T145" s="259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0" t="s">
        <v>198</v>
      </c>
      <c r="AU145" s="260" t="s">
        <v>84</v>
      </c>
      <c r="AV145" s="14" t="s">
        <v>82</v>
      </c>
      <c r="AW145" s="14" t="s">
        <v>32</v>
      </c>
      <c r="AX145" s="14" t="s">
        <v>75</v>
      </c>
      <c r="AY145" s="260" t="s">
        <v>189</v>
      </c>
    </row>
    <row r="146" s="13" customFormat="1">
      <c r="A146" s="13"/>
      <c r="B146" s="239"/>
      <c r="C146" s="240"/>
      <c r="D146" s="241" t="s">
        <v>198</v>
      </c>
      <c r="E146" s="242" t="s">
        <v>1</v>
      </c>
      <c r="F146" s="243" t="s">
        <v>584</v>
      </c>
      <c r="G146" s="240"/>
      <c r="H146" s="244">
        <v>75.099999999999994</v>
      </c>
      <c r="I146" s="245"/>
      <c r="J146" s="240"/>
      <c r="K146" s="240"/>
      <c r="L146" s="246"/>
      <c r="M146" s="247"/>
      <c r="N146" s="248"/>
      <c r="O146" s="248"/>
      <c r="P146" s="248"/>
      <c r="Q146" s="248"/>
      <c r="R146" s="248"/>
      <c r="S146" s="248"/>
      <c r="T146" s="249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0" t="s">
        <v>198</v>
      </c>
      <c r="AU146" s="250" t="s">
        <v>84</v>
      </c>
      <c r="AV146" s="13" t="s">
        <v>84</v>
      </c>
      <c r="AW146" s="13" t="s">
        <v>32</v>
      </c>
      <c r="AX146" s="13" t="s">
        <v>82</v>
      </c>
      <c r="AY146" s="250" t="s">
        <v>189</v>
      </c>
    </row>
    <row r="147" s="2" customFormat="1" ht="16.5" customHeight="1">
      <c r="A147" s="39"/>
      <c r="B147" s="40"/>
      <c r="C147" s="283" t="s">
        <v>239</v>
      </c>
      <c r="D147" s="283" t="s">
        <v>231</v>
      </c>
      <c r="E147" s="284" t="s">
        <v>232</v>
      </c>
      <c r="F147" s="285" t="s">
        <v>233</v>
      </c>
      <c r="G147" s="286" t="s">
        <v>234</v>
      </c>
      <c r="H147" s="287">
        <v>142.69999999999999</v>
      </c>
      <c r="I147" s="288"/>
      <c r="J147" s="287">
        <f>ROUND(I147*H147,2)</f>
        <v>0</v>
      </c>
      <c r="K147" s="285" t="s">
        <v>195</v>
      </c>
      <c r="L147" s="289"/>
      <c r="M147" s="290" t="s">
        <v>1</v>
      </c>
      <c r="N147" s="291" t="s">
        <v>40</v>
      </c>
      <c r="O147" s="92"/>
      <c r="P147" s="235">
        <f>O147*H147</f>
        <v>0</v>
      </c>
      <c r="Q147" s="235">
        <v>0</v>
      </c>
      <c r="R147" s="235">
        <f>Q147*H147</f>
        <v>0</v>
      </c>
      <c r="S147" s="235">
        <v>0</v>
      </c>
      <c r="T147" s="236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7" t="s">
        <v>235</v>
      </c>
      <c r="AT147" s="237" t="s">
        <v>231</v>
      </c>
      <c r="AU147" s="237" t="s">
        <v>84</v>
      </c>
      <c r="AY147" s="18" t="s">
        <v>189</v>
      </c>
      <c r="BE147" s="238">
        <f>IF(N147="základní",J147,0)</f>
        <v>0</v>
      </c>
      <c r="BF147" s="238">
        <f>IF(N147="snížená",J147,0)</f>
        <v>0</v>
      </c>
      <c r="BG147" s="238">
        <f>IF(N147="zákl. přenesená",J147,0)</f>
        <v>0</v>
      </c>
      <c r="BH147" s="238">
        <f>IF(N147="sníž. přenesená",J147,0)</f>
        <v>0</v>
      </c>
      <c r="BI147" s="238">
        <f>IF(N147="nulová",J147,0)</f>
        <v>0</v>
      </c>
      <c r="BJ147" s="18" t="s">
        <v>82</v>
      </c>
      <c r="BK147" s="238">
        <f>ROUND(I147*H147,2)</f>
        <v>0</v>
      </c>
      <c r="BL147" s="18" t="s">
        <v>196</v>
      </c>
      <c r="BM147" s="237" t="s">
        <v>585</v>
      </c>
    </row>
    <row r="148" s="13" customFormat="1">
      <c r="A148" s="13"/>
      <c r="B148" s="239"/>
      <c r="C148" s="240"/>
      <c r="D148" s="241" t="s">
        <v>198</v>
      </c>
      <c r="E148" s="242" t="s">
        <v>1</v>
      </c>
      <c r="F148" s="243" t="s">
        <v>586</v>
      </c>
      <c r="G148" s="240"/>
      <c r="H148" s="244">
        <v>142.69999999999999</v>
      </c>
      <c r="I148" s="245"/>
      <c r="J148" s="240"/>
      <c r="K148" s="240"/>
      <c r="L148" s="246"/>
      <c r="M148" s="247"/>
      <c r="N148" s="248"/>
      <c r="O148" s="248"/>
      <c r="P148" s="248"/>
      <c r="Q148" s="248"/>
      <c r="R148" s="248"/>
      <c r="S148" s="248"/>
      <c r="T148" s="249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0" t="s">
        <v>198</v>
      </c>
      <c r="AU148" s="250" t="s">
        <v>84</v>
      </c>
      <c r="AV148" s="13" t="s">
        <v>84</v>
      </c>
      <c r="AW148" s="13" t="s">
        <v>32</v>
      </c>
      <c r="AX148" s="13" t="s">
        <v>82</v>
      </c>
      <c r="AY148" s="250" t="s">
        <v>189</v>
      </c>
    </row>
    <row r="149" s="12" customFormat="1" ht="22.8" customHeight="1">
      <c r="A149" s="12"/>
      <c r="B149" s="211"/>
      <c r="C149" s="212"/>
      <c r="D149" s="213" t="s">
        <v>74</v>
      </c>
      <c r="E149" s="225" t="s">
        <v>196</v>
      </c>
      <c r="F149" s="225" t="s">
        <v>256</v>
      </c>
      <c r="G149" s="212"/>
      <c r="H149" s="212"/>
      <c r="I149" s="215"/>
      <c r="J149" s="226">
        <f>BK149</f>
        <v>0</v>
      </c>
      <c r="K149" s="212"/>
      <c r="L149" s="217"/>
      <c r="M149" s="218"/>
      <c r="N149" s="219"/>
      <c r="O149" s="219"/>
      <c r="P149" s="220">
        <f>SUM(P150:P152)</f>
        <v>0</v>
      </c>
      <c r="Q149" s="219"/>
      <c r="R149" s="220">
        <f>SUM(R150:R152)</f>
        <v>0</v>
      </c>
      <c r="S149" s="219"/>
      <c r="T149" s="221">
        <f>SUM(T150:T152)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2" t="s">
        <v>82</v>
      </c>
      <c r="AT149" s="223" t="s">
        <v>74</v>
      </c>
      <c r="AU149" s="223" t="s">
        <v>82</v>
      </c>
      <c r="AY149" s="222" t="s">
        <v>189</v>
      </c>
      <c r="BK149" s="224">
        <f>SUM(BK150:BK152)</f>
        <v>0</v>
      </c>
    </row>
    <row r="150" s="2" customFormat="1" ht="24.15" customHeight="1">
      <c r="A150" s="39"/>
      <c r="B150" s="40"/>
      <c r="C150" s="227" t="s">
        <v>245</v>
      </c>
      <c r="D150" s="227" t="s">
        <v>191</v>
      </c>
      <c r="E150" s="228" t="s">
        <v>258</v>
      </c>
      <c r="F150" s="229" t="s">
        <v>259</v>
      </c>
      <c r="G150" s="230" t="s">
        <v>202</v>
      </c>
      <c r="H150" s="231">
        <v>27</v>
      </c>
      <c r="I150" s="232"/>
      <c r="J150" s="231">
        <f>ROUND(I150*H150,2)</f>
        <v>0</v>
      </c>
      <c r="K150" s="229" t="s">
        <v>195</v>
      </c>
      <c r="L150" s="45"/>
      <c r="M150" s="233" t="s">
        <v>1</v>
      </c>
      <c r="N150" s="234" t="s">
        <v>40</v>
      </c>
      <c r="O150" s="92"/>
      <c r="P150" s="235">
        <f>O150*H150</f>
        <v>0</v>
      </c>
      <c r="Q150" s="235">
        <v>0</v>
      </c>
      <c r="R150" s="235">
        <f>Q150*H150</f>
        <v>0</v>
      </c>
      <c r="S150" s="235">
        <v>0</v>
      </c>
      <c r="T150" s="236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7" t="s">
        <v>196</v>
      </c>
      <c r="AT150" s="237" t="s">
        <v>191</v>
      </c>
      <c r="AU150" s="237" t="s">
        <v>84</v>
      </c>
      <c r="AY150" s="18" t="s">
        <v>189</v>
      </c>
      <c r="BE150" s="238">
        <f>IF(N150="základní",J150,0)</f>
        <v>0</v>
      </c>
      <c r="BF150" s="238">
        <f>IF(N150="snížená",J150,0)</f>
        <v>0</v>
      </c>
      <c r="BG150" s="238">
        <f>IF(N150="zákl. přenesená",J150,0)</f>
        <v>0</v>
      </c>
      <c r="BH150" s="238">
        <f>IF(N150="sníž. přenesená",J150,0)</f>
        <v>0</v>
      </c>
      <c r="BI150" s="238">
        <f>IF(N150="nulová",J150,0)</f>
        <v>0</v>
      </c>
      <c r="BJ150" s="18" t="s">
        <v>82</v>
      </c>
      <c r="BK150" s="238">
        <f>ROUND(I150*H150,2)</f>
        <v>0</v>
      </c>
      <c r="BL150" s="18" t="s">
        <v>196</v>
      </c>
      <c r="BM150" s="237" t="s">
        <v>587</v>
      </c>
    </row>
    <row r="151" s="14" customFormat="1">
      <c r="A151" s="14"/>
      <c r="B151" s="251"/>
      <c r="C151" s="252"/>
      <c r="D151" s="241" t="s">
        <v>198</v>
      </c>
      <c r="E151" s="253" t="s">
        <v>1</v>
      </c>
      <c r="F151" s="254" t="s">
        <v>583</v>
      </c>
      <c r="G151" s="252"/>
      <c r="H151" s="253" t="s">
        <v>1</v>
      </c>
      <c r="I151" s="255"/>
      <c r="J151" s="252"/>
      <c r="K151" s="252"/>
      <c r="L151" s="256"/>
      <c r="M151" s="257"/>
      <c r="N151" s="258"/>
      <c r="O151" s="258"/>
      <c r="P151" s="258"/>
      <c r="Q151" s="258"/>
      <c r="R151" s="258"/>
      <c r="S151" s="258"/>
      <c r="T151" s="259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0" t="s">
        <v>198</v>
      </c>
      <c r="AU151" s="260" t="s">
        <v>84</v>
      </c>
      <c r="AV151" s="14" t="s">
        <v>82</v>
      </c>
      <c r="AW151" s="14" t="s">
        <v>32</v>
      </c>
      <c r="AX151" s="14" t="s">
        <v>75</v>
      </c>
      <c r="AY151" s="260" t="s">
        <v>189</v>
      </c>
    </row>
    <row r="152" s="13" customFormat="1">
      <c r="A152" s="13"/>
      <c r="B152" s="239"/>
      <c r="C152" s="240"/>
      <c r="D152" s="241" t="s">
        <v>198</v>
      </c>
      <c r="E152" s="242" t="s">
        <v>1</v>
      </c>
      <c r="F152" s="243" t="s">
        <v>588</v>
      </c>
      <c r="G152" s="240"/>
      <c r="H152" s="244">
        <v>27</v>
      </c>
      <c r="I152" s="245"/>
      <c r="J152" s="240"/>
      <c r="K152" s="240"/>
      <c r="L152" s="246"/>
      <c r="M152" s="247"/>
      <c r="N152" s="248"/>
      <c r="O152" s="248"/>
      <c r="P152" s="248"/>
      <c r="Q152" s="248"/>
      <c r="R152" s="248"/>
      <c r="S152" s="248"/>
      <c r="T152" s="249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0" t="s">
        <v>198</v>
      </c>
      <c r="AU152" s="250" t="s">
        <v>84</v>
      </c>
      <c r="AV152" s="13" t="s">
        <v>84</v>
      </c>
      <c r="AW152" s="13" t="s">
        <v>32</v>
      </c>
      <c r="AX152" s="13" t="s">
        <v>82</v>
      </c>
      <c r="AY152" s="250" t="s">
        <v>189</v>
      </c>
    </row>
    <row r="153" s="12" customFormat="1" ht="22.8" customHeight="1">
      <c r="A153" s="12"/>
      <c r="B153" s="211"/>
      <c r="C153" s="212"/>
      <c r="D153" s="213" t="s">
        <v>74</v>
      </c>
      <c r="E153" s="225" t="s">
        <v>235</v>
      </c>
      <c r="F153" s="225" t="s">
        <v>275</v>
      </c>
      <c r="G153" s="212"/>
      <c r="H153" s="212"/>
      <c r="I153" s="215"/>
      <c r="J153" s="226">
        <f>BK153</f>
        <v>0</v>
      </c>
      <c r="K153" s="212"/>
      <c r="L153" s="217"/>
      <c r="M153" s="218"/>
      <c r="N153" s="219"/>
      <c r="O153" s="219"/>
      <c r="P153" s="220">
        <f>SUM(P154:P167)</f>
        <v>0</v>
      </c>
      <c r="Q153" s="219"/>
      <c r="R153" s="220">
        <f>SUM(R154:R167)</f>
        <v>32.437079999999995</v>
      </c>
      <c r="S153" s="219"/>
      <c r="T153" s="221">
        <f>SUM(T154:T167)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22" t="s">
        <v>82</v>
      </c>
      <c r="AT153" s="223" t="s">
        <v>74</v>
      </c>
      <c r="AU153" s="223" t="s">
        <v>82</v>
      </c>
      <c r="AY153" s="222" t="s">
        <v>189</v>
      </c>
      <c r="BK153" s="224">
        <f>SUM(BK154:BK167)</f>
        <v>0</v>
      </c>
    </row>
    <row r="154" s="2" customFormat="1" ht="24.15" customHeight="1">
      <c r="A154" s="39"/>
      <c r="B154" s="40"/>
      <c r="C154" s="227" t="s">
        <v>235</v>
      </c>
      <c r="D154" s="227" t="s">
        <v>191</v>
      </c>
      <c r="E154" s="228" t="s">
        <v>589</v>
      </c>
      <c r="F154" s="229" t="s">
        <v>590</v>
      </c>
      <c r="G154" s="230" t="s">
        <v>279</v>
      </c>
      <c r="H154" s="231">
        <v>77</v>
      </c>
      <c r="I154" s="232"/>
      <c r="J154" s="231">
        <f>ROUND(I154*H154,2)</f>
        <v>0</v>
      </c>
      <c r="K154" s="229" t="s">
        <v>195</v>
      </c>
      <c r="L154" s="45"/>
      <c r="M154" s="233" t="s">
        <v>1</v>
      </c>
      <c r="N154" s="234" t="s">
        <v>40</v>
      </c>
      <c r="O154" s="92"/>
      <c r="P154" s="235">
        <f>O154*H154</f>
        <v>0</v>
      </c>
      <c r="Q154" s="235">
        <v>1.0000000000000001E-05</v>
      </c>
      <c r="R154" s="235">
        <f>Q154*H154</f>
        <v>0.00077000000000000007</v>
      </c>
      <c r="S154" s="235">
        <v>0</v>
      </c>
      <c r="T154" s="236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7" t="s">
        <v>196</v>
      </c>
      <c r="AT154" s="237" t="s">
        <v>191</v>
      </c>
      <c r="AU154" s="237" t="s">
        <v>84</v>
      </c>
      <c r="AY154" s="18" t="s">
        <v>189</v>
      </c>
      <c r="BE154" s="238">
        <f>IF(N154="základní",J154,0)</f>
        <v>0</v>
      </c>
      <c r="BF154" s="238">
        <f>IF(N154="snížená",J154,0)</f>
        <v>0</v>
      </c>
      <c r="BG154" s="238">
        <f>IF(N154="zákl. přenesená",J154,0)</f>
        <v>0</v>
      </c>
      <c r="BH154" s="238">
        <f>IF(N154="sníž. přenesená",J154,0)</f>
        <v>0</v>
      </c>
      <c r="BI154" s="238">
        <f>IF(N154="nulová",J154,0)</f>
        <v>0</v>
      </c>
      <c r="BJ154" s="18" t="s">
        <v>82</v>
      </c>
      <c r="BK154" s="238">
        <f>ROUND(I154*H154,2)</f>
        <v>0</v>
      </c>
      <c r="BL154" s="18" t="s">
        <v>196</v>
      </c>
      <c r="BM154" s="237" t="s">
        <v>591</v>
      </c>
    </row>
    <row r="155" s="14" customFormat="1">
      <c r="A155" s="14"/>
      <c r="B155" s="251"/>
      <c r="C155" s="252"/>
      <c r="D155" s="241" t="s">
        <v>198</v>
      </c>
      <c r="E155" s="253" t="s">
        <v>1</v>
      </c>
      <c r="F155" s="254" t="s">
        <v>334</v>
      </c>
      <c r="G155" s="252"/>
      <c r="H155" s="253" t="s">
        <v>1</v>
      </c>
      <c r="I155" s="255"/>
      <c r="J155" s="252"/>
      <c r="K155" s="252"/>
      <c r="L155" s="256"/>
      <c r="M155" s="257"/>
      <c r="N155" s="258"/>
      <c r="O155" s="258"/>
      <c r="P155" s="258"/>
      <c r="Q155" s="258"/>
      <c r="R155" s="258"/>
      <c r="S155" s="258"/>
      <c r="T155" s="259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0" t="s">
        <v>198</v>
      </c>
      <c r="AU155" s="260" t="s">
        <v>84</v>
      </c>
      <c r="AV155" s="14" t="s">
        <v>82</v>
      </c>
      <c r="AW155" s="14" t="s">
        <v>32</v>
      </c>
      <c r="AX155" s="14" t="s">
        <v>75</v>
      </c>
      <c r="AY155" s="260" t="s">
        <v>189</v>
      </c>
    </row>
    <row r="156" s="13" customFormat="1">
      <c r="A156" s="13"/>
      <c r="B156" s="239"/>
      <c r="C156" s="240"/>
      <c r="D156" s="241" t="s">
        <v>198</v>
      </c>
      <c r="E156" s="242" t="s">
        <v>1</v>
      </c>
      <c r="F156" s="243" t="s">
        <v>592</v>
      </c>
      <c r="G156" s="240"/>
      <c r="H156" s="244">
        <v>77</v>
      </c>
      <c r="I156" s="245"/>
      <c r="J156" s="240"/>
      <c r="K156" s="240"/>
      <c r="L156" s="246"/>
      <c r="M156" s="247"/>
      <c r="N156" s="248"/>
      <c r="O156" s="248"/>
      <c r="P156" s="248"/>
      <c r="Q156" s="248"/>
      <c r="R156" s="248"/>
      <c r="S156" s="248"/>
      <c r="T156" s="249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0" t="s">
        <v>198</v>
      </c>
      <c r="AU156" s="250" t="s">
        <v>84</v>
      </c>
      <c r="AV156" s="13" t="s">
        <v>84</v>
      </c>
      <c r="AW156" s="13" t="s">
        <v>32</v>
      </c>
      <c r="AX156" s="13" t="s">
        <v>82</v>
      </c>
      <c r="AY156" s="250" t="s">
        <v>189</v>
      </c>
    </row>
    <row r="157" s="2" customFormat="1" ht="24.15" customHeight="1">
      <c r="A157" s="39"/>
      <c r="B157" s="40"/>
      <c r="C157" s="283" t="s">
        <v>257</v>
      </c>
      <c r="D157" s="283" t="s">
        <v>231</v>
      </c>
      <c r="E157" s="284" t="s">
        <v>593</v>
      </c>
      <c r="F157" s="285" t="s">
        <v>594</v>
      </c>
      <c r="G157" s="286" t="s">
        <v>279</v>
      </c>
      <c r="H157" s="287">
        <v>77</v>
      </c>
      <c r="I157" s="288"/>
      <c r="J157" s="287">
        <f>ROUND(I157*H157,2)</f>
        <v>0</v>
      </c>
      <c r="K157" s="285" t="s">
        <v>195</v>
      </c>
      <c r="L157" s="289"/>
      <c r="M157" s="290" t="s">
        <v>1</v>
      </c>
      <c r="N157" s="291" t="s">
        <v>40</v>
      </c>
      <c r="O157" s="92"/>
      <c r="P157" s="235">
        <f>O157*H157</f>
        <v>0</v>
      </c>
      <c r="Q157" s="235">
        <v>0.30399999999999999</v>
      </c>
      <c r="R157" s="235">
        <f>Q157*H157</f>
        <v>23.407999999999998</v>
      </c>
      <c r="S157" s="235">
        <v>0</v>
      </c>
      <c r="T157" s="236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7" t="s">
        <v>235</v>
      </c>
      <c r="AT157" s="237" t="s">
        <v>231</v>
      </c>
      <c r="AU157" s="237" t="s">
        <v>84</v>
      </c>
      <c r="AY157" s="18" t="s">
        <v>189</v>
      </c>
      <c r="BE157" s="238">
        <f>IF(N157="základní",J157,0)</f>
        <v>0</v>
      </c>
      <c r="BF157" s="238">
        <f>IF(N157="snížená",J157,0)</f>
        <v>0</v>
      </c>
      <c r="BG157" s="238">
        <f>IF(N157="zákl. přenesená",J157,0)</f>
        <v>0</v>
      </c>
      <c r="BH157" s="238">
        <f>IF(N157="sníž. přenesená",J157,0)</f>
        <v>0</v>
      </c>
      <c r="BI157" s="238">
        <f>IF(N157="nulová",J157,0)</f>
        <v>0</v>
      </c>
      <c r="BJ157" s="18" t="s">
        <v>82</v>
      </c>
      <c r="BK157" s="238">
        <f>ROUND(I157*H157,2)</f>
        <v>0</v>
      </c>
      <c r="BL157" s="18" t="s">
        <v>196</v>
      </c>
      <c r="BM157" s="237" t="s">
        <v>595</v>
      </c>
    </row>
    <row r="158" s="13" customFormat="1">
      <c r="A158" s="13"/>
      <c r="B158" s="239"/>
      <c r="C158" s="240"/>
      <c r="D158" s="241" t="s">
        <v>198</v>
      </c>
      <c r="E158" s="242" t="s">
        <v>1</v>
      </c>
      <c r="F158" s="243" t="s">
        <v>592</v>
      </c>
      <c r="G158" s="240"/>
      <c r="H158" s="244">
        <v>77</v>
      </c>
      <c r="I158" s="245"/>
      <c r="J158" s="240"/>
      <c r="K158" s="240"/>
      <c r="L158" s="246"/>
      <c r="M158" s="247"/>
      <c r="N158" s="248"/>
      <c r="O158" s="248"/>
      <c r="P158" s="248"/>
      <c r="Q158" s="248"/>
      <c r="R158" s="248"/>
      <c r="S158" s="248"/>
      <c r="T158" s="249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0" t="s">
        <v>198</v>
      </c>
      <c r="AU158" s="250" t="s">
        <v>84</v>
      </c>
      <c r="AV158" s="13" t="s">
        <v>84</v>
      </c>
      <c r="AW158" s="13" t="s">
        <v>32</v>
      </c>
      <c r="AX158" s="13" t="s">
        <v>82</v>
      </c>
      <c r="AY158" s="250" t="s">
        <v>189</v>
      </c>
    </row>
    <row r="159" s="2" customFormat="1" ht="16.5" customHeight="1">
      <c r="A159" s="39"/>
      <c r="B159" s="40"/>
      <c r="C159" s="227" t="s">
        <v>263</v>
      </c>
      <c r="D159" s="227" t="s">
        <v>191</v>
      </c>
      <c r="E159" s="228" t="s">
        <v>596</v>
      </c>
      <c r="F159" s="229" t="s">
        <v>597</v>
      </c>
      <c r="G159" s="230" t="s">
        <v>279</v>
      </c>
      <c r="H159" s="231">
        <v>77</v>
      </c>
      <c r="I159" s="232"/>
      <c r="J159" s="231">
        <f>ROUND(I159*H159,2)</f>
        <v>0</v>
      </c>
      <c r="K159" s="229" t="s">
        <v>1</v>
      </c>
      <c r="L159" s="45"/>
      <c r="M159" s="233" t="s">
        <v>1</v>
      </c>
      <c r="N159" s="234" t="s">
        <v>40</v>
      </c>
      <c r="O159" s="92"/>
      <c r="P159" s="235">
        <f>O159*H159</f>
        <v>0</v>
      </c>
      <c r="Q159" s="235">
        <v>0</v>
      </c>
      <c r="R159" s="235">
        <f>Q159*H159</f>
        <v>0</v>
      </c>
      <c r="S159" s="235">
        <v>0</v>
      </c>
      <c r="T159" s="236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7" t="s">
        <v>196</v>
      </c>
      <c r="AT159" s="237" t="s">
        <v>191</v>
      </c>
      <c r="AU159" s="237" t="s">
        <v>84</v>
      </c>
      <c r="AY159" s="18" t="s">
        <v>189</v>
      </c>
      <c r="BE159" s="238">
        <f>IF(N159="základní",J159,0)</f>
        <v>0</v>
      </c>
      <c r="BF159" s="238">
        <f>IF(N159="snížená",J159,0)</f>
        <v>0</v>
      </c>
      <c r="BG159" s="238">
        <f>IF(N159="zákl. přenesená",J159,0)</f>
        <v>0</v>
      </c>
      <c r="BH159" s="238">
        <f>IF(N159="sníž. přenesená",J159,0)</f>
        <v>0</v>
      </c>
      <c r="BI159" s="238">
        <f>IF(N159="nulová",J159,0)</f>
        <v>0</v>
      </c>
      <c r="BJ159" s="18" t="s">
        <v>82</v>
      </c>
      <c r="BK159" s="238">
        <f>ROUND(I159*H159,2)</f>
        <v>0</v>
      </c>
      <c r="BL159" s="18" t="s">
        <v>196</v>
      </c>
      <c r="BM159" s="237" t="s">
        <v>598</v>
      </c>
    </row>
    <row r="160" s="13" customFormat="1">
      <c r="A160" s="13"/>
      <c r="B160" s="239"/>
      <c r="C160" s="240"/>
      <c r="D160" s="241" t="s">
        <v>198</v>
      </c>
      <c r="E160" s="242" t="s">
        <v>1</v>
      </c>
      <c r="F160" s="243" t="s">
        <v>592</v>
      </c>
      <c r="G160" s="240"/>
      <c r="H160" s="244">
        <v>77</v>
      </c>
      <c r="I160" s="245"/>
      <c r="J160" s="240"/>
      <c r="K160" s="240"/>
      <c r="L160" s="246"/>
      <c r="M160" s="247"/>
      <c r="N160" s="248"/>
      <c r="O160" s="248"/>
      <c r="P160" s="248"/>
      <c r="Q160" s="248"/>
      <c r="R160" s="248"/>
      <c r="S160" s="248"/>
      <c r="T160" s="249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0" t="s">
        <v>198</v>
      </c>
      <c r="AU160" s="250" t="s">
        <v>84</v>
      </c>
      <c r="AV160" s="13" t="s">
        <v>84</v>
      </c>
      <c r="AW160" s="13" t="s">
        <v>32</v>
      </c>
      <c r="AX160" s="13" t="s">
        <v>82</v>
      </c>
      <c r="AY160" s="250" t="s">
        <v>189</v>
      </c>
    </row>
    <row r="161" s="2" customFormat="1" ht="24.15" customHeight="1">
      <c r="A161" s="39"/>
      <c r="B161" s="40"/>
      <c r="C161" s="227" t="s">
        <v>270</v>
      </c>
      <c r="D161" s="227" t="s">
        <v>191</v>
      </c>
      <c r="E161" s="228" t="s">
        <v>599</v>
      </c>
      <c r="F161" s="229" t="s">
        <v>600</v>
      </c>
      <c r="G161" s="230" t="s">
        <v>601</v>
      </c>
      <c r="H161" s="231">
        <v>3</v>
      </c>
      <c r="I161" s="232"/>
      <c r="J161" s="231">
        <f>ROUND(I161*H161,2)</f>
        <v>0</v>
      </c>
      <c r="K161" s="229" t="s">
        <v>195</v>
      </c>
      <c r="L161" s="45"/>
      <c r="M161" s="233" t="s">
        <v>1</v>
      </c>
      <c r="N161" s="234" t="s">
        <v>40</v>
      </c>
      <c r="O161" s="92"/>
      <c r="P161" s="235">
        <f>O161*H161</f>
        <v>0</v>
      </c>
      <c r="Q161" s="235">
        <v>0.00025000000000000001</v>
      </c>
      <c r="R161" s="235">
        <f>Q161*H161</f>
        <v>0.00075000000000000002</v>
      </c>
      <c r="S161" s="235">
        <v>0</v>
      </c>
      <c r="T161" s="236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7" t="s">
        <v>196</v>
      </c>
      <c r="AT161" s="237" t="s">
        <v>191</v>
      </c>
      <c r="AU161" s="237" t="s">
        <v>84</v>
      </c>
      <c r="AY161" s="18" t="s">
        <v>189</v>
      </c>
      <c r="BE161" s="238">
        <f>IF(N161="základní",J161,0)</f>
        <v>0</v>
      </c>
      <c r="BF161" s="238">
        <f>IF(N161="snížená",J161,0)</f>
        <v>0</v>
      </c>
      <c r="BG161" s="238">
        <f>IF(N161="zákl. přenesená",J161,0)</f>
        <v>0</v>
      </c>
      <c r="BH161" s="238">
        <f>IF(N161="sníž. přenesená",J161,0)</f>
        <v>0</v>
      </c>
      <c r="BI161" s="238">
        <f>IF(N161="nulová",J161,0)</f>
        <v>0</v>
      </c>
      <c r="BJ161" s="18" t="s">
        <v>82</v>
      </c>
      <c r="BK161" s="238">
        <f>ROUND(I161*H161,2)</f>
        <v>0</v>
      </c>
      <c r="BL161" s="18" t="s">
        <v>196</v>
      </c>
      <c r="BM161" s="237" t="s">
        <v>602</v>
      </c>
    </row>
    <row r="162" s="13" customFormat="1">
      <c r="A162" s="13"/>
      <c r="B162" s="239"/>
      <c r="C162" s="240"/>
      <c r="D162" s="241" t="s">
        <v>198</v>
      </c>
      <c r="E162" s="242" t="s">
        <v>1</v>
      </c>
      <c r="F162" s="243" t="s">
        <v>294</v>
      </c>
      <c r="G162" s="240"/>
      <c r="H162" s="244">
        <v>3</v>
      </c>
      <c r="I162" s="245"/>
      <c r="J162" s="240"/>
      <c r="K162" s="240"/>
      <c r="L162" s="246"/>
      <c r="M162" s="247"/>
      <c r="N162" s="248"/>
      <c r="O162" s="248"/>
      <c r="P162" s="248"/>
      <c r="Q162" s="248"/>
      <c r="R162" s="248"/>
      <c r="S162" s="248"/>
      <c r="T162" s="249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0" t="s">
        <v>198</v>
      </c>
      <c r="AU162" s="250" t="s">
        <v>84</v>
      </c>
      <c r="AV162" s="13" t="s">
        <v>84</v>
      </c>
      <c r="AW162" s="13" t="s">
        <v>32</v>
      </c>
      <c r="AX162" s="13" t="s">
        <v>82</v>
      </c>
      <c r="AY162" s="250" t="s">
        <v>189</v>
      </c>
    </row>
    <row r="163" s="2" customFormat="1" ht="33" customHeight="1">
      <c r="A163" s="39"/>
      <c r="B163" s="40"/>
      <c r="C163" s="227" t="s">
        <v>276</v>
      </c>
      <c r="D163" s="227" t="s">
        <v>191</v>
      </c>
      <c r="E163" s="228" t="s">
        <v>603</v>
      </c>
      <c r="F163" s="229" t="s">
        <v>604</v>
      </c>
      <c r="G163" s="230" t="s">
        <v>252</v>
      </c>
      <c r="H163" s="231">
        <v>4</v>
      </c>
      <c r="I163" s="232"/>
      <c r="J163" s="231">
        <f>ROUND(I163*H163,2)</f>
        <v>0</v>
      </c>
      <c r="K163" s="229" t="s">
        <v>195</v>
      </c>
      <c r="L163" s="45"/>
      <c r="M163" s="233" t="s">
        <v>1</v>
      </c>
      <c r="N163" s="234" t="s">
        <v>40</v>
      </c>
      <c r="O163" s="92"/>
      <c r="P163" s="235">
        <f>O163*H163</f>
        <v>0</v>
      </c>
      <c r="Q163" s="235">
        <v>2.2568899999999998</v>
      </c>
      <c r="R163" s="235">
        <f>Q163*H163</f>
        <v>9.0275599999999994</v>
      </c>
      <c r="S163" s="235">
        <v>0</v>
      </c>
      <c r="T163" s="236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7" t="s">
        <v>196</v>
      </c>
      <c r="AT163" s="237" t="s">
        <v>191</v>
      </c>
      <c r="AU163" s="237" t="s">
        <v>84</v>
      </c>
      <c r="AY163" s="18" t="s">
        <v>189</v>
      </c>
      <c r="BE163" s="238">
        <f>IF(N163="základní",J163,0)</f>
        <v>0</v>
      </c>
      <c r="BF163" s="238">
        <f>IF(N163="snížená",J163,0)</f>
        <v>0</v>
      </c>
      <c r="BG163" s="238">
        <f>IF(N163="zákl. přenesená",J163,0)</f>
        <v>0</v>
      </c>
      <c r="BH163" s="238">
        <f>IF(N163="sníž. přenesená",J163,0)</f>
        <v>0</v>
      </c>
      <c r="BI163" s="238">
        <f>IF(N163="nulová",J163,0)</f>
        <v>0</v>
      </c>
      <c r="BJ163" s="18" t="s">
        <v>82</v>
      </c>
      <c r="BK163" s="238">
        <f>ROUND(I163*H163,2)</f>
        <v>0</v>
      </c>
      <c r="BL163" s="18" t="s">
        <v>196</v>
      </c>
      <c r="BM163" s="237" t="s">
        <v>605</v>
      </c>
    </row>
    <row r="164" s="14" customFormat="1">
      <c r="A164" s="14"/>
      <c r="B164" s="251"/>
      <c r="C164" s="252"/>
      <c r="D164" s="241" t="s">
        <v>198</v>
      </c>
      <c r="E164" s="253" t="s">
        <v>1</v>
      </c>
      <c r="F164" s="254" t="s">
        <v>606</v>
      </c>
      <c r="G164" s="252"/>
      <c r="H164" s="253" t="s">
        <v>1</v>
      </c>
      <c r="I164" s="255"/>
      <c r="J164" s="252"/>
      <c r="K164" s="252"/>
      <c r="L164" s="256"/>
      <c r="M164" s="257"/>
      <c r="N164" s="258"/>
      <c r="O164" s="258"/>
      <c r="P164" s="258"/>
      <c r="Q164" s="258"/>
      <c r="R164" s="258"/>
      <c r="S164" s="258"/>
      <c r="T164" s="259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0" t="s">
        <v>198</v>
      </c>
      <c r="AU164" s="260" t="s">
        <v>84</v>
      </c>
      <c r="AV164" s="14" t="s">
        <v>82</v>
      </c>
      <c r="AW164" s="14" t="s">
        <v>32</v>
      </c>
      <c r="AX164" s="14" t="s">
        <v>75</v>
      </c>
      <c r="AY164" s="260" t="s">
        <v>189</v>
      </c>
    </row>
    <row r="165" s="14" customFormat="1">
      <c r="A165" s="14"/>
      <c r="B165" s="251"/>
      <c r="C165" s="252"/>
      <c r="D165" s="241" t="s">
        <v>198</v>
      </c>
      <c r="E165" s="253" t="s">
        <v>1</v>
      </c>
      <c r="F165" s="254" t="s">
        <v>607</v>
      </c>
      <c r="G165" s="252"/>
      <c r="H165" s="253" t="s">
        <v>1</v>
      </c>
      <c r="I165" s="255"/>
      <c r="J165" s="252"/>
      <c r="K165" s="252"/>
      <c r="L165" s="256"/>
      <c r="M165" s="257"/>
      <c r="N165" s="258"/>
      <c r="O165" s="258"/>
      <c r="P165" s="258"/>
      <c r="Q165" s="258"/>
      <c r="R165" s="258"/>
      <c r="S165" s="258"/>
      <c r="T165" s="259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0" t="s">
        <v>198</v>
      </c>
      <c r="AU165" s="260" t="s">
        <v>84</v>
      </c>
      <c r="AV165" s="14" t="s">
        <v>82</v>
      </c>
      <c r="AW165" s="14" t="s">
        <v>32</v>
      </c>
      <c r="AX165" s="14" t="s">
        <v>75</v>
      </c>
      <c r="AY165" s="260" t="s">
        <v>189</v>
      </c>
    </row>
    <row r="166" s="14" customFormat="1">
      <c r="A166" s="14"/>
      <c r="B166" s="251"/>
      <c r="C166" s="252"/>
      <c r="D166" s="241" t="s">
        <v>198</v>
      </c>
      <c r="E166" s="253" t="s">
        <v>1</v>
      </c>
      <c r="F166" s="254" t="s">
        <v>608</v>
      </c>
      <c r="G166" s="252"/>
      <c r="H166" s="253" t="s">
        <v>1</v>
      </c>
      <c r="I166" s="255"/>
      <c r="J166" s="252"/>
      <c r="K166" s="252"/>
      <c r="L166" s="256"/>
      <c r="M166" s="257"/>
      <c r="N166" s="258"/>
      <c r="O166" s="258"/>
      <c r="P166" s="258"/>
      <c r="Q166" s="258"/>
      <c r="R166" s="258"/>
      <c r="S166" s="258"/>
      <c r="T166" s="259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0" t="s">
        <v>198</v>
      </c>
      <c r="AU166" s="260" t="s">
        <v>84</v>
      </c>
      <c r="AV166" s="14" t="s">
        <v>82</v>
      </c>
      <c r="AW166" s="14" t="s">
        <v>32</v>
      </c>
      <c r="AX166" s="14" t="s">
        <v>75</v>
      </c>
      <c r="AY166" s="260" t="s">
        <v>189</v>
      </c>
    </row>
    <row r="167" s="13" customFormat="1">
      <c r="A167" s="13"/>
      <c r="B167" s="239"/>
      <c r="C167" s="240"/>
      <c r="D167" s="241" t="s">
        <v>198</v>
      </c>
      <c r="E167" s="242" t="s">
        <v>1</v>
      </c>
      <c r="F167" s="243" t="s">
        <v>410</v>
      </c>
      <c r="G167" s="240"/>
      <c r="H167" s="244">
        <v>4</v>
      </c>
      <c r="I167" s="245"/>
      <c r="J167" s="240"/>
      <c r="K167" s="240"/>
      <c r="L167" s="246"/>
      <c r="M167" s="247"/>
      <c r="N167" s="248"/>
      <c r="O167" s="248"/>
      <c r="P167" s="248"/>
      <c r="Q167" s="248"/>
      <c r="R167" s="248"/>
      <c r="S167" s="248"/>
      <c r="T167" s="249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0" t="s">
        <v>198</v>
      </c>
      <c r="AU167" s="250" t="s">
        <v>84</v>
      </c>
      <c r="AV167" s="13" t="s">
        <v>84</v>
      </c>
      <c r="AW167" s="13" t="s">
        <v>32</v>
      </c>
      <c r="AX167" s="13" t="s">
        <v>82</v>
      </c>
      <c r="AY167" s="250" t="s">
        <v>189</v>
      </c>
    </row>
    <row r="168" s="12" customFormat="1" ht="22.8" customHeight="1">
      <c r="A168" s="12"/>
      <c r="B168" s="211"/>
      <c r="C168" s="212"/>
      <c r="D168" s="213" t="s">
        <v>74</v>
      </c>
      <c r="E168" s="225" t="s">
        <v>257</v>
      </c>
      <c r="F168" s="225" t="s">
        <v>609</v>
      </c>
      <c r="G168" s="212"/>
      <c r="H168" s="212"/>
      <c r="I168" s="215"/>
      <c r="J168" s="226">
        <f>BK168</f>
        <v>0</v>
      </c>
      <c r="K168" s="212"/>
      <c r="L168" s="217"/>
      <c r="M168" s="218"/>
      <c r="N168" s="219"/>
      <c r="O168" s="219"/>
      <c r="P168" s="220">
        <f>SUM(P169:P171)</f>
        <v>0</v>
      </c>
      <c r="Q168" s="219"/>
      <c r="R168" s="220">
        <f>SUM(R169:R171)</f>
        <v>0.188</v>
      </c>
      <c r="S168" s="219"/>
      <c r="T168" s="221">
        <f>SUM(T169:T171)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22" t="s">
        <v>82</v>
      </c>
      <c r="AT168" s="223" t="s">
        <v>74</v>
      </c>
      <c r="AU168" s="223" t="s">
        <v>82</v>
      </c>
      <c r="AY168" s="222" t="s">
        <v>189</v>
      </c>
      <c r="BK168" s="224">
        <f>SUM(BK169:BK171)</f>
        <v>0</v>
      </c>
    </row>
    <row r="169" s="2" customFormat="1" ht="21.75" customHeight="1">
      <c r="A169" s="39"/>
      <c r="B169" s="40"/>
      <c r="C169" s="227" t="s">
        <v>283</v>
      </c>
      <c r="D169" s="227" t="s">
        <v>191</v>
      </c>
      <c r="E169" s="228" t="s">
        <v>610</v>
      </c>
      <c r="F169" s="229" t="s">
        <v>611</v>
      </c>
      <c r="G169" s="230" t="s">
        <v>461</v>
      </c>
      <c r="H169" s="231">
        <v>8</v>
      </c>
      <c r="I169" s="232"/>
      <c r="J169" s="231">
        <f>ROUND(I169*H169,2)</f>
        <v>0</v>
      </c>
      <c r="K169" s="229" t="s">
        <v>1</v>
      </c>
      <c r="L169" s="45"/>
      <c r="M169" s="233" t="s">
        <v>1</v>
      </c>
      <c r="N169" s="234" t="s">
        <v>40</v>
      </c>
      <c r="O169" s="92"/>
      <c r="P169" s="235">
        <f>O169*H169</f>
        <v>0</v>
      </c>
      <c r="Q169" s="235">
        <v>0.0235</v>
      </c>
      <c r="R169" s="235">
        <f>Q169*H169</f>
        <v>0.188</v>
      </c>
      <c r="S169" s="235">
        <v>0</v>
      </c>
      <c r="T169" s="236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7" t="s">
        <v>196</v>
      </c>
      <c r="AT169" s="237" t="s">
        <v>191</v>
      </c>
      <c r="AU169" s="237" t="s">
        <v>84</v>
      </c>
      <c r="AY169" s="18" t="s">
        <v>189</v>
      </c>
      <c r="BE169" s="238">
        <f>IF(N169="základní",J169,0)</f>
        <v>0</v>
      </c>
      <c r="BF169" s="238">
        <f>IF(N169="snížená",J169,0)</f>
        <v>0</v>
      </c>
      <c r="BG169" s="238">
        <f>IF(N169="zákl. přenesená",J169,0)</f>
        <v>0</v>
      </c>
      <c r="BH169" s="238">
        <f>IF(N169="sníž. přenesená",J169,0)</f>
        <v>0</v>
      </c>
      <c r="BI169" s="238">
        <f>IF(N169="nulová",J169,0)</f>
        <v>0</v>
      </c>
      <c r="BJ169" s="18" t="s">
        <v>82</v>
      </c>
      <c r="BK169" s="238">
        <f>ROUND(I169*H169,2)</f>
        <v>0</v>
      </c>
      <c r="BL169" s="18" t="s">
        <v>196</v>
      </c>
      <c r="BM169" s="237" t="s">
        <v>612</v>
      </c>
    </row>
    <row r="170" s="14" customFormat="1">
      <c r="A170" s="14"/>
      <c r="B170" s="251"/>
      <c r="C170" s="252"/>
      <c r="D170" s="241" t="s">
        <v>198</v>
      </c>
      <c r="E170" s="253" t="s">
        <v>1</v>
      </c>
      <c r="F170" s="254" t="s">
        <v>613</v>
      </c>
      <c r="G170" s="252"/>
      <c r="H170" s="253" t="s">
        <v>1</v>
      </c>
      <c r="I170" s="255"/>
      <c r="J170" s="252"/>
      <c r="K170" s="252"/>
      <c r="L170" s="256"/>
      <c r="M170" s="257"/>
      <c r="N170" s="258"/>
      <c r="O170" s="258"/>
      <c r="P170" s="258"/>
      <c r="Q170" s="258"/>
      <c r="R170" s="258"/>
      <c r="S170" s="258"/>
      <c r="T170" s="259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0" t="s">
        <v>198</v>
      </c>
      <c r="AU170" s="260" t="s">
        <v>84</v>
      </c>
      <c r="AV170" s="14" t="s">
        <v>82</v>
      </c>
      <c r="AW170" s="14" t="s">
        <v>32</v>
      </c>
      <c r="AX170" s="14" t="s">
        <v>75</v>
      </c>
      <c r="AY170" s="260" t="s">
        <v>189</v>
      </c>
    </row>
    <row r="171" s="13" customFormat="1">
      <c r="A171" s="13"/>
      <c r="B171" s="239"/>
      <c r="C171" s="240"/>
      <c r="D171" s="241" t="s">
        <v>198</v>
      </c>
      <c r="E171" s="242" t="s">
        <v>1</v>
      </c>
      <c r="F171" s="243" t="s">
        <v>370</v>
      </c>
      <c r="G171" s="240"/>
      <c r="H171" s="244">
        <v>8</v>
      </c>
      <c r="I171" s="245"/>
      <c r="J171" s="240"/>
      <c r="K171" s="240"/>
      <c r="L171" s="246"/>
      <c r="M171" s="247"/>
      <c r="N171" s="248"/>
      <c r="O171" s="248"/>
      <c r="P171" s="248"/>
      <c r="Q171" s="248"/>
      <c r="R171" s="248"/>
      <c r="S171" s="248"/>
      <c r="T171" s="249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0" t="s">
        <v>198</v>
      </c>
      <c r="AU171" s="250" t="s">
        <v>84</v>
      </c>
      <c r="AV171" s="13" t="s">
        <v>84</v>
      </c>
      <c r="AW171" s="13" t="s">
        <v>32</v>
      </c>
      <c r="AX171" s="13" t="s">
        <v>82</v>
      </c>
      <c r="AY171" s="250" t="s">
        <v>189</v>
      </c>
    </row>
    <row r="172" s="12" customFormat="1" ht="22.8" customHeight="1">
      <c r="A172" s="12"/>
      <c r="B172" s="211"/>
      <c r="C172" s="212"/>
      <c r="D172" s="213" t="s">
        <v>74</v>
      </c>
      <c r="E172" s="225" t="s">
        <v>295</v>
      </c>
      <c r="F172" s="225" t="s">
        <v>296</v>
      </c>
      <c r="G172" s="212"/>
      <c r="H172" s="212"/>
      <c r="I172" s="215"/>
      <c r="J172" s="226">
        <f>BK172</f>
        <v>0</v>
      </c>
      <c r="K172" s="212"/>
      <c r="L172" s="217"/>
      <c r="M172" s="218"/>
      <c r="N172" s="219"/>
      <c r="O172" s="219"/>
      <c r="P172" s="220">
        <f>P173</f>
        <v>0</v>
      </c>
      <c r="Q172" s="219"/>
      <c r="R172" s="220">
        <f>R173</f>
        <v>0</v>
      </c>
      <c r="S172" s="219"/>
      <c r="T172" s="221">
        <f>T173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22" t="s">
        <v>82</v>
      </c>
      <c r="AT172" s="223" t="s">
        <v>74</v>
      </c>
      <c r="AU172" s="223" t="s">
        <v>82</v>
      </c>
      <c r="AY172" s="222" t="s">
        <v>189</v>
      </c>
      <c r="BK172" s="224">
        <f>BK173</f>
        <v>0</v>
      </c>
    </row>
    <row r="173" s="2" customFormat="1" ht="24.15" customHeight="1">
      <c r="A173" s="39"/>
      <c r="B173" s="40"/>
      <c r="C173" s="227" t="s">
        <v>289</v>
      </c>
      <c r="D173" s="227" t="s">
        <v>191</v>
      </c>
      <c r="E173" s="228" t="s">
        <v>614</v>
      </c>
      <c r="F173" s="229" t="s">
        <v>615</v>
      </c>
      <c r="G173" s="230" t="s">
        <v>234</v>
      </c>
      <c r="H173" s="231">
        <v>32.600000000000001</v>
      </c>
      <c r="I173" s="232"/>
      <c r="J173" s="231">
        <f>ROUND(I173*H173,2)</f>
        <v>0</v>
      </c>
      <c r="K173" s="229" t="s">
        <v>195</v>
      </c>
      <c r="L173" s="45"/>
      <c r="M173" s="292" t="s">
        <v>1</v>
      </c>
      <c r="N173" s="293" t="s">
        <v>40</v>
      </c>
      <c r="O173" s="294"/>
      <c r="P173" s="295">
        <f>O173*H173</f>
        <v>0</v>
      </c>
      <c r="Q173" s="295">
        <v>0</v>
      </c>
      <c r="R173" s="295">
        <f>Q173*H173</f>
        <v>0</v>
      </c>
      <c r="S173" s="295">
        <v>0</v>
      </c>
      <c r="T173" s="296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7" t="s">
        <v>196</v>
      </c>
      <c r="AT173" s="237" t="s">
        <v>191</v>
      </c>
      <c r="AU173" s="237" t="s">
        <v>84</v>
      </c>
      <c r="AY173" s="18" t="s">
        <v>189</v>
      </c>
      <c r="BE173" s="238">
        <f>IF(N173="základní",J173,0)</f>
        <v>0</v>
      </c>
      <c r="BF173" s="238">
        <f>IF(N173="snížená",J173,0)</f>
        <v>0</v>
      </c>
      <c r="BG173" s="238">
        <f>IF(N173="zákl. přenesená",J173,0)</f>
        <v>0</v>
      </c>
      <c r="BH173" s="238">
        <f>IF(N173="sníž. přenesená",J173,0)</f>
        <v>0</v>
      </c>
      <c r="BI173" s="238">
        <f>IF(N173="nulová",J173,0)</f>
        <v>0</v>
      </c>
      <c r="BJ173" s="18" t="s">
        <v>82</v>
      </c>
      <c r="BK173" s="238">
        <f>ROUND(I173*H173,2)</f>
        <v>0</v>
      </c>
      <c r="BL173" s="18" t="s">
        <v>196</v>
      </c>
      <c r="BM173" s="237" t="s">
        <v>616</v>
      </c>
    </row>
    <row r="174" s="2" customFormat="1" ht="6.96" customHeight="1">
      <c r="A174" s="39"/>
      <c r="B174" s="67"/>
      <c r="C174" s="68"/>
      <c r="D174" s="68"/>
      <c r="E174" s="68"/>
      <c r="F174" s="68"/>
      <c r="G174" s="68"/>
      <c r="H174" s="68"/>
      <c r="I174" s="68"/>
      <c r="J174" s="68"/>
      <c r="K174" s="68"/>
      <c r="L174" s="45"/>
      <c r="M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</row>
  </sheetData>
  <sheetProtection sheet="1" autoFilter="0" formatColumns="0" formatRows="0" objects="1" scenarios="1" spinCount="100000" saltValue="GpLxZNWqEDITMMnrmMupCeZoIe4bXBzB+A6B2zeyqTQ1K8cm44yw5v53d755DjmgMuAUp6JJo4WfLWRZ7X8SJw==" hashValue="Q76FIiklzgGmSBSpQjpzM5vx8teiVEnKrG1oHSNtKCcSpSxDaM8xz0jSNtfqX/kJd4oI1i93XdIIGVOYwUkNcg==" algorithmName="SHA-512" password="CC35"/>
  <autoFilter ref="C125:K17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4:H114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110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84</v>
      </c>
    </row>
    <row r="4" s="1" customFormat="1" ht="24.96" customHeight="1">
      <c r="B4" s="21"/>
      <c r="D4" s="149" t="s">
        <v>159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NAPOJENÍ ROKYCANSKA NA DÁLNICI D5, I. ETAPA</v>
      </c>
      <c r="F7" s="151"/>
      <c r="G7" s="151"/>
      <c r="H7" s="151"/>
      <c r="L7" s="21"/>
    </row>
    <row r="8" s="1" customFormat="1" ht="12" customHeight="1">
      <c r="B8" s="21"/>
      <c r="D8" s="151" t="s">
        <v>160</v>
      </c>
      <c r="L8" s="21"/>
    </row>
    <row r="9" s="2" customFormat="1" ht="16.5" customHeight="1">
      <c r="A9" s="39"/>
      <c r="B9" s="45"/>
      <c r="C9" s="39"/>
      <c r="D9" s="39"/>
      <c r="E9" s="152" t="s">
        <v>617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162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30" customHeight="1">
      <c r="A11" s="39"/>
      <c r="B11" s="45"/>
      <c r="C11" s="39"/>
      <c r="D11" s="39"/>
      <c r="E11" s="153" t="s">
        <v>618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20</v>
      </c>
      <c r="E14" s="39"/>
      <c r="F14" s="142" t="s">
        <v>21</v>
      </c>
      <c r="G14" s="39"/>
      <c r="H14" s="39"/>
      <c r="I14" s="151" t="s">
        <v>22</v>
      </c>
      <c r="J14" s="154" t="str">
        <f>'Rekapitulace stavby'!AN8</f>
        <v>26. 4. 2022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1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28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30</v>
      </c>
      <c r="E22" s="39"/>
      <c r="F22" s="39"/>
      <c r="G22" s="39"/>
      <c r="H22" s="39"/>
      <c r="I22" s="151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1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33</v>
      </c>
      <c r="E25" s="39"/>
      <c r="F25" s="39"/>
      <c r="G25" s="39"/>
      <c r="H25" s="39"/>
      <c r="I25" s="151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26</v>
      </c>
      <c r="F26" s="39"/>
      <c r="G26" s="39"/>
      <c r="H26" s="39"/>
      <c r="I26" s="151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34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35</v>
      </c>
      <c r="E32" s="39"/>
      <c r="F32" s="39"/>
      <c r="G32" s="39"/>
      <c r="H32" s="39"/>
      <c r="I32" s="39"/>
      <c r="J32" s="161">
        <f>ROUND(J125,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37</v>
      </c>
      <c r="G34" s="39"/>
      <c r="H34" s="39"/>
      <c r="I34" s="162" t="s">
        <v>36</v>
      </c>
      <c r="J34" s="162" t="s">
        <v>38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39</v>
      </c>
      <c r="E35" s="151" t="s">
        <v>40</v>
      </c>
      <c r="F35" s="164">
        <f>ROUND((SUM(BE125:BE201)),  2)</f>
        <v>0</v>
      </c>
      <c r="G35" s="39"/>
      <c r="H35" s="39"/>
      <c r="I35" s="165">
        <v>0.20999999999999999</v>
      </c>
      <c r="J35" s="164">
        <f>ROUND(((SUM(BE125:BE201))*I35),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41</v>
      </c>
      <c r="F36" s="164">
        <f>ROUND((SUM(BF125:BF201)),  2)</f>
        <v>0</v>
      </c>
      <c r="G36" s="39"/>
      <c r="H36" s="39"/>
      <c r="I36" s="165">
        <v>0.14999999999999999</v>
      </c>
      <c r="J36" s="164">
        <f>ROUND(((SUM(BF125:BF201))*I36),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42</v>
      </c>
      <c r="F37" s="164">
        <f>ROUND((SUM(BG125:BG201)),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43</v>
      </c>
      <c r="F38" s="164">
        <f>ROUND((SUM(BH125:BH201)),  2)</f>
        <v>0</v>
      </c>
      <c r="G38" s="39"/>
      <c r="H38" s="39"/>
      <c r="I38" s="165">
        <v>0.14999999999999999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44</v>
      </c>
      <c r="F39" s="164">
        <f>ROUND((SUM(BI125:BI201)),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45</v>
      </c>
      <c r="E41" s="168"/>
      <c r="F41" s="168"/>
      <c r="G41" s="169" t="s">
        <v>46</v>
      </c>
      <c r="H41" s="170" t="s">
        <v>47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48</v>
      </c>
      <c r="E50" s="174"/>
      <c r="F50" s="174"/>
      <c r="G50" s="173" t="s">
        <v>49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50</v>
      </c>
      <c r="E61" s="176"/>
      <c r="F61" s="177" t="s">
        <v>51</v>
      </c>
      <c r="G61" s="175" t="s">
        <v>50</v>
      </c>
      <c r="H61" s="176"/>
      <c r="I61" s="176"/>
      <c r="J61" s="178" t="s">
        <v>51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52</v>
      </c>
      <c r="E65" s="179"/>
      <c r="F65" s="179"/>
      <c r="G65" s="173" t="s">
        <v>53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50</v>
      </c>
      <c r="E76" s="176"/>
      <c r="F76" s="177" t="s">
        <v>51</v>
      </c>
      <c r="G76" s="175" t="s">
        <v>50</v>
      </c>
      <c r="H76" s="176"/>
      <c r="I76" s="176"/>
      <c r="J76" s="178" t="s">
        <v>51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164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NAPOJENÍ ROKYCANSKA NA DÁLNICI D5, I. ETAPA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160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617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162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30" customHeight="1">
      <c r="A89" s="39"/>
      <c r="B89" s="40"/>
      <c r="C89" s="41"/>
      <c r="D89" s="41"/>
      <c r="E89" s="77" t="str">
        <f>E11</f>
        <v xml:space="preserve">02.1 - SO 302-1  Svodný drén v km 1,900-1,966 - levá strana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Rokycansko</v>
      </c>
      <c r="G91" s="41"/>
      <c r="H91" s="41"/>
      <c r="I91" s="33" t="s">
        <v>22</v>
      </c>
      <c r="J91" s="80" t="str">
        <f>IF(J14="","",J14)</f>
        <v>26. 4. 2022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 xml:space="preserve"> </v>
      </c>
      <c r="G93" s="41"/>
      <c r="H93" s="41"/>
      <c r="I93" s="33" t="s">
        <v>30</v>
      </c>
      <c r="J93" s="37" t="str">
        <f>E23</f>
        <v>Ing. J. Egermaier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165</v>
      </c>
      <c r="D96" s="186"/>
      <c r="E96" s="186"/>
      <c r="F96" s="186"/>
      <c r="G96" s="186"/>
      <c r="H96" s="186"/>
      <c r="I96" s="186"/>
      <c r="J96" s="187" t="s">
        <v>166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167</v>
      </c>
      <c r="D98" s="41"/>
      <c r="E98" s="41"/>
      <c r="F98" s="41"/>
      <c r="G98" s="41"/>
      <c r="H98" s="41"/>
      <c r="I98" s="41"/>
      <c r="J98" s="111">
        <f>J125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168</v>
      </c>
    </row>
    <row r="99" s="9" customFormat="1" ht="24.96" customHeight="1">
      <c r="A99" s="9"/>
      <c r="B99" s="189"/>
      <c r="C99" s="190"/>
      <c r="D99" s="191" t="s">
        <v>169</v>
      </c>
      <c r="E99" s="192"/>
      <c r="F99" s="192"/>
      <c r="G99" s="192"/>
      <c r="H99" s="192"/>
      <c r="I99" s="192"/>
      <c r="J99" s="193">
        <f>J126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4"/>
      <c r="D100" s="196" t="s">
        <v>170</v>
      </c>
      <c r="E100" s="197"/>
      <c r="F100" s="197"/>
      <c r="G100" s="197"/>
      <c r="H100" s="197"/>
      <c r="I100" s="197"/>
      <c r="J100" s="198">
        <f>J127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4"/>
      <c r="D101" s="196" t="s">
        <v>171</v>
      </c>
      <c r="E101" s="197"/>
      <c r="F101" s="197"/>
      <c r="G101" s="197"/>
      <c r="H101" s="197"/>
      <c r="I101" s="197"/>
      <c r="J101" s="198">
        <f>J167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5"/>
      <c r="C102" s="134"/>
      <c r="D102" s="196" t="s">
        <v>172</v>
      </c>
      <c r="E102" s="197"/>
      <c r="F102" s="197"/>
      <c r="G102" s="197"/>
      <c r="H102" s="197"/>
      <c r="I102" s="197"/>
      <c r="J102" s="198">
        <f>J187</f>
        <v>0</v>
      </c>
      <c r="K102" s="134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4"/>
      <c r="D103" s="196" t="s">
        <v>173</v>
      </c>
      <c r="E103" s="197"/>
      <c r="F103" s="197"/>
      <c r="G103" s="197"/>
      <c r="H103" s="197"/>
      <c r="I103" s="197"/>
      <c r="J103" s="198">
        <f>J200</f>
        <v>0</v>
      </c>
      <c r="K103" s="134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174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184" t="str">
        <f>E7</f>
        <v>NAPOJENÍ ROKYCANSKA NA DÁLNICI D5, I. ETAPA</v>
      </c>
      <c r="F113" s="33"/>
      <c r="G113" s="33"/>
      <c r="H113" s="33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1" customFormat="1" ht="12" customHeight="1">
      <c r="B114" s="22"/>
      <c r="C114" s="33" t="s">
        <v>160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184" t="s">
        <v>617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162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30" customHeight="1">
      <c r="A117" s="39"/>
      <c r="B117" s="40"/>
      <c r="C117" s="41"/>
      <c r="D117" s="41"/>
      <c r="E117" s="77" t="str">
        <f>E11</f>
        <v xml:space="preserve">02.1 - SO 302-1  Svodný drén v km 1,900-1,966 - levá strana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F14</f>
        <v>Rokycansko</v>
      </c>
      <c r="G119" s="41"/>
      <c r="H119" s="41"/>
      <c r="I119" s="33" t="s">
        <v>22</v>
      </c>
      <c r="J119" s="80" t="str">
        <f>IF(J14="","",J14)</f>
        <v>26. 4. 2022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E17</f>
        <v xml:space="preserve"> </v>
      </c>
      <c r="G121" s="41"/>
      <c r="H121" s="41"/>
      <c r="I121" s="33" t="s">
        <v>30</v>
      </c>
      <c r="J121" s="37" t="str">
        <f>E23</f>
        <v>Ing. J. Egermaier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IF(E20="","",E20)</f>
        <v>Vyplň údaj</v>
      </c>
      <c r="G122" s="41"/>
      <c r="H122" s="41"/>
      <c r="I122" s="33" t="s">
        <v>33</v>
      </c>
      <c r="J122" s="37" t="str">
        <f>E26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0"/>
      <c r="B124" s="201"/>
      <c r="C124" s="202" t="s">
        <v>175</v>
      </c>
      <c r="D124" s="203" t="s">
        <v>60</v>
      </c>
      <c r="E124" s="203" t="s">
        <v>56</v>
      </c>
      <c r="F124" s="203" t="s">
        <v>57</v>
      </c>
      <c r="G124" s="203" t="s">
        <v>176</v>
      </c>
      <c r="H124" s="203" t="s">
        <v>177</v>
      </c>
      <c r="I124" s="203" t="s">
        <v>178</v>
      </c>
      <c r="J124" s="203" t="s">
        <v>166</v>
      </c>
      <c r="K124" s="204" t="s">
        <v>179</v>
      </c>
      <c r="L124" s="205"/>
      <c r="M124" s="101" t="s">
        <v>1</v>
      </c>
      <c r="N124" s="102" t="s">
        <v>39</v>
      </c>
      <c r="O124" s="102" t="s">
        <v>180</v>
      </c>
      <c r="P124" s="102" t="s">
        <v>181</v>
      </c>
      <c r="Q124" s="102" t="s">
        <v>182</v>
      </c>
      <c r="R124" s="102" t="s">
        <v>183</v>
      </c>
      <c r="S124" s="102" t="s">
        <v>184</v>
      </c>
      <c r="T124" s="103" t="s">
        <v>185</v>
      </c>
      <c r="U124" s="200"/>
      <c r="V124" s="200"/>
      <c r="W124" s="200"/>
      <c r="X124" s="200"/>
      <c r="Y124" s="200"/>
      <c r="Z124" s="200"/>
      <c r="AA124" s="200"/>
      <c r="AB124" s="200"/>
      <c r="AC124" s="200"/>
      <c r="AD124" s="200"/>
      <c r="AE124" s="200"/>
    </row>
    <row r="125" s="2" customFormat="1" ht="22.8" customHeight="1">
      <c r="A125" s="39"/>
      <c r="B125" s="40"/>
      <c r="C125" s="108" t="s">
        <v>186</v>
      </c>
      <c r="D125" s="41"/>
      <c r="E125" s="41"/>
      <c r="F125" s="41"/>
      <c r="G125" s="41"/>
      <c r="H125" s="41"/>
      <c r="I125" s="41"/>
      <c r="J125" s="206">
        <f>BK125</f>
        <v>0</v>
      </c>
      <c r="K125" s="41"/>
      <c r="L125" s="45"/>
      <c r="M125" s="104"/>
      <c r="N125" s="207"/>
      <c r="O125" s="105"/>
      <c r="P125" s="208">
        <f>P126</f>
        <v>0</v>
      </c>
      <c r="Q125" s="105"/>
      <c r="R125" s="208">
        <f>R126</f>
        <v>11.315401999999999</v>
      </c>
      <c r="S125" s="105"/>
      <c r="T125" s="209">
        <f>T126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74</v>
      </c>
      <c r="AU125" s="18" t="s">
        <v>168</v>
      </c>
      <c r="BK125" s="210">
        <f>BK126</f>
        <v>0</v>
      </c>
    </row>
    <row r="126" s="12" customFormat="1" ht="25.92" customHeight="1">
      <c r="A126" s="12"/>
      <c r="B126" s="211"/>
      <c r="C126" s="212"/>
      <c r="D126" s="213" t="s">
        <v>74</v>
      </c>
      <c r="E126" s="214" t="s">
        <v>187</v>
      </c>
      <c r="F126" s="214" t="s">
        <v>188</v>
      </c>
      <c r="G126" s="212"/>
      <c r="H126" s="212"/>
      <c r="I126" s="215"/>
      <c r="J126" s="216">
        <f>BK126</f>
        <v>0</v>
      </c>
      <c r="K126" s="212"/>
      <c r="L126" s="217"/>
      <c r="M126" s="218"/>
      <c r="N126" s="219"/>
      <c r="O126" s="219"/>
      <c r="P126" s="220">
        <f>P127+P167+P187+P200</f>
        <v>0</v>
      </c>
      <c r="Q126" s="219"/>
      <c r="R126" s="220">
        <f>R127+R167+R187+R200</f>
        <v>11.315401999999999</v>
      </c>
      <c r="S126" s="219"/>
      <c r="T126" s="221">
        <f>T127+T167+T187+T200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2" t="s">
        <v>82</v>
      </c>
      <c r="AT126" s="223" t="s">
        <v>74</v>
      </c>
      <c r="AU126" s="223" t="s">
        <v>75</v>
      </c>
      <c r="AY126" s="222" t="s">
        <v>189</v>
      </c>
      <c r="BK126" s="224">
        <f>BK127+BK167+BK187+BK200</f>
        <v>0</v>
      </c>
    </row>
    <row r="127" s="12" customFormat="1" ht="22.8" customHeight="1">
      <c r="A127" s="12"/>
      <c r="B127" s="211"/>
      <c r="C127" s="212"/>
      <c r="D127" s="213" t="s">
        <v>74</v>
      </c>
      <c r="E127" s="225" t="s">
        <v>82</v>
      </c>
      <c r="F127" s="225" t="s">
        <v>190</v>
      </c>
      <c r="G127" s="212"/>
      <c r="H127" s="212"/>
      <c r="I127" s="215"/>
      <c r="J127" s="226">
        <f>BK127</f>
        <v>0</v>
      </c>
      <c r="K127" s="212"/>
      <c r="L127" s="217"/>
      <c r="M127" s="218"/>
      <c r="N127" s="219"/>
      <c r="O127" s="219"/>
      <c r="P127" s="220">
        <f>SUM(P128:P166)</f>
        <v>0</v>
      </c>
      <c r="Q127" s="219"/>
      <c r="R127" s="220">
        <f>SUM(R128:R166)</f>
        <v>0</v>
      </c>
      <c r="S127" s="219"/>
      <c r="T127" s="221">
        <f>SUM(T128:T166)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2" t="s">
        <v>82</v>
      </c>
      <c r="AT127" s="223" t="s">
        <v>74</v>
      </c>
      <c r="AU127" s="223" t="s">
        <v>82</v>
      </c>
      <c r="AY127" s="222" t="s">
        <v>189</v>
      </c>
      <c r="BK127" s="224">
        <f>SUM(BK128:BK166)</f>
        <v>0</v>
      </c>
    </row>
    <row r="128" s="2" customFormat="1" ht="24.15" customHeight="1">
      <c r="A128" s="39"/>
      <c r="B128" s="40"/>
      <c r="C128" s="227" t="s">
        <v>82</v>
      </c>
      <c r="D128" s="227" t="s">
        <v>191</v>
      </c>
      <c r="E128" s="228" t="s">
        <v>192</v>
      </c>
      <c r="F128" s="229" t="s">
        <v>193</v>
      </c>
      <c r="G128" s="230" t="s">
        <v>194</v>
      </c>
      <c r="H128" s="231">
        <v>20</v>
      </c>
      <c r="I128" s="232"/>
      <c r="J128" s="231">
        <f>ROUND(I128*H128,2)</f>
        <v>0</v>
      </c>
      <c r="K128" s="229" t="s">
        <v>195</v>
      </c>
      <c r="L128" s="45"/>
      <c r="M128" s="233" t="s">
        <v>1</v>
      </c>
      <c r="N128" s="234" t="s">
        <v>40</v>
      </c>
      <c r="O128" s="92"/>
      <c r="P128" s="235">
        <f>O128*H128</f>
        <v>0</v>
      </c>
      <c r="Q128" s="235">
        <v>0</v>
      </c>
      <c r="R128" s="235">
        <f>Q128*H128</f>
        <v>0</v>
      </c>
      <c r="S128" s="235">
        <v>0</v>
      </c>
      <c r="T128" s="236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7" t="s">
        <v>196</v>
      </c>
      <c r="AT128" s="237" t="s">
        <v>191</v>
      </c>
      <c r="AU128" s="237" t="s">
        <v>84</v>
      </c>
      <c r="AY128" s="18" t="s">
        <v>189</v>
      </c>
      <c r="BE128" s="238">
        <f>IF(N128="základní",J128,0)</f>
        <v>0</v>
      </c>
      <c r="BF128" s="238">
        <f>IF(N128="snížená",J128,0)</f>
        <v>0</v>
      </c>
      <c r="BG128" s="238">
        <f>IF(N128="zákl. přenesená",J128,0)</f>
        <v>0</v>
      </c>
      <c r="BH128" s="238">
        <f>IF(N128="sníž. přenesená",J128,0)</f>
        <v>0</v>
      </c>
      <c r="BI128" s="238">
        <f>IF(N128="nulová",J128,0)</f>
        <v>0</v>
      </c>
      <c r="BJ128" s="18" t="s">
        <v>82</v>
      </c>
      <c r="BK128" s="238">
        <f>ROUND(I128*H128,2)</f>
        <v>0</v>
      </c>
      <c r="BL128" s="18" t="s">
        <v>196</v>
      </c>
      <c r="BM128" s="237" t="s">
        <v>619</v>
      </c>
    </row>
    <row r="129" s="13" customFormat="1">
      <c r="A129" s="13"/>
      <c r="B129" s="239"/>
      <c r="C129" s="240"/>
      <c r="D129" s="241" t="s">
        <v>198</v>
      </c>
      <c r="E129" s="242" t="s">
        <v>1</v>
      </c>
      <c r="F129" s="243" t="s">
        <v>620</v>
      </c>
      <c r="G129" s="240"/>
      <c r="H129" s="244">
        <v>20</v>
      </c>
      <c r="I129" s="245"/>
      <c r="J129" s="240"/>
      <c r="K129" s="240"/>
      <c r="L129" s="246"/>
      <c r="M129" s="247"/>
      <c r="N129" s="248"/>
      <c r="O129" s="248"/>
      <c r="P129" s="248"/>
      <c r="Q129" s="248"/>
      <c r="R129" s="248"/>
      <c r="S129" s="248"/>
      <c r="T129" s="249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50" t="s">
        <v>198</v>
      </c>
      <c r="AU129" s="250" t="s">
        <v>84</v>
      </c>
      <c r="AV129" s="13" t="s">
        <v>84</v>
      </c>
      <c r="AW129" s="13" t="s">
        <v>32</v>
      </c>
      <c r="AX129" s="13" t="s">
        <v>82</v>
      </c>
      <c r="AY129" s="250" t="s">
        <v>189</v>
      </c>
    </row>
    <row r="130" s="2" customFormat="1" ht="33" customHeight="1">
      <c r="A130" s="39"/>
      <c r="B130" s="40"/>
      <c r="C130" s="227" t="s">
        <v>84</v>
      </c>
      <c r="D130" s="227" t="s">
        <v>191</v>
      </c>
      <c r="E130" s="228" t="s">
        <v>200</v>
      </c>
      <c r="F130" s="229" t="s">
        <v>201</v>
      </c>
      <c r="G130" s="230" t="s">
        <v>202</v>
      </c>
      <c r="H130" s="231">
        <v>36.5</v>
      </c>
      <c r="I130" s="232"/>
      <c r="J130" s="231">
        <f>ROUND(I130*H130,2)</f>
        <v>0</v>
      </c>
      <c r="K130" s="229" t="s">
        <v>195</v>
      </c>
      <c r="L130" s="45"/>
      <c r="M130" s="233" t="s">
        <v>1</v>
      </c>
      <c r="N130" s="234" t="s">
        <v>40</v>
      </c>
      <c r="O130" s="92"/>
      <c r="P130" s="235">
        <f>O130*H130</f>
        <v>0</v>
      </c>
      <c r="Q130" s="235">
        <v>0</v>
      </c>
      <c r="R130" s="235">
        <f>Q130*H130</f>
        <v>0</v>
      </c>
      <c r="S130" s="235">
        <v>0</v>
      </c>
      <c r="T130" s="236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7" t="s">
        <v>196</v>
      </c>
      <c r="AT130" s="237" t="s">
        <v>191</v>
      </c>
      <c r="AU130" s="237" t="s">
        <v>84</v>
      </c>
      <c r="AY130" s="18" t="s">
        <v>189</v>
      </c>
      <c r="BE130" s="238">
        <f>IF(N130="základní",J130,0)</f>
        <v>0</v>
      </c>
      <c r="BF130" s="238">
        <f>IF(N130="snížená",J130,0)</f>
        <v>0</v>
      </c>
      <c r="BG130" s="238">
        <f>IF(N130="zákl. přenesená",J130,0)</f>
        <v>0</v>
      </c>
      <c r="BH130" s="238">
        <f>IF(N130="sníž. přenesená",J130,0)</f>
        <v>0</v>
      </c>
      <c r="BI130" s="238">
        <f>IF(N130="nulová",J130,0)</f>
        <v>0</v>
      </c>
      <c r="BJ130" s="18" t="s">
        <v>82</v>
      </c>
      <c r="BK130" s="238">
        <f>ROUND(I130*H130,2)</f>
        <v>0</v>
      </c>
      <c r="BL130" s="18" t="s">
        <v>196</v>
      </c>
      <c r="BM130" s="237" t="s">
        <v>621</v>
      </c>
    </row>
    <row r="131" s="14" customFormat="1">
      <c r="A131" s="14"/>
      <c r="B131" s="251"/>
      <c r="C131" s="252"/>
      <c r="D131" s="241" t="s">
        <v>198</v>
      </c>
      <c r="E131" s="253" t="s">
        <v>1</v>
      </c>
      <c r="F131" s="254" t="s">
        <v>204</v>
      </c>
      <c r="G131" s="252"/>
      <c r="H131" s="253" t="s">
        <v>1</v>
      </c>
      <c r="I131" s="255"/>
      <c r="J131" s="252"/>
      <c r="K131" s="252"/>
      <c r="L131" s="256"/>
      <c r="M131" s="257"/>
      <c r="N131" s="258"/>
      <c r="O131" s="258"/>
      <c r="P131" s="258"/>
      <c r="Q131" s="258"/>
      <c r="R131" s="258"/>
      <c r="S131" s="258"/>
      <c r="T131" s="259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60" t="s">
        <v>198</v>
      </c>
      <c r="AU131" s="260" t="s">
        <v>84</v>
      </c>
      <c r="AV131" s="14" t="s">
        <v>82</v>
      </c>
      <c r="AW131" s="14" t="s">
        <v>32</v>
      </c>
      <c r="AX131" s="14" t="s">
        <v>75</v>
      </c>
      <c r="AY131" s="260" t="s">
        <v>189</v>
      </c>
    </row>
    <row r="132" s="14" customFormat="1">
      <c r="A132" s="14"/>
      <c r="B132" s="251"/>
      <c r="C132" s="252"/>
      <c r="D132" s="241" t="s">
        <v>198</v>
      </c>
      <c r="E132" s="253" t="s">
        <v>1</v>
      </c>
      <c r="F132" s="254" t="s">
        <v>205</v>
      </c>
      <c r="G132" s="252"/>
      <c r="H132" s="253" t="s">
        <v>1</v>
      </c>
      <c r="I132" s="255"/>
      <c r="J132" s="252"/>
      <c r="K132" s="252"/>
      <c r="L132" s="256"/>
      <c r="M132" s="257"/>
      <c r="N132" s="258"/>
      <c r="O132" s="258"/>
      <c r="P132" s="258"/>
      <c r="Q132" s="258"/>
      <c r="R132" s="258"/>
      <c r="S132" s="258"/>
      <c r="T132" s="259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60" t="s">
        <v>198</v>
      </c>
      <c r="AU132" s="260" t="s">
        <v>84</v>
      </c>
      <c r="AV132" s="14" t="s">
        <v>82</v>
      </c>
      <c r="AW132" s="14" t="s">
        <v>32</v>
      </c>
      <c r="AX132" s="14" t="s">
        <v>75</v>
      </c>
      <c r="AY132" s="260" t="s">
        <v>189</v>
      </c>
    </row>
    <row r="133" s="13" customFormat="1">
      <c r="A133" s="13"/>
      <c r="B133" s="239"/>
      <c r="C133" s="240"/>
      <c r="D133" s="241" t="s">
        <v>198</v>
      </c>
      <c r="E133" s="242" t="s">
        <v>1</v>
      </c>
      <c r="F133" s="243" t="s">
        <v>622</v>
      </c>
      <c r="G133" s="240"/>
      <c r="H133" s="244">
        <v>30</v>
      </c>
      <c r="I133" s="245"/>
      <c r="J133" s="240"/>
      <c r="K133" s="240"/>
      <c r="L133" s="246"/>
      <c r="M133" s="247"/>
      <c r="N133" s="248"/>
      <c r="O133" s="248"/>
      <c r="P133" s="248"/>
      <c r="Q133" s="248"/>
      <c r="R133" s="248"/>
      <c r="S133" s="248"/>
      <c r="T133" s="249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0" t="s">
        <v>198</v>
      </c>
      <c r="AU133" s="250" t="s">
        <v>84</v>
      </c>
      <c r="AV133" s="13" t="s">
        <v>84</v>
      </c>
      <c r="AW133" s="13" t="s">
        <v>32</v>
      </c>
      <c r="AX133" s="13" t="s">
        <v>75</v>
      </c>
      <c r="AY133" s="250" t="s">
        <v>189</v>
      </c>
    </row>
    <row r="134" s="14" customFormat="1">
      <c r="A134" s="14"/>
      <c r="B134" s="251"/>
      <c r="C134" s="252"/>
      <c r="D134" s="241" t="s">
        <v>198</v>
      </c>
      <c r="E134" s="253" t="s">
        <v>1</v>
      </c>
      <c r="F134" s="254" t="s">
        <v>207</v>
      </c>
      <c r="G134" s="252"/>
      <c r="H134" s="253" t="s">
        <v>1</v>
      </c>
      <c r="I134" s="255"/>
      <c r="J134" s="252"/>
      <c r="K134" s="252"/>
      <c r="L134" s="256"/>
      <c r="M134" s="257"/>
      <c r="N134" s="258"/>
      <c r="O134" s="258"/>
      <c r="P134" s="258"/>
      <c r="Q134" s="258"/>
      <c r="R134" s="258"/>
      <c r="S134" s="258"/>
      <c r="T134" s="259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60" t="s">
        <v>198</v>
      </c>
      <c r="AU134" s="260" t="s">
        <v>84</v>
      </c>
      <c r="AV134" s="14" t="s">
        <v>82</v>
      </c>
      <c r="AW134" s="14" t="s">
        <v>32</v>
      </c>
      <c r="AX134" s="14" t="s">
        <v>75</v>
      </c>
      <c r="AY134" s="260" t="s">
        <v>189</v>
      </c>
    </row>
    <row r="135" s="13" customFormat="1">
      <c r="A135" s="13"/>
      <c r="B135" s="239"/>
      <c r="C135" s="240"/>
      <c r="D135" s="241" t="s">
        <v>198</v>
      </c>
      <c r="E135" s="242" t="s">
        <v>1</v>
      </c>
      <c r="F135" s="243" t="s">
        <v>308</v>
      </c>
      <c r="G135" s="240"/>
      <c r="H135" s="244">
        <v>2</v>
      </c>
      <c r="I135" s="245"/>
      <c r="J135" s="240"/>
      <c r="K135" s="240"/>
      <c r="L135" s="246"/>
      <c r="M135" s="247"/>
      <c r="N135" s="248"/>
      <c r="O135" s="248"/>
      <c r="P135" s="248"/>
      <c r="Q135" s="248"/>
      <c r="R135" s="248"/>
      <c r="S135" s="248"/>
      <c r="T135" s="249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0" t="s">
        <v>198</v>
      </c>
      <c r="AU135" s="250" t="s">
        <v>84</v>
      </c>
      <c r="AV135" s="13" t="s">
        <v>84</v>
      </c>
      <c r="AW135" s="13" t="s">
        <v>32</v>
      </c>
      <c r="AX135" s="13" t="s">
        <v>75</v>
      </c>
      <c r="AY135" s="250" t="s">
        <v>189</v>
      </c>
    </row>
    <row r="136" s="14" customFormat="1">
      <c r="A136" s="14"/>
      <c r="B136" s="251"/>
      <c r="C136" s="252"/>
      <c r="D136" s="241" t="s">
        <v>198</v>
      </c>
      <c r="E136" s="253" t="s">
        <v>1</v>
      </c>
      <c r="F136" s="254" t="s">
        <v>209</v>
      </c>
      <c r="G136" s="252"/>
      <c r="H136" s="253" t="s">
        <v>1</v>
      </c>
      <c r="I136" s="255"/>
      <c r="J136" s="252"/>
      <c r="K136" s="252"/>
      <c r="L136" s="256"/>
      <c r="M136" s="257"/>
      <c r="N136" s="258"/>
      <c r="O136" s="258"/>
      <c r="P136" s="258"/>
      <c r="Q136" s="258"/>
      <c r="R136" s="258"/>
      <c r="S136" s="258"/>
      <c r="T136" s="259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60" t="s">
        <v>198</v>
      </c>
      <c r="AU136" s="260" t="s">
        <v>84</v>
      </c>
      <c r="AV136" s="14" t="s">
        <v>82</v>
      </c>
      <c r="AW136" s="14" t="s">
        <v>32</v>
      </c>
      <c r="AX136" s="14" t="s">
        <v>75</v>
      </c>
      <c r="AY136" s="260" t="s">
        <v>189</v>
      </c>
    </row>
    <row r="137" s="13" customFormat="1">
      <c r="A137" s="13"/>
      <c r="B137" s="239"/>
      <c r="C137" s="240"/>
      <c r="D137" s="241" t="s">
        <v>198</v>
      </c>
      <c r="E137" s="242" t="s">
        <v>1</v>
      </c>
      <c r="F137" s="243" t="s">
        <v>623</v>
      </c>
      <c r="G137" s="240"/>
      <c r="H137" s="244">
        <v>2.5</v>
      </c>
      <c r="I137" s="245"/>
      <c r="J137" s="240"/>
      <c r="K137" s="240"/>
      <c r="L137" s="246"/>
      <c r="M137" s="247"/>
      <c r="N137" s="248"/>
      <c r="O137" s="248"/>
      <c r="P137" s="248"/>
      <c r="Q137" s="248"/>
      <c r="R137" s="248"/>
      <c r="S137" s="248"/>
      <c r="T137" s="249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0" t="s">
        <v>198</v>
      </c>
      <c r="AU137" s="250" t="s">
        <v>84</v>
      </c>
      <c r="AV137" s="13" t="s">
        <v>84</v>
      </c>
      <c r="AW137" s="13" t="s">
        <v>32</v>
      </c>
      <c r="AX137" s="13" t="s">
        <v>75</v>
      </c>
      <c r="AY137" s="250" t="s">
        <v>189</v>
      </c>
    </row>
    <row r="138" s="14" customFormat="1">
      <c r="A138" s="14"/>
      <c r="B138" s="251"/>
      <c r="C138" s="252"/>
      <c r="D138" s="241" t="s">
        <v>198</v>
      </c>
      <c r="E138" s="253" t="s">
        <v>1</v>
      </c>
      <c r="F138" s="254" t="s">
        <v>624</v>
      </c>
      <c r="G138" s="252"/>
      <c r="H138" s="253" t="s">
        <v>1</v>
      </c>
      <c r="I138" s="255"/>
      <c r="J138" s="252"/>
      <c r="K138" s="252"/>
      <c r="L138" s="256"/>
      <c r="M138" s="257"/>
      <c r="N138" s="258"/>
      <c r="O138" s="258"/>
      <c r="P138" s="258"/>
      <c r="Q138" s="258"/>
      <c r="R138" s="258"/>
      <c r="S138" s="258"/>
      <c r="T138" s="259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0" t="s">
        <v>198</v>
      </c>
      <c r="AU138" s="260" t="s">
        <v>84</v>
      </c>
      <c r="AV138" s="14" t="s">
        <v>82</v>
      </c>
      <c r="AW138" s="14" t="s">
        <v>32</v>
      </c>
      <c r="AX138" s="14" t="s">
        <v>75</v>
      </c>
      <c r="AY138" s="260" t="s">
        <v>189</v>
      </c>
    </row>
    <row r="139" s="13" customFormat="1">
      <c r="A139" s="13"/>
      <c r="B139" s="239"/>
      <c r="C139" s="240"/>
      <c r="D139" s="241" t="s">
        <v>198</v>
      </c>
      <c r="E139" s="242" t="s">
        <v>1</v>
      </c>
      <c r="F139" s="243" t="s">
        <v>353</v>
      </c>
      <c r="G139" s="240"/>
      <c r="H139" s="244">
        <v>2</v>
      </c>
      <c r="I139" s="245"/>
      <c r="J139" s="240"/>
      <c r="K139" s="240"/>
      <c r="L139" s="246"/>
      <c r="M139" s="247"/>
      <c r="N139" s="248"/>
      <c r="O139" s="248"/>
      <c r="P139" s="248"/>
      <c r="Q139" s="248"/>
      <c r="R139" s="248"/>
      <c r="S139" s="248"/>
      <c r="T139" s="249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0" t="s">
        <v>198</v>
      </c>
      <c r="AU139" s="250" t="s">
        <v>84</v>
      </c>
      <c r="AV139" s="13" t="s">
        <v>84</v>
      </c>
      <c r="AW139" s="13" t="s">
        <v>32</v>
      </c>
      <c r="AX139" s="13" t="s">
        <v>75</v>
      </c>
      <c r="AY139" s="250" t="s">
        <v>189</v>
      </c>
    </row>
    <row r="140" s="15" customFormat="1">
      <c r="A140" s="15"/>
      <c r="B140" s="261"/>
      <c r="C140" s="262"/>
      <c r="D140" s="241" t="s">
        <v>198</v>
      </c>
      <c r="E140" s="263" t="s">
        <v>1</v>
      </c>
      <c r="F140" s="264" t="s">
        <v>211</v>
      </c>
      <c r="G140" s="262"/>
      <c r="H140" s="265">
        <v>36.5</v>
      </c>
      <c r="I140" s="266"/>
      <c r="J140" s="262"/>
      <c r="K140" s="262"/>
      <c r="L140" s="267"/>
      <c r="M140" s="268"/>
      <c r="N140" s="269"/>
      <c r="O140" s="269"/>
      <c r="P140" s="269"/>
      <c r="Q140" s="269"/>
      <c r="R140" s="269"/>
      <c r="S140" s="269"/>
      <c r="T140" s="270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71" t="s">
        <v>198</v>
      </c>
      <c r="AU140" s="271" t="s">
        <v>84</v>
      </c>
      <c r="AV140" s="15" t="s">
        <v>196</v>
      </c>
      <c r="AW140" s="15" t="s">
        <v>32</v>
      </c>
      <c r="AX140" s="15" t="s">
        <v>82</v>
      </c>
      <c r="AY140" s="271" t="s">
        <v>189</v>
      </c>
    </row>
    <row r="141" s="2" customFormat="1" ht="24.15" customHeight="1">
      <c r="A141" s="39"/>
      <c r="B141" s="40"/>
      <c r="C141" s="227" t="s">
        <v>212</v>
      </c>
      <c r="D141" s="227" t="s">
        <v>191</v>
      </c>
      <c r="E141" s="228" t="s">
        <v>213</v>
      </c>
      <c r="F141" s="229" t="s">
        <v>214</v>
      </c>
      <c r="G141" s="230" t="s">
        <v>202</v>
      </c>
      <c r="H141" s="231">
        <v>19.300000000000001</v>
      </c>
      <c r="I141" s="232"/>
      <c r="J141" s="231">
        <f>ROUND(I141*H141,2)</f>
        <v>0</v>
      </c>
      <c r="K141" s="229" t="s">
        <v>195</v>
      </c>
      <c r="L141" s="45"/>
      <c r="M141" s="233" t="s">
        <v>1</v>
      </c>
      <c r="N141" s="234" t="s">
        <v>40</v>
      </c>
      <c r="O141" s="92"/>
      <c r="P141" s="235">
        <f>O141*H141</f>
        <v>0</v>
      </c>
      <c r="Q141" s="235">
        <v>0</v>
      </c>
      <c r="R141" s="235">
        <f>Q141*H141</f>
        <v>0</v>
      </c>
      <c r="S141" s="235">
        <v>0</v>
      </c>
      <c r="T141" s="236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7" t="s">
        <v>196</v>
      </c>
      <c r="AT141" s="237" t="s">
        <v>191</v>
      </c>
      <c r="AU141" s="237" t="s">
        <v>84</v>
      </c>
      <c r="AY141" s="18" t="s">
        <v>189</v>
      </c>
      <c r="BE141" s="238">
        <f>IF(N141="základní",J141,0)</f>
        <v>0</v>
      </c>
      <c r="BF141" s="238">
        <f>IF(N141="snížená",J141,0)</f>
        <v>0</v>
      </c>
      <c r="BG141" s="238">
        <f>IF(N141="zákl. přenesená",J141,0)</f>
        <v>0</v>
      </c>
      <c r="BH141" s="238">
        <f>IF(N141="sníž. přenesená",J141,0)</f>
        <v>0</v>
      </c>
      <c r="BI141" s="238">
        <f>IF(N141="nulová",J141,0)</f>
        <v>0</v>
      </c>
      <c r="BJ141" s="18" t="s">
        <v>82</v>
      </c>
      <c r="BK141" s="238">
        <f>ROUND(I141*H141,2)</f>
        <v>0</v>
      </c>
      <c r="BL141" s="18" t="s">
        <v>196</v>
      </c>
      <c r="BM141" s="237" t="s">
        <v>625</v>
      </c>
    </row>
    <row r="142" s="13" customFormat="1">
      <c r="A142" s="13"/>
      <c r="B142" s="239"/>
      <c r="C142" s="240"/>
      <c r="D142" s="241" t="s">
        <v>198</v>
      </c>
      <c r="E142" s="242" t="s">
        <v>1</v>
      </c>
      <c r="F142" s="243" t="s">
        <v>626</v>
      </c>
      <c r="G142" s="240"/>
      <c r="H142" s="244">
        <v>36.5</v>
      </c>
      <c r="I142" s="245"/>
      <c r="J142" s="240"/>
      <c r="K142" s="240"/>
      <c r="L142" s="246"/>
      <c r="M142" s="247"/>
      <c r="N142" s="248"/>
      <c r="O142" s="248"/>
      <c r="P142" s="248"/>
      <c r="Q142" s="248"/>
      <c r="R142" s="248"/>
      <c r="S142" s="248"/>
      <c r="T142" s="249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0" t="s">
        <v>198</v>
      </c>
      <c r="AU142" s="250" t="s">
        <v>84</v>
      </c>
      <c r="AV142" s="13" t="s">
        <v>84</v>
      </c>
      <c r="AW142" s="13" t="s">
        <v>32</v>
      </c>
      <c r="AX142" s="13" t="s">
        <v>75</v>
      </c>
      <c r="AY142" s="250" t="s">
        <v>189</v>
      </c>
    </row>
    <row r="143" s="14" customFormat="1">
      <c r="A143" s="14"/>
      <c r="B143" s="251"/>
      <c r="C143" s="252"/>
      <c r="D143" s="241" t="s">
        <v>198</v>
      </c>
      <c r="E143" s="253" t="s">
        <v>1</v>
      </c>
      <c r="F143" s="254" t="s">
        <v>217</v>
      </c>
      <c r="G143" s="252"/>
      <c r="H143" s="253" t="s">
        <v>1</v>
      </c>
      <c r="I143" s="255"/>
      <c r="J143" s="252"/>
      <c r="K143" s="252"/>
      <c r="L143" s="256"/>
      <c r="M143" s="257"/>
      <c r="N143" s="258"/>
      <c r="O143" s="258"/>
      <c r="P143" s="258"/>
      <c r="Q143" s="258"/>
      <c r="R143" s="258"/>
      <c r="S143" s="258"/>
      <c r="T143" s="259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0" t="s">
        <v>198</v>
      </c>
      <c r="AU143" s="260" t="s">
        <v>84</v>
      </c>
      <c r="AV143" s="14" t="s">
        <v>82</v>
      </c>
      <c r="AW143" s="14" t="s">
        <v>32</v>
      </c>
      <c r="AX143" s="14" t="s">
        <v>75</v>
      </c>
      <c r="AY143" s="260" t="s">
        <v>189</v>
      </c>
    </row>
    <row r="144" s="13" customFormat="1">
      <c r="A144" s="13"/>
      <c r="B144" s="239"/>
      <c r="C144" s="240"/>
      <c r="D144" s="241" t="s">
        <v>198</v>
      </c>
      <c r="E144" s="242" t="s">
        <v>1</v>
      </c>
      <c r="F144" s="243" t="s">
        <v>627</v>
      </c>
      <c r="G144" s="240"/>
      <c r="H144" s="244">
        <v>-3.2999999999999998</v>
      </c>
      <c r="I144" s="245"/>
      <c r="J144" s="240"/>
      <c r="K144" s="240"/>
      <c r="L144" s="246"/>
      <c r="M144" s="247"/>
      <c r="N144" s="248"/>
      <c r="O144" s="248"/>
      <c r="P144" s="248"/>
      <c r="Q144" s="248"/>
      <c r="R144" s="248"/>
      <c r="S144" s="248"/>
      <c r="T144" s="249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0" t="s">
        <v>198</v>
      </c>
      <c r="AU144" s="250" t="s">
        <v>84</v>
      </c>
      <c r="AV144" s="13" t="s">
        <v>84</v>
      </c>
      <c r="AW144" s="13" t="s">
        <v>32</v>
      </c>
      <c r="AX144" s="13" t="s">
        <v>75</v>
      </c>
      <c r="AY144" s="250" t="s">
        <v>189</v>
      </c>
    </row>
    <row r="145" s="14" customFormat="1">
      <c r="A145" s="14"/>
      <c r="B145" s="251"/>
      <c r="C145" s="252"/>
      <c r="D145" s="241" t="s">
        <v>198</v>
      </c>
      <c r="E145" s="253" t="s">
        <v>1</v>
      </c>
      <c r="F145" s="254" t="s">
        <v>219</v>
      </c>
      <c r="G145" s="252"/>
      <c r="H145" s="253" t="s">
        <v>1</v>
      </c>
      <c r="I145" s="255"/>
      <c r="J145" s="252"/>
      <c r="K145" s="252"/>
      <c r="L145" s="256"/>
      <c r="M145" s="257"/>
      <c r="N145" s="258"/>
      <c r="O145" s="258"/>
      <c r="P145" s="258"/>
      <c r="Q145" s="258"/>
      <c r="R145" s="258"/>
      <c r="S145" s="258"/>
      <c r="T145" s="259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0" t="s">
        <v>198</v>
      </c>
      <c r="AU145" s="260" t="s">
        <v>84</v>
      </c>
      <c r="AV145" s="14" t="s">
        <v>82</v>
      </c>
      <c r="AW145" s="14" t="s">
        <v>32</v>
      </c>
      <c r="AX145" s="14" t="s">
        <v>75</v>
      </c>
      <c r="AY145" s="260" t="s">
        <v>189</v>
      </c>
    </row>
    <row r="146" s="13" customFormat="1">
      <c r="A146" s="13"/>
      <c r="B146" s="239"/>
      <c r="C146" s="240"/>
      <c r="D146" s="241" t="s">
        <v>198</v>
      </c>
      <c r="E146" s="242" t="s">
        <v>1</v>
      </c>
      <c r="F146" s="243" t="s">
        <v>628</v>
      </c>
      <c r="G146" s="240"/>
      <c r="H146" s="244">
        <v>-9.9000000000000004</v>
      </c>
      <c r="I146" s="245"/>
      <c r="J146" s="240"/>
      <c r="K146" s="240"/>
      <c r="L146" s="246"/>
      <c r="M146" s="247"/>
      <c r="N146" s="248"/>
      <c r="O146" s="248"/>
      <c r="P146" s="248"/>
      <c r="Q146" s="248"/>
      <c r="R146" s="248"/>
      <c r="S146" s="248"/>
      <c r="T146" s="249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0" t="s">
        <v>198</v>
      </c>
      <c r="AU146" s="250" t="s">
        <v>84</v>
      </c>
      <c r="AV146" s="13" t="s">
        <v>84</v>
      </c>
      <c r="AW146" s="13" t="s">
        <v>32</v>
      </c>
      <c r="AX146" s="13" t="s">
        <v>75</v>
      </c>
      <c r="AY146" s="250" t="s">
        <v>189</v>
      </c>
    </row>
    <row r="147" s="14" customFormat="1">
      <c r="A147" s="14"/>
      <c r="B147" s="251"/>
      <c r="C147" s="252"/>
      <c r="D147" s="241" t="s">
        <v>198</v>
      </c>
      <c r="E147" s="253" t="s">
        <v>1</v>
      </c>
      <c r="F147" s="254" t="s">
        <v>221</v>
      </c>
      <c r="G147" s="252"/>
      <c r="H147" s="253" t="s">
        <v>1</v>
      </c>
      <c r="I147" s="255"/>
      <c r="J147" s="252"/>
      <c r="K147" s="252"/>
      <c r="L147" s="256"/>
      <c r="M147" s="257"/>
      <c r="N147" s="258"/>
      <c r="O147" s="258"/>
      <c r="P147" s="258"/>
      <c r="Q147" s="258"/>
      <c r="R147" s="258"/>
      <c r="S147" s="258"/>
      <c r="T147" s="259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0" t="s">
        <v>198</v>
      </c>
      <c r="AU147" s="260" t="s">
        <v>84</v>
      </c>
      <c r="AV147" s="14" t="s">
        <v>82</v>
      </c>
      <c r="AW147" s="14" t="s">
        <v>32</v>
      </c>
      <c r="AX147" s="14" t="s">
        <v>75</v>
      </c>
      <c r="AY147" s="260" t="s">
        <v>189</v>
      </c>
    </row>
    <row r="148" s="13" customFormat="1">
      <c r="A148" s="13"/>
      <c r="B148" s="239"/>
      <c r="C148" s="240"/>
      <c r="D148" s="241" t="s">
        <v>198</v>
      </c>
      <c r="E148" s="242" t="s">
        <v>1</v>
      </c>
      <c r="F148" s="243" t="s">
        <v>317</v>
      </c>
      <c r="G148" s="240"/>
      <c r="H148" s="244">
        <v>-2</v>
      </c>
      <c r="I148" s="245"/>
      <c r="J148" s="240"/>
      <c r="K148" s="240"/>
      <c r="L148" s="246"/>
      <c r="M148" s="247"/>
      <c r="N148" s="248"/>
      <c r="O148" s="248"/>
      <c r="P148" s="248"/>
      <c r="Q148" s="248"/>
      <c r="R148" s="248"/>
      <c r="S148" s="248"/>
      <c r="T148" s="249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0" t="s">
        <v>198</v>
      </c>
      <c r="AU148" s="250" t="s">
        <v>84</v>
      </c>
      <c r="AV148" s="13" t="s">
        <v>84</v>
      </c>
      <c r="AW148" s="13" t="s">
        <v>32</v>
      </c>
      <c r="AX148" s="13" t="s">
        <v>75</v>
      </c>
      <c r="AY148" s="250" t="s">
        <v>189</v>
      </c>
    </row>
    <row r="149" s="14" customFormat="1">
      <c r="A149" s="14"/>
      <c r="B149" s="251"/>
      <c r="C149" s="252"/>
      <c r="D149" s="241" t="s">
        <v>198</v>
      </c>
      <c r="E149" s="253" t="s">
        <v>1</v>
      </c>
      <c r="F149" s="254" t="s">
        <v>629</v>
      </c>
      <c r="G149" s="252"/>
      <c r="H149" s="253" t="s">
        <v>1</v>
      </c>
      <c r="I149" s="255"/>
      <c r="J149" s="252"/>
      <c r="K149" s="252"/>
      <c r="L149" s="256"/>
      <c r="M149" s="257"/>
      <c r="N149" s="258"/>
      <c r="O149" s="258"/>
      <c r="P149" s="258"/>
      <c r="Q149" s="258"/>
      <c r="R149" s="258"/>
      <c r="S149" s="258"/>
      <c r="T149" s="259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0" t="s">
        <v>198</v>
      </c>
      <c r="AU149" s="260" t="s">
        <v>84</v>
      </c>
      <c r="AV149" s="14" t="s">
        <v>82</v>
      </c>
      <c r="AW149" s="14" t="s">
        <v>32</v>
      </c>
      <c r="AX149" s="14" t="s">
        <v>75</v>
      </c>
      <c r="AY149" s="260" t="s">
        <v>189</v>
      </c>
    </row>
    <row r="150" s="13" customFormat="1">
      <c r="A150" s="13"/>
      <c r="B150" s="239"/>
      <c r="C150" s="240"/>
      <c r="D150" s="241" t="s">
        <v>198</v>
      </c>
      <c r="E150" s="242" t="s">
        <v>1</v>
      </c>
      <c r="F150" s="243" t="s">
        <v>317</v>
      </c>
      <c r="G150" s="240"/>
      <c r="H150" s="244">
        <v>-2</v>
      </c>
      <c r="I150" s="245"/>
      <c r="J150" s="240"/>
      <c r="K150" s="240"/>
      <c r="L150" s="246"/>
      <c r="M150" s="247"/>
      <c r="N150" s="248"/>
      <c r="O150" s="248"/>
      <c r="P150" s="248"/>
      <c r="Q150" s="248"/>
      <c r="R150" s="248"/>
      <c r="S150" s="248"/>
      <c r="T150" s="249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0" t="s">
        <v>198</v>
      </c>
      <c r="AU150" s="250" t="s">
        <v>84</v>
      </c>
      <c r="AV150" s="13" t="s">
        <v>84</v>
      </c>
      <c r="AW150" s="13" t="s">
        <v>32</v>
      </c>
      <c r="AX150" s="13" t="s">
        <v>75</v>
      </c>
      <c r="AY150" s="250" t="s">
        <v>189</v>
      </c>
    </row>
    <row r="151" s="16" customFormat="1">
      <c r="A151" s="16"/>
      <c r="B151" s="272"/>
      <c r="C151" s="273"/>
      <c r="D151" s="241" t="s">
        <v>198</v>
      </c>
      <c r="E151" s="274" t="s">
        <v>1</v>
      </c>
      <c r="F151" s="275" t="s">
        <v>223</v>
      </c>
      <c r="G151" s="273"/>
      <c r="H151" s="276">
        <v>19.300000000000004</v>
      </c>
      <c r="I151" s="277"/>
      <c r="J151" s="273"/>
      <c r="K151" s="273"/>
      <c r="L151" s="278"/>
      <c r="M151" s="279"/>
      <c r="N151" s="280"/>
      <c r="O151" s="280"/>
      <c r="P151" s="280"/>
      <c r="Q151" s="280"/>
      <c r="R151" s="280"/>
      <c r="S151" s="280"/>
      <c r="T151" s="281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T151" s="282" t="s">
        <v>198</v>
      </c>
      <c r="AU151" s="282" t="s">
        <v>84</v>
      </c>
      <c r="AV151" s="16" t="s">
        <v>212</v>
      </c>
      <c r="AW151" s="16" t="s">
        <v>32</v>
      </c>
      <c r="AX151" s="16" t="s">
        <v>75</v>
      </c>
      <c r="AY151" s="282" t="s">
        <v>189</v>
      </c>
    </row>
    <row r="152" s="14" customFormat="1">
      <c r="A152" s="14"/>
      <c r="B152" s="251"/>
      <c r="C152" s="252"/>
      <c r="D152" s="241" t="s">
        <v>198</v>
      </c>
      <c r="E152" s="253" t="s">
        <v>1</v>
      </c>
      <c r="F152" s="254" t="s">
        <v>630</v>
      </c>
      <c r="G152" s="252"/>
      <c r="H152" s="253" t="s">
        <v>1</v>
      </c>
      <c r="I152" s="255"/>
      <c r="J152" s="252"/>
      <c r="K152" s="252"/>
      <c r="L152" s="256"/>
      <c r="M152" s="257"/>
      <c r="N152" s="258"/>
      <c r="O152" s="258"/>
      <c r="P152" s="258"/>
      <c r="Q152" s="258"/>
      <c r="R152" s="258"/>
      <c r="S152" s="258"/>
      <c r="T152" s="259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0" t="s">
        <v>198</v>
      </c>
      <c r="AU152" s="260" t="s">
        <v>84</v>
      </c>
      <c r="AV152" s="14" t="s">
        <v>82</v>
      </c>
      <c r="AW152" s="14" t="s">
        <v>32</v>
      </c>
      <c r="AX152" s="14" t="s">
        <v>75</v>
      </c>
      <c r="AY152" s="260" t="s">
        <v>189</v>
      </c>
    </row>
    <row r="153" s="15" customFormat="1">
      <c r="A153" s="15"/>
      <c r="B153" s="261"/>
      <c r="C153" s="262"/>
      <c r="D153" s="241" t="s">
        <v>198</v>
      </c>
      <c r="E153" s="263" t="s">
        <v>1</v>
      </c>
      <c r="F153" s="264" t="s">
        <v>211</v>
      </c>
      <c r="G153" s="262"/>
      <c r="H153" s="265">
        <v>19.300000000000004</v>
      </c>
      <c r="I153" s="266"/>
      <c r="J153" s="262"/>
      <c r="K153" s="262"/>
      <c r="L153" s="267"/>
      <c r="M153" s="268"/>
      <c r="N153" s="269"/>
      <c r="O153" s="269"/>
      <c r="P153" s="269"/>
      <c r="Q153" s="269"/>
      <c r="R153" s="269"/>
      <c r="S153" s="269"/>
      <c r="T153" s="270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71" t="s">
        <v>198</v>
      </c>
      <c r="AU153" s="271" t="s">
        <v>84</v>
      </c>
      <c r="AV153" s="15" t="s">
        <v>196</v>
      </c>
      <c r="AW153" s="15" t="s">
        <v>32</v>
      </c>
      <c r="AX153" s="15" t="s">
        <v>82</v>
      </c>
      <c r="AY153" s="271" t="s">
        <v>189</v>
      </c>
    </row>
    <row r="154" s="2" customFormat="1" ht="16.5" customHeight="1">
      <c r="A154" s="39"/>
      <c r="B154" s="40"/>
      <c r="C154" s="227" t="s">
        <v>196</v>
      </c>
      <c r="D154" s="227" t="s">
        <v>191</v>
      </c>
      <c r="E154" s="228" t="s">
        <v>225</v>
      </c>
      <c r="F154" s="229" t="s">
        <v>226</v>
      </c>
      <c r="G154" s="230" t="s">
        <v>202</v>
      </c>
      <c r="H154" s="231">
        <v>9.9000000000000004</v>
      </c>
      <c r="I154" s="232"/>
      <c r="J154" s="231">
        <f>ROUND(I154*H154,2)</f>
        <v>0</v>
      </c>
      <c r="K154" s="229" t="s">
        <v>195</v>
      </c>
      <c r="L154" s="45"/>
      <c r="M154" s="233" t="s">
        <v>1</v>
      </c>
      <c r="N154" s="234" t="s">
        <v>40</v>
      </c>
      <c r="O154" s="92"/>
      <c r="P154" s="235">
        <f>O154*H154</f>
        <v>0</v>
      </c>
      <c r="Q154" s="235">
        <v>0</v>
      </c>
      <c r="R154" s="235">
        <f>Q154*H154</f>
        <v>0</v>
      </c>
      <c r="S154" s="235">
        <v>0</v>
      </c>
      <c r="T154" s="236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7" t="s">
        <v>196</v>
      </c>
      <c r="AT154" s="237" t="s">
        <v>191</v>
      </c>
      <c r="AU154" s="237" t="s">
        <v>84</v>
      </c>
      <c r="AY154" s="18" t="s">
        <v>189</v>
      </c>
      <c r="BE154" s="238">
        <f>IF(N154="základní",J154,0)</f>
        <v>0</v>
      </c>
      <c r="BF154" s="238">
        <f>IF(N154="snížená",J154,0)</f>
        <v>0</v>
      </c>
      <c r="BG154" s="238">
        <f>IF(N154="zákl. přenesená",J154,0)</f>
        <v>0</v>
      </c>
      <c r="BH154" s="238">
        <f>IF(N154="sníž. přenesená",J154,0)</f>
        <v>0</v>
      </c>
      <c r="BI154" s="238">
        <f>IF(N154="nulová",J154,0)</f>
        <v>0</v>
      </c>
      <c r="BJ154" s="18" t="s">
        <v>82</v>
      </c>
      <c r="BK154" s="238">
        <f>ROUND(I154*H154,2)</f>
        <v>0</v>
      </c>
      <c r="BL154" s="18" t="s">
        <v>196</v>
      </c>
      <c r="BM154" s="237" t="s">
        <v>631</v>
      </c>
    </row>
    <row r="155" s="14" customFormat="1">
      <c r="A155" s="14"/>
      <c r="B155" s="251"/>
      <c r="C155" s="252"/>
      <c r="D155" s="241" t="s">
        <v>198</v>
      </c>
      <c r="E155" s="253" t="s">
        <v>1</v>
      </c>
      <c r="F155" s="254" t="s">
        <v>228</v>
      </c>
      <c r="G155" s="252"/>
      <c r="H155" s="253" t="s">
        <v>1</v>
      </c>
      <c r="I155" s="255"/>
      <c r="J155" s="252"/>
      <c r="K155" s="252"/>
      <c r="L155" s="256"/>
      <c r="M155" s="257"/>
      <c r="N155" s="258"/>
      <c r="O155" s="258"/>
      <c r="P155" s="258"/>
      <c r="Q155" s="258"/>
      <c r="R155" s="258"/>
      <c r="S155" s="258"/>
      <c r="T155" s="259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0" t="s">
        <v>198</v>
      </c>
      <c r="AU155" s="260" t="s">
        <v>84</v>
      </c>
      <c r="AV155" s="14" t="s">
        <v>82</v>
      </c>
      <c r="AW155" s="14" t="s">
        <v>32</v>
      </c>
      <c r="AX155" s="14" t="s">
        <v>75</v>
      </c>
      <c r="AY155" s="260" t="s">
        <v>189</v>
      </c>
    </row>
    <row r="156" s="13" customFormat="1">
      <c r="A156" s="13"/>
      <c r="B156" s="239"/>
      <c r="C156" s="240"/>
      <c r="D156" s="241" t="s">
        <v>198</v>
      </c>
      <c r="E156" s="242" t="s">
        <v>1</v>
      </c>
      <c r="F156" s="243" t="s">
        <v>632</v>
      </c>
      <c r="G156" s="240"/>
      <c r="H156" s="244">
        <v>9.9000000000000004</v>
      </c>
      <c r="I156" s="245"/>
      <c r="J156" s="240"/>
      <c r="K156" s="240"/>
      <c r="L156" s="246"/>
      <c r="M156" s="247"/>
      <c r="N156" s="248"/>
      <c r="O156" s="248"/>
      <c r="P156" s="248"/>
      <c r="Q156" s="248"/>
      <c r="R156" s="248"/>
      <c r="S156" s="248"/>
      <c r="T156" s="249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0" t="s">
        <v>198</v>
      </c>
      <c r="AU156" s="250" t="s">
        <v>84</v>
      </c>
      <c r="AV156" s="13" t="s">
        <v>84</v>
      </c>
      <c r="AW156" s="13" t="s">
        <v>32</v>
      </c>
      <c r="AX156" s="13" t="s">
        <v>82</v>
      </c>
      <c r="AY156" s="250" t="s">
        <v>189</v>
      </c>
    </row>
    <row r="157" s="2" customFormat="1" ht="16.5" customHeight="1">
      <c r="A157" s="39"/>
      <c r="B157" s="40"/>
      <c r="C157" s="283" t="s">
        <v>230</v>
      </c>
      <c r="D157" s="283" t="s">
        <v>231</v>
      </c>
      <c r="E157" s="284" t="s">
        <v>232</v>
      </c>
      <c r="F157" s="285" t="s">
        <v>233</v>
      </c>
      <c r="G157" s="286" t="s">
        <v>234</v>
      </c>
      <c r="H157" s="287">
        <v>18.800000000000001</v>
      </c>
      <c r="I157" s="288"/>
      <c r="J157" s="287">
        <f>ROUND(I157*H157,2)</f>
        <v>0</v>
      </c>
      <c r="K157" s="285" t="s">
        <v>195</v>
      </c>
      <c r="L157" s="289"/>
      <c r="M157" s="290" t="s">
        <v>1</v>
      </c>
      <c r="N157" s="291" t="s">
        <v>40</v>
      </c>
      <c r="O157" s="92"/>
      <c r="P157" s="235">
        <f>O157*H157</f>
        <v>0</v>
      </c>
      <c r="Q157" s="235">
        <v>0</v>
      </c>
      <c r="R157" s="235">
        <f>Q157*H157</f>
        <v>0</v>
      </c>
      <c r="S157" s="235">
        <v>0</v>
      </c>
      <c r="T157" s="236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7" t="s">
        <v>235</v>
      </c>
      <c r="AT157" s="237" t="s">
        <v>231</v>
      </c>
      <c r="AU157" s="237" t="s">
        <v>84</v>
      </c>
      <c r="AY157" s="18" t="s">
        <v>189</v>
      </c>
      <c r="BE157" s="238">
        <f>IF(N157="základní",J157,0)</f>
        <v>0</v>
      </c>
      <c r="BF157" s="238">
        <f>IF(N157="snížená",J157,0)</f>
        <v>0</v>
      </c>
      <c r="BG157" s="238">
        <f>IF(N157="zákl. přenesená",J157,0)</f>
        <v>0</v>
      </c>
      <c r="BH157" s="238">
        <f>IF(N157="sníž. přenesená",J157,0)</f>
        <v>0</v>
      </c>
      <c r="BI157" s="238">
        <f>IF(N157="nulová",J157,0)</f>
        <v>0</v>
      </c>
      <c r="BJ157" s="18" t="s">
        <v>82</v>
      </c>
      <c r="BK157" s="238">
        <f>ROUND(I157*H157,2)</f>
        <v>0</v>
      </c>
      <c r="BL157" s="18" t="s">
        <v>196</v>
      </c>
      <c r="BM157" s="237" t="s">
        <v>633</v>
      </c>
    </row>
    <row r="158" s="13" customFormat="1">
      <c r="A158" s="13"/>
      <c r="B158" s="239"/>
      <c r="C158" s="240"/>
      <c r="D158" s="241" t="s">
        <v>198</v>
      </c>
      <c r="E158" s="242" t="s">
        <v>1</v>
      </c>
      <c r="F158" s="243" t="s">
        <v>634</v>
      </c>
      <c r="G158" s="240"/>
      <c r="H158" s="244">
        <v>18.800000000000001</v>
      </c>
      <c r="I158" s="245"/>
      <c r="J158" s="240"/>
      <c r="K158" s="240"/>
      <c r="L158" s="246"/>
      <c r="M158" s="247"/>
      <c r="N158" s="248"/>
      <c r="O158" s="248"/>
      <c r="P158" s="248"/>
      <c r="Q158" s="248"/>
      <c r="R158" s="248"/>
      <c r="S158" s="248"/>
      <c r="T158" s="249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0" t="s">
        <v>198</v>
      </c>
      <c r="AU158" s="250" t="s">
        <v>84</v>
      </c>
      <c r="AV158" s="13" t="s">
        <v>84</v>
      </c>
      <c r="AW158" s="13" t="s">
        <v>32</v>
      </c>
      <c r="AX158" s="13" t="s">
        <v>82</v>
      </c>
      <c r="AY158" s="250" t="s">
        <v>189</v>
      </c>
    </row>
    <row r="159" s="2" customFormat="1" ht="37.8" customHeight="1">
      <c r="A159" s="39"/>
      <c r="B159" s="40"/>
      <c r="C159" s="227" t="s">
        <v>239</v>
      </c>
      <c r="D159" s="227" t="s">
        <v>191</v>
      </c>
      <c r="E159" s="228" t="s">
        <v>323</v>
      </c>
      <c r="F159" s="229" t="s">
        <v>324</v>
      </c>
      <c r="G159" s="230" t="s">
        <v>202</v>
      </c>
      <c r="H159" s="231">
        <v>17.199999999999999</v>
      </c>
      <c r="I159" s="232"/>
      <c r="J159" s="231">
        <f>ROUND(I159*H159,2)</f>
        <v>0</v>
      </c>
      <c r="K159" s="229" t="s">
        <v>195</v>
      </c>
      <c r="L159" s="45"/>
      <c r="M159" s="233" t="s">
        <v>1</v>
      </c>
      <c r="N159" s="234" t="s">
        <v>40</v>
      </c>
      <c r="O159" s="92"/>
      <c r="P159" s="235">
        <f>O159*H159</f>
        <v>0</v>
      </c>
      <c r="Q159" s="235">
        <v>0</v>
      </c>
      <c r="R159" s="235">
        <f>Q159*H159</f>
        <v>0</v>
      </c>
      <c r="S159" s="235">
        <v>0</v>
      </c>
      <c r="T159" s="236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7" t="s">
        <v>196</v>
      </c>
      <c r="AT159" s="237" t="s">
        <v>191</v>
      </c>
      <c r="AU159" s="237" t="s">
        <v>84</v>
      </c>
      <c r="AY159" s="18" t="s">
        <v>189</v>
      </c>
      <c r="BE159" s="238">
        <f>IF(N159="základní",J159,0)</f>
        <v>0</v>
      </c>
      <c r="BF159" s="238">
        <f>IF(N159="snížená",J159,0)</f>
        <v>0</v>
      </c>
      <c r="BG159" s="238">
        <f>IF(N159="zákl. přenesená",J159,0)</f>
        <v>0</v>
      </c>
      <c r="BH159" s="238">
        <f>IF(N159="sníž. přenesená",J159,0)</f>
        <v>0</v>
      </c>
      <c r="BI159" s="238">
        <f>IF(N159="nulová",J159,0)</f>
        <v>0</v>
      </c>
      <c r="BJ159" s="18" t="s">
        <v>82</v>
      </c>
      <c r="BK159" s="238">
        <f>ROUND(I159*H159,2)</f>
        <v>0</v>
      </c>
      <c r="BL159" s="18" t="s">
        <v>196</v>
      </c>
      <c r="BM159" s="237" t="s">
        <v>635</v>
      </c>
    </row>
    <row r="160" s="14" customFormat="1">
      <c r="A160" s="14"/>
      <c r="B160" s="251"/>
      <c r="C160" s="252"/>
      <c r="D160" s="241" t="s">
        <v>198</v>
      </c>
      <c r="E160" s="253" t="s">
        <v>1</v>
      </c>
      <c r="F160" s="254" t="s">
        <v>243</v>
      </c>
      <c r="G160" s="252"/>
      <c r="H160" s="253" t="s">
        <v>1</v>
      </c>
      <c r="I160" s="255"/>
      <c r="J160" s="252"/>
      <c r="K160" s="252"/>
      <c r="L160" s="256"/>
      <c r="M160" s="257"/>
      <c r="N160" s="258"/>
      <c r="O160" s="258"/>
      <c r="P160" s="258"/>
      <c r="Q160" s="258"/>
      <c r="R160" s="258"/>
      <c r="S160" s="258"/>
      <c r="T160" s="259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0" t="s">
        <v>198</v>
      </c>
      <c r="AU160" s="260" t="s">
        <v>84</v>
      </c>
      <c r="AV160" s="14" t="s">
        <v>82</v>
      </c>
      <c r="AW160" s="14" t="s">
        <v>32</v>
      </c>
      <c r="AX160" s="14" t="s">
        <v>75</v>
      </c>
      <c r="AY160" s="260" t="s">
        <v>189</v>
      </c>
    </row>
    <row r="161" s="13" customFormat="1">
      <c r="A161" s="13"/>
      <c r="B161" s="239"/>
      <c r="C161" s="240"/>
      <c r="D161" s="241" t="s">
        <v>198</v>
      </c>
      <c r="E161" s="242" t="s">
        <v>1</v>
      </c>
      <c r="F161" s="243" t="s">
        <v>636</v>
      </c>
      <c r="G161" s="240"/>
      <c r="H161" s="244">
        <v>17.199999999999999</v>
      </c>
      <c r="I161" s="245"/>
      <c r="J161" s="240"/>
      <c r="K161" s="240"/>
      <c r="L161" s="246"/>
      <c r="M161" s="247"/>
      <c r="N161" s="248"/>
      <c r="O161" s="248"/>
      <c r="P161" s="248"/>
      <c r="Q161" s="248"/>
      <c r="R161" s="248"/>
      <c r="S161" s="248"/>
      <c r="T161" s="249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0" t="s">
        <v>198</v>
      </c>
      <c r="AU161" s="250" t="s">
        <v>84</v>
      </c>
      <c r="AV161" s="13" t="s">
        <v>84</v>
      </c>
      <c r="AW161" s="13" t="s">
        <v>32</v>
      </c>
      <c r="AX161" s="13" t="s">
        <v>82</v>
      </c>
      <c r="AY161" s="250" t="s">
        <v>189</v>
      </c>
    </row>
    <row r="162" s="2" customFormat="1" ht="33" customHeight="1">
      <c r="A162" s="39"/>
      <c r="B162" s="40"/>
      <c r="C162" s="227" t="s">
        <v>245</v>
      </c>
      <c r="D162" s="227" t="s">
        <v>191</v>
      </c>
      <c r="E162" s="228" t="s">
        <v>246</v>
      </c>
      <c r="F162" s="229" t="s">
        <v>247</v>
      </c>
      <c r="G162" s="230" t="s">
        <v>234</v>
      </c>
      <c r="H162" s="231">
        <v>27.5</v>
      </c>
      <c r="I162" s="232"/>
      <c r="J162" s="231">
        <f>ROUND(I162*H162,2)</f>
        <v>0</v>
      </c>
      <c r="K162" s="229" t="s">
        <v>195</v>
      </c>
      <c r="L162" s="45"/>
      <c r="M162" s="233" t="s">
        <v>1</v>
      </c>
      <c r="N162" s="234" t="s">
        <v>40</v>
      </c>
      <c r="O162" s="92"/>
      <c r="P162" s="235">
        <f>O162*H162</f>
        <v>0</v>
      </c>
      <c r="Q162" s="235">
        <v>0</v>
      </c>
      <c r="R162" s="235">
        <f>Q162*H162</f>
        <v>0</v>
      </c>
      <c r="S162" s="235">
        <v>0</v>
      </c>
      <c r="T162" s="236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7" t="s">
        <v>196</v>
      </c>
      <c r="AT162" s="237" t="s">
        <v>191</v>
      </c>
      <c r="AU162" s="237" t="s">
        <v>84</v>
      </c>
      <c r="AY162" s="18" t="s">
        <v>189</v>
      </c>
      <c r="BE162" s="238">
        <f>IF(N162="základní",J162,0)</f>
        <v>0</v>
      </c>
      <c r="BF162" s="238">
        <f>IF(N162="snížená",J162,0)</f>
        <v>0</v>
      </c>
      <c r="BG162" s="238">
        <f>IF(N162="zákl. přenesená",J162,0)</f>
        <v>0</v>
      </c>
      <c r="BH162" s="238">
        <f>IF(N162="sníž. přenesená",J162,0)</f>
        <v>0</v>
      </c>
      <c r="BI162" s="238">
        <f>IF(N162="nulová",J162,0)</f>
        <v>0</v>
      </c>
      <c r="BJ162" s="18" t="s">
        <v>82</v>
      </c>
      <c r="BK162" s="238">
        <f>ROUND(I162*H162,2)</f>
        <v>0</v>
      </c>
      <c r="BL162" s="18" t="s">
        <v>196</v>
      </c>
      <c r="BM162" s="237" t="s">
        <v>637</v>
      </c>
    </row>
    <row r="163" s="13" customFormat="1">
      <c r="A163" s="13"/>
      <c r="B163" s="239"/>
      <c r="C163" s="240"/>
      <c r="D163" s="241" t="s">
        <v>198</v>
      </c>
      <c r="E163" s="242" t="s">
        <v>1</v>
      </c>
      <c r="F163" s="243" t="s">
        <v>638</v>
      </c>
      <c r="G163" s="240"/>
      <c r="H163" s="244">
        <v>27.5</v>
      </c>
      <c r="I163" s="245"/>
      <c r="J163" s="240"/>
      <c r="K163" s="240"/>
      <c r="L163" s="246"/>
      <c r="M163" s="247"/>
      <c r="N163" s="248"/>
      <c r="O163" s="248"/>
      <c r="P163" s="248"/>
      <c r="Q163" s="248"/>
      <c r="R163" s="248"/>
      <c r="S163" s="248"/>
      <c r="T163" s="249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0" t="s">
        <v>198</v>
      </c>
      <c r="AU163" s="250" t="s">
        <v>84</v>
      </c>
      <c r="AV163" s="13" t="s">
        <v>84</v>
      </c>
      <c r="AW163" s="13" t="s">
        <v>32</v>
      </c>
      <c r="AX163" s="13" t="s">
        <v>82</v>
      </c>
      <c r="AY163" s="250" t="s">
        <v>189</v>
      </c>
    </row>
    <row r="164" s="2" customFormat="1" ht="16.5" customHeight="1">
      <c r="A164" s="39"/>
      <c r="B164" s="40"/>
      <c r="C164" s="227" t="s">
        <v>235</v>
      </c>
      <c r="D164" s="227" t="s">
        <v>191</v>
      </c>
      <c r="E164" s="228" t="s">
        <v>250</v>
      </c>
      <c r="F164" s="229" t="s">
        <v>251</v>
      </c>
      <c r="G164" s="230" t="s">
        <v>252</v>
      </c>
      <c r="H164" s="231">
        <v>2</v>
      </c>
      <c r="I164" s="232"/>
      <c r="J164" s="231">
        <f>ROUND(I164*H164,2)</f>
        <v>0</v>
      </c>
      <c r="K164" s="229" t="s">
        <v>1</v>
      </c>
      <c r="L164" s="45"/>
      <c r="M164" s="233" t="s">
        <v>1</v>
      </c>
      <c r="N164" s="234" t="s">
        <v>40</v>
      </c>
      <c r="O164" s="92"/>
      <c r="P164" s="235">
        <f>O164*H164</f>
        <v>0</v>
      </c>
      <c r="Q164" s="235">
        <v>0</v>
      </c>
      <c r="R164" s="235">
        <f>Q164*H164</f>
        <v>0</v>
      </c>
      <c r="S164" s="235">
        <v>0</v>
      </c>
      <c r="T164" s="236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7" t="s">
        <v>196</v>
      </c>
      <c r="AT164" s="237" t="s">
        <v>191</v>
      </c>
      <c r="AU164" s="237" t="s">
        <v>84</v>
      </c>
      <c r="AY164" s="18" t="s">
        <v>189</v>
      </c>
      <c r="BE164" s="238">
        <f>IF(N164="základní",J164,0)</f>
        <v>0</v>
      </c>
      <c r="BF164" s="238">
        <f>IF(N164="snížená",J164,0)</f>
        <v>0</v>
      </c>
      <c r="BG164" s="238">
        <f>IF(N164="zákl. přenesená",J164,0)</f>
        <v>0</v>
      </c>
      <c r="BH164" s="238">
        <f>IF(N164="sníž. přenesená",J164,0)</f>
        <v>0</v>
      </c>
      <c r="BI164" s="238">
        <f>IF(N164="nulová",J164,0)</f>
        <v>0</v>
      </c>
      <c r="BJ164" s="18" t="s">
        <v>82</v>
      </c>
      <c r="BK164" s="238">
        <f>ROUND(I164*H164,2)</f>
        <v>0</v>
      </c>
      <c r="BL164" s="18" t="s">
        <v>196</v>
      </c>
      <c r="BM164" s="237" t="s">
        <v>639</v>
      </c>
    </row>
    <row r="165" s="14" customFormat="1">
      <c r="A165" s="14"/>
      <c r="B165" s="251"/>
      <c r="C165" s="252"/>
      <c r="D165" s="241" t="s">
        <v>198</v>
      </c>
      <c r="E165" s="253" t="s">
        <v>1</v>
      </c>
      <c r="F165" s="254" t="s">
        <v>254</v>
      </c>
      <c r="G165" s="252"/>
      <c r="H165" s="253" t="s">
        <v>1</v>
      </c>
      <c r="I165" s="255"/>
      <c r="J165" s="252"/>
      <c r="K165" s="252"/>
      <c r="L165" s="256"/>
      <c r="M165" s="257"/>
      <c r="N165" s="258"/>
      <c r="O165" s="258"/>
      <c r="P165" s="258"/>
      <c r="Q165" s="258"/>
      <c r="R165" s="258"/>
      <c r="S165" s="258"/>
      <c r="T165" s="259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0" t="s">
        <v>198</v>
      </c>
      <c r="AU165" s="260" t="s">
        <v>84</v>
      </c>
      <c r="AV165" s="14" t="s">
        <v>82</v>
      </c>
      <c r="AW165" s="14" t="s">
        <v>32</v>
      </c>
      <c r="AX165" s="14" t="s">
        <v>75</v>
      </c>
      <c r="AY165" s="260" t="s">
        <v>189</v>
      </c>
    </row>
    <row r="166" s="13" customFormat="1">
      <c r="A166" s="13"/>
      <c r="B166" s="239"/>
      <c r="C166" s="240"/>
      <c r="D166" s="241" t="s">
        <v>198</v>
      </c>
      <c r="E166" s="242" t="s">
        <v>1</v>
      </c>
      <c r="F166" s="243" t="s">
        <v>330</v>
      </c>
      <c r="G166" s="240"/>
      <c r="H166" s="244">
        <v>2</v>
      </c>
      <c r="I166" s="245"/>
      <c r="J166" s="240"/>
      <c r="K166" s="240"/>
      <c r="L166" s="246"/>
      <c r="M166" s="247"/>
      <c r="N166" s="248"/>
      <c r="O166" s="248"/>
      <c r="P166" s="248"/>
      <c r="Q166" s="248"/>
      <c r="R166" s="248"/>
      <c r="S166" s="248"/>
      <c r="T166" s="249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0" t="s">
        <v>198</v>
      </c>
      <c r="AU166" s="250" t="s">
        <v>84</v>
      </c>
      <c r="AV166" s="13" t="s">
        <v>84</v>
      </c>
      <c r="AW166" s="13" t="s">
        <v>32</v>
      </c>
      <c r="AX166" s="13" t="s">
        <v>82</v>
      </c>
      <c r="AY166" s="250" t="s">
        <v>189</v>
      </c>
    </row>
    <row r="167" s="12" customFormat="1" ht="22.8" customHeight="1">
      <c r="A167" s="12"/>
      <c r="B167" s="211"/>
      <c r="C167" s="212"/>
      <c r="D167" s="213" t="s">
        <v>74</v>
      </c>
      <c r="E167" s="225" t="s">
        <v>196</v>
      </c>
      <c r="F167" s="225" t="s">
        <v>256</v>
      </c>
      <c r="G167" s="212"/>
      <c r="H167" s="212"/>
      <c r="I167" s="215"/>
      <c r="J167" s="226">
        <f>BK167</f>
        <v>0</v>
      </c>
      <c r="K167" s="212"/>
      <c r="L167" s="217"/>
      <c r="M167" s="218"/>
      <c r="N167" s="219"/>
      <c r="O167" s="219"/>
      <c r="P167" s="220">
        <f>SUM(P168:P186)</f>
        <v>0</v>
      </c>
      <c r="Q167" s="219"/>
      <c r="R167" s="220">
        <f>SUM(R168:R186)</f>
        <v>8.2196819999999988</v>
      </c>
      <c r="S167" s="219"/>
      <c r="T167" s="221">
        <f>SUM(T168:T186)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22" t="s">
        <v>82</v>
      </c>
      <c r="AT167" s="223" t="s">
        <v>74</v>
      </c>
      <c r="AU167" s="223" t="s">
        <v>82</v>
      </c>
      <c r="AY167" s="222" t="s">
        <v>189</v>
      </c>
      <c r="BK167" s="224">
        <f>SUM(BK168:BK186)</f>
        <v>0</v>
      </c>
    </row>
    <row r="168" s="2" customFormat="1" ht="24.15" customHeight="1">
      <c r="A168" s="39"/>
      <c r="B168" s="40"/>
      <c r="C168" s="227" t="s">
        <v>257</v>
      </c>
      <c r="D168" s="227" t="s">
        <v>191</v>
      </c>
      <c r="E168" s="228" t="s">
        <v>258</v>
      </c>
      <c r="F168" s="229" t="s">
        <v>259</v>
      </c>
      <c r="G168" s="230" t="s">
        <v>202</v>
      </c>
      <c r="H168" s="231">
        <v>3.2999999999999998</v>
      </c>
      <c r="I168" s="232"/>
      <c r="J168" s="231">
        <f>ROUND(I168*H168,2)</f>
        <v>0</v>
      </c>
      <c r="K168" s="229" t="s">
        <v>195</v>
      </c>
      <c r="L168" s="45"/>
      <c r="M168" s="233" t="s">
        <v>1</v>
      </c>
      <c r="N168" s="234" t="s">
        <v>40</v>
      </c>
      <c r="O168" s="92"/>
      <c r="P168" s="235">
        <f>O168*H168</f>
        <v>0</v>
      </c>
      <c r="Q168" s="235">
        <v>0</v>
      </c>
      <c r="R168" s="235">
        <f>Q168*H168</f>
        <v>0</v>
      </c>
      <c r="S168" s="235">
        <v>0</v>
      </c>
      <c r="T168" s="236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7" t="s">
        <v>196</v>
      </c>
      <c r="AT168" s="237" t="s">
        <v>191</v>
      </c>
      <c r="AU168" s="237" t="s">
        <v>84</v>
      </c>
      <c r="AY168" s="18" t="s">
        <v>189</v>
      </c>
      <c r="BE168" s="238">
        <f>IF(N168="základní",J168,0)</f>
        <v>0</v>
      </c>
      <c r="BF168" s="238">
        <f>IF(N168="snížená",J168,0)</f>
        <v>0</v>
      </c>
      <c r="BG168" s="238">
        <f>IF(N168="zákl. přenesená",J168,0)</f>
        <v>0</v>
      </c>
      <c r="BH168" s="238">
        <f>IF(N168="sníž. přenesená",J168,0)</f>
        <v>0</v>
      </c>
      <c r="BI168" s="238">
        <f>IF(N168="nulová",J168,0)</f>
        <v>0</v>
      </c>
      <c r="BJ168" s="18" t="s">
        <v>82</v>
      </c>
      <c r="BK168" s="238">
        <f>ROUND(I168*H168,2)</f>
        <v>0</v>
      </c>
      <c r="BL168" s="18" t="s">
        <v>196</v>
      </c>
      <c r="BM168" s="237" t="s">
        <v>640</v>
      </c>
    </row>
    <row r="169" s="14" customFormat="1">
      <c r="A169" s="14"/>
      <c r="B169" s="251"/>
      <c r="C169" s="252"/>
      <c r="D169" s="241" t="s">
        <v>198</v>
      </c>
      <c r="E169" s="253" t="s">
        <v>1</v>
      </c>
      <c r="F169" s="254" t="s">
        <v>261</v>
      </c>
      <c r="G169" s="252"/>
      <c r="H169" s="253" t="s">
        <v>1</v>
      </c>
      <c r="I169" s="255"/>
      <c r="J169" s="252"/>
      <c r="K169" s="252"/>
      <c r="L169" s="256"/>
      <c r="M169" s="257"/>
      <c r="N169" s="258"/>
      <c r="O169" s="258"/>
      <c r="P169" s="258"/>
      <c r="Q169" s="258"/>
      <c r="R169" s="258"/>
      <c r="S169" s="258"/>
      <c r="T169" s="259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0" t="s">
        <v>198</v>
      </c>
      <c r="AU169" s="260" t="s">
        <v>84</v>
      </c>
      <c r="AV169" s="14" t="s">
        <v>82</v>
      </c>
      <c r="AW169" s="14" t="s">
        <v>32</v>
      </c>
      <c r="AX169" s="14" t="s">
        <v>75</v>
      </c>
      <c r="AY169" s="260" t="s">
        <v>189</v>
      </c>
    </row>
    <row r="170" s="13" customFormat="1">
      <c r="A170" s="13"/>
      <c r="B170" s="239"/>
      <c r="C170" s="240"/>
      <c r="D170" s="241" t="s">
        <v>198</v>
      </c>
      <c r="E170" s="242" t="s">
        <v>1</v>
      </c>
      <c r="F170" s="243" t="s">
        <v>641</v>
      </c>
      <c r="G170" s="240"/>
      <c r="H170" s="244">
        <v>3.2999999999999998</v>
      </c>
      <c r="I170" s="245"/>
      <c r="J170" s="240"/>
      <c r="K170" s="240"/>
      <c r="L170" s="246"/>
      <c r="M170" s="247"/>
      <c r="N170" s="248"/>
      <c r="O170" s="248"/>
      <c r="P170" s="248"/>
      <c r="Q170" s="248"/>
      <c r="R170" s="248"/>
      <c r="S170" s="248"/>
      <c r="T170" s="249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0" t="s">
        <v>198</v>
      </c>
      <c r="AU170" s="250" t="s">
        <v>84</v>
      </c>
      <c r="AV170" s="13" t="s">
        <v>84</v>
      </c>
      <c r="AW170" s="13" t="s">
        <v>32</v>
      </c>
      <c r="AX170" s="13" t="s">
        <v>82</v>
      </c>
      <c r="AY170" s="250" t="s">
        <v>189</v>
      </c>
    </row>
    <row r="171" s="2" customFormat="1" ht="16.5" customHeight="1">
      <c r="A171" s="39"/>
      <c r="B171" s="40"/>
      <c r="C171" s="227" t="s">
        <v>263</v>
      </c>
      <c r="D171" s="227" t="s">
        <v>191</v>
      </c>
      <c r="E171" s="228" t="s">
        <v>264</v>
      </c>
      <c r="F171" s="229" t="s">
        <v>265</v>
      </c>
      <c r="G171" s="230" t="s">
        <v>266</v>
      </c>
      <c r="H171" s="231">
        <v>33</v>
      </c>
      <c r="I171" s="232"/>
      <c r="J171" s="231">
        <f>ROUND(I171*H171,2)</f>
        <v>0</v>
      </c>
      <c r="K171" s="229" t="s">
        <v>195</v>
      </c>
      <c r="L171" s="45"/>
      <c r="M171" s="233" t="s">
        <v>1</v>
      </c>
      <c r="N171" s="234" t="s">
        <v>40</v>
      </c>
      <c r="O171" s="92"/>
      <c r="P171" s="235">
        <f>O171*H171</f>
        <v>0</v>
      </c>
      <c r="Q171" s="235">
        <v>0.001</v>
      </c>
      <c r="R171" s="235">
        <f>Q171*H171</f>
        <v>0.033000000000000002</v>
      </c>
      <c r="S171" s="235">
        <v>0</v>
      </c>
      <c r="T171" s="236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7" t="s">
        <v>196</v>
      </c>
      <c r="AT171" s="237" t="s">
        <v>191</v>
      </c>
      <c r="AU171" s="237" t="s">
        <v>84</v>
      </c>
      <c r="AY171" s="18" t="s">
        <v>189</v>
      </c>
      <c r="BE171" s="238">
        <f>IF(N171="základní",J171,0)</f>
        <v>0</v>
      </c>
      <c r="BF171" s="238">
        <f>IF(N171="snížená",J171,0)</f>
        <v>0</v>
      </c>
      <c r="BG171" s="238">
        <f>IF(N171="zákl. přenesená",J171,0)</f>
        <v>0</v>
      </c>
      <c r="BH171" s="238">
        <f>IF(N171="sníž. přenesená",J171,0)</f>
        <v>0</v>
      </c>
      <c r="BI171" s="238">
        <f>IF(N171="nulová",J171,0)</f>
        <v>0</v>
      </c>
      <c r="BJ171" s="18" t="s">
        <v>82</v>
      </c>
      <c r="BK171" s="238">
        <f>ROUND(I171*H171,2)</f>
        <v>0</v>
      </c>
      <c r="BL171" s="18" t="s">
        <v>196</v>
      </c>
      <c r="BM171" s="237" t="s">
        <v>642</v>
      </c>
    </row>
    <row r="172" s="14" customFormat="1">
      <c r="A172" s="14"/>
      <c r="B172" s="251"/>
      <c r="C172" s="252"/>
      <c r="D172" s="241" t="s">
        <v>198</v>
      </c>
      <c r="E172" s="253" t="s">
        <v>1</v>
      </c>
      <c r="F172" s="254" t="s">
        <v>268</v>
      </c>
      <c r="G172" s="252"/>
      <c r="H172" s="253" t="s">
        <v>1</v>
      </c>
      <c r="I172" s="255"/>
      <c r="J172" s="252"/>
      <c r="K172" s="252"/>
      <c r="L172" s="256"/>
      <c r="M172" s="257"/>
      <c r="N172" s="258"/>
      <c r="O172" s="258"/>
      <c r="P172" s="258"/>
      <c r="Q172" s="258"/>
      <c r="R172" s="258"/>
      <c r="S172" s="258"/>
      <c r="T172" s="259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0" t="s">
        <v>198</v>
      </c>
      <c r="AU172" s="260" t="s">
        <v>84</v>
      </c>
      <c r="AV172" s="14" t="s">
        <v>82</v>
      </c>
      <c r="AW172" s="14" t="s">
        <v>32</v>
      </c>
      <c r="AX172" s="14" t="s">
        <v>75</v>
      </c>
      <c r="AY172" s="260" t="s">
        <v>189</v>
      </c>
    </row>
    <row r="173" s="13" customFormat="1">
      <c r="A173" s="13"/>
      <c r="B173" s="239"/>
      <c r="C173" s="240"/>
      <c r="D173" s="241" t="s">
        <v>198</v>
      </c>
      <c r="E173" s="242" t="s">
        <v>1</v>
      </c>
      <c r="F173" s="243" t="s">
        <v>643</v>
      </c>
      <c r="G173" s="240"/>
      <c r="H173" s="244">
        <v>33</v>
      </c>
      <c r="I173" s="245"/>
      <c r="J173" s="240"/>
      <c r="K173" s="240"/>
      <c r="L173" s="246"/>
      <c r="M173" s="247"/>
      <c r="N173" s="248"/>
      <c r="O173" s="248"/>
      <c r="P173" s="248"/>
      <c r="Q173" s="248"/>
      <c r="R173" s="248"/>
      <c r="S173" s="248"/>
      <c r="T173" s="249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0" t="s">
        <v>198</v>
      </c>
      <c r="AU173" s="250" t="s">
        <v>84</v>
      </c>
      <c r="AV173" s="13" t="s">
        <v>84</v>
      </c>
      <c r="AW173" s="13" t="s">
        <v>32</v>
      </c>
      <c r="AX173" s="13" t="s">
        <v>82</v>
      </c>
      <c r="AY173" s="250" t="s">
        <v>189</v>
      </c>
    </row>
    <row r="174" s="2" customFormat="1" ht="16.5" customHeight="1">
      <c r="A174" s="39"/>
      <c r="B174" s="40"/>
      <c r="C174" s="283" t="s">
        <v>270</v>
      </c>
      <c r="D174" s="283" t="s">
        <v>231</v>
      </c>
      <c r="E174" s="284" t="s">
        <v>271</v>
      </c>
      <c r="F174" s="285" t="s">
        <v>272</v>
      </c>
      <c r="G174" s="286" t="s">
        <v>266</v>
      </c>
      <c r="H174" s="287">
        <v>33</v>
      </c>
      <c r="I174" s="288"/>
      <c r="J174" s="287">
        <f>ROUND(I174*H174,2)</f>
        <v>0</v>
      </c>
      <c r="K174" s="285" t="s">
        <v>195</v>
      </c>
      <c r="L174" s="289"/>
      <c r="M174" s="290" t="s">
        <v>1</v>
      </c>
      <c r="N174" s="291" t="s">
        <v>40</v>
      </c>
      <c r="O174" s="92"/>
      <c r="P174" s="235">
        <f>O174*H174</f>
        <v>0</v>
      </c>
      <c r="Q174" s="235">
        <v>0.00020000000000000001</v>
      </c>
      <c r="R174" s="235">
        <f>Q174*H174</f>
        <v>0.0066</v>
      </c>
      <c r="S174" s="235">
        <v>0</v>
      </c>
      <c r="T174" s="236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7" t="s">
        <v>235</v>
      </c>
      <c r="AT174" s="237" t="s">
        <v>231</v>
      </c>
      <c r="AU174" s="237" t="s">
        <v>84</v>
      </c>
      <c r="AY174" s="18" t="s">
        <v>189</v>
      </c>
      <c r="BE174" s="238">
        <f>IF(N174="základní",J174,0)</f>
        <v>0</v>
      </c>
      <c r="BF174" s="238">
        <f>IF(N174="snížená",J174,0)</f>
        <v>0</v>
      </c>
      <c r="BG174" s="238">
        <f>IF(N174="zákl. přenesená",J174,0)</f>
        <v>0</v>
      </c>
      <c r="BH174" s="238">
        <f>IF(N174="sníž. přenesená",J174,0)</f>
        <v>0</v>
      </c>
      <c r="BI174" s="238">
        <f>IF(N174="nulová",J174,0)</f>
        <v>0</v>
      </c>
      <c r="BJ174" s="18" t="s">
        <v>82</v>
      </c>
      <c r="BK174" s="238">
        <f>ROUND(I174*H174,2)</f>
        <v>0</v>
      </c>
      <c r="BL174" s="18" t="s">
        <v>196</v>
      </c>
      <c r="BM174" s="237" t="s">
        <v>644</v>
      </c>
    </row>
    <row r="175" s="13" customFormat="1">
      <c r="A175" s="13"/>
      <c r="B175" s="239"/>
      <c r="C175" s="240"/>
      <c r="D175" s="241" t="s">
        <v>198</v>
      </c>
      <c r="E175" s="242" t="s">
        <v>1</v>
      </c>
      <c r="F175" s="243" t="s">
        <v>645</v>
      </c>
      <c r="G175" s="240"/>
      <c r="H175" s="244">
        <v>33</v>
      </c>
      <c r="I175" s="245"/>
      <c r="J175" s="240"/>
      <c r="K175" s="240"/>
      <c r="L175" s="246"/>
      <c r="M175" s="247"/>
      <c r="N175" s="248"/>
      <c r="O175" s="248"/>
      <c r="P175" s="248"/>
      <c r="Q175" s="248"/>
      <c r="R175" s="248"/>
      <c r="S175" s="248"/>
      <c r="T175" s="249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0" t="s">
        <v>198</v>
      </c>
      <c r="AU175" s="250" t="s">
        <v>84</v>
      </c>
      <c r="AV175" s="13" t="s">
        <v>84</v>
      </c>
      <c r="AW175" s="13" t="s">
        <v>32</v>
      </c>
      <c r="AX175" s="13" t="s">
        <v>82</v>
      </c>
      <c r="AY175" s="250" t="s">
        <v>189</v>
      </c>
    </row>
    <row r="176" s="2" customFormat="1" ht="24.15" customHeight="1">
      <c r="A176" s="39"/>
      <c r="B176" s="40"/>
      <c r="C176" s="227" t="s">
        <v>276</v>
      </c>
      <c r="D176" s="227" t="s">
        <v>191</v>
      </c>
      <c r="E176" s="228" t="s">
        <v>377</v>
      </c>
      <c r="F176" s="229" t="s">
        <v>378</v>
      </c>
      <c r="G176" s="230" t="s">
        <v>202</v>
      </c>
      <c r="H176" s="231">
        <v>0.80000000000000004</v>
      </c>
      <c r="I176" s="232"/>
      <c r="J176" s="231">
        <f>ROUND(I176*H176,2)</f>
        <v>0</v>
      </c>
      <c r="K176" s="229" t="s">
        <v>195</v>
      </c>
      <c r="L176" s="45"/>
      <c r="M176" s="233" t="s">
        <v>1</v>
      </c>
      <c r="N176" s="234" t="s">
        <v>40</v>
      </c>
      <c r="O176" s="92"/>
      <c r="P176" s="235">
        <f>O176*H176</f>
        <v>0</v>
      </c>
      <c r="Q176" s="235">
        <v>0</v>
      </c>
      <c r="R176" s="235">
        <f>Q176*H176</f>
        <v>0</v>
      </c>
      <c r="S176" s="235">
        <v>0</v>
      </c>
      <c r="T176" s="236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7" t="s">
        <v>196</v>
      </c>
      <c r="AT176" s="237" t="s">
        <v>191</v>
      </c>
      <c r="AU176" s="237" t="s">
        <v>84</v>
      </c>
      <c r="AY176" s="18" t="s">
        <v>189</v>
      </c>
      <c r="BE176" s="238">
        <f>IF(N176="základní",J176,0)</f>
        <v>0</v>
      </c>
      <c r="BF176" s="238">
        <f>IF(N176="snížená",J176,0)</f>
        <v>0</v>
      </c>
      <c r="BG176" s="238">
        <f>IF(N176="zákl. přenesená",J176,0)</f>
        <v>0</v>
      </c>
      <c r="BH176" s="238">
        <f>IF(N176="sníž. přenesená",J176,0)</f>
        <v>0</v>
      </c>
      <c r="BI176" s="238">
        <f>IF(N176="nulová",J176,0)</f>
        <v>0</v>
      </c>
      <c r="BJ176" s="18" t="s">
        <v>82</v>
      </c>
      <c r="BK176" s="238">
        <f>ROUND(I176*H176,2)</f>
        <v>0</v>
      </c>
      <c r="BL176" s="18" t="s">
        <v>196</v>
      </c>
      <c r="BM176" s="237" t="s">
        <v>646</v>
      </c>
    </row>
    <row r="177" s="14" customFormat="1">
      <c r="A177" s="14"/>
      <c r="B177" s="251"/>
      <c r="C177" s="252"/>
      <c r="D177" s="241" t="s">
        <v>198</v>
      </c>
      <c r="E177" s="253" t="s">
        <v>1</v>
      </c>
      <c r="F177" s="254" t="s">
        <v>380</v>
      </c>
      <c r="G177" s="252"/>
      <c r="H177" s="253" t="s">
        <v>1</v>
      </c>
      <c r="I177" s="255"/>
      <c r="J177" s="252"/>
      <c r="K177" s="252"/>
      <c r="L177" s="256"/>
      <c r="M177" s="257"/>
      <c r="N177" s="258"/>
      <c r="O177" s="258"/>
      <c r="P177" s="258"/>
      <c r="Q177" s="258"/>
      <c r="R177" s="258"/>
      <c r="S177" s="258"/>
      <c r="T177" s="259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0" t="s">
        <v>198</v>
      </c>
      <c r="AU177" s="260" t="s">
        <v>84</v>
      </c>
      <c r="AV177" s="14" t="s">
        <v>82</v>
      </c>
      <c r="AW177" s="14" t="s">
        <v>32</v>
      </c>
      <c r="AX177" s="14" t="s">
        <v>75</v>
      </c>
      <c r="AY177" s="260" t="s">
        <v>189</v>
      </c>
    </row>
    <row r="178" s="13" customFormat="1">
      <c r="A178" s="13"/>
      <c r="B178" s="239"/>
      <c r="C178" s="240"/>
      <c r="D178" s="241" t="s">
        <v>198</v>
      </c>
      <c r="E178" s="242" t="s">
        <v>1</v>
      </c>
      <c r="F178" s="243" t="s">
        <v>381</v>
      </c>
      <c r="G178" s="240"/>
      <c r="H178" s="244">
        <v>0.80000000000000004</v>
      </c>
      <c r="I178" s="245"/>
      <c r="J178" s="240"/>
      <c r="K178" s="240"/>
      <c r="L178" s="246"/>
      <c r="M178" s="247"/>
      <c r="N178" s="248"/>
      <c r="O178" s="248"/>
      <c r="P178" s="248"/>
      <c r="Q178" s="248"/>
      <c r="R178" s="248"/>
      <c r="S178" s="248"/>
      <c r="T178" s="249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0" t="s">
        <v>198</v>
      </c>
      <c r="AU178" s="250" t="s">
        <v>84</v>
      </c>
      <c r="AV178" s="13" t="s">
        <v>84</v>
      </c>
      <c r="AW178" s="13" t="s">
        <v>32</v>
      </c>
      <c r="AX178" s="13" t="s">
        <v>82</v>
      </c>
      <c r="AY178" s="250" t="s">
        <v>189</v>
      </c>
    </row>
    <row r="179" s="2" customFormat="1" ht="16.5" customHeight="1">
      <c r="A179" s="39"/>
      <c r="B179" s="40"/>
      <c r="C179" s="227" t="s">
        <v>283</v>
      </c>
      <c r="D179" s="227" t="s">
        <v>191</v>
      </c>
      <c r="E179" s="228" t="s">
        <v>382</v>
      </c>
      <c r="F179" s="229" t="s">
        <v>383</v>
      </c>
      <c r="G179" s="230" t="s">
        <v>266</v>
      </c>
      <c r="H179" s="231">
        <v>3.7999999999999998</v>
      </c>
      <c r="I179" s="232"/>
      <c r="J179" s="231">
        <f>ROUND(I179*H179,2)</f>
        <v>0</v>
      </c>
      <c r="K179" s="229" t="s">
        <v>195</v>
      </c>
      <c r="L179" s="45"/>
      <c r="M179" s="233" t="s">
        <v>1</v>
      </c>
      <c r="N179" s="234" t="s">
        <v>40</v>
      </c>
      <c r="O179" s="92"/>
      <c r="P179" s="235">
        <f>O179*H179</f>
        <v>0</v>
      </c>
      <c r="Q179" s="235">
        <v>0.0063899999999999998</v>
      </c>
      <c r="R179" s="235">
        <f>Q179*H179</f>
        <v>0.024281999999999998</v>
      </c>
      <c r="S179" s="235">
        <v>0</v>
      </c>
      <c r="T179" s="236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7" t="s">
        <v>196</v>
      </c>
      <c r="AT179" s="237" t="s">
        <v>191</v>
      </c>
      <c r="AU179" s="237" t="s">
        <v>84</v>
      </c>
      <c r="AY179" s="18" t="s">
        <v>189</v>
      </c>
      <c r="BE179" s="238">
        <f>IF(N179="základní",J179,0)</f>
        <v>0</v>
      </c>
      <c r="BF179" s="238">
        <f>IF(N179="snížená",J179,0)</f>
        <v>0</v>
      </c>
      <c r="BG179" s="238">
        <f>IF(N179="zákl. přenesená",J179,0)</f>
        <v>0</v>
      </c>
      <c r="BH179" s="238">
        <f>IF(N179="sníž. přenesená",J179,0)</f>
        <v>0</v>
      </c>
      <c r="BI179" s="238">
        <f>IF(N179="nulová",J179,0)</f>
        <v>0</v>
      </c>
      <c r="BJ179" s="18" t="s">
        <v>82</v>
      </c>
      <c r="BK179" s="238">
        <f>ROUND(I179*H179,2)</f>
        <v>0</v>
      </c>
      <c r="BL179" s="18" t="s">
        <v>196</v>
      </c>
      <c r="BM179" s="237" t="s">
        <v>647</v>
      </c>
    </row>
    <row r="180" s="14" customFormat="1">
      <c r="A180" s="14"/>
      <c r="B180" s="251"/>
      <c r="C180" s="252"/>
      <c r="D180" s="241" t="s">
        <v>198</v>
      </c>
      <c r="E180" s="253" t="s">
        <v>1</v>
      </c>
      <c r="F180" s="254" t="s">
        <v>385</v>
      </c>
      <c r="G180" s="252"/>
      <c r="H180" s="253" t="s">
        <v>1</v>
      </c>
      <c r="I180" s="255"/>
      <c r="J180" s="252"/>
      <c r="K180" s="252"/>
      <c r="L180" s="256"/>
      <c r="M180" s="257"/>
      <c r="N180" s="258"/>
      <c r="O180" s="258"/>
      <c r="P180" s="258"/>
      <c r="Q180" s="258"/>
      <c r="R180" s="258"/>
      <c r="S180" s="258"/>
      <c r="T180" s="259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0" t="s">
        <v>198</v>
      </c>
      <c r="AU180" s="260" t="s">
        <v>84</v>
      </c>
      <c r="AV180" s="14" t="s">
        <v>82</v>
      </c>
      <c r="AW180" s="14" t="s">
        <v>32</v>
      </c>
      <c r="AX180" s="14" t="s">
        <v>75</v>
      </c>
      <c r="AY180" s="260" t="s">
        <v>189</v>
      </c>
    </row>
    <row r="181" s="13" customFormat="1">
      <c r="A181" s="13"/>
      <c r="B181" s="239"/>
      <c r="C181" s="240"/>
      <c r="D181" s="241" t="s">
        <v>198</v>
      </c>
      <c r="E181" s="242" t="s">
        <v>1</v>
      </c>
      <c r="F181" s="243" t="s">
        <v>386</v>
      </c>
      <c r="G181" s="240"/>
      <c r="H181" s="244">
        <v>3.7999999999999998</v>
      </c>
      <c r="I181" s="245"/>
      <c r="J181" s="240"/>
      <c r="K181" s="240"/>
      <c r="L181" s="246"/>
      <c r="M181" s="247"/>
      <c r="N181" s="248"/>
      <c r="O181" s="248"/>
      <c r="P181" s="248"/>
      <c r="Q181" s="248"/>
      <c r="R181" s="248"/>
      <c r="S181" s="248"/>
      <c r="T181" s="249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0" t="s">
        <v>198</v>
      </c>
      <c r="AU181" s="250" t="s">
        <v>84</v>
      </c>
      <c r="AV181" s="13" t="s">
        <v>84</v>
      </c>
      <c r="AW181" s="13" t="s">
        <v>32</v>
      </c>
      <c r="AX181" s="13" t="s">
        <v>82</v>
      </c>
      <c r="AY181" s="250" t="s">
        <v>189</v>
      </c>
    </row>
    <row r="182" s="2" customFormat="1" ht="24.15" customHeight="1">
      <c r="A182" s="39"/>
      <c r="B182" s="40"/>
      <c r="C182" s="227" t="s">
        <v>289</v>
      </c>
      <c r="D182" s="227" t="s">
        <v>191</v>
      </c>
      <c r="E182" s="228" t="s">
        <v>387</v>
      </c>
      <c r="F182" s="229" t="s">
        <v>388</v>
      </c>
      <c r="G182" s="230" t="s">
        <v>202</v>
      </c>
      <c r="H182" s="231">
        <v>3.6000000000000001</v>
      </c>
      <c r="I182" s="232"/>
      <c r="J182" s="231">
        <f>ROUND(I182*H182,2)</f>
        <v>0</v>
      </c>
      <c r="K182" s="229" t="s">
        <v>195</v>
      </c>
      <c r="L182" s="45"/>
      <c r="M182" s="233" t="s">
        <v>1</v>
      </c>
      <c r="N182" s="234" t="s">
        <v>40</v>
      </c>
      <c r="O182" s="92"/>
      <c r="P182" s="235">
        <f>O182*H182</f>
        <v>0</v>
      </c>
      <c r="Q182" s="235">
        <v>2.2654999999999998</v>
      </c>
      <c r="R182" s="235">
        <f>Q182*H182</f>
        <v>8.1557999999999993</v>
      </c>
      <c r="S182" s="235">
        <v>0</v>
      </c>
      <c r="T182" s="236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7" t="s">
        <v>196</v>
      </c>
      <c r="AT182" s="237" t="s">
        <v>191</v>
      </c>
      <c r="AU182" s="237" t="s">
        <v>84</v>
      </c>
      <c r="AY182" s="18" t="s">
        <v>189</v>
      </c>
      <c r="BE182" s="238">
        <f>IF(N182="základní",J182,0)</f>
        <v>0</v>
      </c>
      <c r="BF182" s="238">
        <f>IF(N182="snížená",J182,0)</f>
        <v>0</v>
      </c>
      <c r="BG182" s="238">
        <f>IF(N182="zákl. přenesená",J182,0)</f>
        <v>0</v>
      </c>
      <c r="BH182" s="238">
        <f>IF(N182="sníž. přenesená",J182,0)</f>
        <v>0</v>
      </c>
      <c r="BI182" s="238">
        <f>IF(N182="nulová",J182,0)</f>
        <v>0</v>
      </c>
      <c r="BJ182" s="18" t="s">
        <v>82</v>
      </c>
      <c r="BK182" s="238">
        <f>ROUND(I182*H182,2)</f>
        <v>0</v>
      </c>
      <c r="BL182" s="18" t="s">
        <v>196</v>
      </c>
      <c r="BM182" s="237" t="s">
        <v>648</v>
      </c>
    </row>
    <row r="183" s="14" customFormat="1">
      <c r="A183" s="14"/>
      <c r="B183" s="251"/>
      <c r="C183" s="252"/>
      <c r="D183" s="241" t="s">
        <v>198</v>
      </c>
      <c r="E183" s="253" t="s">
        <v>1</v>
      </c>
      <c r="F183" s="254" t="s">
        <v>385</v>
      </c>
      <c r="G183" s="252"/>
      <c r="H183" s="253" t="s">
        <v>1</v>
      </c>
      <c r="I183" s="255"/>
      <c r="J183" s="252"/>
      <c r="K183" s="252"/>
      <c r="L183" s="256"/>
      <c r="M183" s="257"/>
      <c r="N183" s="258"/>
      <c r="O183" s="258"/>
      <c r="P183" s="258"/>
      <c r="Q183" s="258"/>
      <c r="R183" s="258"/>
      <c r="S183" s="258"/>
      <c r="T183" s="259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0" t="s">
        <v>198</v>
      </c>
      <c r="AU183" s="260" t="s">
        <v>84</v>
      </c>
      <c r="AV183" s="14" t="s">
        <v>82</v>
      </c>
      <c r="AW183" s="14" t="s">
        <v>32</v>
      </c>
      <c r="AX183" s="14" t="s">
        <v>75</v>
      </c>
      <c r="AY183" s="260" t="s">
        <v>189</v>
      </c>
    </row>
    <row r="184" s="13" customFormat="1">
      <c r="A184" s="13"/>
      <c r="B184" s="239"/>
      <c r="C184" s="240"/>
      <c r="D184" s="241" t="s">
        <v>198</v>
      </c>
      <c r="E184" s="242" t="s">
        <v>1</v>
      </c>
      <c r="F184" s="243" t="s">
        <v>390</v>
      </c>
      <c r="G184" s="240"/>
      <c r="H184" s="244">
        <v>3.6000000000000001</v>
      </c>
      <c r="I184" s="245"/>
      <c r="J184" s="240"/>
      <c r="K184" s="240"/>
      <c r="L184" s="246"/>
      <c r="M184" s="247"/>
      <c r="N184" s="248"/>
      <c r="O184" s="248"/>
      <c r="P184" s="248"/>
      <c r="Q184" s="248"/>
      <c r="R184" s="248"/>
      <c r="S184" s="248"/>
      <c r="T184" s="249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0" t="s">
        <v>198</v>
      </c>
      <c r="AU184" s="250" t="s">
        <v>84</v>
      </c>
      <c r="AV184" s="13" t="s">
        <v>84</v>
      </c>
      <c r="AW184" s="13" t="s">
        <v>32</v>
      </c>
      <c r="AX184" s="13" t="s">
        <v>82</v>
      </c>
      <c r="AY184" s="250" t="s">
        <v>189</v>
      </c>
    </row>
    <row r="185" s="2" customFormat="1" ht="16.5" customHeight="1">
      <c r="A185" s="39"/>
      <c r="B185" s="40"/>
      <c r="C185" s="227" t="s">
        <v>8</v>
      </c>
      <c r="D185" s="227" t="s">
        <v>191</v>
      </c>
      <c r="E185" s="228" t="s">
        <v>391</v>
      </c>
      <c r="F185" s="229" t="s">
        <v>392</v>
      </c>
      <c r="G185" s="230" t="s">
        <v>266</v>
      </c>
      <c r="H185" s="231">
        <v>12</v>
      </c>
      <c r="I185" s="232"/>
      <c r="J185" s="231">
        <f>ROUND(I185*H185,2)</f>
        <v>0</v>
      </c>
      <c r="K185" s="229" t="s">
        <v>195</v>
      </c>
      <c r="L185" s="45"/>
      <c r="M185" s="233" t="s">
        <v>1</v>
      </c>
      <c r="N185" s="234" t="s">
        <v>40</v>
      </c>
      <c r="O185" s="92"/>
      <c r="P185" s="235">
        <f>O185*H185</f>
        <v>0</v>
      </c>
      <c r="Q185" s="235">
        <v>0</v>
      </c>
      <c r="R185" s="235">
        <f>Q185*H185</f>
        <v>0</v>
      </c>
      <c r="S185" s="235">
        <v>0</v>
      </c>
      <c r="T185" s="236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7" t="s">
        <v>196</v>
      </c>
      <c r="AT185" s="237" t="s">
        <v>191</v>
      </c>
      <c r="AU185" s="237" t="s">
        <v>84</v>
      </c>
      <c r="AY185" s="18" t="s">
        <v>189</v>
      </c>
      <c r="BE185" s="238">
        <f>IF(N185="základní",J185,0)</f>
        <v>0</v>
      </c>
      <c r="BF185" s="238">
        <f>IF(N185="snížená",J185,0)</f>
        <v>0</v>
      </c>
      <c r="BG185" s="238">
        <f>IF(N185="zákl. přenesená",J185,0)</f>
        <v>0</v>
      </c>
      <c r="BH185" s="238">
        <f>IF(N185="sníž. přenesená",J185,0)</f>
        <v>0</v>
      </c>
      <c r="BI185" s="238">
        <f>IF(N185="nulová",J185,0)</f>
        <v>0</v>
      </c>
      <c r="BJ185" s="18" t="s">
        <v>82</v>
      </c>
      <c r="BK185" s="238">
        <f>ROUND(I185*H185,2)</f>
        <v>0</v>
      </c>
      <c r="BL185" s="18" t="s">
        <v>196</v>
      </c>
      <c r="BM185" s="237" t="s">
        <v>649</v>
      </c>
    </row>
    <row r="186" s="13" customFormat="1">
      <c r="A186" s="13"/>
      <c r="B186" s="239"/>
      <c r="C186" s="240"/>
      <c r="D186" s="241" t="s">
        <v>198</v>
      </c>
      <c r="E186" s="242" t="s">
        <v>1</v>
      </c>
      <c r="F186" s="243" t="s">
        <v>394</v>
      </c>
      <c r="G186" s="240"/>
      <c r="H186" s="244">
        <v>12</v>
      </c>
      <c r="I186" s="245"/>
      <c r="J186" s="240"/>
      <c r="K186" s="240"/>
      <c r="L186" s="246"/>
      <c r="M186" s="247"/>
      <c r="N186" s="248"/>
      <c r="O186" s="248"/>
      <c r="P186" s="248"/>
      <c r="Q186" s="248"/>
      <c r="R186" s="248"/>
      <c r="S186" s="248"/>
      <c r="T186" s="249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0" t="s">
        <v>198</v>
      </c>
      <c r="AU186" s="250" t="s">
        <v>84</v>
      </c>
      <c r="AV186" s="13" t="s">
        <v>84</v>
      </c>
      <c r="AW186" s="13" t="s">
        <v>32</v>
      </c>
      <c r="AX186" s="13" t="s">
        <v>82</v>
      </c>
      <c r="AY186" s="250" t="s">
        <v>189</v>
      </c>
    </row>
    <row r="187" s="12" customFormat="1" ht="22.8" customHeight="1">
      <c r="A187" s="12"/>
      <c r="B187" s="211"/>
      <c r="C187" s="212"/>
      <c r="D187" s="213" t="s">
        <v>74</v>
      </c>
      <c r="E187" s="225" t="s">
        <v>235</v>
      </c>
      <c r="F187" s="225" t="s">
        <v>275</v>
      </c>
      <c r="G187" s="212"/>
      <c r="H187" s="212"/>
      <c r="I187" s="215"/>
      <c r="J187" s="226">
        <f>BK187</f>
        <v>0</v>
      </c>
      <c r="K187" s="212"/>
      <c r="L187" s="217"/>
      <c r="M187" s="218"/>
      <c r="N187" s="219"/>
      <c r="O187" s="219"/>
      <c r="P187" s="220">
        <f>SUM(P188:P199)</f>
        <v>0</v>
      </c>
      <c r="Q187" s="219"/>
      <c r="R187" s="220">
        <f>SUM(R188:R199)</f>
        <v>3.09572</v>
      </c>
      <c r="S187" s="219"/>
      <c r="T187" s="221">
        <f>SUM(T188:T199)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22" t="s">
        <v>82</v>
      </c>
      <c r="AT187" s="223" t="s">
        <v>74</v>
      </c>
      <c r="AU187" s="223" t="s">
        <v>82</v>
      </c>
      <c r="AY187" s="222" t="s">
        <v>189</v>
      </c>
      <c r="BK187" s="224">
        <f>SUM(BK188:BK199)</f>
        <v>0</v>
      </c>
    </row>
    <row r="188" s="2" customFormat="1" ht="21.75" customHeight="1">
      <c r="A188" s="39"/>
      <c r="B188" s="40"/>
      <c r="C188" s="227" t="s">
        <v>395</v>
      </c>
      <c r="D188" s="227" t="s">
        <v>191</v>
      </c>
      <c r="E188" s="228" t="s">
        <v>277</v>
      </c>
      <c r="F188" s="229" t="s">
        <v>278</v>
      </c>
      <c r="G188" s="230" t="s">
        <v>279</v>
      </c>
      <c r="H188" s="231">
        <v>66</v>
      </c>
      <c r="I188" s="232"/>
      <c r="J188" s="231">
        <f>ROUND(I188*H188,2)</f>
        <v>0</v>
      </c>
      <c r="K188" s="229" t="s">
        <v>1</v>
      </c>
      <c r="L188" s="45"/>
      <c r="M188" s="233" t="s">
        <v>1</v>
      </c>
      <c r="N188" s="234" t="s">
        <v>40</v>
      </c>
      <c r="O188" s="92"/>
      <c r="P188" s="235">
        <f>O188*H188</f>
        <v>0</v>
      </c>
      <c r="Q188" s="235">
        <v>0.001</v>
      </c>
      <c r="R188" s="235">
        <f>Q188*H188</f>
        <v>0.066000000000000003</v>
      </c>
      <c r="S188" s="235">
        <v>0</v>
      </c>
      <c r="T188" s="236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7" t="s">
        <v>196</v>
      </c>
      <c r="AT188" s="237" t="s">
        <v>191</v>
      </c>
      <c r="AU188" s="237" t="s">
        <v>84</v>
      </c>
      <c r="AY188" s="18" t="s">
        <v>189</v>
      </c>
      <c r="BE188" s="238">
        <f>IF(N188="základní",J188,0)</f>
        <v>0</v>
      </c>
      <c r="BF188" s="238">
        <f>IF(N188="snížená",J188,0)</f>
        <v>0</v>
      </c>
      <c r="BG188" s="238">
        <f>IF(N188="zákl. přenesená",J188,0)</f>
        <v>0</v>
      </c>
      <c r="BH188" s="238">
        <f>IF(N188="sníž. přenesená",J188,0)</f>
        <v>0</v>
      </c>
      <c r="BI188" s="238">
        <f>IF(N188="nulová",J188,0)</f>
        <v>0</v>
      </c>
      <c r="BJ188" s="18" t="s">
        <v>82</v>
      </c>
      <c r="BK188" s="238">
        <f>ROUND(I188*H188,2)</f>
        <v>0</v>
      </c>
      <c r="BL188" s="18" t="s">
        <v>196</v>
      </c>
      <c r="BM188" s="237" t="s">
        <v>650</v>
      </c>
    </row>
    <row r="189" s="14" customFormat="1">
      <c r="A189" s="14"/>
      <c r="B189" s="251"/>
      <c r="C189" s="252"/>
      <c r="D189" s="241" t="s">
        <v>198</v>
      </c>
      <c r="E189" s="253" t="s">
        <v>1</v>
      </c>
      <c r="F189" s="254" t="s">
        <v>281</v>
      </c>
      <c r="G189" s="252"/>
      <c r="H189" s="253" t="s">
        <v>1</v>
      </c>
      <c r="I189" s="255"/>
      <c r="J189" s="252"/>
      <c r="K189" s="252"/>
      <c r="L189" s="256"/>
      <c r="M189" s="257"/>
      <c r="N189" s="258"/>
      <c r="O189" s="258"/>
      <c r="P189" s="258"/>
      <c r="Q189" s="258"/>
      <c r="R189" s="258"/>
      <c r="S189" s="258"/>
      <c r="T189" s="259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0" t="s">
        <v>198</v>
      </c>
      <c r="AU189" s="260" t="s">
        <v>84</v>
      </c>
      <c r="AV189" s="14" t="s">
        <v>82</v>
      </c>
      <c r="AW189" s="14" t="s">
        <v>32</v>
      </c>
      <c r="AX189" s="14" t="s">
        <v>75</v>
      </c>
      <c r="AY189" s="260" t="s">
        <v>189</v>
      </c>
    </row>
    <row r="190" s="13" customFormat="1">
      <c r="A190" s="13"/>
      <c r="B190" s="239"/>
      <c r="C190" s="240"/>
      <c r="D190" s="241" t="s">
        <v>198</v>
      </c>
      <c r="E190" s="242" t="s">
        <v>1</v>
      </c>
      <c r="F190" s="243" t="s">
        <v>651</v>
      </c>
      <c r="G190" s="240"/>
      <c r="H190" s="244">
        <v>66</v>
      </c>
      <c r="I190" s="245"/>
      <c r="J190" s="240"/>
      <c r="K190" s="240"/>
      <c r="L190" s="246"/>
      <c r="M190" s="247"/>
      <c r="N190" s="248"/>
      <c r="O190" s="248"/>
      <c r="P190" s="248"/>
      <c r="Q190" s="248"/>
      <c r="R190" s="248"/>
      <c r="S190" s="248"/>
      <c r="T190" s="249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0" t="s">
        <v>198</v>
      </c>
      <c r="AU190" s="250" t="s">
        <v>84</v>
      </c>
      <c r="AV190" s="13" t="s">
        <v>84</v>
      </c>
      <c r="AW190" s="13" t="s">
        <v>32</v>
      </c>
      <c r="AX190" s="13" t="s">
        <v>82</v>
      </c>
      <c r="AY190" s="250" t="s">
        <v>189</v>
      </c>
    </row>
    <row r="191" s="2" customFormat="1" ht="16.5" customHeight="1">
      <c r="A191" s="39"/>
      <c r="B191" s="40"/>
      <c r="C191" s="227" t="s">
        <v>400</v>
      </c>
      <c r="D191" s="227" t="s">
        <v>191</v>
      </c>
      <c r="E191" s="228" t="s">
        <v>284</v>
      </c>
      <c r="F191" s="229" t="s">
        <v>285</v>
      </c>
      <c r="G191" s="230" t="s">
        <v>252</v>
      </c>
      <c r="H191" s="231">
        <v>5</v>
      </c>
      <c r="I191" s="232"/>
      <c r="J191" s="231">
        <f>ROUND(I191*H191,2)</f>
        <v>0</v>
      </c>
      <c r="K191" s="229" t="s">
        <v>1</v>
      </c>
      <c r="L191" s="45"/>
      <c r="M191" s="233" t="s">
        <v>1</v>
      </c>
      <c r="N191" s="234" t="s">
        <v>40</v>
      </c>
      <c r="O191" s="92"/>
      <c r="P191" s="235">
        <f>O191*H191</f>
        <v>0</v>
      </c>
      <c r="Q191" s="235">
        <v>0</v>
      </c>
      <c r="R191" s="235">
        <f>Q191*H191</f>
        <v>0</v>
      </c>
      <c r="S191" s="235">
        <v>0</v>
      </c>
      <c r="T191" s="236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7" t="s">
        <v>196</v>
      </c>
      <c r="AT191" s="237" t="s">
        <v>191</v>
      </c>
      <c r="AU191" s="237" t="s">
        <v>84</v>
      </c>
      <c r="AY191" s="18" t="s">
        <v>189</v>
      </c>
      <c r="BE191" s="238">
        <f>IF(N191="základní",J191,0)</f>
        <v>0</v>
      </c>
      <c r="BF191" s="238">
        <f>IF(N191="snížená",J191,0)</f>
        <v>0</v>
      </c>
      <c r="BG191" s="238">
        <f>IF(N191="zákl. přenesená",J191,0)</f>
        <v>0</v>
      </c>
      <c r="BH191" s="238">
        <f>IF(N191="sníž. přenesená",J191,0)</f>
        <v>0</v>
      </c>
      <c r="BI191" s="238">
        <f>IF(N191="nulová",J191,0)</f>
        <v>0</v>
      </c>
      <c r="BJ191" s="18" t="s">
        <v>82</v>
      </c>
      <c r="BK191" s="238">
        <f>ROUND(I191*H191,2)</f>
        <v>0</v>
      </c>
      <c r="BL191" s="18" t="s">
        <v>196</v>
      </c>
      <c r="BM191" s="237" t="s">
        <v>652</v>
      </c>
    </row>
    <row r="192" s="14" customFormat="1">
      <c r="A192" s="14"/>
      <c r="B192" s="251"/>
      <c r="C192" s="252"/>
      <c r="D192" s="241" t="s">
        <v>198</v>
      </c>
      <c r="E192" s="253" t="s">
        <v>1</v>
      </c>
      <c r="F192" s="254" t="s">
        <v>287</v>
      </c>
      <c r="G192" s="252"/>
      <c r="H192" s="253" t="s">
        <v>1</v>
      </c>
      <c r="I192" s="255"/>
      <c r="J192" s="252"/>
      <c r="K192" s="252"/>
      <c r="L192" s="256"/>
      <c r="M192" s="257"/>
      <c r="N192" s="258"/>
      <c r="O192" s="258"/>
      <c r="P192" s="258"/>
      <c r="Q192" s="258"/>
      <c r="R192" s="258"/>
      <c r="S192" s="258"/>
      <c r="T192" s="259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0" t="s">
        <v>198</v>
      </c>
      <c r="AU192" s="260" t="s">
        <v>84</v>
      </c>
      <c r="AV192" s="14" t="s">
        <v>82</v>
      </c>
      <c r="AW192" s="14" t="s">
        <v>32</v>
      </c>
      <c r="AX192" s="14" t="s">
        <v>75</v>
      </c>
      <c r="AY192" s="260" t="s">
        <v>189</v>
      </c>
    </row>
    <row r="193" s="13" customFormat="1">
      <c r="A193" s="13"/>
      <c r="B193" s="239"/>
      <c r="C193" s="240"/>
      <c r="D193" s="241" t="s">
        <v>198</v>
      </c>
      <c r="E193" s="242" t="s">
        <v>1</v>
      </c>
      <c r="F193" s="243" t="s">
        <v>255</v>
      </c>
      <c r="G193" s="240"/>
      <c r="H193" s="244">
        <v>5</v>
      </c>
      <c r="I193" s="245"/>
      <c r="J193" s="240"/>
      <c r="K193" s="240"/>
      <c r="L193" s="246"/>
      <c r="M193" s="247"/>
      <c r="N193" s="248"/>
      <c r="O193" s="248"/>
      <c r="P193" s="248"/>
      <c r="Q193" s="248"/>
      <c r="R193" s="248"/>
      <c r="S193" s="248"/>
      <c r="T193" s="249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0" t="s">
        <v>198</v>
      </c>
      <c r="AU193" s="250" t="s">
        <v>84</v>
      </c>
      <c r="AV193" s="13" t="s">
        <v>84</v>
      </c>
      <c r="AW193" s="13" t="s">
        <v>32</v>
      </c>
      <c r="AX193" s="13" t="s">
        <v>82</v>
      </c>
      <c r="AY193" s="250" t="s">
        <v>189</v>
      </c>
    </row>
    <row r="194" s="2" customFormat="1" ht="24.15" customHeight="1">
      <c r="A194" s="39"/>
      <c r="B194" s="40"/>
      <c r="C194" s="227" t="s">
        <v>403</v>
      </c>
      <c r="D194" s="227" t="s">
        <v>191</v>
      </c>
      <c r="E194" s="228" t="s">
        <v>404</v>
      </c>
      <c r="F194" s="229" t="s">
        <v>450</v>
      </c>
      <c r="G194" s="230" t="s">
        <v>252</v>
      </c>
      <c r="H194" s="231">
        <v>1</v>
      </c>
      <c r="I194" s="232"/>
      <c r="J194" s="231">
        <f>ROUND(I194*H194,2)</f>
        <v>0</v>
      </c>
      <c r="K194" s="229" t="s">
        <v>1</v>
      </c>
      <c r="L194" s="45"/>
      <c r="M194" s="233" t="s">
        <v>1</v>
      </c>
      <c r="N194" s="234" t="s">
        <v>40</v>
      </c>
      <c r="O194" s="92"/>
      <c r="P194" s="235">
        <f>O194*H194</f>
        <v>0</v>
      </c>
      <c r="Q194" s="235">
        <v>0.00029999999999999997</v>
      </c>
      <c r="R194" s="235">
        <f>Q194*H194</f>
        <v>0.00029999999999999997</v>
      </c>
      <c r="S194" s="235">
        <v>0</v>
      </c>
      <c r="T194" s="236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7" t="s">
        <v>196</v>
      </c>
      <c r="AT194" s="237" t="s">
        <v>191</v>
      </c>
      <c r="AU194" s="237" t="s">
        <v>84</v>
      </c>
      <c r="AY194" s="18" t="s">
        <v>189</v>
      </c>
      <c r="BE194" s="238">
        <f>IF(N194="základní",J194,0)</f>
        <v>0</v>
      </c>
      <c r="BF194" s="238">
        <f>IF(N194="snížená",J194,0)</f>
        <v>0</v>
      </c>
      <c r="BG194" s="238">
        <f>IF(N194="zákl. přenesená",J194,0)</f>
        <v>0</v>
      </c>
      <c r="BH194" s="238">
        <f>IF(N194="sníž. přenesená",J194,0)</f>
        <v>0</v>
      </c>
      <c r="BI194" s="238">
        <f>IF(N194="nulová",J194,0)</f>
        <v>0</v>
      </c>
      <c r="BJ194" s="18" t="s">
        <v>82</v>
      </c>
      <c r="BK194" s="238">
        <f>ROUND(I194*H194,2)</f>
        <v>0</v>
      </c>
      <c r="BL194" s="18" t="s">
        <v>196</v>
      </c>
      <c r="BM194" s="237" t="s">
        <v>653</v>
      </c>
    </row>
    <row r="195" s="14" customFormat="1">
      <c r="A195" s="14"/>
      <c r="B195" s="251"/>
      <c r="C195" s="252"/>
      <c r="D195" s="241" t="s">
        <v>198</v>
      </c>
      <c r="E195" s="253" t="s">
        <v>1</v>
      </c>
      <c r="F195" s="254" t="s">
        <v>380</v>
      </c>
      <c r="G195" s="252"/>
      <c r="H195" s="253" t="s">
        <v>1</v>
      </c>
      <c r="I195" s="255"/>
      <c r="J195" s="252"/>
      <c r="K195" s="252"/>
      <c r="L195" s="256"/>
      <c r="M195" s="257"/>
      <c r="N195" s="258"/>
      <c r="O195" s="258"/>
      <c r="P195" s="258"/>
      <c r="Q195" s="258"/>
      <c r="R195" s="258"/>
      <c r="S195" s="258"/>
      <c r="T195" s="259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60" t="s">
        <v>198</v>
      </c>
      <c r="AU195" s="260" t="s">
        <v>84</v>
      </c>
      <c r="AV195" s="14" t="s">
        <v>82</v>
      </c>
      <c r="AW195" s="14" t="s">
        <v>32</v>
      </c>
      <c r="AX195" s="14" t="s">
        <v>75</v>
      </c>
      <c r="AY195" s="260" t="s">
        <v>189</v>
      </c>
    </row>
    <row r="196" s="13" customFormat="1">
      <c r="A196" s="13"/>
      <c r="B196" s="239"/>
      <c r="C196" s="240"/>
      <c r="D196" s="241" t="s">
        <v>198</v>
      </c>
      <c r="E196" s="242" t="s">
        <v>1</v>
      </c>
      <c r="F196" s="243" t="s">
        <v>452</v>
      </c>
      <c r="G196" s="240"/>
      <c r="H196" s="244">
        <v>1</v>
      </c>
      <c r="I196" s="245"/>
      <c r="J196" s="240"/>
      <c r="K196" s="240"/>
      <c r="L196" s="246"/>
      <c r="M196" s="247"/>
      <c r="N196" s="248"/>
      <c r="O196" s="248"/>
      <c r="P196" s="248"/>
      <c r="Q196" s="248"/>
      <c r="R196" s="248"/>
      <c r="S196" s="248"/>
      <c r="T196" s="249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0" t="s">
        <v>198</v>
      </c>
      <c r="AU196" s="250" t="s">
        <v>84</v>
      </c>
      <c r="AV196" s="13" t="s">
        <v>84</v>
      </c>
      <c r="AW196" s="13" t="s">
        <v>32</v>
      </c>
      <c r="AX196" s="13" t="s">
        <v>82</v>
      </c>
      <c r="AY196" s="250" t="s">
        <v>189</v>
      </c>
    </row>
    <row r="197" s="2" customFormat="1" ht="21.75" customHeight="1">
      <c r="A197" s="39"/>
      <c r="B197" s="40"/>
      <c r="C197" s="227" t="s">
        <v>408</v>
      </c>
      <c r="D197" s="227" t="s">
        <v>191</v>
      </c>
      <c r="E197" s="228" t="s">
        <v>290</v>
      </c>
      <c r="F197" s="229" t="s">
        <v>291</v>
      </c>
      <c r="G197" s="230" t="s">
        <v>252</v>
      </c>
      <c r="H197" s="231">
        <v>2</v>
      </c>
      <c r="I197" s="232"/>
      <c r="J197" s="231">
        <f>ROUND(I197*H197,2)</f>
        <v>0</v>
      </c>
      <c r="K197" s="229" t="s">
        <v>1</v>
      </c>
      <c r="L197" s="45"/>
      <c r="M197" s="233" t="s">
        <v>1</v>
      </c>
      <c r="N197" s="234" t="s">
        <v>40</v>
      </c>
      <c r="O197" s="92"/>
      <c r="P197" s="235">
        <f>O197*H197</f>
        <v>0</v>
      </c>
      <c r="Q197" s="235">
        <v>1.51471</v>
      </c>
      <c r="R197" s="235">
        <f>Q197*H197</f>
        <v>3.02942</v>
      </c>
      <c r="S197" s="235">
        <v>0</v>
      </c>
      <c r="T197" s="236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7" t="s">
        <v>196</v>
      </c>
      <c r="AT197" s="237" t="s">
        <v>191</v>
      </c>
      <c r="AU197" s="237" t="s">
        <v>84</v>
      </c>
      <c r="AY197" s="18" t="s">
        <v>189</v>
      </c>
      <c r="BE197" s="238">
        <f>IF(N197="základní",J197,0)</f>
        <v>0</v>
      </c>
      <c r="BF197" s="238">
        <f>IF(N197="snížená",J197,0)</f>
        <v>0</v>
      </c>
      <c r="BG197" s="238">
        <f>IF(N197="zákl. přenesená",J197,0)</f>
        <v>0</v>
      </c>
      <c r="BH197" s="238">
        <f>IF(N197="sníž. přenesená",J197,0)</f>
        <v>0</v>
      </c>
      <c r="BI197" s="238">
        <f>IF(N197="nulová",J197,0)</f>
        <v>0</v>
      </c>
      <c r="BJ197" s="18" t="s">
        <v>82</v>
      </c>
      <c r="BK197" s="238">
        <f>ROUND(I197*H197,2)</f>
        <v>0</v>
      </c>
      <c r="BL197" s="18" t="s">
        <v>196</v>
      </c>
      <c r="BM197" s="237" t="s">
        <v>654</v>
      </c>
    </row>
    <row r="198" s="14" customFormat="1">
      <c r="A198" s="14"/>
      <c r="B198" s="251"/>
      <c r="C198" s="252"/>
      <c r="D198" s="241" t="s">
        <v>198</v>
      </c>
      <c r="E198" s="253" t="s">
        <v>1</v>
      </c>
      <c r="F198" s="254" t="s">
        <v>293</v>
      </c>
      <c r="G198" s="252"/>
      <c r="H198" s="253" t="s">
        <v>1</v>
      </c>
      <c r="I198" s="255"/>
      <c r="J198" s="252"/>
      <c r="K198" s="252"/>
      <c r="L198" s="256"/>
      <c r="M198" s="257"/>
      <c r="N198" s="258"/>
      <c r="O198" s="258"/>
      <c r="P198" s="258"/>
      <c r="Q198" s="258"/>
      <c r="R198" s="258"/>
      <c r="S198" s="258"/>
      <c r="T198" s="259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60" t="s">
        <v>198</v>
      </c>
      <c r="AU198" s="260" t="s">
        <v>84</v>
      </c>
      <c r="AV198" s="14" t="s">
        <v>82</v>
      </c>
      <c r="AW198" s="14" t="s">
        <v>32</v>
      </c>
      <c r="AX198" s="14" t="s">
        <v>75</v>
      </c>
      <c r="AY198" s="260" t="s">
        <v>189</v>
      </c>
    </row>
    <row r="199" s="13" customFormat="1">
      <c r="A199" s="13"/>
      <c r="B199" s="239"/>
      <c r="C199" s="240"/>
      <c r="D199" s="241" t="s">
        <v>198</v>
      </c>
      <c r="E199" s="242" t="s">
        <v>1</v>
      </c>
      <c r="F199" s="243" t="s">
        <v>330</v>
      </c>
      <c r="G199" s="240"/>
      <c r="H199" s="244">
        <v>2</v>
      </c>
      <c r="I199" s="245"/>
      <c r="J199" s="240"/>
      <c r="K199" s="240"/>
      <c r="L199" s="246"/>
      <c r="M199" s="247"/>
      <c r="N199" s="248"/>
      <c r="O199" s="248"/>
      <c r="P199" s="248"/>
      <c r="Q199" s="248"/>
      <c r="R199" s="248"/>
      <c r="S199" s="248"/>
      <c r="T199" s="249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0" t="s">
        <v>198</v>
      </c>
      <c r="AU199" s="250" t="s">
        <v>84</v>
      </c>
      <c r="AV199" s="13" t="s">
        <v>84</v>
      </c>
      <c r="AW199" s="13" t="s">
        <v>32</v>
      </c>
      <c r="AX199" s="13" t="s">
        <v>82</v>
      </c>
      <c r="AY199" s="250" t="s">
        <v>189</v>
      </c>
    </row>
    <row r="200" s="12" customFormat="1" ht="22.8" customHeight="1">
      <c r="A200" s="12"/>
      <c r="B200" s="211"/>
      <c r="C200" s="212"/>
      <c r="D200" s="213" t="s">
        <v>74</v>
      </c>
      <c r="E200" s="225" t="s">
        <v>295</v>
      </c>
      <c r="F200" s="225" t="s">
        <v>296</v>
      </c>
      <c r="G200" s="212"/>
      <c r="H200" s="212"/>
      <c r="I200" s="215"/>
      <c r="J200" s="226">
        <f>BK200</f>
        <v>0</v>
      </c>
      <c r="K200" s="212"/>
      <c r="L200" s="217"/>
      <c r="M200" s="218"/>
      <c r="N200" s="219"/>
      <c r="O200" s="219"/>
      <c r="P200" s="220">
        <f>P201</f>
        <v>0</v>
      </c>
      <c r="Q200" s="219"/>
      <c r="R200" s="220">
        <f>R201</f>
        <v>0</v>
      </c>
      <c r="S200" s="219"/>
      <c r="T200" s="221">
        <f>T201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22" t="s">
        <v>82</v>
      </c>
      <c r="AT200" s="223" t="s">
        <v>74</v>
      </c>
      <c r="AU200" s="223" t="s">
        <v>82</v>
      </c>
      <c r="AY200" s="222" t="s">
        <v>189</v>
      </c>
      <c r="BK200" s="224">
        <f>BK201</f>
        <v>0</v>
      </c>
    </row>
    <row r="201" s="2" customFormat="1" ht="21.75" customHeight="1">
      <c r="A201" s="39"/>
      <c r="B201" s="40"/>
      <c r="C201" s="227" t="s">
        <v>411</v>
      </c>
      <c r="D201" s="227" t="s">
        <v>191</v>
      </c>
      <c r="E201" s="228" t="s">
        <v>297</v>
      </c>
      <c r="F201" s="229" t="s">
        <v>298</v>
      </c>
      <c r="G201" s="230" t="s">
        <v>234</v>
      </c>
      <c r="H201" s="231">
        <v>11.300000000000001</v>
      </c>
      <c r="I201" s="232"/>
      <c r="J201" s="231">
        <f>ROUND(I201*H201,2)</f>
        <v>0</v>
      </c>
      <c r="K201" s="229" t="s">
        <v>195</v>
      </c>
      <c r="L201" s="45"/>
      <c r="M201" s="292" t="s">
        <v>1</v>
      </c>
      <c r="N201" s="293" t="s">
        <v>40</v>
      </c>
      <c r="O201" s="294"/>
      <c r="P201" s="295">
        <f>O201*H201</f>
        <v>0</v>
      </c>
      <c r="Q201" s="295">
        <v>0</v>
      </c>
      <c r="R201" s="295">
        <f>Q201*H201</f>
        <v>0</v>
      </c>
      <c r="S201" s="295">
        <v>0</v>
      </c>
      <c r="T201" s="296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7" t="s">
        <v>196</v>
      </c>
      <c r="AT201" s="237" t="s">
        <v>191</v>
      </c>
      <c r="AU201" s="237" t="s">
        <v>84</v>
      </c>
      <c r="AY201" s="18" t="s">
        <v>189</v>
      </c>
      <c r="BE201" s="238">
        <f>IF(N201="základní",J201,0)</f>
        <v>0</v>
      </c>
      <c r="BF201" s="238">
        <f>IF(N201="snížená",J201,0)</f>
        <v>0</v>
      </c>
      <c r="BG201" s="238">
        <f>IF(N201="zákl. přenesená",J201,0)</f>
        <v>0</v>
      </c>
      <c r="BH201" s="238">
        <f>IF(N201="sníž. přenesená",J201,0)</f>
        <v>0</v>
      </c>
      <c r="BI201" s="238">
        <f>IF(N201="nulová",J201,0)</f>
        <v>0</v>
      </c>
      <c r="BJ201" s="18" t="s">
        <v>82</v>
      </c>
      <c r="BK201" s="238">
        <f>ROUND(I201*H201,2)</f>
        <v>0</v>
      </c>
      <c r="BL201" s="18" t="s">
        <v>196</v>
      </c>
      <c r="BM201" s="237" t="s">
        <v>655</v>
      </c>
    </row>
    <row r="202" s="2" customFormat="1" ht="6.96" customHeight="1">
      <c r="A202" s="39"/>
      <c r="B202" s="67"/>
      <c r="C202" s="68"/>
      <c r="D202" s="68"/>
      <c r="E202" s="68"/>
      <c r="F202" s="68"/>
      <c r="G202" s="68"/>
      <c r="H202" s="68"/>
      <c r="I202" s="68"/>
      <c r="J202" s="68"/>
      <c r="K202" s="68"/>
      <c r="L202" s="45"/>
      <c r="M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</row>
  </sheetData>
  <sheetProtection sheet="1" autoFilter="0" formatColumns="0" formatRows="0" objects="1" scenarios="1" spinCount="100000" saltValue="/IO9nSu++GuFbSEfhoZ5iKiV67n3H3lICt/F+4iWzxq5f5KckOWusqSButysWLS+ERjwcQS7yYdfhA7pNqpJmQ==" hashValue="fHnb8jtZUrZzVZzg9WBlx6NfcLccEG+wi1R/WWYEOm4miGjVNVIP1PGGqTHGEtwfkqsBqz+84FIa2GwA4KiR5Q==" algorithmName="SHA-512" password="CC35"/>
  <autoFilter ref="C124:K201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113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84</v>
      </c>
    </row>
    <row r="4" s="1" customFormat="1" ht="24.96" customHeight="1">
      <c r="B4" s="21"/>
      <c r="D4" s="149" t="s">
        <v>159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NAPOJENÍ ROKYCANSKA NA DÁLNICI D5, I. ETAPA</v>
      </c>
      <c r="F7" s="151"/>
      <c r="G7" s="151"/>
      <c r="H7" s="151"/>
      <c r="L7" s="21"/>
    </row>
    <row r="8" s="1" customFormat="1" ht="12" customHeight="1">
      <c r="B8" s="21"/>
      <c r="D8" s="151" t="s">
        <v>160</v>
      </c>
      <c r="L8" s="21"/>
    </row>
    <row r="9" s="2" customFormat="1" ht="16.5" customHeight="1">
      <c r="A9" s="39"/>
      <c r="B9" s="45"/>
      <c r="C9" s="39"/>
      <c r="D9" s="39"/>
      <c r="E9" s="152" t="s">
        <v>617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162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30" customHeight="1">
      <c r="A11" s="39"/>
      <c r="B11" s="45"/>
      <c r="C11" s="39"/>
      <c r="D11" s="39"/>
      <c r="E11" s="153" t="s">
        <v>656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20</v>
      </c>
      <c r="E14" s="39"/>
      <c r="F14" s="142" t="s">
        <v>21</v>
      </c>
      <c r="G14" s="39"/>
      <c r="H14" s="39"/>
      <c r="I14" s="151" t="s">
        <v>22</v>
      </c>
      <c r="J14" s="154" t="str">
        <f>'Rekapitulace stavby'!AN8</f>
        <v>26. 4. 2022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1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28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30</v>
      </c>
      <c r="E22" s="39"/>
      <c r="F22" s="39"/>
      <c r="G22" s="39"/>
      <c r="H22" s="39"/>
      <c r="I22" s="151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1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33</v>
      </c>
      <c r="E25" s="39"/>
      <c r="F25" s="39"/>
      <c r="G25" s="39"/>
      <c r="H25" s="39"/>
      <c r="I25" s="151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26</v>
      </c>
      <c r="F26" s="39"/>
      <c r="G26" s="39"/>
      <c r="H26" s="39"/>
      <c r="I26" s="151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34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35</v>
      </c>
      <c r="E32" s="39"/>
      <c r="F32" s="39"/>
      <c r="G32" s="39"/>
      <c r="H32" s="39"/>
      <c r="I32" s="39"/>
      <c r="J32" s="161">
        <f>ROUND(J125,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37</v>
      </c>
      <c r="G34" s="39"/>
      <c r="H34" s="39"/>
      <c r="I34" s="162" t="s">
        <v>36</v>
      </c>
      <c r="J34" s="162" t="s">
        <v>38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39</v>
      </c>
      <c r="E35" s="151" t="s">
        <v>40</v>
      </c>
      <c r="F35" s="164">
        <f>ROUND((SUM(BE125:BE170)),  2)</f>
        <v>0</v>
      </c>
      <c r="G35" s="39"/>
      <c r="H35" s="39"/>
      <c r="I35" s="165">
        <v>0.20999999999999999</v>
      </c>
      <c r="J35" s="164">
        <f>ROUND(((SUM(BE125:BE170))*I35),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41</v>
      </c>
      <c r="F36" s="164">
        <f>ROUND((SUM(BF125:BF170)),  2)</f>
        <v>0</v>
      </c>
      <c r="G36" s="39"/>
      <c r="H36" s="39"/>
      <c r="I36" s="165">
        <v>0.14999999999999999</v>
      </c>
      <c r="J36" s="164">
        <f>ROUND(((SUM(BF125:BF170))*I36),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42</v>
      </c>
      <c r="F37" s="164">
        <f>ROUND((SUM(BG125:BG170)),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43</v>
      </c>
      <c r="F38" s="164">
        <f>ROUND((SUM(BH125:BH170)),  2)</f>
        <v>0</v>
      </c>
      <c r="G38" s="39"/>
      <c r="H38" s="39"/>
      <c r="I38" s="165">
        <v>0.14999999999999999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44</v>
      </c>
      <c r="F39" s="164">
        <f>ROUND((SUM(BI125:BI170)),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45</v>
      </c>
      <c r="E41" s="168"/>
      <c r="F41" s="168"/>
      <c r="G41" s="169" t="s">
        <v>46</v>
      </c>
      <c r="H41" s="170" t="s">
        <v>47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48</v>
      </c>
      <c r="E50" s="174"/>
      <c r="F50" s="174"/>
      <c r="G50" s="173" t="s">
        <v>49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50</v>
      </c>
      <c r="E61" s="176"/>
      <c r="F61" s="177" t="s">
        <v>51</v>
      </c>
      <c r="G61" s="175" t="s">
        <v>50</v>
      </c>
      <c r="H61" s="176"/>
      <c r="I61" s="176"/>
      <c r="J61" s="178" t="s">
        <v>51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52</v>
      </c>
      <c r="E65" s="179"/>
      <c r="F65" s="179"/>
      <c r="G65" s="173" t="s">
        <v>53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50</v>
      </c>
      <c r="E76" s="176"/>
      <c r="F76" s="177" t="s">
        <v>51</v>
      </c>
      <c r="G76" s="175" t="s">
        <v>50</v>
      </c>
      <c r="H76" s="176"/>
      <c r="I76" s="176"/>
      <c r="J76" s="178" t="s">
        <v>51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164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NAPOJENÍ ROKYCANSKA NA DÁLNICI D5, I. ETAPA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160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617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162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30" customHeight="1">
      <c r="A89" s="39"/>
      <c r="B89" s="40"/>
      <c r="C89" s="41"/>
      <c r="D89" s="41"/>
      <c r="E89" s="77" t="str">
        <f>E11</f>
        <v xml:space="preserve">02.2 - SO 302-2  Svodný drén v km 2,670 - křížení s komunikací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Rokycansko</v>
      </c>
      <c r="G91" s="41"/>
      <c r="H91" s="41"/>
      <c r="I91" s="33" t="s">
        <v>22</v>
      </c>
      <c r="J91" s="80" t="str">
        <f>IF(J14="","",J14)</f>
        <v>26. 4. 2022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 xml:space="preserve"> </v>
      </c>
      <c r="G93" s="41"/>
      <c r="H93" s="41"/>
      <c r="I93" s="33" t="s">
        <v>30</v>
      </c>
      <c r="J93" s="37" t="str">
        <f>E23</f>
        <v>Ing. J. Egermaier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165</v>
      </c>
      <c r="D96" s="186"/>
      <c r="E96" s="186"/>
      <c r="F96" s="186"/>
      <c r="G96" s="186"/>
      <c r="H96" s="186"/>
      <c r="I96" s="186"/>
      <c r="J96" s="187" t="s">
        <v>166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167</v>
      </c>
      <c r="D98" s="41"/>
      <c r="E98" s="41"/>
      <c r="F98" s="41"/>
      <c r="G98" s="41"/>
      <c r="H98" s="41"/>
      <c r="I98" s="41"/>
      <c r="J98" s="111">
        <f>J125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168</v>
      </c>
    </row>
    <row r="99" s="9" customFormat="1" ht="24.96" customHeight="1">
      <c r="A99" s="9"/>
      <c r="B99" s="189"/>
      <c r="C99" s="190"/>
      <c r="D99" s="191" t="s">
        <v>169</v>
      </c>
      <c r="E99" s="192"/>
      <c r="F99" s="192"/>
      <c r="G99" s="192"/>
      <c r="H99" s="192"/>
      <c r="I99" s="192"/>
      <c r="J99" s="193">
        <f>J126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4"/>
      <c r="D100" s="196" t="s">
        <v>170</v>
      </c>
      <c r="E100" s="197"/>
      <c r="F100" s="197"/>
      <c r="G100" s="197"/>
      <c r="H100" s="197"/>
      <c r="I100" s="197"/>
      <c r="J100" s="198">
        <f>J127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4"/>
      <c r="D101" s="196" t="s">
        <v>171</v>
      </c>
      <c r="E101" s="197"/>
      <c r="F101" s="197"/>
      <c r="G101" s="197"/>
      <c r="H101" s="197"/>
      <c r="I101" s="197"/>
      <c r="J101" s="198">
        <f>J158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5"/>
      <c r="C102" s="134"/>
      <c r="D102" s="196" t="s">
        <v>172</v>
      </c>
      <c r="E102" s="197"/>
      <c r="F102" s="197"/>
      <c r="G102" s="197"/>
      <c r="H102" s="197"/>
      <c r="I102" s="197"/>
      <c r="J102" s="198">
        <f>J162</f>
        <v>0</v>
      </c>
      <c r="K102" s="134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4"/>
      <c r="D103" s="196" t="s">
        <v>173</v>
      </c>
      <c r="E103" s="197"/>
      <c r="F103" s="197"/>
      <c r="G103" s="197"/>
      <c r="H103" s="197"/>
      <c r="I103" s="197"/>
      <c r="J103" s="198">
        <f>J169</f>
        <v>0</v>
      </c>
      <c r="K103" s="134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174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184" t="str">
        <f>E7</f>
        <v>NAPOJENÍ ROKYCANSKA NA DÁLNICI D5, I. ETAPA</v>
      </c>
      <c r="F113" s="33"/>
      <c r="G113" s="33"/>
      <c r="H113" s="33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1" customFormat="1" ht="12" customHeight="1">
      <c r="B114" s="22"/>
      <c r="C114" s="33" t="s">
        <v>160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184" t="s">
        <v>617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162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30" customHeight="1">
      <c r="A117" s="39"/>
      <c r="B117" s="40"/>
      <c r="C117" s="41"/>
      <c r="D117" s="41"/>
      <c r="E117" s="77" t="str">
        <f>E11</f>
        <v xml:space="preserve">02.2 - SO 302-2  Svodný drén v km 2,670 - křížení s komunikací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F14</f>
        <v>Rokycansko</v>
      </c>
      <c r="G119" s="41"/>
      <c r="H119" s="41"/>
      <c r="I119" s="33" t="s">
        <v>22</v>
      </c>
      <c r="J119" s="80" t="str">
        <f>IF(J14="","",J14)</f>
        <v>26. 4. 2022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E17</f>
        <v xml:space="preserve"> </v>
      </c>
      <c r="G121" s="41"/>
      <c r="H121" s="41"/>
      <c r="I121" s="33" t="s">
        <v>30</v>
      </c>
      <c r="J121" s="37" t="str">
        <f>E23</f>
        <v>Ing. J. Egermaier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IF(E20="","",E20)</f>
        <v>Vyplň údaj</v>
      </c>
      <c r="G122" s="41"/>
      <c r="H122" s="41"/>
      <c r="I122" s="33" t="s">
        <v>33</v>
      </c>
      <c r="J122" s="37" t="str">
        <f>E26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0"/>
      <c r="B124" s="201"/>
      <c r="C124" s="202" t="s">
        <v>175</v>
      </c>
      <c r="D124" s="203" t="s">
        <v>60</v>
      </c>
      <c r="E124" s="203" t="s">
        <v>56</v>
      </c>
      <c r="F124" s="203" t="s">
        <v>57</v>
      </c>
      <c r="G124" s="203" t="s">
        <v>176</v>
      </c>
      <c r="H124" s="203" t="s">
        <v>177</v>
      </c>
      <c r="I124" s="203" t="s">
        <v>178</v>
      </c>
      <c r="J124" s="203" t="s">
        <v>166</v>
      </c>
      <c r="K124" s="204" t="s">
        <v>179</v>
      </c>
      <c r="L124" s="205"/>
      <c r="M124" s="101" t="s">
        <v>1</v>
      </c>
      <c r="N124" s="102" t="s">
        <v>39</v>
      </c>
      <c r="O124" s="102" t="s">
        <v>180</v>
      </c>
      <c r="P124" s="102" t="s">
        <v>181</v>
      </c>
      <c r="Q124" s="102" t="s">
        <v>182</v>
      </c>
      <c r="R124" s="102" t="s">
        <v>183</v>
      </c>
      <c r="S124" s="102" t="s">
        <v>184</v>
      </c>
      <c r="T124" s="103" t="s">
        <v>185</v>
      </c>
      <c r="U124" s="200"/>
      <c r="V124" s="200"/>
      <c r="W124" s="200"/>
      <c r="X124" s="200"/>
      <c r="Y124" s="200"/>
      <c r="Z124" s="200"/>
      <c r="AA124" s="200"/>
      <c r="AB124" s="200"/>
      <c r="AC124" s="200"/>
      <c r="AD124" s="200"/>
      <c r="AE124" s="200"/>
    </row>
    <row r="125" s="2" customFormat="1" ht="22.8" customHeight="1">
      <c r="A125" s="39"/>
      <c r="B125" s="40"/>
      <c r="C125" s="108" t="s">
        <v>186</v>
      </c>
      <c r="D125" s="41"/>
      <c r="E125" s="41"/>
      <c r="F125" s="41"/>
      <c r="G125" s="41"/>
      <c r="H125" s="41"/>
      <c r="I125" s="41"/>
      <c r="J125" s="206">
        <f>BK125</f>
        <v>0</v>
      </c>
      <c r="K125" s="41"/>
      <c r="L125" s="45"/>
      <c r="M125" s="104"/>
      <c r="N125" s="207"/>
      <c r="O125" s="105"/>
      <c r="P125" s="208">
        <f>P126</f>
        <v>0</v>
      </c>
      <c r="Q125" s="105"/>
      <c r="R125" s="208">
        <f>R126</f>
        <v>3.07342</v>
      </c>
      <c r="S125" s="105"/>
      <c r="T125" s="209">
        <f>T126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74</v>
      </c>
      <c r="AU125" s="18" t="s">
        <v>168</v>
      </c>
      <c r="BK125" s="210">
        <f>BK126</f>
        <v>0</v>
      </c>
    </row>
    <row r="126" s="12" customFormat="1" ht="25.92" customHeight="1">
      <c r="A126" s="12"/>
      <c r="B126" s="211"/>
      <c r="C126" s="212"/>
      <c r="D126" s="213" t="s">
        <v>74</v>
      </c>
      <c r="E126" s="214" t="s">
        <v>187</v>
      </c>
      <c r="F126" s="214" t="s">
        <v>188</v>
      </c>
      <c r="G126" s="212"/>
      <c r="H126" s="212"/>
      <c r="I126" s="215"/>
      <c r="J126" s="216">
        <f>BK126</f>
        <v>0</v>
      </c>
      <c r="K126" s="212"/>
      <c r="L126" s="217"/>
      <c r="M126" s="218"/>
      <c r="N126" s="219"/>
      <c r="O126" s="219"/>
      <c r="P126" s="220">
        <f>P127+P158+P162+P169</f>
        <v>0</v>
      </c>
      <c r="Q126" s="219"/>
      <c r="R126" s="220">
        <f>R127+R158+R162+R169</f>
        <v>3.07342</v>
      </c>
      <c r="S126" s="219"/>
      <c r="T126" s="221">
        <f>T127+T158+T162+T169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2" t="s">
        <v>82</v>
      </c>
      <c r="AT126" s="223" t="s">
        <v>74</v>
      </c>
      <c r="AU126" s="223" t="s">
        <v>75</v>
      </c>
      <c r="AY126" s="222" t="s">
        <v>189</v>
      </c>
      <c r="BK126" s="224">
        <f>BK127+BK158+BK162+BK169</f>
        <v>0</v>
      </c>
    </row>
    <row r="127" s="12" customFormat="1" ht="22.8" customHeight="1">
      <c r="A127" s="12"/>
      <c r="B127" s="211"/>
      <c r="C127" s="212"/>
      <c r="D127" s="213" t="s">
        <v>74</v>
      </c>
      <c r="E127" s="225" t="s">
        <v>82</v>
      </c>
      <c r="F127" s="225" t="s">
        <v>190</v>
      </c>
      <c r="G127" s="212"/>
      <c r="H127" s="212"/>
      <c r="I127" s="215"/>
      <c r="J127" s="226">
        <f>BK127</f>
        <v>0</v>
      </c>
      <c r="K127" s="212"/>
      <c r="L127" s="217"/>
      <c r="M127" s="218"/>
      <c r="N127" s="219"/>
      <c r="O127" s="219"/>
      <c r="P127" s="220">
        <f>SUM(P128:P157)</f>
        <v>0</v>
      </c>
      <c r="Q127" s="219"/>
      <c r="R127" s="220">
        <f>SUM(R128:R157)</f>
        <v>0</v>
      </c>
      <c r="S127" s="219"/>
      <c r="T127" s="221">
        <f>SUM(T128:T157)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2" t="s">
        <v>82</v>
      </c>
      <c r="AT127" s="223" t="s">
        <v>74</v>
      </c>
      <c r="AU127" s="223" t="s">
        <v>82</v>
      </c>
      <c r="AY127" s="222" t="s">
        <v>189</v>
      </c>
      <c r="BK127" s="224">
        <f>SUM(BK128:BK157)</f>
        <v>0</v>
      </c>
    </row>
    <row r="128" s="2" customFormat="1" ht="24.15" customHeight="1">
      <c r="A128" s="39"/>
      <c r="B128" s="40"/>
      <c r="C128" s="227" t="s">
        <v>82</v>
      </c>
      <c r="D128" s="227" t="s">
        <v>191</v>
      </c>
      <c r="E128" s="228" t="s">
        <v>192</v>
      </c>
      <c r="F128" s="229" t="s">
        <v>193</v>
      </c>
      <c r="G128" s="230" t="s">
        <v>194</v>
      </c>
      <c r="H128" s="231">
        <v>20</v>
      </c>
      <c r="I128" s="232"/>
      <c r="J128" s="231">
        <f>ROUND(I128*H128,2)</f>
        <v>0</v>
      </c>
      <c r="K128" s="229" t="s">
        <v>195</v>
      </c>
      <c r="L128" s="45"/>
      <c r="M128" s="233" t="s">
        <v>1</v>
      </c>
      <c r="N128" s="234" t="s">
        <v>40</v>
      </c>
      <c r="O128" s="92"/>
      <c r="P128" s="235">
        <f>O128*H128</f>
        <v>0</v>
      </c>
      <c r="Q128" s="235">
        <v>0</v>
      </c>
      <c r="R128" s="235">
        <f>Q128*H128</f>
        <v>0</v>
      </c>
      <c r="S128" s="235">
        <v>0</v>
      </c>
      <c r="T128" s="236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7" t="s">
        <v>196</v>
      </c>
      <c r="AT128" s="237" t="s">
        <v>191</v>
      </c>
      <c r="AU128" s="237" t="s">
        <v>84</v>
      </c>
      <c r="AY128" s="18" t="s">
        <v>189</v>
      </c>
      <c r="BE128" s="238">
        <f>IF(N128="základní",J128,0)</f>
        <v>0</v>
      </c>
      <c r="BF128" s="238">
        <f>IF(N128="snížená",J128,0)</f>
        <v>0</v>
      </c>
      <c r="BG128" s="238">
        <f>IF(N128="zákl. přenesená",J128,0)</f>
        <v>0</v>
      </c>
      <c r="BH128" s="238">
        <f>IF(N128="sníž. přenesená",J128,0)</f>
        <v>0</v>
      </c>
      <c r="BI128" s="238">
        <f>IF(N128="nulová",J128,0)</f>
        <v>0</v>
      </c>
      <c r="BJ128" s="18" t="s">
        <v>82</v>
      </c>
      <c r="BK128" s="238">
        <f>ROUND(I128*H128,2)</f>
        <v>0</v>
      </c>
      <c r="BL128" s="18" t="s">
        <v>196</v>
      </c>
      <c r="BM128" s="237" t="s">
        <v>657</v>
      </c>
    </row>
    <row r="129" s="13" customFormat="1">
      <c r="A129" s="13"/>
      <c r="B129" s="239"/>
      <c r="C129" s="240"/>
      <c r="D129" s="241" t="s">
        <v>198</v>
      </c>
      <c r="E129" s="242" t="s">
        <v>1</v>
      </c>
      <c r="F129" s="243" t="s">
        <v>620</v>
      </c>
      <c r="G129" s="240"/>
      <c r="H129" s="244">
        <v>20</v>
      </c>
      <c r="I129" s="245"/>
      <c r="J129" s="240"/>
      <c r="K129" s="240"/>
      <c r="L129" s="246"/>
      <c r="M129" s="247"/>
      <c r="N129" s="248"/>
      <c r="O129" s="248"/>
      <c r="P129" s="248"/>
      <c r="Q129" s="248"/>
      <c r="R129" s="248"/>
      <c r="S129" s="248"/>
      <c r="T129" s="249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50" t="s">
        <v>198</v>
      </c>
      <c r="AU129" s="250" t="s">
        <v>84</v>
      </c>
      <c r="AV129" s="13" t="s">
        <v>84</v>
      </c>
      <c r="AW129" s="13" t="s">
        <v>32</v>
      </c>
      <c r="AX129" s="13" t="s">
        <v>82</v>
      </c>
      <c r="AY129" s="250" t="s">
        <v>189</v>
      </c>
    </row>
    <row r="130" s="2" customFormat="1" ht="33" customHeight="1">
      <c r="A130" s="39"/>
      <c r="B130" s="40"/>
      <c r="C130" s="227" t="s">
        <v>84</v>
      </c>
      <c r="D130" s="227" t="s">
        <v>191</v>
      </c>
      <c r="E130" s="228" t="s">
        <v>200</v>
      </c>
      <c r="F130" s="229" t="s">
        <v>201</v>
      </c>
      <c r="G130" s="230" t="s">
        <v>202</v>
      </c>
      <c r="H130" s="231">
        <v>24.300000000000001</v>
      </c>
      <c r="I130" s="232"/>
      <c r="J130" s="231">
        <f>ROUND(I130*H130,2)</f>
        <v>0</v>
      </c>
      <c r="K130" s="229" t="s">
        <v>195</v>
      </c>
      <c r="L130" s="45"/>
      <c r="M130" s="233" t="s">
        <v>1</v>
      </c>
      <c r="N130" s="234" t="s">
        <v>40</v>
      </c>
      <c r="O130" s="92"/>
      <c r="P130" s="235">
        <f>O130*H130</f>
        <v>0</v>
      </c>
      <c r="Q130" s="235">
        <v>0</v>
      </c>
      <c r="R130" s="235">
        <f>Q130*H130</f>
        <v>0</v>
      </c>
      <c r="S130" s="235">
        <v>0</v>
      </c>
      <c r="T130" s="236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7" t="s">
        <v>196</v>
      </c>
      <c r="AT130" s="237" t="s">
        <v>191</v>
      </c>
      <c r="AU130" s="237" t="s">
        <v>84</v>
      </c>
      <c r="AY130" s="18" t="s">
        <v>189</v>
      </c>
      <c r="BE130" s="238">
        <f>IF(N130="základní",J130,0)</f>
        <v>0</v>
      </c>
      <c r="BF130" s="238">
        <f>IF(N130="snížená",J130,0)</f>
        <v>0</v>
      </c>
      <c r="BG130" s="238">
        <f>IF(N130="zákl. přenesená",J130,0)</f>
        <v>0</v>
      </c>
      <c r="BH130" s="238">
        <f>IF(N130="sníž. přenesená",J130,0)</f>
        <v>0</v>
      </c>
      <c r="BI130" s="238">
        <f>IF(N130="nulová",J130,0)</f>
        <v>0</v>
      </c>
      <c r="BJ130" s="18" t="s">
        <v>82</v>
      </c>
      <c r="BK130" s="238">
        <f>ROUND(I130*H130,2)</f>
        <v>0</v>
      </c>
      <c r="BL130" s="18" t="s">
        <v>196</v>
      </c>
      <c r="BM130" s="237" t="s">
        <v>658</v>
      </c>
    </row>
    <row r="131" s="14" customFormat="1">
      <c r="A131" s="14"/>
      <c r="B131" s="251"/>
      <c r="C131" s="252"/>
      <c r="D131" s="241" t="s">
        <v>198</v>
      </c>
      <c r="E131" s="253" t="s">
        <v>1</v>
      </c>
      <c r="F131" s="254" t="s">
        <v>306</v>
      </c>
      <c r="G131" s="252"/>
      <c r="H131" s="253" t="s">
        <v>1</v>
      </c>
      <c r="I131" s="255"/>
      <c r="J131" s="252"/>
      <c r="K131" s="252"/>
      <c r="L131" s="256"/>
      <c r="M131" s="257"/>
      <c r="N131" s="258"/>
      <c r="O131" s="258"/>
      <c r="P131" s="258"/>
      <c r="Q131" s="258"/>
      <c r="R131" s="258"/>
      <c r="S131" s="258"/>
      <c r="T131" s="259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60" t="s">
        <v>198</v>
      </c>
      <c r="AU131" s="260" t="s">
        <v>84</v>
      </c>
      <c r="AV131" s="14" t="s">
        <v>82</v>
      </c>
      <c r="AW131" s="14" t="s">
        <v>32</v>
      </c>
      <c r="AX131" s="14" t="s">
        <v>75</v>
      </c>
      <c r="AY131" s="260" t="s">
        <v>189</v>
      </c>
    </row>
    <row r="132" s="14" customFormat="1">
      <c r="A132" s="14"/>
      <c r="B132" s="251"/>
      <c r="C132" s="252"/>
      <c r="D132" s="241" t="s">
        <v>198</v>
      </c>
      <c r="E132" s="253" t="s">
        <v>1</v>
      </c>
      <c r="F132" s="254" t="s">
        <v>205</v>
      </c>
      <c r="G132" s="252"/>
      <c r="H132" s="253" t="s">
        <v>1</v>
      </c>
      <c r="I132" s="255"/>
      <c r="J132" s="252"/>
      <c r="K132" s="252"/>
      <c r="L132" s="256"/>
      <c r="M132" s="257"/>
      <c r="N132" s="258"/>
      <c r="O132" s="258"/>
      <c r="P132" s="258"/>
      <c r="Q132" s="258"/>
      <c r="R132" s="258"/>
      <c r="S132" s="258"/>
      <c r="T132" s="259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60" t="s">
        <v>198</v>
      </c>
      <c r="AU132" s="260" t="s">
        <v>84</v>
      </c>
      <c r="AV132" s="14" t="s">
        <v>82</v>
      </c>
      <c r="AW132" s="14" t="s">
        <v>32</v>
      </c>
      <c r="AX132" s="14" t="s">
        <v>75</v>
      </c>
      <c r="AY132" s="260" t="s">
        <v>189</v>
      </c>
    </row>
    <row r="133" s="13" customFormat="1">
      <c r="A133" s="13"/>
      <c r="B133" s="239"/>
      <c r="C133" s="240"/>
      <c r="D133" s="241" t="s">
        <v>198</v>
      </c>
      <c r="E133" s="242" t="s">
        <v>1</v>
      </c>
      <c r="F133" s="243" t="s">
        <v>659</v>
      </c>
      <c r="G133" s="240"/>
      <c r="H133" s="244">
        <v>22.300000000000001</v>
      </c>
      <c r="I133" s="245"/>
      <c r="J133" s="240"/>
      <c r="K133" s="240"/>
      <c r="L133" s="246"/>
      <c r="M133" s="247"/>
      <c r="N133" s="248"/>
      <c r="O133" s="248"/>
      <c r="P133" s="248"/>
      <c r="Q133" s="248"/>
      <c r="R133" s="248"/>
      <c r="S133" s="248"/>
      <c r="T133" s="249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0" t="s">
        <v>198</v>
      </c>
      <c r="AU133" s="250" t="s">
        <v>84</v>
      </c>
      <c r="AV133" s="13" t="s">
        <v>84</v>
      </c>
      <c r="AW133" s="13" t="s">
        <v>32</v>
      </c>
      <c r="AX133" s="13" t="s">
        <v>75</v>
      </c>
      <c r="AY133" s="250" t="s">
        <v>189</v>
      </c>
    </row>
    <row r="134" s="14" customFormat="1">
      <c r="A134" s="14"/>
      <c r="B134" s="251"/>
      <c r="C134" s="252"/>
      <c r="D134" s="241" t="s">
        <v>198</v>
      </c>
      <c r="E134" s="253" t="s">
        <v>1</v>
      </c>
      <c r="F134" s="254" t="s">
        <v>207</v>
      </c>
      <c r="G134" s="252"/>
      <c r="H134" s="253" t="s">
        <v>1</v>
      </c>
      <c r="I134" s="255"/>
      <c r="J134" s="252"/>
      <c r="K134" s="252"/>
      <c r="L134" s="256"/>
      <c r="M134" s="257"/>
      <c r="N134" s="258"/>
      <c r="O134" s="258"/>
      <c r="P134" s="258"/>
      <c r="Q134" s="258"/>
      <c r="R134" s="258"/>
      <c r="S134" s="258"/>
      <c r="T134" s="259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60" t="s">
        <v>198</v>
      </c>
      <c r="AU134" s="260" t="s">
        <v>84</v>
      </c>
      <c r="AV134" s="14" t="s">
        <v>82</v>
      </c>
      <c r="AW134" s="14" t="s">
        <v>32</v>
      </c>
      <c r="AX134" s="14" t="s">
        <v>75</v>
      </c>
      <c r="AY134" s="260" t="s">
        <v>189</v>
      </c>
    </row>
    <row r="135" s="13" customFormat="1">
      <c r="A135" s="13"/>
      <c r="B135" s="239"/>
      <c r="C135" s="240"/>
      <c r="D135" s="241" t="s">
        <v>198</v>
      </c>
      <c r="E135" s="242" t="s">
        <v>1</v>
      </c>
      <c r="F135" s="243" t="s">
        <v>308</v>
      </c>
      <c r="G135" s="240"/>
      <c r="H135" s="244">
        <v>2</v>
      </c>
      <c r="I135" s="245"/>
      <c r="J135" s="240"/>
      <c r="K135" s="240"/>
      <c r="L135" s="246"/>
      <c r="M135" s="247"/>
      <c r="N135" s="248"/>
      <c r="O135" s="248"/>
      <c r="P135" s="248"/>
      <c r="Q135" s="248"/>
      <c r="R135" s="248"/>
      <c r="S135" s="248"/>
      <c r="T135" s="249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0" t="s">
        <v>198</v>
      </c>
      <c r="AU135" s="250" t="s">
        <v>84</v>
      </c>
      <c r="AV135" s="13" t="s">
        <v>84</v>
      </c>
      <c r="AW135" s="13" t="s">
        <v>32</v>
      </c>
      <c r="AX135" s="13" t="s">
        <v>75</v>
      </c>
      <c r="AY135" s="250" t="s">
        <v>189</v>
      </c>
    </row>
    <row r="136" s="15" customFormat="1">
      <c r="A136" s="15"/>
      <c r="B136" s="261"/>
      <c r="C136" s="262"/>
      <c r="D136" s="241" t="s">
        <v>198</v>
      </c>
      <c r="E136" s="263" t="s">
        <v>1</v>
      </c>
      <c r="F136" s="264" t="s">
        <v>211</v>
      </c>
      <c r="G136" s="262"/>
      <c r="H136" s="265">
        <v>24.300000000000001</v>
      </c>
      <c r="I136" s="266"/>
      <c r="J136" s="262"/>
      <c r="K136" s="262"/>
      <c r="L136" s="267"/>
      <c r="M136" s="268"/>
      <c r="N136" s="269"/>
      <c r="O136" s="269"/>
      <c r="P136" s="269"/>
      <c r="Q136" s="269"/>
      <c r="R136" s="269"/>
      <c r="S136" s="269"/>
      <c r="T136" s="270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71" t="s">
        <v>198</v>
      </c>
      <c r="AU136" s="271" t="s">
        <v>84</v>
      </c>
      <c r="AV136" s="15" t="s">
        <v>196</v>
      </c>
      <c r="AW136" s="15" t="s">
        <v>32</v>
      </c>
      <c r="AX136" s="15" t="s">
        <v>82</v>
      </c>
      <c r="AY136" s="271" t="s">
        <v>189</v>
      </c>
    </row>
    <row r="137" s="2" customFormat="1" ht="24.15" customHeight="1">
      <c r="A137" s="39"/>
      <c r="B137" s="40"/>
      <c r="C137" s="227" t="s">
        <v>212</v>
      </c>
      <c r="D137" s="227" t="s">
        <v>191</v>
      </c>
      <c r="E137" s="228" t="s">
        <v>309</v>
      </c>
      <c r="F137" s="229" t="s">
        <v>310</v>
      </c>
      <c r="G137" s="230" t="s">
        <v>202</v>
      </c>
      <c r="H137" s="231">
        <v>11.300000000000001</v>
      </c>
      <c r="I137" s="232"/>
      <c r="J137" s="231">
        <f>ROUND(I137*H137,2)</f>
        <v>0</v>
      </c>
      <c r="K137" s="229" t="s">
        <v>195</v>
      </c>
      <c r="L137" s="45"/>
      <c r="M137" s="233" t="s">
        <v>1</v>
      </c>
      <c r="N137" s="234" t="s">
        <v>40</v>
      </c>
      <c r="O137" s="92"/>
      <c r="P137" s="235">
        <f>O137*H137</f>
        <v>0</v>
      </c>
      <c r="Q137" s="235">
        <v>0</v>
      </c>
      <c r="R137" s="235">
        <f>Q137*H137</f>
        <v>0</v>
      </c>
      <c r="S137" s="235">
        <v>0</v>
      </c>
      <c r="T137" s="236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7" t="s">
        <v>196</v>
      </c>
      <c r="AT137" s="237" t="s">
        <v>191</v>
      </c>
      <c r="AU137" s="237" t="s">
        <v>84</v>
      </c>
      <c r="AY137" s="18" t="s">
        <v>189</v>
      </c>
      <c r="BE137" s="238">
        <f>IF(N137="základní",J137,0)</f>
        <v>0</v>
      </c>
      <c r="BF137" s="238">
        <f>IF(N137="snížená",J137,0)</f>
        <v>0</v>
      </c>
      <c r="BG137" s="238">
        <f>IF(N137="zákl. přenesená",J137,0)</f>
        <v>0</v>
      </c>
      <c r="BH137" s="238">
        <f>IF(N137="sníž. přenesená",J137,0)</f>
        <v>0</v>
      </c>
      <c r="BI137" s="238">
        <f>IF(N137="nulová",J137,0)</f>
        <v>0</v>
      </c>
      <c r="BJ137" s="18" t="s">
        <v>82</v>
      </c>
      <c r="BK137" s="238">
        <f>ROUND(I137*H137,2)</f>
        <v>0</v>
      </c>
      <c r="BL137" s="18" t="s">
        <v>196</v>
      </c>
      <c r="BM137" s="237" t="s">
        <v>660</v>
      </c>
    </row>
    <row r="138" s="13" customFormat="1">
      <c r="A138" s="13"/>
      <c r="B138" s="239"/>
      <c r="C138" s="240"/>
      <c r="D138" s="241" t="s">
        <v>198</v>
      </c>
      <c r="E138" s="242" t="s">
        <v>1</v>
      </c>
      <c r="F138" s="243" t="s">
        <v>661</v>
      </c>
      <c r="G138" s="240"/>
      <c r="H138" s="244">
        <v>24.300000000000001</v>
      </c>
      <c r="I138" s="245"/>
      <c r="J138" s="240"/>
      <c r="K138" s="240"/>
      <c r="L138" s="246"/>
      <c r="M138" s="247"/>
      <c r="N138" s="248"/>
      <c r="O138" s="248"/>
      <c r="P138" s="248"/>
      <c r="Q138" s="248"/>
      <c r="R138" s="248"/>
      <c r="S138" s="248"/>
      <c r="T138" s="249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0" t="s">
        <v>198</v>
      </c>
      <c r="AU138" s="250" t="s">
        <v>84</v>
      </c>
      <c r="AV138" s="13" t="s">
        <v>84</v>
      </c>
      <c r="AW138" s="13" t="s">
        <v>32</v>
      </c>
      <c r="AX138" s="13" t="s">
        <v>75</v>
      </c>
      <c r="AY138" s="250" t="s">
        <v>189</v>
      </c>
    </row>
    <row r="139" s="14" customFormat="1">
      <c r="A139" s="14"/>
      <c r="B139" s="251"/>
      <c r="C139" s="252"/>
      <c r="D139" s="241" t="s">
        <v>198</v>
      </c>
      <c r="E139" s="253" t="s">
        <v>1</v>
      </c>
      <c r="F139" s="254" t="s">
        <v>313</v>
      </c>
      <c r="G139" s="252"/>
      <c r="H139" s="253" t="s">
        <v>1</v>
      </c>
      <c r="I139" s="255"/>
      <c r="J139" s="252"/>
      <c r="K139" s="252"/>
      <c r="L139" s="256"/>
      <c r="M139" s="257"/>
      <c r="N139" s="258"/>
      <c r="O139" s="258"/>
      <c r="P139" s="258"/>
      <c r="Q139" s="258"/>
      <c r="R139" s="258"/>
      <c r="S139" s="258"/>
      <c r="T139" s="259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0" t="s">
        <v>198</v>
      </c>
      <c r="AU139" s="260" t="s">
        <v>84</v>
      </c>
      <c r="AV139" s="14" t="s">
        <v>82</v>
      </c>
      <c r="AW139" s="14" t="s">
        <v>32</v>
      </c>
      <c r="AX139" s="14" t="s">
        <v>75</v>
      </c>
      <c r="AY139" s="260" t="s">
        <v>189</v>
      </c>
    </row>
    <row r="140" s="13" customFormat="1">
      <c r="A140" s="13"/>
      <c r="B140" s="239"/>
      <c r="C140" s="240"/>
      <c r="D140" s="241" t="s">
        <v>198</v>
      </c>
      <c r="E140" s="242" t="s">
        <v>1</v>
      </c>
      <c r="F140" s="243" t="s">
        <v>662</v>
      </c>
      <c r="G140" s="240"/>
      <c r="H140" s="244">
        <v>-2.2000000000000002</v>
      </c>
      <c r="I140" s="245"/>
      <c r="J140" s="240"/>
      <c r="K140" s="240"/>
      <c r="L140" s="246"/>
      <c r="M140" s="247"/>
      <c r="N140" s="248"/>
      <c r="O140" s="248"/>
      <c r="P140" s="248"/>
      <c r="Q140" s="248"/>
      <c r="R140" s="248"/>
      <c r="S140" s="248"/>
      <c r="T140" s="249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0" t="s">
        <v>198</v>
      </c>
      <c r="AU140" s="250" t="s">
        <v>84</v>
      </c>
      <c r="AV140" s="13" t="s">
        <v>84</v>
      </c>
      <c r="AW140" s="13" t="s">
        <v>32</v>
      </c>
      <c r="AX140" s="13" t="s">
        <v>75</v>
      </c>
      <c r="AY140" s="250" t="s">
        <v>189</v>
      </c>
    </row>
    <row r="141" s="14" customFormat="1">
      <c r="A141" s="14"/>
      <c r="B141" s="251"/>
      <c r="C141" s="252"/>
      <c r="D141" s="241" t="s">
        <v>198</v>
      </c>
      <c r="E141" s="253" t="s">
        <v>1</v>
      </c>
      <c r="F141" s="254" t="s">
        <v>315</v>
      </c>
      <c r="G141" s="252"/>
      <c r="H141" s="253" t="s">
        <v>1</v>
      </c>
      <c r="I141" s="255"/>
      <c r="J141" s="252"/>
      <c r="K141" s="252"/>
      <c r="L141" s="256"/>
      <c r="M141" s="257"/>
      <c r="N141" s="258"/>
      <c r="O141" s="258"/>
      <c r="P141" s="258"/>
      <c r="Q141" s="258"/>
      <c r="R141" s="258"/>
      <c r="S141" s="258"/>
      <c r="T141" s="259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0" t="s">
        <v>198</v>
      </c>
      <c r="AU141" s="260" t="s">
        <v>84</v>
      </c>
      <c r="AV141" s="14" t="s">
        <v>82</v>
      </c>
      <c r="AW141" s="14" t="s">
        <v>32</v>
      </c>
      <c r="AX141" s="14" t="s">
        <v>75</v>
      </c>
      <c r="AY141" s="260" t="s">
        <v>189</v>
      </c>
    </row>
    <row r="142" s="13" customFormat="1">
      <c r="A142" s="13"/>
      <c r="B142" s="239"/>
      <c r="C142" s="240"/>
      <c r="D142" s="241" t="s">
        <v>198</v>
      </c>
      <c r="E142" s="242" t="s">
        <v>1</v>
      </c>
      <c r="F142" s="243" t="s">
        <v>663</v>
      </c>
      <c r="G142" s="240"/>
      <c r="H142" s="244">
        <v>-8.8000000000000007</v>
      </c>
      <c r="I142" s="245"/>
      <c r="J142" s="240"/>
      <c r="K142" s="240"/>
      <c r="L142" s="246"/>
      <c r="M142" s="247"/>
      <c r="N142" s="248"/>
      <c r="O142" s="248"/>
      <c r="P142" s="248"/>
      <c r="Q142" s="248"/>
      <c r="R142" s="248"/>
      <c r="S142" s="248"/>
      <c r="T142" s="249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0" t="s">
        <v>198</v>
      </c>
      <c r="AU142" s="250" t="s">
        <v>84</v>
      </c>
      <c r="AV142" s="13" t="s">
        <v>84</v>
      </c>
      <c r="AW142" s="13" t="s">
        <v>32</v>
      </c>
      <c r="AX142" s="13" t="s">
        <v>75</v>
      </c>
      <c r="AY142" s="250" t="s">
        <v>189</v>
      </c>
    </row>
    <row r="143" s="14" customFormat="1">
      <c r="A143" s="14"/>
      <c r="B143" s="251"/>
      <c r="C143" s="252"/>
      <c r="D143" s="241" t="s">
        <v>198</v>
      </c>
      <c r="E143" s="253" t="s">
        <v>1</v>
      </c>
      <c r="F143" s="254" t="s">
        <v>221</v>
      </c>
      <c r="G143" s="252"/>
      <c r="H143" s="253" t="s">
        <v>1</v>
      </c>
      <c r="I143" s="255"/>
      <c r="J143" s="252"/>
      <c r="K143" s="252"/>
      <c r="L143" s="256"/>
      <c r="M143" s="257"/>
      <c r="N143" s="258"/>
      <c r="O143" s="258"/>
      <c r="P143" s="258"/>
      <c r="Q143" s="258"/>
      <c r="R143" s="258"/>
      <c r="S143" s="258"/>
      <c r="T143" s="259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0" t="s">
        <v>198</v>
      </c>
      <c r="AU143" s="260" t="s">
        <v>84</v>
      </c>
      <c r="AV143" s="14" t="s">
        <v>82</v>
      </c>
      <c r="AW143" s="14" t="s">
        <v>32</v>
      </c>
      <c r="AX143" s="14" t="s">
        <v>75</v>
      </c>
      <c r="AY143" s="260" t="s">
        <v>189</v>
      </c>
    </row>
    <row r="144" s="13" customFormat="1">
      <c r="A144" s="13"/>
      <c r="B144" s="239"/>
      <c r="C144" s="240"/>
      <c r="D144" s="241" t="s">
        <v>198</v>
      </c>
      <c r="E144" s="242" t="s">
        <v>1</v>
      </c>
      <c r="F144" s="243" t="s">
        <v>317</v>
      </c>
      <c r="G144" s="240"/>
      <c r="H144" s="244">
        <v>-2</v>
      </c>
      <c r="I144" s="245"/>
      <c r="J144" s="240"/>
      <c r="K144" s="240"/>
      <c r="L144" s="246"/>
      <c r="M144" s="247"/>
      <c r="N144" s="248"/>
      <c r="O144" s="248"/>
      <c r="P144" s="248"/>
      <c r="Q144" s="248"/>
      <c r="R144" s="248"/>
      <c r="S144" s="248"/>
      <c r="T144" s="249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0" t="s">
        <v>198</v>
      </c>
      <c r="AU144" s="250" t="s">
        <v>84</v>
      </c>
      <c r="AV144" s="13" t="s">
        <v>84</v>
      </c>
      <c r="AW144" s="13" t="s">
        <v>32</v>
      </c>
      <c r="AX144" s="13" t="s">
        <v>75</v>
      </c>
      <c r="AY144" s="250" t="s">
        <v>189</v>
      </c>
    </row>
    <row r="145" s="14" customFormat="1">
      <c r="A145" s="14"/>
      <c r="B145" s="251"/>
      <c r="C145" s="252"/>
      <c r="D145" s="241" t="s">
        <v>198</v>
      </c>
      <c r="E145" s="253" t="s">
        <v>1</v>
      </c>
      <c r="F145" s="254" t="s">
        <v>664</v>
      </c>
      <c r="G145" s="252"/>
      <c r="H145" s="253" t="s">
        <v>1</v>
      </c>
      <c r="I145" s="255"/>
      <c r="J145" s="252"/>
      <c r="K145" s="252"/>
      <c r="L145" s="256"/>
      <c r="M145" s="257"/>
      <c r="N145" s="258"/>
      <c r="O145" s="258"/>
      <c r="P145" s="258"/>
      <c r="Q145" s="258"/>
      <c r="R145" s="258"/>
      <c r="S145" s="258"/>
      <c r="T145" s="259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0" t="s">
        <v>198</v>
      </c>
      <c r="AU145" s="260" t="s">
        <v>84</v>
      </c>
      <c r="AV145" s="14" t="s">
        <v>82</v>
      </c>
      <c r="AW145" s="14" t="s">
        <v>32</v>
      </c>
      <c r="AX145" s="14" t="s">
        <v>75</v>
      </c>
      <c r="AY145" s="260" t="s">
        <v>189</v>
      </c>
    </row>
    <row r="146" s="15" customFormat="1">
      <c r="A146" s="15"/>
      <c r="B146" s="261"/>
      <c r="C146" s="262"/>
      <c r="D146" s="241" t="s">
        <v>198</v>
      </c>
      <c r="E146" s="263" t="s">
        <v>1</v>
      </c>
      <c r="F146" s="264" t="s">
        <v>211</v>
      </c>
      <c r="G146" s="262"/>
      <c r="H146" s="265">
        <v>11.300000000000001</v>
      </c>
      <c r="I146" s="266"/>
      <c r="J146" s="262"/>
      <c r="K146" s="262"/>
      <c r="L146" s="267"/>
      <c r="M146" s="268"/>
      <c r="N146" s="269"/>
      <c r="O146" s="269"/>
      <c r="P146" s="269"/>
      <c r="Q146" s="269"/>
      <c r="R146" s="269"/>
      <c r="S146" s="269"/>
      <c r="T146" s="270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71" t="s">
        <v>198</v>
      </c>
      <c r="AU146" s="271" t="s">
        <v>84</v>
      </c>
      <c r="AV146" s="15" t="s">
        <v>196</v>
      </c>
      <c r="AW146" s="15" t="s">
        <v>32</v>
      </c>
      <c r="AX146" s="15" t="s">
        <v>82</v>
      </c>
      <c r="AY146" s="271" t="s">
        <v>189</v>
      </c>
    </row>
    <row r="147" s="2" customFormat="1" ht="16.5" customHeight="1">
      <c r="A147" s="39"/>
      <c r="B147" s="40"/>
      <c r="C147" s="227" t="s">
        <v>196</v>
      </c>
      <c r="D147" s="227" t="s">
        <v>191</v>
      </c>
      <c r="E147" s="228" t="s">
        <v>225</v>
      </c>
      <c r="F147" s="229" t="s">
        <v>319</v>
      </c>
      <c r="G147" s="230" t="s">
        <v>202</v>
      </c>
      <c r="H147" s="231">
        <v>8.8000000000000007</v>
      </c>
      <c r="I147" s="232"/>
      <c r="J147" s="231">
        <f>ROUND(I147*H147,2)</f>
        <v>0</v>
      </c>
      <c r="K147" s="229" t="s">
        <v>195</v>
      </c>
      <c r="L147" s="45"/>
      <c r="M147" s="233" t="s">
        <v>1</v>
      </c>
      <c r="N147" s="234" t="s">
        <v>40</v>
      </c>
      <c r="O147" s="92"/>
      <c r="P147" s="235">
        <f>O147*H147</f>
        <v>0</v>
      </c>
      <c r="Q147" s="235">
        <v>0</v>
      </c>
      <c r="R147" s="235">
        <f>Q147*H147</f>
        <v>0</v>
      </c>
      <c r="S147" s="235">
        <v>0</v>
      </c>
      <c r="T147" s="236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7" t="s">
        <v>196</v>
      </c>
      <c r="AT147" s="237" t="s">
        <v>191</v>
      </c>
      <c r="AU147" s="237" t="s">
        <v>84</v>
      </c>
      <c r="AY147" s="18" t="s">
        <v>189</v>
      </c>
      <c r="BE147" s="238">
        <f>IF(N147="základní",J147,0)</f>
        <v>0</v>
      </c>
      <c r="BF147" s="238">
        <f>IF(N147="snížená",J147,0)</f>
        <v>0</v>
      </c>
      <c r="BG147" s="238">
        <f>IF(N147="zákl. přenesená",J147,0)</f>
        <v>0</v>
      </c>
      <c r="BH147" s="238">
        <f>IF(N147="sníž. přenesená",J147,0)</f>
        <v>0</v>
      </c>
      <c r="BI147" s="238">
        <f>IF(N147="nulová",J147,0)</f>
        <v>0</v>
      </c>
      <c r="BJ147" s="18" t="s">
        <v>82</v>
      </c>
      <c r="BK147" s="238">
        <f>ROUND(I147*H147,2)</f>
        <v>0</v>
      </c>
      <c r="BL147" s="18" t="s">
        <v>196</v>
      </c>
      <c r="BM147" s="237" t="s">
        <v>665</v>
      </c>
    </row>
    <row r="148" s="14" customFormat="1">
      <c r="A148" s="14"/>
      <c r="B148" s="251"/>
      <c r="C148" s="252"/>
      <c r="D148" s="241" t="s">
        <v>198</v>
      </c>
      <c r="E148" s="253" t="s">
        <v>1</v>
      </c>
      <c r="F148" s="254" t="s">
        <v>321</v>
      </c>
      <c r="G148" s="252"/>
      <c r="H148" s="253" t="s">
        <v>1</v>
      </c>
      <c r="I148" s="255"/>
      <c r="J148" s="252"/>
      <c r="K148" s="252"/>
      <c r="L148" s="256"/>
      <c r="M148" s="257"/>
      <c r="N148" s="258"/>
      <c r="O148" s="258"/>
      <c r="P148" s="258"/>
      <c r="Q148" s="258"/>
      <c r="R148" s="258"/>
      <c r="S148" s="258"/>
      <c r="T148" s="259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0" t="s">
        <v>198</v>
      </c>
      <c r="AU148" s="260" t="s">
        <v>84</v>
      </c>
      <c r="AV148" s="14" t="s">
        <v>82</v>
      </c>
      <c r="AW148" s="14" t="s">
        <v>32</v>
      </c>
      <c r="AX148" s="14" t="s">
        <v>75</v>
      </c>
      <c r="AY148" s="260" t="s">
        <v>189</v>
      </c>
    </row>
    <row r="149" s="13" customFormat="1">
      <c r="A149" s="13"/>
      <c r="B149" s="239"/>
      <c r="C149" s="240"/>
      <c r="D149" s="241" t="s">
        <v>198</v>
      </c>
      <c r="E149" s="242" t="s">
        <v>1</v>
      </c>
      <c r="F149" s="243" t="s">
        <v>666</v>
      </c>
      <c r="G149" s="240"/>
      <c r="H149" s="244">
        <v>8.8000000000000007</v>
      </c>
      <c r="I149" s="245"/>
      <c r="J149" s="240"/>
      <c r="K149" s="240"/>
      <c r="L149" s="246"/>
      <c r="M149" s="247"/>
      <c r="N149" s="248"/>
      <c r="O149" s="248"/>
      <c r="P149" s="248"/>
      <c r="Q149" s="248"/>
      <c r="R149" s="248"/>
      <c r="S149" s="248"/>
      <c r="T149" s="249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0" t="s">
        <v>198</v>
      </c>
      <c r="AU149" s="250" t="s">
        <v>84</v>
      </c>
      <c r="AV149" s="13" t="s">
        <v>84</v>
      </c>
      <c r="AW149" s="13" t="s">
        <v>32</v>
      </c>
      <c r="AX149" s="13" t="s">
        <v>82</v>
      </c>
      <c r="AY149" s="250" t="s">
        <v>189</v>
      </c>
    </row>
    <row r="150" s="2" customFormat="1" ht="37.8" customHeight="1">
      <c r="A150" s="39"/>
      <c r="B150" s="40"/>
      <c r="C150" s="227" t="s">
        <v>230</v>
      </c>
      <c r="D150" s="227" t="s">
        <v>191</v>
      </c>
      <c r="E150" s="228" t="s">
        <v>323</v>
      </c>
      <c r="F150" s="229" t="s">
        <v>324</v>
      </c>
      <c r="G150" s="230" t="s">
        <v>202</v>
      </c>
      <c r="H150" s="231">
        <v>4.2000000000000002</v>
      </c>
      <c r="I150" s="232"/>
      <c r="J150" s="231">
        <f>ROUND(I150*H150,2)</f>
        <v>0</v>
      </c>
      <c r="K150" s="229" t="s">
        <v>195</v>
      </c>
      <c r="L150" s="45"/>
      <c r="M150" s="233" t="s">
        <v>1</v>
      </c>
      <c r="N150" s="234" t="s">
        <v>40</v>
      </c>
      <c r="O150" s="92"/>
      <c r="P150" s="235">
        <f>O150*H150</f>
        <v>0</v>
      </c>
      <c r="Q150" s="235">
        <v>0</v>
      </c>
      <c r="R150" s="235">
        <f>Q150*H150</f>
        <v>0</v>
      </c>
      <c r="S150" s="235">
        <v>0</v>
      </c>
      <c r="T150" s="236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7" t="s">
        <v>196</v>
      </c>
      <c r="AT150" s="237" t="s">
        <v>191</v>
      </c>
      <c r="AU150" s="237" t="s">
        <v>84</v>
      </c>
      <c r="AY150" s="18" t="s">
        <v>189</v>
      </c>
      <c r="BE150" s="238">
        <f>IF(N150="základní",J150,0)</f>
        <v>0</v>
      </c>
      <c r="BF150" s="238">
        <f>IF(N150="snížená",J150,0)</f>
        <v>0</v>
      </c>
      <c r="BG150" s="238">
        <f>IF(N150="zákl. přenesená",J150,0)</f>
        <v>0</v>
      </c>
      <c r="BH150" s="238">
        <f>IF(N150="sníž. přenesená",J150,0)</f>
        <v>0</v>
      </c>
      <c r="BI150" s="238">
        <f>IF(N150="nulová",J150,0)</f>
        <v>0</v>
      </c>
      <c r="BJ150" s="18" t="s">
        <v>82</v>
      </c>
      <c r="BK150" s="238">
        <f>ROUND(I150*H150,2)</f>
        <v>0</v>
      </c>
      <c r="BL150" s="18" t="s">
        <v>196</v>
      </c>
      <c r="BM150" s="237" t="s">
        <v>667</v>
      </c>
    </row>
    <row r="151" s="14" customFormat="1">
      <c r="A151" s="14"/>
      <c r="B151" s="251"/>
      <c r="C151" s="252"/>
      <c r="D151" s="241" t="s">
        <v>198</v>
      </c>
      <c r="E151" s="253" t="s">
        <v>1</v>
      </c>
      <c r="F151" s="254" t="s">
        <v>243</v>
      </c>
      <c r="G151" s="252"/>
      <c r="H151" s="253" t="s">
        <v>1</v>
      </c>
      <c r="I151" s="255"/>
      <c r="J151" s="252"/>
      <c r="K151" s="252"/>
      <c r="L151" s="256"/>
      <c r="M151" s="257"/>
      <c r="N151" s="258"/>
      <c r="O151" s="258"/>
      <c r="P151" s="258"/>
      <c r="Q151" s="258"/>
      <c r="R151" s="258"/>
      <c r="S151" s="258"/>
      <c r="T151" s="259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0" t="s">
        <v>198</v>
      </c>
      <c r="AU151" s="260" t="s">
        <v>84</v>
      </c>
      <c r="AV151" s="14" t="s">
        <v>82</v>
      </c>
      <c r="AW151" s="14" t="s">
        <v>32</v>
      </c>
      <c r="AX151" s="14" t="s">
        <v>75</v>
      </c>
      <c r="AY151" s="260" t="s">
        <v>189</v>
      </c>
    </row>
    <row r="152" s="13" customFormat="1">
      <c r="A152" s="13"/>
      <c r="B152" s="239"/>
      <c r="C152" s="240"/>
      <c r="D152" s="241" t="s">
        <v>198</v>
      </c>
      <c r="E152" s="242" t="s">
        <v>1</v>
      </c>
      <c r="F152" s="243" t="s">
        <v>668</v>
      </c>
      <c r="G152" s="240"/>
      <c r="H152" s="244">
        <v>4.2000000000000002</v>
      </c>
      <c r="I152" s="245"/>
      <c r="J152" s="240"/>
      <c r="K152" s="240"/>
      <c r="L152" s="246"/>
      <c r="M152" s="247"/>
      <c r="N152" s="248"/>
      <c r="O152" s="248"/>
      <c r="P152" s="248"/>
      <c r="Q152" s="248"/>
      <c r="R152" s="248"/>
      <c r="S152" s="248"/>
      <c r="T152" s="249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0" t="s">
        <v>198</v>
      </c>
      <c r="AU152" s="250" t="s">
        <v>84</v>
      </c>
      <c r="AV152" s="13" t="s">
        <v>84</v>
      </c>
      <c r="AW152" s="13" t="s">
        <v>32</v>
      </c>
      <c r="AX152" s="13" t="s">
        <v>82</v>
      </c>
      <c r="AY152" s="250" t="s">
        <v>189</v>
      </c>
    </row>
    <row r="153" s="2" customFormat="1" ht="33" customHeight="1">
      <c r="A153" s="39"/>
      <c r="B153" s="40"/>
      <c r="C153" s="227" t="s">
        <v>239</v>
      </c>
      <c r="D153" s="227" t="s">
        <v>191</v>
      </c>
      <c r="E153" s="228" t="s">
        <v>246</v>
      </c>
      <c r="F153" s="229" t="s">
        <v>247</v>
      </c>
      <c r="G153" s="230" t="s">
        <v>234</v>
      </c>
      <c r="H153" s="231">
        <v>6.7000000000000002</v>
      </c>
      <c r="I153" s="232"/>
      <c r="J153" s="231">
        <f>ROUND(I153*H153,2)</f>
        <v>0</v>
      </c>
      <c r="K153" s="229" t="s">
        <v>195</v>
      </c>
      <c r="L153" s="45"/>
      <c r="M153" s="233" t="s">
        <v>1</v>
      </c>
      <c r="N153" s="234" t="s">
        <v>40</v>
      </c>
      <c r="O153" s="92"/>
      <c r="P153" s="235">
        <f>O153*H153</f>
        <v>0</v>
      </c>
      <c r="Q153" s="235">
        <v>0</v>
      </c>
      <c r="R153" s="235">
        <f>Q153*H153</f>
        <v>0</v>
      </c>
      <c r="S153" s="235">
        <v>0</v>
      </c>
      <c r="T153" s="236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7" t="s">
        <v>196</v>
      </c>
      <c r="AT153" s="237" t="s">
        <v>191</v>
      </c>
      <c r="AU153" s="237" t="s">
        <v>84</v>
      </c>
      <c r="AY153" s="18" t="s">
        <v>189</v>
      </c>
      <c r="BE153" s="238">
        <f>IF(N153="základní",J153,0)</f>
        <v>0</v>
      </c>
      <c r="BF153" s="238">
        <f>IF(N153="snížená",J153,0)</f>
        <v>0</v>
      </c>
      <c r="BG153" s="238">
        <f>IF(N153="zákl. přenesená",J153,0)</f>
        <v>0</v>
      </c>
      <c r="BH153" s="238">
        <f>IF(N153="sníž. přenesená",J153,0)</f>
        <v>0</v>
      </c>
      <c r="BI153" s="238">
        <f>IF(N153="nulová",J153,0)</f>
        <v>0</v>
      </c>
      <c r="BJ153" s="18" t="s">
        <v>82</v>
      </c>
      <c r="BK153" s="238">
        <f>ROUND(I153*H153,2)</f>
        <v>0</v>
      </c>
      <c r="BL153" s="18" t="s">
        <v>196</v>
      </c>
      <c r="BM153" s="237" t="s">
        <v>669</v>
      </c>
    </row>
    <row r="154" s="13" customFormat="1">
      <c r="A154" s="13"/>
      <c r="B154" s="239"/>
      <c r="C154" s="240"/>
      <c r="D154" s="241" t="s">
        <v>198</v>
      </c>
      <c r="E154" s="242" t="s">
        <v>1</v>
      </c>
      <c r="F154" s="243" t="s">
        <v>670</v>
      </c>
      <c r="G154" s="240"/>
      <c r="H154" s="244">
        <v>6.7000000000000002</v>
      </c>
      <c r="I154" s="245"/>
      <c r="J154" s="240"/>
      <c r="K154" s="240"/>
      <c r="L154" s="246"/>
      <c r="M154" s="247"/>
      <c r="N154" s="248"/>
      <c r="O154" s="248"/>
      <c r="P154" s="248"/>
      <c r="Q154" s="248"/>
      <c r="R154" s="248"/>
      <c r="S154" s="248"/>
      <c r="T154" s="249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0" t="s">
        <v>198</v>
      </c>
      <c r="AU154" s="250" t="s">
        <v>84</v>
      </c>
      <c r="AV154" s="13" t="s">
        <v>84</v>
      </c>
      <c r="AW154" s="13" t="s">
        <v>32</v>
      </c>
      <c r="AX154" s="13" t="s">
        <v>82</v>
      </c>
      <c r="AY154" s="250" t="s">
        <v>189</v>
      </c>
    </row>
    <row r="155" s="2" customFormat="1" ht="16.5" customHeight="1">
      <c r="A155" s="39"/>
      <c r="B155" s="40"/>
      <c r="C155" s="227" t="s">
        <v>245</v>
      </c>
      <c r="D155" s="227" t="s">
        <v>191</v>
      </c>
      <c r="E155" s="228" t="s">
        <v>250</v>
      </c>
      <c r="F155" s="229" t="s">
        <v>251</v>
      </c>
      <c r="G155" s="230" t="s">
        <v>252</v>
      </c>
      <c r="H155" s="231">
        <v>2</v>
      </c>
      <c r="I155" s="232"/>
      <c r="J155" s="231">
        <f>ROUND(I155*H155,2)</f>
        <v>0</v>
      </c>
      <c r="K155" s="229" t="s">
        <v>1</v>
      </c>
      <c r="L155" s="45"/>
      <c r="M155" s="233" t="s">
        <v>1</v>
      </c>
      <c r="N155" s="234" t="s">
        <v>40</v>
      </c>
      <c r="O155" s="92"/>
      <c r="P155" s="235">
        <f>O155*H155</f>
        <v>0</v>
      </c>
      <c r="Q155" s="235">
        <v>0</v>
      </c>
      <c r="R155" s="235">
        <f>Q155*H155</f>
        <v>0</v>
      </c>
      <c r="S155" s="235">
        <v>0</v>
      </c>
      <c r="T155" s="236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7" t="s">
        <v>196</v>
      </c>
      <c r="AT155" s="237" t="s">
        <v>191</v>
      </c>
      <c r="AU155" s="237" t="s">
        <v>84</v>
      </c>
      <c r="AY155" s="18" t="s">
        <v>189</v>
      </c>
      <c r="BE155" s="238">
        <f>IF(N155="základní",J155,0)</f>
        <v>0</v>
      </c>
      <c r="BF155" s="238">
        <f>IF(N155="snížená",J155,0)</f>
        <v>0</v>
      </c>
      <c r="BG155" s="238">
        <f>IF(N155="zákl. přenesená",J155,0)</f>
        <v>0</v>
      </c>
      <c r="BH155" s="238">
        <f>IF(N155="sníž. přenesená",J155,0)</f>
        <v>0</v>
      </c>
      <c r="BI155" s="238">
        <f>IF(N155="nulová",J155,0)</f>
        <v>0</v>
      </c>
      <c r="BJ155" s="18" t="s">
        <v>82</v>
      </c>
      <c r="BK155" s="238">
        <f>ROUND(I155*H155,2)</f>
        <v>0</v>
      </c>
      <c r="BL155" s="18" t="s">
        <v>196</v>
      </c>
      <c r="BM155" s="237" t="s">
        <v>671</v>
      </c>
    </row>
    <row r="156" s="14" customFormat="1">
      <c r="A156" s="14"/>
      <c r="B156" s="251"/>
      <c r="C156" s="252"/>
      <c r="D156" s="241" t="s">
        <v>198</v>
      </c>
      <c r="E156" s="253" t="s">
        <v>1</v>
      </c>
      <c r="F156" s="254" t="s">
        <v>254</v>
      </c>
      <c r="G156" s="252"/>
      <c r="H156" s="253" t="s">
        <v>1</v>
      </c>
      <c r="I156" s="255"/>
      <c r="J156" s="252"/>
      <c r="K156" s="252"/>
      <c r="L156" s="256"/>
      <c r="M156" s="257"/>
      <c r="N156" s="258"/>
      <c r="O156" s="258"/>
      <c r="P156" s="258"/>
      <c r="Q156" s="258"/>
      <c r="R156" s="258"/>
      <c r="S156" s="258"/>
      <c r="T156" s="259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0" t="s">
        <v>198</v>
      </c>
      <c r="AU156" s="260" t="s">
        <v>84</v>
      </c>
      <c r="AV156" s="14" t="s">
        <v>82</v>
      </c>
      <c r="AW156" s="14" t="s">
        <v>32</v>
      </c>
      <c r="AX156" s="14" t="s">
        <v>75</v>
      </c>
      <c r="AY156" s="260" t="s">
        <v>189</v>
      </c>
    </row>
    <row r="157" s="13" customFormat="1">
      <c r="A157" s="13"/>
      <c r="B157" s="239"/>
      <c r="C157" s="240"/>
      <c r="D157" s="241" t="s">
        <v>198</v>
      </c>
      <c r="E157" s="242" t="s">
        <v>1</v>
      </c>
      <c r="F157" s="243" t="s">
        <v>330</v>
      </c>
      <c r="G157" s="240"/>
      <c r="H157" s="244">
        <v>2</v>
      </c>
      <c r="I157" s="245"/>
      <c r="J157" s="240"/>
      <c r="K157" s="240"/>
      <c r="L157" s="246"/>
      <c r="M157" s="247"/>
      <c r="N157" s="248"/>
      <c r="O157" s="248"/>
      <c r="P157" s="248"/>
      <c r="Q157" s="248"/>
      <c r="R157" s="248"/>
      <c r="S157" s="248"/>
      <c r="T157" s="249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0" t="s">
        <v>198</v>
      </c>
      <c r="AU157" s="250" t="s">
        <v>84</v>
      </c>
      <c r="AV157" s="13" t="s">
        <v>84</v>
      </c>
      <c r="AW157" s="13" t="s">
        <v>32</v>
      </c>
      <c r="AX157" s="13" t="s">
        <v>82</v>
      </c>
      <c r="AY157" s="250" t="s">
        <v>189</v>
      </c>
    </row>
    <row r="158" s="12" customFormat="1" ht="22.8" customHeight="1">
      <c r="A158" s="12"/>
      <c r="B158" s="211"/>
      <c r="C158" s="212"/>
      <c r="D158" s="213" t="s">
        <v>74</v>
      </c>
      <c r="E158" s="225" t="s">
        <v>196</v>
      </c>
      <c r="F158" s="225" t="s">
        <v>256</v>
      </c>
      <c r="G158" s="212"/>
      <c r="H158" s="212"/>
      <c r="I158" s="215"/>
      <c r="J158" s="226">
        <f>BK158</f>
        <v>0</v>
      </c>
      <c r="K158" s="212"/>
      <c r="L158" s="217"/>
      <c r="M158" s="218"/>
      <c r="N158" s="219"/>
      <c r="O158" s="219"/>
      <c r="P158" s="220">
        <f>SUM(P159:P161)</f>
        <v>0</v>
      </c>
      <c r="Q158" s="219"/>
      <c r="R158" s="220">
        <f>SUM(R159:R161)</f>
        <v>0</v>
      </c>
      <c r="S158" s="219"/>
      <c r="T158" s="221">
        <f>SUM(T159:T161)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22" t="s">
        <v>82</v>
      </c>
      <c r="AT158" s="223" t="s">
        <v>74</v>
      </c>
      <c r="AU158" s="223" t="s">
        <v>82</v>
      </c>
      <c r="AY158" s="222" t="s">
        <v>189</v>
      </c>
      <c r="BK158" s="224">
        <f>SUM(BK159:BK161)</f>
        <v>0</v>
      </c>
    </row>
    <row r="159" s="2" customFormat="1" ht="16.5" customHeight="1">
      <c r="A159" s="39"/>
      <c r="B159" s="40"/>
      <c r="C159" s="227" t="s">
        <v>235</v>
      </c>
      <c r="D159" s="227" t="s">
        <v>191</v>
      </c>
      <c r="E159" s="228" t="s">
        <v>331</v>
      </c>
      <c r="F159" s="229" t="s">
        <v>332</v>
      </c>
      <c r="G159" s="230" t="s">
        <v>202</v>
      </c>
      <c r="H159" s="231">
        <v>2.2000000000000002</v>
      </c>
      <c r="I159" s="232"/>
      <c r="J159" s="231">
        <f>ROUND(I159*H159,2)</f>
        <v>0</v>
      </c>
      <c r="K159" s="229" t="s">
        <v>195</v>
      </c>
      <c r="L159" s="45"/>
      <c r="M159" s="233" t="s">
        <v>1</v>
      </c>
      <c r="N159" s="234" t="s">
        <v>40</v>
      </c>
      <c r="O159" s="92"/>
      <c r="P159" s="235">
        <f>O159*H159</f>
        <v>0</v>
      </c>
      <c r="Q159" s="235">
        <v>0</v>
      </c>
      <c r="R159" s="235">
        <f>Q159*H159</f>
        <v>0</v>
      </c>
      <c r="S159" s="235">
        <v>0</v>
      </c>
      <c r="T159" s="236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7" t="s">
        <v>196</v>
      </c>
      <c r="AT159" s="237" t="s">
        <v>191</v>
      </c>
      <c r="AU159" s="237" t="s">
        <v>84</v>
      </c>
      <c r="AY159" s="18" t="s">
        <v>189</v>
      </c>
      <c r="BE159" s="238">
        <f>IF(N159="základní",J159,0)</f>
        <v>0</v>
      </c>
      <c r="BF159" s="238">
        <f>IF(N159="snížená",J159,0)</f>
        <v>0</v>
      </c>
      <c r="BG159" s="238">
        <f>IF(N159="zákl. přenesená",J159,0)</f>
        <v>0</v>
      </c>
      <c r="BH159" s="238">
        <f>IF(N159="sníž. přenesená",J159,0)</f>
        <v>0</v>
      </c>
      <c r="BI159" s="238">
        <f>IF(N159="nulová",J159,0)</f>
        <v>0</v>
      </c>
      <c r="BJ159" s="18" t="s">
        <v>82</v>
      </c>
      <c r="BK159" s="238">
        <f>ROUND(I159*H159,2)</f>
        <v>0</v>
      </c>
      <c r="BL159" s="18" t="s">
        <v>196</v>
      </c>
      <c r="BM159" s="237" t="s">
        <v>672</v>
      </c>
    </row>
    <row r="160" s="14" customFormat="1">
      <c r="A160" s="14"/>
      <c r="B160" s="251"/>
      <c r="C160" s="252"/>
      <c r="D160" s="241" t="s">
        <v>198</v>
      </c>
      <c r="E160" s="253" t="s">
        <v>1</v>
      </c>
      <c r="F160" s="254" t="s">
        <v>334</v>
      </c>
      <c r="G160" s="252"/>
      <c r="H160" s="253" t="s">
        <v>1</v>
      </c>
      <c r="I160" s="255"/>
      <c r="J160" s="252"/>
      <c r="K160" s="252"/>
      <c r="L160" s="256"/>
      <c r="M160" s="257"/>
      <c r="N160" s="258"/>
      <c r="O160" s="258"/>
      <c r="P160" s="258"/>
      <c r="Q160" s="258"/>
      <c r="R160" s="258"/>
      <c r="S160" s="258"/>
      <c r="T160" s="259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0" t="s">
        <v>198</v>
      </c>
      <c r="AU160" s="260" t="s">
        <v>84</v>
      </c>
      <c r="AV160" s="14" t="s">
        <v>82</v>
      </c>
      <c r="AW160" s="14" t="s">
        <v>32</v>
      </c>
      <c r="AX160" s="14" t="s">
        <v>75</v>
      </c>
      <c r="AY160" s="260" t="s">
        <v>189</v>
      </c>
    </row>
    <row r="161" s="13" customFormat="1">
      <c r="A161" s="13"/>
      <c r="B161" s="239"/>
      <c r="C161" s="240"/>
      <c r="D161" s="241" t="s">
        <v>198</v>
      </c>
      <c r="E161" s="242" t="s">
        <v>1</v>
      </c>
      <c r="F161" s="243" t="s">
        <v>673</v>
      </c>
      <c r="G161" s="240"/>
      <c r="H161" s="244">
        <v>2.2000000000000002</v>
      </c>
      <c r="I161" s="245"/>
      <c r="J161" s="240"/>
      <c r="K161" s="240"/>
      <c r="L161" s="246"/>
      <c r="M161" s="247"/>
      <c r="N161" s="248"/>
      <c r="O161" s="248"/>
      <c r="P161" s="248"/>
      <c r="Q161" s="248"/>
      <c r="R161" s="248"/>
      <c r="S161" s="248"/>
      <c r="T161" s="249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0" t="s">
        <v>198</v>
      </c>
      <c r="AU161" s="250" t="s">
        <v>84</v>
      </c>
      <c r="AV161" s="13" t="s">
        <v>84</v>
      </c>
      <c r="AW161" s="13" t="s">
        <v>32</v>
      </c>
      <c r="AX161" s="13" t="s">
        <v>82</v>
      </c>
      <c r="AY161" s="250" t="s">
        <v>189</v>
      </c>
    </row>
    <row r="162" s="12" customFormat="1" ht="22.8" customHeight="1">
      <c r="A162" s="12"/>
      <c r="B162" s="211"/>
      <c r="C162" s="212"/>
      <c r="D162" s="213" t="s">
        <v>74</v>
      </c>
      <c r="E162" s="225" t="s">
        <v>235</v>
      </c>
      <c r="F162" s="225" t="s">
        <v>275</v>
      </c>
      <c r="G162" s="212"/>
      <c r="H162" s="212"/>
      <c r="I162" s="215"/>
      <c r="J162" s="226">
        <f>BK162</f>
        <v>0</v>
      </c>
      <c r="K162" s="212"/>
      <c r="L162" s="217"/>
      <c r="M162" s="218"/>
      <c r="N162" s="219"/>
      <c r="O162" s="219"/>
      <c r="P162" s="220">
        <f>SUM(P163:P168)</f>
        <v>0</v>
      </c>
      <c r="Q162" s="219"/>
      <c r="R162" s="220">
        <f>SUM(R163:R168)</f>
        <v>3.07342</v>
      </c>
      <c r="S162" s="219"/>
      <c r="T162" s="221">
        <f>SUM(T163:T168)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22" t="s">
        <v>82</v>
      </c>
      <c r="AT162" s="223" t="s">
        <v>74</v>
      </c>
      <c r="AU162" s="223" t="s">
        <v>82</v>
      </c>
      <c r="AY162" s="222" t="s">
        <v>189</v>
      </c>
      <c r="BK162" s="224">
        <f>SUM(BK163:BK168)</f>
        <v>0</v>
      </c>
    </row>
    <row r="163" s="2" customFormat="1" ht="21.75" customHeight="1">
      <c r="A163" s="39"/>
      <c r="B163" s="40"/>
      <c r="C163" s="227" t="s">
        <v>257</v>
      </c>
      <c r="D163" s="227" t="s">
        <v>191</v>
      </c>
      <c r="E163" s="228" t="s">
        <v>336</v>
      </c>
      <c r="F163" s="229" t="s">
        <v>337</v>
      </c>
      <c r="G163" s="230" t="s">
        <v>279</v>
      </c>
      <c r="H163" s="231">
        <v>44</v>
      </c>
      <c r="I163" s="232"/>
      <c r="J163" s="231">
        <f>ROUND(I163*H163,2)</f>
        <v>0</v>
      </c>
      <c r="K163" s="229" t="s">
        <v>1</v>
      </c>
      <c r="L163" s="45"/>
      <c r="M163" s="233" t="s">
        <v>1</v>
      </c>
      <c r="N163" s="234" t="s">
        <v>40</v>
      </c>
      <c r="O163" s="92"/>
      <c r="P163" s="235">
        <f>O163*H163</f>
        <v>0</v>
      </c>
      <c r="Q163" s="235">
        <v>0.001</v>
      </c>
      <c r="R163" s="235">
        <f>Q163*H163</f>
        <v>0.043999999999999997</v>
      </c>
      <c r="S163" s="235">
        <v>0</v>
      </c>
      <c r="T163" s="236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7" t="s">
        <v>196</v>
      </c>
      <c r="AT163" s="237" t="s">
        <v>191</v>
      </c>
      <c r="AU163" s="237" t="s">
        <v>84</v>
      </c>
      <c r="AY163" s="18" t="s">
        <v>189</v>
      </c>
      <c r="BE163" s="238">
        <f>IF(N163="základní",J163,0)</f>
        <v>0</v>
      </c>
      <c r="BF163" s="238">
        <f>IF(N163="snížená",J163,0)</f>
        <v>0</v>
      </c>
      <c r="BG163" s="238">
        <f>IF(N163="zákl. přenesená",J163,0)</f>
        <v>0</v>
      </c>
      <c r="BH163" s="238">
        <f>IF(N163="sníž. přenesená",J163,0)</f>
        <v>0</v>
      </c>
      <c r="BI163" s="238">
        <f>IF(N163="nulová",J163,0)</f>
        <v>0</v>
      </c>
      <c r="BJ163" s="18" t="s">
        <v>82</v>
      </c>
      <c r="BK163" s="238">
        <f>ROUND(I163*H163,2)</f>
        <v>0</v>
      </c>
      <c r="BL163" s="18" t="s">
        <v>196</v>
      </c>
      <c r="BM163" s="237" t="s">
        <v>674</v>
      </c>
    </row>
    <row r="164" s="14" customFormat="1">
      <c r="A164" s="14"/>
      <c r="B164" s="251"/>
      <c r="C164" s="252"/>
      <c r="D164" s="241" t="s">
        <v>198</v>
      </c>
      <c r="E164" s="253" t="s">
        <v>1</v>
      </c>
      <c r="F164" s="254" t="s">
        <v>339</v>
      </c>
      <c r="G164" s="252"/>
      <c r="H164" s="253" t="s">
        <v>1</v>
      </c>
      <c r="I164" s="255"/>
      <c r="J164" s="252"/>
      <c r="K164" s="252"/>
      <c r="L164" s="256"/>
      <c r="M164" s="257"/>
      <c r="N164" s="258"/>
      <c r="O164" s="258"/>
      <c r="P164" s="258"/>
      <c r="Q164" s="258"/>
      <c r="R164" s="258"/>
      <c r="S164" s="258"/>
      <c r="T164" s="259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0" t="s">
        <v>198</v>
      </c>
      <c r="AU164" s="260" t="s">
        <v>84</v>
      </c>
      <c r="AV164" s="14" t="s">
        <v>82</v>
      </c>
      <c r="AW164" s="14" t="s">
        <v>32</v>
      </c>
      <c r="AX164" s="14" t="s">
        <v>75</v>
      </c>
      <c r="AY164" s="260" t="s">
        <v>189</v>
      </c>
    </row>
    <row r="165" s="13" customFormat="1">
      <c r="A165" s="13"/>
      <c r="B165" s="239"/>
      <c r="C165" s="240"/>
      <c r="D165" s="241" t="s">
        <v>198</v>
      </c>
      <c r="E165" s="242" t="s">
        <v>1</v>
      </c>
      <c r="F165" s="243" t="s">
        <v>675</v>
      </c>
      <c r="G165" s="240"/>
      <c r="H165" s="244">
        <v>44</v>
      </c>
      <c r="I165" s="245"/>
      <c r="J165" s="240"/>
      <c r="K165" s="240"/>
      <c r="L165" s="246"/>
      <c r="M165" s="247"/>
      <c r="N165" s="248"/>
      <c r="O165" s="248"/>
      <c r="P165" s="248"/>
      <c r="Q165" s="248"/>
      <c r="R165" s="248"/>
      <c r="S165" s="248"/>
      <c r="T165" s="249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0" t="s">
        <v>198</v>
      </c>
      <c r="AU165" s="250" t="s">
        <v>84</v>
      </c>
      <c r="AV165" s="13" t="s">
        <v>84</v>
      </c>
      <c r="AW165" s="13" t="s">
        <v>32</v>
      </c>
      <c r="AX165" s="13" t="s">
        <v>82</v>
      </c>
      <c r="AY165" s="250" t="s">
        <v>189</v>
      </c>
    </row>
    <row r="166" s="2" customFormat="1" ht="21.75" customHeight="1">
      <c r="A166" s="39"/>
      <c r="B166" s="40"/>
      <c r="C166" s="227" t="s">
        <v>263</v>
      </c>
      <c r="D166" s="227" t="s">
        <v>191</v>
      </c>
      <c r="E166" s="228" t="s">
        <v>290</v>
      </c>
      <c r="F166" s="229" t="s">
        <v>291</v>
      </c>
      <c r="G166" s="230" t="s">
        <v>252</v>
      </c>
      <c r="H166" s="231">
        <v>2</v>
      </c>
      <c r="I166" s="232"/>
      <c r="J166" s="231">
        <f>ROUND(I166*H166,2)</f>
        <v>0</v>
      </c>
      <c r="K166" s="229" t="s">
        <v>1</v>
      </c>
      <c r="L166" s="45"/>
      <c r="M166" s="233" t="s">
        <v>1</v>
      </c>
      <c r="N166" s="234" t="s">
        <v>40</v>
      </c>
      <c r="O166" s="92"/>
      <c r="P166" s="235">
        <f>O166*H166</f>
        <v>0</v>
      </c>
      <c r="Q166" s="235">
        <v>1.51471</v>
      </c>
      <c r="R166" s="235">
        <f>Q166*H166</f>
        <v>3.02942</v>
      </c>
      <c r="S166" s="235">
        <v>0</v>
      </c>
      <c r="T166" s="236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7" t="s">
        <v>196</v>
      </c>
      <c r="AT166" s="237" t="s">
        <v>191</v>
      </c>
      <c r="AU166" s="237" t="s">
        <v>84</v>
      </c>
      <c r="AY166" s="18" t="s">
        <v>189</v>
      </c>
      <c r="BE166" s="238">
        <f>IF(N166="základní",J166,0)</f>
        <v>0</v>
      </c>
      <c r="BF166" s="238">
        <f>IF(N166="snížená",J166,0)</f>
        <v>0</v>
      </c>
      <c r="BG166" s="238">
        <f>IF(N166="zákl. přenesená",J166,0)</f>
        <v>0</v>
      </c>
      <c r="BH166" s="238">
        <f>IF(N166="sníž. přenesená",J166,0)</f>
        <v>0</v>
      </c>
      <c r="BI166" s="238">
        <f>IF(N166="nulová",J166,0)</f>
        <v>0</v>
      </c>
      <c r="BJ166" s="18" t="s">
        <v>82</v>
      </c>
      <c r="BK166" s="238">
        <f>ROUND(I166*H166,2)</f>
        <v>0</v>
      </c>
      <c r="BL166" s="18" t="s">
        <v>196</v>
      </c>
      <c r="BM166" s="237" t="s">
        <v>676</v>
      </c>
    </row>
    <row r="167" s="14" customFormat="1">
      <c r="A167" s="14"/>
      <c r="B167" s="251"/>
      <c r="C167" s="252"/>
      <c r="D167" s="241" t="s">
        <v>198</v>
      </c>
      <c r="E167" s="253" t="s">
        <v>1</v>
      </c>
      <c r="F167" s="254" t="s">
        <v>293</v>
      </c>
      <c r="G167" s="252"/>
      <c r="H167" s="253" t="s">
        <v>1</v>
      </c>
      <c r="I167" s="255"/>
      <c r="J167" s="252"/>
      <c r="K167" s="252"/>
      <c r="L167" s="256"/>
      <c r="M167" s="257"/>
      <c r="N167" s="258"/>
      <c r="O167" s="258"/>
      <c r="P167" s="258"/>
      <c r="Q167" s="258"/>
      <c r="R167" s="258"/>
      <c r="S167" s="258"/>
      <c r="T167" s="259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0" t="s">
        <v>198</v>
      </c>
      <c r="AU167" s="260" t="s">
        <v>84</v>
      </c>
      <c r="AV167" s="14" t="s">
        <v>82</v>
      </c>
      <c r="AW167" s="14" t="s">
        <v>32</v>
      </c>
      <c r="AX167" s="14" t="s">
        <v>75</v>
      </c>
      <c r="AY167" s="260" t="s">
        <v>189</v>
      </c>
    </row>
    <row r="168" s="13" customFormat="1">
      <c r="A168" s="13"/>
      <c r="B168" s="239"/>
      <c r="C168" s="240"/>
      <c r="D168" s="241" t="s">
        <v>198</v>
      </c>
      <c r="E168" s="242" t="s">
        <v>1</v>
      </c>
      <c r="F168" s="243" t="s">
        <v>330</v>
      </c>
      <c r="G168" s="240"/>
      <c r="H168" s="244">
        <v>2</v>
      </c>
      <c r="I168" s="245"/>
      <c r="J168" s="240"/>
      <c r="K168" s="240"/>
      <c r="L168" s="246"/>
      <c r="M168" s="247"/>
      <c r="N168" s="248"/>
      <c r="O168" s="248"/>
      <c r="P168" s="248"/>
      <c r="Q168" s="248"/>
      <c r="R168" s="248"/>
      <c r="S168" s="248"/>
      <c r="T168" s="249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0" t="s">
        <v>198</v>
      </c>
      <c r="AU168" s="250" t="s">
        <v>84</v>
      </c>
      <c r="AV168" s="13" t="s">
        <v>84</v>
      </c>
      <c r="AW168" s="13" t="s">
        <v>32</v>
      </c>
      <c r="AX168" s="13" t="s">
        <v>82</v>
      </c>
      <c r="AY168" s="250" t="s">
        <v>189</v>
      </c>
    </row>
    <row r="169" s="12" customFormat="1" ht="22.8" customHeight="1">
      <c r="A169" s="12"/>
      <c r="B169" s="211"/>
      <c r="C169" s="212"/>
      <c r="D169" s="213" t="s">
        <v>74</v>
      </c>
      <c r="E169" s="225" t="s">
        <v>295</v>
      </c>
      <c r="F169" s="225" t="s">
        <v>296</v>
      </c>
      <c r="G169" s="212"/>
      <c r="H169" s="212"/>
      <c r="I169" s="215"/>
      <c r="J169" s="226">
        <f>BK169</f>
        <v>0</v>
      </c>
      <c r="K169" s="212"/>
      <c r="L169" s="217"/>
      <c r="M169" s="218"/>
      <c r="N169" s="219"/>
      <c r="O169" s="219"/>
      <c r="P169" s="220">
        <f>P170</f>
        <v>0</v>
      </c>
      <c r="Q169" s="219"/>
      <c r="R169" s="220">
        <f>R170</f>
        <v>0</v>
      </c>
      <c r="S169" s="219"/>
      <c r="T169" s="221">
        <f>T170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22" t="s">
        <v>82</v>
      </c>
      <c r="AT169" s="223" t="s">
        <v>74</v>
      </c>
      <c r="AU169" s="223" t="s">
        <v>82</v>
      </c>
      <c r="AY169" s="222" t="s">
        <v>189</v>
      </c>
      <c r="BK169" s="224">
        <f>BK170</f>
        <v>0</v>
      </c>
    </row>
    <row r="170" s="2" customFormat="1" ht="21.75" customHeight="1">
      <c r="A170" s="39"/>
      <c r="B170" s="40"/>
      <c r="C170" s="227" t="s">
        <v>270</v>
      </c>
      <c r="D170" s="227" t="s">
        <v>191</v>
      </c>
      <c r="E170" s="228" t="s">
        <v>297</v>
      </c>
      <c r="F170" s="229" t="s">
        <v>298</v>
      </c>
      <c r="G170" s="230" t="s">
        <v>234</v>
      </c>
      <c r="H170" s="231">
        <v>3.1000000000000001</v>
      </c>
      <c r="I170" s="232"/>
      <c r="J170" s="231">
        <f>ROUND(I170*H170,2)</f>
        <v>0</v>
      </c>
      <c r="K170" s="229" t="s">
        <v>195</v>
      </c>
      <c r="L170" s="45"/>
      <c r="M170" s="292" t="s">
        <v>1</v>
      </c>
      <c r="N170" s="293" t="s">
        <v>40</v>
      </c>
      <c r="O170" s="294"/>
      <c r="P170" s="295">
        <f>O170*H170</f>
        <v>0</v>
      </c>
      <c r="Q170" s="295">
        <v>0</v>
      </c>
      <c r="R170" s="295">
        <f>Q170*H170</f>
        <v>0</v>
      </c>
      <c r="S170" s="295">
        <v>0</v>
      </c>
      <c r="T170" s="296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7" t="s">
        <v>196</v>
      </c>
      <c r="AT170" s="237" t="s">
        <v>191</v>
      </c>
      <c r="AU170" s="237" t="s">
        <v>84</v>
      </c>
      <c r="AY170" s="18" t="s">
        <v>189</v>
      </c>
      <c r="BE170" s="238">
        <f>IF(N170="základní",J170,0)</f>
        <v>0</v>
      </c>
      <c r="BF170" s="238">
        <f>IF(N170="snížená",J170,0)</f>
        <v>0</v>
      </c>
      <c r="BG170" s="238">
        <f>IF(N170="zákl. přenesená",J170,0)</f>
        <v>0</v>
      </c>
      <c r="BH170" s="238">
        <f>IF(N170="sníž. přenesená",J170,0)</f>
        <v>0</v>
      </c>
      <c r="BI170" s="238">
        <f>IF(N170="nulová",J170,0)</f>
        <v>0</v>
      </c>
      <c r="BJ170" s="18" t="s">
        <v>82</v>
      </c>
      <c r="BK170" s="238">
        <f>ROUND(I170*H170,2)</f>
        <v>0</v>
      </c>
      <c r="BL170" s="18" t="s">
        <v>196</v>
      </c>
      <c r="BM170" s="237" t="s">
        <v>677</v>
      </c>
    </row>
    <row r="171" s="2" customFormat="1" ht="6.96" customHeight="1">
      <c r="A171" s="39"/>
      <c r="B171" s="67"/>
      <c r="C171" s="68"/>
      <c r="D171" s="68"/>
      <c r="E171" s="68"/>
      <c r="F171" s="68"/>
      <c r="G171" s="68"/>
      <c r="H171" s="68"/>
      <c r="I171" s="68"/>
      <c r="J171" s="68"/>
      <c r="K171" s="68"/>
      <c r="L171" s="45"/>
      <c r="M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</row>
  </sheetData>
  <sheetProtection sheet="1" autoFilter="0" formatColumns="0" formatRows="0" objects="1" scenarios="1" spinCount="100000" saltValue="o1zXD2+GryJ39U6Yu3NBPg8FAd1VJe8pbtFXPDJN2FMzRYSA3EzDr7XukQfyzo71Rn/vm+YfRffJC642v6fTuw==" hashValue="jro7EAW7QIo+YEa4ZQzu1eebDIyJBQr0miI5LRqL+631XZfS3I3p3PmyR7PjDkHOGcU34MjYe6mChUzf7Y5BPQ==" algorithmName="SHA-512" password="CC35"/>
  <autoFilter ref="C124:K17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116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84</v>
      </c>
    </row>
    <row r="4" s="1" customFormat="1" ht="24.96" customHeight="1">
      <c r="B4" s="21"/>
      <c r="D4" s="149" t="s">
        <v>159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NAPOJENÍ ROKYCANSKA NA DÁLNICI D5, I. ETAPA</v>
      </c>
      <c r="F7" s="151"/>
      <c r="G7" s="151"/>
      <c r="H7" s="151"/>
      <c r="L7" s="21"/>
    </row>
    <row r="8" s="1" customFormat="1" ht="12" customHeight="1">
      <c r="B8" s="21"/>
      <c r="D8" s="151" t="s">
        <v>160</v>
      </c>
      <c r="L8" s="21"/>
    </row>
    <row r="9" s="2" customFormat="1" ht="16.5" customHeight="1">
      <c r="A9" s="39"/>
      <c r="B9" s="45"/>
      <c r="C9" s="39"/>
      <c r="D9" s="39"/>
      <c r="E9" s="152" t="s">
        <v>617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162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30" customHeight="1">
      <c r="A11" s="39"/>
      <c r="B11" s="45"/>
      <c r="C11" s="39"/>
      <c r="D11" s="39"/>
      <c r="E11" s="153" t="s">
        <v>678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20</v>
      </c>
      <c r="E14" s="39"/>
      <c r="F14" s="142" t="s">
        <v>21</v>
      </c>
      <c r="G14" s="39"/>
      <c r="H14" s="39"/>
      <c r="I14" s="151" t="s">
        <v>22</v>
      </c>
      <c r="J14" s="154" t="str">
        <f>'Rekapitulace stavby'!AN8</f>
        <v>26. 4. 2022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1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28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30</v>
      </c>
      <c r="E22" s="39"/>
      <c r="F22" s="39"/>
      <c r="G22" s="39"/>
      <c r="H22" s="39"/>
      <c r="I22" s="151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1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33</v>
      </c>
      <c r="E25" s="39"/>
      <c r="F25" s="39"/>
      <c r="G25" s="39"/>
      <c r="H25" s="39"/>
      <c r="I25" s="151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26</v>
      </c>
      <c r="F26" s="39"/>
      <c r="G26" s="39"/>
      <c r="H26" s="39"/>
      <c r="I26" s="151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34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35</v>
      </c>
      <c r="E32" s="39"/>
      <c r="F32" s="39"/>
      <c r="G32" s="39"/>
      <c r="H32" s="39"/>
      <c r="I32" s="39"/>
      <c r="J32" s="161">
        <f>ROUND(J125,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37</v>
      </c>
      <c r="G34" s="39"/>
      <c r="H34" s="39"/>
      <c r="I34" s="162" t="s">
        <v>36</v>
      </c>
      <c r="J34" s="162" t="s">
        <v>38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39</v>
      </c>
      <c r="E35" s="151" t="s">
        <v>40</v>
      </c>
      <c r="F35" s="164">
        <f>ROUND((SUM(BE125:BE183)),  2)</f>
        <v>0</v>
      </c>
      <c r="G35" s="39"/>
      <c r="H35" s="39"/>
      <c r="I35" s="165">
        <v>0.20999999999999999</v>
      </c>
      <c r="J35" s="164">
        <f>ROUND(((SUM(BE125:BE183))*I35),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41</v>
      </c>
      <c r="F36" s="164">
        <f>ROUND((SUM(BF125:BF183)),  2)</f>
        <v>0</v>
      </c>
      <c r="G36" s="39"/>
      <c r="H36" s="39"/>
      <c r="I36" s="165">
        <v>0.14999999999999999</v>
      </c>
      <c r="J36" s="164">
        <f>ROUND(((SUM(BF125:BF183))*I36),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42</v>
      </c>
      <c r="F37" s="164">
        <f>ROUND((SUM(BG125:BG183)),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43</v>
      </c>
      <c r="F38" s="164">
        <f>ROUND((SUM(BH125:BH183)),  2)</f>
        <v>0</v>
      </c>
      <c r="G38" s="39"/>
      <c r="H38" s="39"/>
      <c r="I38" s="165">
        <v>0.14999999999999999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44</v>
      </c>
      <c r="F39" s="164">
        <f>ROUND((SUM(BI125:BI183)),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45</v>
      </c>
      <c r="E41" s="168"/>
      <c r="F41" s="168"/>
      <c r="G41" s="169" t="s">
        <v>46</v>
      </c>
      <c r="H41" s="170" t="s">
        <v>47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48</v>
      </c>
      <c r="E50" s="174"/>
      <c r="F50" s="174"/>
      <c r="G50" s="173" t="s">
        <v>49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50</v>
      </c>
      <c r="E61" s="176"/>
      <c r="F61" s="177" t="s">
        <v>51</v>
      </c>
      <c r="G61" s="175" t="s">
        <v>50</v>
      </c>
      <c r="H61" s="176"/>
      <c r="I61" s="176"/>
      <c r="J61" s="178" t="s">
        <v>51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52</v>
      </c>
      <c r="E65" s="179"/>
      <c r="F65" s="179"/>
      <c r="G65" s="173" t="s">
        <v>53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50</v>
      </c>
      <c r="E76" s="176"/>
      <c r="F76" s="177" t="s">
        <v>51</v>
      </c>
      <c r="G76" s="175" t="s">
        <v>50</v>
      </c>
      <c r="H76" s="176"/>
      <c r="I76" s="176"/>
      <c r="J76" s="178" t="s">
        <v>51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164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NAPOJENÍ ROKYCANSKA NA DÁLNICI D5, I. ETAPA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160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617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162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30" customHeight="1">
      <c r="A89" s="39"/>
      <c r="B89" s="40"/>
      <c r="C89" s="41"/>
      <c r="D89" s="41"/>
      <c r="E89" s="77" t="str">
        <f>E11</f>
        <v xml:space="preserve">02.3 - SO 302-3  Svodný drén v km 2,673-2,742 - levá strana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Rokycansko</v>
      </c>
      <c r="G91" s="41"/>
      <c r="H91" s="41"/>
      <c r="I91" s="33" t="s">
        <v>22</v>
      </c>
      <c r="J91" s="80" t="str">
        <f>IF(J14="","",J14)</f>
        <v>26. 4. 2022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 xml:space="preserve"> </v>
      </c>
      <c r="G93" s="41"/>
      <c r="H93" s="41"/>
      <c r="I93" s="33" t="s">
        <v>30</v>
      </c>
      <c r="J93" s="37" t="str">
        <f>E23</f>
        <v>Ing. J. Egermaier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165</v>
      </c>
      <c r="D96" s="186"/>
      <c r="E96" s="186"/>
      <c r="F96" s="186"/>
      <c r="G96" s="186"/>
      <c r="H96" s="186"/>
      <c r="I96" s="186"/>
      <c r="J96" s="187" t="s">
        <v>166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167</v>
      </c>
      <c r="D98" s="41"/>
      <c r="E98" s="41"/>
      <c r="F98" s="41"/>
      <c r="G98" s="41"/>
      <c r="H98" s="41"/>
      <c r="I98" s="41"/>
      <c r="J98" s="111">
        <f>J125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168</v>
      </c>
    </row>
    <row r="99" s="9" customFormat="1" ht="24.96" customHeight="1">
      <c r="A99" s="9"/>
      <c r="B99" s="189"/>
      <c r="C99" s="190"/>
      <c r="D99" s="191" t="s">
        <v>169</v>
      </c>
      <c r="E99" s="192"/>
      <c r="F99" s="192"/>
      <c r="G99" s="192"/>
      <c r="H99" s="192"/>
      <c r="I99" s="192"/>
      <c r="J99" s="193">
        <f>J126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4"/>
      <c r="D100" s="196" t="s">
        <v>170</v>
      </c>
      <c r="E100" s="197"/>
      <c r="F100" s="197"/>
      <c r="G100" s="197"/>
      <c r="H100" s="197"/>
      <c r="I100" s="197"/>
      <c r="J100" s="198">
        <f>J127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4"/>
      <c r="D101" s="196" t="s">
        <v>171</v>
      </c>
      <c r="E101" s="197"/>
      <c r="F101" s="197"/>
      <c r="G101" s="197"/>
      <c r="H101" s="197"/>
      <c r="I101" s="197"/>
      <c r="J101" s="198">
        <f>J163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5"/>
      <c r="C102" s="134"/>
      <c r="D102" s="196" t="s">
        <v>172</v>
      </c>
      <c r="E102" s="197"/>
      <c r="F102" s="197"/>
      <c r="G102" s="197"/>
      <c r="H102" s="197"/>
      <c r="I102" s="197"/>
      <c r="J102" s="198">
        <f>J172</f>
        <v>0</v>
      </c>
      <c r="K102" s="134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4"/>
      <c r="D103" s="196" t="s">
        <v>173</v>
      </c>
      <c r="E103" s="197"/>
      <c r="F103" s="197"/>
      <c r="G103" s="197"/>
      <c r="H103" s="197"/>
      <c r="I103" s="197"/>
      <c r="J103" s="198">
        <f>J182</f>
        <v>0</v>
      </c>
      <c r="K103" s="134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174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184" t="str">
        <f>E7</f>
        <v>NAPOJENÍ ROKYCANSKA NA DÁLNICI D5, I. ETAPA</v>
      </c>
      <c r="F113" s="33"/>
      <c r="G113" s="33"/>
      <c r="H113" s="33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1" customFormat="1" ht="12" customHeight="1">
      <c r="B114" s="22"/>
      <c r="C114" s="33" t="s">
        <v>160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184" t="s">
        <v>617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162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30" customHeight="1">
      <c r="A117" s="39"/>
      <c r="B117" s="40"/>
      <c r="C117" s="41"/>
      <c r="D117" s="41"/>
      <c r="E117" s="77" t="str">
        <f>E11</f>
        <v xml:space="preserve">02.3 - SO 302-3  Svodný drén v km 2,673-2,742 - levá strana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F14</f>
        <v>Rokycansko</v>
      </c>
      <c r="G119" s="41"/>
      <c r="H119" s="41"/>
      <c r="I119" s="33" t="s">
        <v>22</v>
      </c>
      <c r="J119" s="80" t="str">
        <f>IF(J14="","",J14)</f>
        <v>26. 4. 2022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E17</f>
        <v xml:space="preserve"> </v>
      </c>
      <c r="G121" s="41"/>
      <c r="H121" s="41"/>
      <c r="I121" s="33" t="s">
        <v>30</v>
      </c>
      <c r="J121" s="37" t="str">
        <f>E23</f>
        <v>Ing. J. Egermaier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IF(E20="","",E20)</f>
        <v>Vyplň údaj</v>
      </c>
      <c r="G122" s="41"/>
      <c r="H122" s="41"/>
      <c r="I122" s="33" t="s">
        <v>33</v>
      </c>
      <c r="J122" s="37" t="str">
        <f>E26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0"/>
      <c r="B124" s="201"/>
      <c r="C124" s="202" t="s">
        <v>175</v>
      </c>
      <c r="D124" s="203" t="s">
        <v>60</v>
      </c>
      <c r="E124" s="203" t="s">
        <v>56</v>
      </c>
      <c r="F124" s="203" t="s">
        <v>57</v>
      </c>
      <c r="G124" s="203" t="s">
        <v>176</v>
      </c>
      <c r="H124" s="203" t="s">
        <v>177</v>
      </c>
      <c r="I124" s="203" t="s">
        <v>178</v>
      </c>
      <c r="J124" s="203" t="s">
        <v>166</v>
      </c>
      <c r="K124" s="204" t="s">
        <v>179</v>
      </c>
      <c r="L124" s="205"/>
      <c r="M124" s="101" t="s">
        <v>1</v>
      </c>
      <c r="N124" s="102" t="s">
        <v>39</v>
      </c>
      <c r="O124" s="102" t="s">
        <v>180</v>
      </c>
      <c r="P124" s="102" t="s">
        <v>181</v>
      </c>
      <c r="Q124" s="102" t="s">
        <v>182</v>
      </c>
      <c r="R124" s="102" t="s">
        <v>183</v>
      </c>
      <c r="S124" s="102" t="s">
        <v>184</v>
      </c>
      <c r="T124" s="103" t="s">
        <v>185</v>
      </c>
      <c r="U124" s="200"/>
      <c r="V124" s="200"/>
      <c r="W124" s="200"/>
      <c r="X124" s="200"/>
      <c r="Y124" s="200"/>
      <c r="Z124" s="200"/>
      <c r="AA124" s="200"/>
      <c r="AB124" s="200"/>
      <c r="AC124" s="200"/>
      <c r="AD124" s="200"/>
      <c r="AE124" s="200"/>
    </row>
    <row r="125" s="2" customFormat="1" ht="22.8" customHeight="1">
      <c r="A125" s="39"/>
      <c r="B125" s="40"/>
      <c r="C125" s="108" t="s">
        <v>186</v>
      </c>
      <c r="D125" s="41"/>
      <c r="E125" s="41"/>
      <c r="F125" s="41"/>
      <c r="G125" s="41"/>
      <c r="H125" s="41"/>
      <c r="I125" s="41"/>
      <c r="J125" s="206">
        <f>BK125</f>
        <v>0</v>
      </c>
      <c r="K125" s="41"/>
      <c r="L125" s="45"/>
      <c r="M125" s="104"/>
      <c r="N125" s="207"/>
      <c r="O125" s="105"/>
      <c r="P125" s="208">
        <f>P126</f>
        <v>0</v>
      </c>
      <c r="Q125" s="105"/>
      <c r="R125" s="208">
        <f>R126</f>
        <v>1.6251100000000001</v>
      </c>
      <c r="S125" s="105"/>
      <c r="T125" s="209">
        <f>T126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74</v>
      </c>
      <c r="AU125" s="18" t="s">
        <v>168</v>
      </c>
      <c r="BK125" s="210">
        <f>BK126</f>
        <v>0</v>
      </c>
    </row>
    <row r="126" s="12" customFormat="1" ht="25.92" customHeight="1">
      <c r="A126" s="12"/>
      <c r="B126" s="211"/>
      <c r="C126" s="212"/>
      <c r="D126" s="213" t="s">
        <v>74</v>
      </c>
      <c r="E126" s="214" t="s">
        <v>187</v>
      </c>
      <c r="F126" s="214" t="s">
        <v>188</v>
      </c>
      <c r="G126" s="212"/>
      <c r="H126" s="212"/>
      <c r="I126" s="215"/>
      <c r="J126" s="216">
        <f>BK126</f>
        <v>0</v>
      </c>
      <c r="K126" s="212"/>
      <c r="L126" s="217"/>
      <c r="M126" s="218"/>
      <c r="N126" s="219"/>
      <c r="O126" s="219"/>
      <c r="P126" s="220">
        <f>P127+P163+P172+P182</f>
        <v>0</v>
      </c>
      <c r="Q126" s="219"/>
      <c r="R126" s="220">
        <f>R127+R163+R172+R182</f>
        <v>1.6251100000000001</v>
      </c>
      <c r="S126" s="219"/>
      <c r="T126" s="221">
        <f>T127+T163+T172+T182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2" t="s">
        <v>82</v>
      </c>
      <c r="AT126" s="223" t="s">
        <v>74</v>
      </c>
      <c r="AU126" s="223" t="s">
        <v>75</v>
      </c>
      <c r="AY126" s="222" t="s">
        <v>189</v>
      </c>
      <c r="BK126" s="224">
        <f>BK127+BK163+BK172+BK182</f>
        <v>0</v>
      </c>
    </row>
    <row r="127" s="12" customFormat="1" ht="22.8" customHeight="1">
      <c r="A127" s="12"/>
      <c r="B127" s="211"/>
      <c r="C127" s="212"/>
      <c r="D127" s="213" t="s">
        <v>74</v>
      </c>
      <c r="E127" s="225" t="s">
        <v>82</v>
      </c>
      <c r="F127" s="225" t="s">
        <v>190</v>
      </c>
      <c r="G127" s="212"/>
      <c r="H127" s="212"/>
      <c r="I127" s="215"/>
      <c r="J127" s="226">
        <f>BK127</f>
        <v>0</v>
      </c>
      <c r="K127" s="212"/>
      <c r="L127" s="217"/>
      <c r="M127" s="218"/>
      <c r="N127" s="219"/>
      <c r="O127" s="219"/>
      <c r="P127" s="220">
        <f>SUM(P128:P162)</f>
        <v>0</v>
      </c>
      <c r="Q127" s="219"/>
      <c r="R127" s="220">
        <f>SUM(R128:R162)</f>
        <v>0</v>
      </c>
      <c r="S127" s="219"/>
      <c r="T127" s="221">
        <f>SUM(T128:T162)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2" t="s">
        <v>82</v>
      </c>
      <c r="AT127" s="223" t="s">
        <v>74</v>
      </c>
      <c r="AU127" s="223" t="s">
        <v>82</v>
      </c>
      <c r="AY127" s="222" t="s">
        <v>189</v>
      </c>
      <c r="BK127" s="224">
        <f>SUM(BK128:BK162)</f>
        <v>0</v>
      </c>
    </row>
    <row r="128" s="2" customFormat="1" ht="24.15" customHeight="1">
      <c r="A128" s="39"/>
      <c r="B128" s="40"/>
      <c r="C128" s="227" t="s">
        <v>82</v>
      </c>
      <c r="D128" s="227" t="s">
        <v>191</v>
      </c>
      <c r="E128" s="228" t="s">
        <v>192</v>
      </c>
      <c r="F128" s="229" t="s">
        <v>193</v>
      </c>
      <c r="G128" s="230" t="s">
        <v>194</v>
      </c>
      <c r="H128" s="231">
        <v>20</v>
      </c>
      <c r="I128" s="232"/>
      <c r="J128" s="231">
        <f>ROUND(I128*H128,2)</f>
        <v>0</v>
      </c>
      <c r="K128" s="229" t="s">
        <v>195</v>
      </c>
      <c r="L128" s="45"/>
      <c r="M128" s="233" t="s">
        <v>1</v>
      </c>
      <c r="N128" s="234" t="s">
        <v>40</v>
      </c>
      <c r="O128" s="92"/>
      <c r="P128" s="235">
        <f>O128*H128</f>
        <v>0</v>
      </c>
      <c r="Q128" s="235">
        <v>0</v>
      </c>
      <c r="R128" s="235">
        <f>Q128*H128</f>
        <v>0</v>
      </c>
      <c r="S128" s="235">
        <v>0</v>
      </c>
      <c r="T128" s="236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7" t="s">
        <v>196</v>
      </c>
      <c r="AT128" s="237" t="s">
        <v>191</v>
      </c>
      <c r="AU128" s="237" t="s">
        <v>84</v>
      </c>
      <c r="AY128" s="18" t="s">
        <v>189</v>
      </c>
      <c r="BE128" s="238">
        <f>IF(N128="základní",J128,0)</f>
        <v>0</v>
      </c>
      <c r="BF128" s="238">
        <f>IF(N128="snížená",J128,0)</f>
        <v>0</v>
      </c>
      <c r="BG128" s="238">
        <f>IF(N128="zákl. přenesená",J128,0)</f>
        <v>0</v>
      </c>
      <c r="BH128" s="238">
        <f>IF(N128="sníž. přenesená",J128,0)</f>
        <v>0</v>
      </c>
      <c r="BI128" s="238">
        <f>IF(N128="nulová",J128,0)</f>
        <v>0</v>
      </c>
      <c r="BJ128" s="18" t="s">
        <v>82</v>
      </c>
      <c r="BK128" s="238">
        <f>ROUND(I128*H128,2)</f>
        <v>0</v>
      </c>
      <c r="BL128" s="18" t="s">
        <v>196</v>
      </c>
      <c r="BM128" s="237" t="s">
        <v>679</v>
      </c>
    </row>
    <row r="129" s="13" customFormat="1">
      <c r="A129" s="13"/>
      <c r="B129" s="239"/>
      <c r="C129" s="240"/>
      <c r="D129" s="241" t="s">
        <v>198</v>
      </c>
      <c r="E129" s="242" t="s">
        <v>1</v>
      </c>
      <c r="F129" s="243" t="s">
        <v>620</v>
      </c>
      <c r="G129" s="240"/>
      <c r="H129" s="244">
        <v>20</v>
      </c>
      <c r="I129" s="245"/>
      <c r="J129" s="240"/>
      <c r="K129" s="240"/>
      <c r="L129" s="246"/>
      <c r="M129" s="247"/>
      <c r="N129" s="248"/>
      <c r="O129" s="248"/>
      <c r="P129" s="248"/>
      <c r="Q129" s="248"/>
      <c r="R129" s="248"/>
      <c r="S129" s="248"/>
      <c r="T129" s="249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50" t="s">
        <v>198</v>
      </c>
      <c r="AU129" s="250" t="s">
        <v>84</v>
      </c>
      <c r="AV129" s="13" t="s">
        <v>84</v>
      </c>
      <c r="AW129" s="13" t="s">
        <v>32</v>
      </c>
      <c r="AX129" s="13" t="s">
        <v>82</v>
      </c>
      <c r="AY129" s="250" t="s">
        <v>189</v>
      </c>
    </row>
    <row r="130" s="2" customFormat="1" ht="33" customHeight="1">
      <c r="A130" s="39"/>
      <c r="B130" s="40"/>
      <c r="C130" s="227" t="s">
        <v>84</v>
      </c>
      <c r="D130" s="227" t="s">
        <v>191</v>
      </c>
      <c r="E130" s="228" t="s">
        <v>200</v>
      </c>
      <c r="F130" s="229" t="s">
        <v>201</v>
      </c>
      <c r="G130" s="230" t="s">
        <v>202</v>
      </c>
      <c r="H130" s="231">
        <v>41.600000000000001</v>
      </c>
      <c r="I130" s="232"/>
      <c r="J130" s="231">
        <f>ROUND(I130*H130,2)</f>
        <v>0</v>
      </c>
      <c r="K130" s="229" t="s">
        <v>195</v>
      </c>
      <c r="L130" s="45"/>
      <c r="M130" s="233" t="s">
        <v>1</v>
      </c>
      <c r="N130" s="234" t="s">
        <v>40</v>
      </c>
      <c r="O130" s="92"/>
      <c r="P130" s="235">
        <f>O130*H130</f>
        <v>0</v>
      </c>
      <c r="Q130" s="235">
        <v>0</v>
      </c>
      <c r="R130" s="235">
        <f>Q130*H130</f>
        <v>0</v>
      </c>
      <c r="S130" s="235">
        <v>0</v>
      </c>
      <c r="T130" s="236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7" t="s">
        <v>196</v>
      </c>
      <c r="AT130" s="237" t="s">
        <v>191</v>
      </c>
      <c r="AU130" s="237" t="s">
        <v>84</v>
      </c>
      <c r="AY130" s="18" t="s">
        <v>189</v>
      </c>
      <c r="BE130" s="238">
        <f>IF(N130="základní",J130,0)</f>
        <v>0</v>
      </c>
      <c r="BF130" s="238">
        <f>IF(N130="snížená",J130,0)</f>
        <v>0</v>
      </c>
      <c r="BG130" s="238">
        <f>IF(N130="zákl. přenesená",J130,0)</f>
        <v>0</v>
      </c>
      <c r="BH130" s="238">
        <f>IF(N130="sníž. přenesená",J130,0)</f>
        <v>0</v>
      </c>
      <c r="BI130" s="238">
        <f>IF(N130="nulová",J130,0)</f>
        <v>0</v>
      </c>
      <c r="BJ130" s="18" t="s">
        <v>82</v>
      </c>
      <c r="BK130" s="238">
        <f>ROUND(I130*H130,2)</f>
        <v>0</v>
      </c>
      <c r="BL130" s="18" t="s">
        <v>196</v>
      </c>
      <c r="BM130" s="237" t="s">
        <v>680</v>
      </c>
    </row>
    <row r="131" s="14" customFormat="1">
      <c r="A131" s="14"/>
      <c r="B131" s="251"/>
      <c r="C131" s="252"/>
      <c r="D131" s="241" t="s">
        <v>198</v>
      </c>
      <c r="E131" s="253" t="s">
        <v>1</v>
      </c>
      <c r="F131" s="254" t="s">
        <v>681</v>
      </c>
      <c r="G131" s="252"/>
      <c r="H131" s="253" t="s">
        <v>1</v>
      </c>
      <c r="I131" s="255"/>
      <c r="J131" s="252"/>
      <c r="K131" s="252"/>
      <c r="L131" s="256"/>
      <c r="M131" s="257"/>
      <c r="N131" s="258"/>
      <c r="O131" s="258"/>
      <c r="P131" s="258"/>
      <c r="Q131" s="258"/>
      <c r="R131" s="258"/>
      <c r="S131" s="258"/>
      <c r="T131" s="259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60" t="s">
        <v>198</v>
      </c>
      <c r="AU131" s="260" t="s">
        <v>84</v>
      </c>
      <c r="AV131" s="14" t="s">
        <v>82</v>
      </c>
      <c r="AW131" s="14" t="s">
        <v>32</v>
      </c>
      <c r="AX131" s="14" t="s">
        <v>75</v>
      </c>
      <c r="AY131" s="260" t="s">
        <v>189</v>
      </c>
    </row>
    <row r="132" s="14" customFormat="1">
      <c r="A132" s="14"/>
      <c r="B132" s="251"/>
      <c r="C132" s="252"/>
      <c r="D132" s="241" t="s">
        <v>198</v>
      </c>
      <c r="E132" s="253" t="s">
        <v>1</v>
      </c>
      <c r="F132" s="254" t="s">
        <v>205</v>
      </c>
      <c r="G132" s="252"/>
      <c r="H132" s="253" t="s">
        <v>1</v>
      </c>
      <c r="I132" s="255"/>
      <c r="J132" s="252"/>
      <c r="K132" s="252"/>
      <c r="L132" s="256"/>
      <c r="M132" s="257"/>
      <c r="N132" s="258"/>
      <c r="O132" s="258"/>
      <c r="P132" s="258"/>
      <c r="Q132" s="258"/>
      <c r="R132" s="258"/>
      <c r="S132" s="258"/>
      <c r="T132" s="259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60" t="s">
        <v>198</v>
      </c>
      <c r="AU132" s="260" t="s">
        <v>84</v>
      </c>
      <c r="AV132" s="14" t="s">
        <v>82</v>
      </c>
      <c r="AW132" s="14" t="s">
        <v>32</v>
      </c>
      <c r="AX132" s="14" t="s">
        <v>75</v>
      </c>
      <c r="AY132" s="260" t="s">
        <v>189</v>
      </c>
    </row>
    <row r="133" s="13" customFormat="1">
      <c r="A133" s="13"/>
      <c r="B133" s="239"/>
      <c r="C133" s="240"/>
      <c r="D133" s="241" t="s">
        <v>198</v>
      </c>
      <c r="E133" s="242" t="s">
        <v>1</v>
      </c>
      <c r="F133" s="243" t="s">
        <v>682</v>
      </c>
      <c r="G133" s="240"/>
      <c r="H133" s="244">
        <v>37.600000000000001</v>
      </c>
      <c r="I133" s="245"/>
      <c r="J133" s="240"/>
      <c r="K133" s="240"/>
      <c r="L133" s="246"/>
      <c r="M133" s="247"/>
      <c r="N133" s="248"/>
      <c r="O133" s="248"/>
      <c r="P133" s="248"/>
      <c r="Q133" s="248"/>
      <c r="R133" s="248"/>
      <c r="S133" s="248"/>
      <c r="T133" s="249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0" t="s">
        <v>198</v>
      </c>
      <c r="AU133" s="250" t="s">
        <v>84</v>
      </c>
      <c r="AV133" s="13" t="s">
        <v>84</v>
      </c>
      <c r="AW133" s="13" t="s">
        <v>32</v>
      </c>
      <c r="AX133" s="13" t="s">
        <v>75</v>
      </c>
      <c r="AY133" s="250" t="s">
        <v>189</v>
      </c>
    </row>
    <row r="134" s="14" customFormat="1">
      <c r="A134" s="14"/>
      <c r="B134" s="251"/>
      <c r="C134" s="252"/>
      <c r="D134" s="241" t="s">
        <v>198</v>
      </c>
      <c r="E134" s="253" t="s">
        <v>1</v>
      </c>
      <c r="F134" s="254" t="s">
        <v>207</v>
      </c>
      <c r="G134" s="252"/>
      <c r="H134" s="253" t="s">
        <v>1</v>
      </c>
      <c r="I134" s="255"/>
      <c r="J134" s="252"/>
      <c r="K134" s="252"/>
      <c r="L134" s="256"/>
      <c r="M134" s="257"/>
      <c r="N134" s="258"/>
      <c r="O134" s="258"/>
      <c r="P134" s="258"/>
      <c r="Q134" s="258"/>
      <c r="R134" s="258"/>
      <c r="S134" s="258"/>
      <c r="T134" s="259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60" t="s">
        <v>198</v>
      </c>
      <c r="AU134" s="260" t="s">
        <v>84</v>
      </c>
      <c r="AV134" s="14" t="s">
        <v>82</v>
      </c>
      <c r="AW134" s="14" t="s">
        <v>32</v>
      </c>
      <c r="AX134" s="14" t="s">
        <v>75</v>
      </c>
      <c r="AY134" s="260" t="s">
        <v>189</v>
      </c>
    </row>
    <row r="135" s="13" customFormat="1">
      <c r="A135" s="13"/>
      <c r="B135" s="239"/>
      <c r="C135" s="240"/>
      <c r="D135" s="241" t="s">
        <v>198</v>
      </c>
      <c r="E135" s="242" t="s">
        <v>1</v>
      </c>
      <c r="F135" s="243" t="s">
        <v>418</v>
      </c>
      <c r="G135" s="240"/>
      <c r="H135" s="244">
        <v>1</v>
      </c>
      <c r="I135" s="245"/>
      <c r="J135" s="240"/>
      <c r="K135" s="240"/>
      <c r="L135" s="246"/>
      <c r="M135" s="247"/>
      <c r="N135" s="248"/>
      <c r="O135" s="248"/>
      <c r="P135" s="248"/>
      <c r="Q135" s="248"/>
      <c r="R135" s="248"/>
      <c r="S135" s="248"/>
      <c r="T135" s="249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0" t="s">
        <v>198</v>
      </c>
      <c r="AU135" s="250" t="s">
        <v>84</v>
      </c>
      <c r="AV135" s="13" t="s">
        <v>84</v>
      </c>
      <c r="AW135" s="13" t="s">
        <v>32</v>
      </c>
      <c r="AX135" s="13" t="s">
        <v>75</v>
      </c>
      <c r="AY135" s="250" t="s">
        <v>189</v>
      </c>
    </row>
    <row r="136" s="14" customFormat="1">
      <c r="A136" s="14"/>
      <c r="B136" s="251"/>
      <c r="C136" s="252"/>
      <c r="D136" s="241" t="s">
        <v>198</v>
      </c>
      <c r="E136" s="253" t="s">
        <v>1</v>
      </c>
      <c r="F136" s="254" t="s">
        <v>209</v>
      </c>
      <c r="G136" s="252"/>
      <c r="H136" s="253" t="s">
        <v>1</v>
      </c>
      <c r="I136" s="255"/>
      <c r="J136" s="252"/>
      <c r="K136" s="252"/>
      <c r="L136" s="256"/>
      <c r="M136" s="257"/>
      <c r="N136" s="258"/>
      <c r="O136" s="258"/>
      <c r="P136" s="258"/>
      <c r="Q136" s="258"/>
      <c r="R136" s="258"/>
      <c r="S136" s="258"/>
      <c r="T136" s="259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60" t="s">
        <v>198</v>
      </c>
      <c r="AU136" s="260" t="s">
        <v>84</v>
      </c>
      <c r="AV136" s="14" t="s">
        <v>82</v>
      </c>
      <c r="AW136" s="14" t="s">
        <v>32</v>
      </c>
      <c r="AX136" s="14" t="s">
        <v>75</v>
      </c>
      <c r="AY136" s="260" t="s">
        <v>189</v>
      </c>
    </row>
    <row r="137" s="13" customFormat="1">
      <c r="A137" s="13"/>
      <c r="B137" s="239"/>
      <c r="C137" s="240"/>
      <c r="D137" s="241" t="s">
        <v>198</v>
      </c>
      <c r="E137" s="242" t="s">
        <v>1</v>
      </c>
      <c r="F137" s="243" t="s">
        <v>683</v>
      </c>
      <c r="G137" s="240"/>
      <c r="H137" s="244">
        <v>3</v>
      </c>
      <c r="I137" s="245"/>
      <c r="J137" s="240"/>
      <c r="K137" s="240"/>
      <c r="L137" s="246"/>
      <c r="M137" s="247"/>
      <c r="N137" s="248"/>
      <c r="O137" s="248"/>
      <c r="P137" s="248"/>
      <c r="Q137" s="248"/>
      <c r="R137" s="248"/>
      <c r="S137" s="248"/>
      <c r="T137" s="249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0" t="s">
        <v>198</v>
      </c>
      <c r="AU137" s="250" t="s">
        <v>84</v>
      </c>
      <c r="AV137" s="13" t="s">
        <v>84</v>
      </c>
      <c r="AW137" s="13" t="s">
        <v>32</v>
      </c>
      <c r="AX137" s="13" t="s">
        <v>75</v>
      </c>
      <c r="AY137" s="250" t="s">
        <v>189</v>
      </c>
    </row>
    <row r="138" s="15" customFormat="1">
      <c r="A138" s="15"/>
      <c r="B138" s="261"/>
      <c r="C138" s="262"/>
      <c r="D138" s="241" t="s">
        <v>198</v>
      </c>
      <c r="E138" s="263" t="s">
        <v>1</v>
      </c>
      <c r="F138" s="264" t="s">
        <v>211</v>
      </c>
      <c r="G138" s="262"/>
      <c r="H138" s="265">
        <v>41.600000000000001</v>
      </c>
      <c r="I138" s="266"/>
      <c r="J138" s="262"/>
      <c r="K138" s="262"/>
      <c r="L138" s="267"/>
      <c r="M138" s="268"/>
      <c r="N138" s="269"/>
      <c r="O138" s="269"/>
      <c r="P138" s="269"/>
      <c r="Q138" s="269"/>
      <c r="R138" s="269"/>
      <c r="S138" s="269"/>
      <c r="T138" s="270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71" t="s">
        <v>198</v>
      </c>
      <c r="AU138" s="271" t="s">
        <v>84</v>
      </c>
      <c r="AV138" s="15" t="s">
        <v>196</v>
      </c>
      <c r="AW138" s="15" t="s">
        <v>32</v>
      </c>
      <c r="AX138" s="15" t="s">
        <v>82</v>
      </c>
      <c r="AY138" s="271" t="s">
        <v>189</v>
      </c>
    </row>
    <row r="139" s="2" customFormat="1" ht="24.15" customHeight="1">
      <c r="A139" s="39"/>
      <c r="B139" s="40"/>
      <c r="C139" s="227" t="s">
        <v>212</v>
      </c>
      <c r="D139" s="227" t="s">
        <v>191</v>
      </c>
      <c r="E139" s="228" t="s">
        <v>213</v>
      </c>
      <c r="F139" s="229" t="s">
        <v>214</v>
      </c>
      <c r="G139" s="230" t="s">
        <v>202</v>
      </c>
      <c r="H139" s="231">
        <v>26.699999999999999</v>
      </c>
      <c r="I139" s="232"/>
      <c r="J139" s="231">
        <f>ROUND(I139*H139,2)</f>
        <v>0</v>
      </c>
      <c r="K139" s="229" t="s">
        <v>195</v>
      </c>
      <c r="L139" s="45"/>
      <c r="M139" s="233" t="s">
        <v>1</v>
      </c>
      <c r="N139" s="234" t="s">
        <v>40</v>
      </c>
      <c r="O139" s="92"/>
      <c r="P139" s="235">
        <f>O139*H139</f>
        <v>0</v>
      </c>
      <c r="Q139" s="235">
        <v>0</v>
      </c>
      <c r="R139" s="235">
        <f>Q139*H139</f>
        <v>0</v>
      </c>
      <c r="S139" s="235">
        <v>0</v>
      </c>
      <c r="T139" s="236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7" t="s">
        <v>196</v>
      </c>
      <c r="AT139" s="237" t="s">
        <v>191</v>
      </c>
      <c r="AU139" s="237" t="s">
        <v>84</v>
      </c>
      <c r="AY139" s="18" t="s">
        <v>189</v>
      </c>
      <c r="BE139" s="238">
        <f>IF(N139="základní",J139,0)</f>
        <v>0</v>
      </c>
      <c r="BF139" s="238">
        <f>IF(N139="snížená",J139,0)</f>
        <v>0</v>
      </c>
      <c r="BG139" s="238">
        <f>IF(N139="zákl. přenesená",J139,0)</f>
        <v>0</v>
      </c>
      <c r="BH139" s="238">
        <f>IF(N139="sníž. přenesená",J139,0)</f>
        <v>0</v>
      </c>
      <c r="BI139" s="238">
        <f>IF(N139="nulová",J139,0)</f>
        <v>0</v>
      </c>
      <c r="BJ139" s="18" t="s">
        <v>82</v>
      </c>
      <c r="BK139" s="238">
        <f>ROUND(I139*H139,2)</f>
        <v>0</v>
      </c>
      <c r="BL139" s="18" t="s">
        <v>196</v>
      </c>
      <c r="BM139" s="237" t="s">
        <v>684</v>
      </c>
    </row>
    <row r="140" s="13" customFormat="1">
      <c r="A140" s="13"/>
      <c r="B140" s="239"/>
      <c r="C140" s="240"/>
      <c r="D140" s="241" t="s">
        <v>198</v>
      </c>
      <c r="E140" s="242" t="s">
        <v>1</v>
      </c>
      <c r="F140" s="243" t="s">
        <v>685</v>
      </c>
      <c r="G140" s="240"/>
      <c r="H140" s="244">
        <v>41.600000000000001</v>
      </c>
      <c r="I140" s="245"/>
      <c r="J140" s="240"/>
      <c r="K140" s="240"/>
      <c r="L140" s="246"/>
      <c r="M140" s="247"/>
      <c r="N140" s="248"/>
      <c r="O140" s="248"/>
      <c r="P140" s="248"/>
      <c r="Q140" s="248"/>
      <c r="R140" s="248"/>
      <c r="S140" s="248"/>
      <c r="T140" s="249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0" t="s">
        <v>198</v>
      </c>
      <c r="AU140" s="250" t="s">
        <v>84</v>
      </c>
      <c r="AV140" s="13" t="s">
        <v>84</v>
      </c>
      <c r="AW140" s="13" t="s">
        <v>32</v>
      </c>
      <c r="AX140" s="13" t="s">
        <v>75</v>
      </c>
      <c r="AY140" s="250" t="s">
        <v>189</v>
      </c>
    </row>
    <row r="141" s="14" customFormat="1">
      <c r="A141" s="14"/>
      <c r="B141" s="251"/>
      <c r="C141" s="252"/>
      <c r="D141" s="241" t="s">
        <v>198</v>
      </c>
      <c r="E141" s="253" t="s">
        <v>1</v>
      </c>
      <c r="F141" s="254" t="s">
        <v>217</v>
      </c>
      <c r="G141" s="252"/>
      <c r="H141" s="253" t="s">
        <v>1</v>
      </c>
      <c r="I141" s="255"/>
      <c r="J141" s="252"/>
      <c r="K141" s="252"/>
      <c r="L141" s="256"/>
      <c r="M141" s="257"/>
      <c r="N141" s="258"/>
      <c r="O141" s="258"/>
      <c r="P141" s="258"/>
      <c r="Q141" s="258"/>
      <c r="R141" s="258"/>
      <c r="S141" s="258"/>
      <c r="T141" s="259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0" t="s">
        <v>198</v>
      </c>
      <c r="AU141" s="260" t="s">
        <v>84</v>
      </c>
      <c r="AV141" s="14" t="s">
        <v>82</v>
      </c>
      <c r="AW141" s="14" t="s">
        <v>32</v>
      </c>
      <c r="AX141" s="14" t="s">
        <v>75</v>
      </c>
      <c r="AY141" s="260" t="s">
        <v>189</v>
      </c>
    </row>
    <row r="142" s="13" customFormat="1">
      <c r="A142" s="13"/>
      <c r="B142" s="239"/>
      <c r="C142" s="240"/>
      <c r="D142" s="241" t="s">
        <v>198</v>
      </c>
      <c r="E142" s="242" t="s">
        <v>1</v>
      </c>
      <c r="F142" s="243" t="s">
        <v>686</v>
      </c>
      <c r="G142" s="240"/>
      <c r="H142" s="244">
        <v>-3.5</v>
      </c>
      <c r="I142" s="245"/>
      <c r="J142" s="240"/>
      <c r="K142" s="240"/>
      <c r="L142" s="246"/>
      <c r="M142" s="247"/>
      <c r="N142" s="248"/>
      <c r="O142" s="248"/>
      <c r="P142" s="248"/>
      <c r="Q142" s="248"/>
      <c r="R142" s="248"/>
      <c r="S142" s="248"/>
      <c r="T142" s="249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0" t="s">
        <v>198</v>
      </c>
      <c r="AU142" s="250" t="s">
        <v>84</v>
      </c>
      <c r="AV142" s="13" t="s">
        <v>84</v>
      </c>
      <c r="AW142" s="13" t="s">
        <v>32</v>
      </c>
      <c r="AX142" s="13" t="s">
        <v>75</v>
      </c>
      <c r="AY142" s="250" t="s">
        <v>189</v>
      </c>
    </row>
    <row r="143" s="14" customFormat="1">
      <c r="A143" s="14"/>
      <c r="B143" s="251"/>
      <c r="C143" s="252"/>
      <c r="D143" s="241" t="s">
        <v>198</v>
      </c>
      <c r="E143" s="253" t="s">
        <v>1</v>
      </c>
      <c r="F143" s="254" t="s">
        <v>219</v>
      </c>
      <c r="G143" s="252"/>
      <c r="H143" s="253" t="s">
        <v>1</v>
      </c>
      <c r="I143" s="255"/>
      <c r="J143" s="252"/>
      <c r="K143" s="252"/>
      <c r="L143" s="256"/>
      <c r="M143" s="257"/>
      <c r="N143" s="258"/>
      <c r="O143" s="258"/>
      <c r="P143" s="258"/>
      <c r="Q143" s="258"/>
      <c r="R143" s="258"/>
      <c r="S143" s="258"/>
      <c r="T143" s="259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0" t="s">
        <v>198</v>
      </c>
      <c r="AU143" s="260" t="s">
        <v>84</v>
      </c>
      <c r="AV143" s="14" t="s">
        <v>82</v>
      </c>
      <c r="AW143" s="14" t="s">
        <v>32</v>
      </c>
      <c r="AX143" s="14" t="s">
        <v>75</v>
      </c>
      <c r="AY143" s="260" t="s">
        <v>189</v>
      </c>
    </row>
    <row r="144" s="13" customFormat="1">
      <c r="A144" s="13"/>
      <c r="B144" s="239"/>
      <c r="C144" s="240"/>
      <c r="D144" s="241" t="s">
        <v>198</v>
      </c>
      <c r="E144" s="242" t="s">
        <v>1</v>
      </c>
      <c r="F144" s="243" t="s">
        <v>687</v>
      </c>
      <c r="G144" s="240"/>
      <c r="H144" s="244">
        <v>-10.4</v>
      </c>
      <c r="I144" s="245"/>
      <c r="J144" s="240"/>
      <c r="K144" s="240"/>
      <c r="L144" s="246"/>
      <c r="M144" s="247"/>
      <c r="N144" s="248"/>
      <c r="O144" s="248"/>
      <c r="P144" s="248"/>
      <c r="Q144" s="248"/>
      <c r="R144" s="248"/>
      <c r="S144" s="248"/>
      <c r="T144" s="249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0" t="s">
        <v>198</v>
      </c>
      <c r="AU144" s="250" t="s">
        <v>84</v>
      </c>
      <c r="AV144" s="13" t="s">
        <v>84</v>
      </c>
      <c r="AW144" s="13" t="s">
        <v>32</v>
      </c>
      <c r="AX144" s="13" t="s">
        <v>75</v>
      </c>
      <c r="AY144" s="250" t="s">
        <v>189</v>
      </c>
    </row>
    <row r="145" s="14" customFormat="1">
      <c r="A145" s="14"/>
      <c r="B145" s="251"/>
      <c r="C145" s="252"/>
      <c r="D145" s="241" t="s">
        <v>198</v>
      </c>
      <c r="E145" s="253" t="s">
        <v>1</v>
      </c>
      <c r="F145" s="254" t="s">
        <v>221</v>
      </c>
      <c r="G145" s="252"/>
      <c r="H145" s="253" t="s">
        <v>1</v>
      </c>
      <c r="I145" s="255"/>
      <c r="J145" s="252"/>
      <c r="K145" s="252"/>
      <c r="L145" s="256"/>
      <c r="M145" s="257"/>
      <c r="N145" s="258"/>
      <c r="O145" s="258"/>
      <c r="P145" s="258"/>
      <c r="Q145" s="258"/>
      <c r="R145" s="258"/>
      <c r="S145" s="258"/>
      <c r="T145" s="259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0" t="s">
        <v>198</v>
      </c>
      <c r="AU145" s="260" t="s">
        <v>84</v>
      </c>
      <c r="AV145" s="14" t="s">
        <v>82</v>
      </c>
      <c r="AW145" s="14" t="s">
        <v>32</v>
      </c>
      <c r="AX145" s="14" t="s">
        <v>75</v>
      </c>
      <c r="AY145" s="260" t="s">
        <v>189</v>
      </c>
    </row>
    <row r="146" s="13" customFormat="1">
      <c r="A146" s="13"/>
      <c r="B146" s="239"/>
      <c r="C146" s="240"/>
      <c r="D146" s="241" t="s">
        <v>198</v>
      </c>
      <c r="E146" s="242" t="s">
        <v>1</v>
      </c>
      <c r="F146" s="243" t="s">
        <v>425</v>
      </c>
      <c r="G146" s="240"/>
      <c r="H146" s="244">
        <v>-1</v>
      </c>
      <c r="I146" s="245"/>
      <c r="J146" s="240"/>
      <c r="K146" s="240"/>
      <c r="L146" s="246"/>
      <c r="M146" s="247"/>
      <c r="N146" s="248"/>
      <c r="O146" s="248"/>
      <c r="P146" s="248"/>
      <c r="Q146" s="248"/>
      <c r="R146" s="248"/>
      <c r="S146" s="248"/>
      <c r="T146" s="249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0" t="s">
        <v>198</v>
      </c>
      <c r="AU146" s="250" t="s">
        <v>84</v>
      </c>
      <c r="AV146" s="13" t="s">
        <v>84</v>
      </c>
      <c r="AW146" s="13" t="s">
        <v>32</v>
      </c>
      <c r="AX146" s="13" t="s">
        <v>75</v>
      </c>
      <c r="AY146" s="250" t="s">
        <v>189</v>
      </c>
    </row>
    <row r="147" s="16" customFormat="1">
      <c r="A147" s="16"/>
      <c r="B147" s="272"/>
      <c r="C147" s="273"/>
      <c r="D147" s="241" t="s">
        <v>198</v>
      </c>
      <c r="E147" s="274" t="s">
        <v>1</v>
      </c>
      <c r="F147" s="275" t="s">
        <v>223</v>
      </c>
      <c r="G147" s="273"/>
      <c r="H147" s="276">
        <v>26.700000000000003</v>
      </c>
      <c r="I147" s="277"/>
      <c r="J147" s="273"/>
      <c r="K147" s="273"/>
      <c r="L147" s="278"/>
      <c r="M147" s="279"/>
      <c r="N147" s="280"/>
      <c r="O147" s="280"/>
      <c r="P147" s="280"/>
      <c r="Q147" s="280"/>
      <c r="R147" s="280"/>
      <c r="S147" s="280"/>
      <c r="T147" s="281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T147" s="282" t="s">
        <v>198</v>
      </c>
      <c r="AU147" s="282" t="s">
        <v>84</v>
      </c>
      <c r="AV147" s="16" t="s">
        <v>212</v>
      </c>
      <c r="AW147" s="16" t="s">
        <v>32</v>
      </c>
      <c r="AX147" s="16" t="s">
        <v>75</v>
      </c>
      <c r="AY147" s="282" t="s">
        <v>189</v>
      </c>
    </row>
    <row r="148" s="14" customFormat="1">
      <c r="A148" s="14"/>
      <c r="B148" s="251"/>
      <c r="C148" s="252"/>
      <c r="D148" s="241" t="s">
        <v>198</v>
      </c>
      <c r="E148" s="253" t="s">
        <v>1</v>
      </c>
      <c r="F148" s="254" t="s">
        <v>688</v>
      </c>
      <c r="G148" s="252"/>
      <c r="H148" s="253" t="s">
        <v>1</v>
      </c>
      <c r="I148" s="255"/>
      <c r="J148" s="252"/>
      <c r="K148" s="252"/>
      <c r="L148" s="256"/>
      <c r="M148" s="257"/>
      <c r="N148" s="258"/>
      <c r="O148" s="258"/>
      <c r="P148" s="258"/>
      <c r="Q148" s="258"/>
      <c r="R148" s="258"/>
      <c r="S148" s="258"/>
      <c r="T148" s="259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0" t="s">
        <v>198</v>
      </c>
      <c r="AU148" s="260" t="s">
        <v>84</v>
      </c>
      <c r="AV148" s="14" t="s">
        <v>82</v>
      </c>
      <c r="AW148" s="14" t="s">
        <v>32</v>
      </c>
      <c r="AX148" s="14" t="s">
        <v>75</v>
      </c>
      <c r="AY148" s="260" t="s">
        <v>189</v>
      </c>
    </row>
    <row r="149" s="15" customFormat="1">
      <c r="A149" s="15"/>
      <c r="B149" s="261"/>
      <c r="C149" s="262"/>
      <c r="D149" s="241" t="s">
        <v>198</v>
      </c>
      <c r="E149" s="263" t="s">
        <v>1</v>
      </c>
      <c r="F149" s="264" t="s">
        <v>211</v>
      </c>
      <c r="G149" s="262"/>
      <c r="H149" s="265">
        <v>26.700000000000003</v>
      </c>
      <c r="I149" s="266"/>
      <c r="J149" s="262"/>
      <c r="K149" s="262"/>
      <c r="L149" s="267"/>
      <c r="M149" s="268"/>
      <c r="N149" s="269"/>
      <c r="O149" s="269"/>
      <c r="P149" s="269"/>
      <c r="Q149" s="269"/>
      <c r="R149" s="269"/>
      <c r="S149" s="269"/>
      <c r="T149" s="270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71" t="s">
        <v>198</v>
      </c>
      <c r="AU149" s="271" t="s">
        <v>84</v>
      </c>
      <c r="AV149" s="15" t="s">
        <v>196</v>
      </c>
      <c r="AW149" s="15" t="s">
        <v>32</v>
      </c>
      <c r="AX149" s="15" t="s">
        <v>82</v>
      </c>
      <c r="AY149" s="271" t="s">
        <v>189</v>
      </c>
    </row>
    <row r="150" s="2" customFormat="1" ht="16.5" customHeight="1">
      <c r="A150" s="39"/>
      <c r="B150" s="40"/>
      <c r="C150" s="227" t="s">
        <v>196</v>
      </c>
      <c r="D150" s="227" t="s">
        <v>191</v>
      </c>
      <c r="E150" s="228" t="s">
        <v>225</v>
      </c>
      <c r="F150" s="229" t="s">
        <v>226</v>
      </c>
      <c r="G150" s="230" t="s">
        <v>202</v>
      </c>
      <c r="H150" s="231">
        <v>10.4</v>
      </c>
      <c r="I150" s="232"/>
      <c r="J150" s="231">
        <f>ROUND(I150*H150,2)</f>
        <v>0</v>
      </c>
      <c r="K150" s="229" t="s">
        <v>195</v>
      </c>
      <c r="L150" s="45"/>
      <c r="M150" s="233" t="s">
        <v>1</v>
      </c>
      <c r="N150" s="234" t="s">
        <v>40</v>
      </c>
      <c r="O150" s="92"/>
      <c r="P150" s="235">
        <f>O150*H150</f>
        <v>0</v>
      </c>
      <c r="Q150" s="235">
        <v>0</v>
      </c>
      <c r="R150" s="235">
        <f>Q150*H150</f>
        <v>0</v>
      </c>
      <c r="S150" s="235">
        <v>0</v>
      </c>
      <c r="T150" s="236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7" t="s">
        <v>196</v>
      </c>
      <c r="AT150" s="237" t="s">
        <v>191</v>
      </c>
      <c r="AU150" s="237" t="s">
        <v>84</v>
      </c>
      <c r="AY150" s="18" t="s">
        <v>189</v>
      </c>
      <c r="BE150" s="238">
        <f>IF(N150="základní",J150,0)</f>
        <v>0</v>
      </c>
      <c r="BF150" s="238">
        <f>IF(N150="snížená",J150,0)</f>
        <v>0</v>
      </c>
      <c r="BG150" s="238">
        <f>IF(N150="zákl. přenesená",J150,0)</f>
        <v>0</v>
      </c>
      <c r="BH150" s="238">
        <f>IF(N150="sníž. přenesená",J150,0)</f>
        <v>0</v>
      </c>
      <c r="BI150" s="238">
        <f>IF(N150="nulová",J150,0)</f>
        <v>0</v>
      </c>
      <c r="BJ150" s="18" t="s">
        <v>82</v>
      </c>
      <c r="BK150" s="238">
        <f>ROUND(I150*H150,2)</f>
        <v>0</v>
      </c>
      <c r="BL150" s="18" t="s">
        <v>196</v>
      </c>
      <c r="BM150" s="237" t="s">
        <v>689</v>
      </c>
    </row>
    <row r="151" s="14" customFormat="1">
      <c r="A151" s="14"/>
      <c r="B151" s="251"/>
      <c r="C151" s="252"/>
      <c r="D151" s="241" t="s">
        <v>198</v>
      </c>
      <c r="E151" s="253" t="s">
        <v>1</v>
      </c>
      <c r="F151" s="254" t="s">
        <v>228</v>
      </c>
      <c r="G151" s="252"/>
      <c r="H151" s="253" t="s">
        <v>1</v>
      </c>
      <c r="I151" s="255"/>
      <c r="J151" s="252"/>
      <c r="K151" s="252"/>
      <c r="L151" s="256"/>
      <c r="M151" s="257"/>
      <c r="N151" s="258"/>
      <c r="O151" s="258"/>
      <c r="P151" s="258"/>
      <c r="Q151" s="258"/>
      <c r="R151" s="258"/>
      <c r="S151" s="258"/>
      <c r="T151" s="259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0" t="s">
        <v>198</v>
      </c>
      <c r="AU151" s="260" t="s">
        <v>84</v>
      </c>
      <c r="AV151" s="14" t="s">
        <v>82</v>
      </c>
      <c r="AW151" s="14" t="s">
        <v>32</v>
      </c>
      <c r="AX151" s="14" t="s">
        <v>75</v>
      </c>
      <c r="AY151" s="260" t="s">
        <v>189</v>
      </c>
    </row>
    <row r="152" s="13" customFormat="1">
      <c r="A152" s="13"/>
      <c r="B152" s="239"/>
      <c r="C152" s="240"/>
      <c r="D152" s="241" t="s">
        <v>198</v>
      </c>
      <c r="E152" s="242" t="s">
        <v>1</v>
      </c>
      <c r="F152" s="243" t="s">
        <v>690</v>
      </c>
      <c r="G152" s="240"/>
      <c r="H152" s="244">
        <v>10.4</v>
      </c>
      <c r="I152" s="245"/>
      <c r="J152" s="240"/>
      <c r="K152" s="240"/>
      <c r="L152" s="246"/>
      <c r="M152" s="247"/>
      <c r="N152" s="248"/>
      <c r="O152" s="248"/>
      <c r="P152" s="248"/>
      <c r="Q152" s="248"/>
      <c r="R152" s="248"/>
      <c r="S152" s="248"/>
      <c r="T152" s="249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0" t="s">
        <v>198</v>
      </c>
      <c r="AU152" s="250" t="s">
        <v>84</v>
      </c>
      <c r="AV152" s="13" t="s">
        <v>84</v>
      </c>
      <c r="AW152" s="13" t="s">
        <v>32</v>
      </c>
      <c r="AX152" s="13" t="s">
        <v>82</v>
      </c>
      <c r="AY152" s="250" t="s">
        <v>189</v>
      </c>
    </row>
    <row r="153" s="2" customFormat="1" ht="16.5" customHeight="1">
      <c r="A153" s="39"/>
      <c r="B153" s="40"/>
      <c r="C153" s="283" t="s">
        <v>230</v>
      </c>
      <c r="D153" s="283" t="s">
        <v>231</v>
      </c>
      <c r="E153" s="284" t="s">
        <v>232</v>
      </c>
      <c r="F153" s="285" t="s">
        <v>233</v>
      </c>
      <c r="G153" s="286" t="s">
        <v>234</v>
      </c>
      <c r="H153" s="287">
        <v>19.800000000000001</v>
      </c>
      <c r="I153" s="288"/>
      <c r="J153" s="287">
        <f>ROUND(I153*H153,2)</f>
        <v>0</v>
      </c>
      <c r="K153" s="285" t="s">
        <v>195</v>
      </c>
      <c r="L153" s="289"/>
      <c r="M153" s="290" t="s">
        <v>1</v>
      </c>
      <c r="N153" s="291" t="s">
        <v>40</v>
      </c>
      <c r="O153" s="92"/>
      <c r="P153" s="235">
        <f>O153*H153</f>
        <v>0</v>
      </c>
      <c r="Q153" s="235">
        <v>0</v>
      </c>
      <c r="R153" s="235">
        <f>Q153*H153</f>
        <v>0</v>
      </c>
      <c r="S153" s="235">
        <v>0</v>
      </c>
      <c r="T153" s="236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7" t="s">
        <v>235</v>
      </c>
      <c r="AT153" s="237" t="s">
        <v>231</v>
      </c>
      <c r="AU153" s="237" t="s">
        <v>84</v>
      </c>
      <c r="AY153" s="18" t="s">
        <v>189</v>
      </c>
      <c r="BE153" s="238">
        <f>IF(N153="základní",J153,0)</f>
        <v>0</v>
      </c>
      <c r="BF153" s="238">
        <f>IF(N153="snížená",J153,0)</f>
        <v>0</v>
      </c>
      <c r="BG153" s="238">
        <f>IF(N153="zákl. přenesená",J153,0)</f>
        <v>0</v>
      </c>
      <c r="BH153" s="238">
        <f>IF(N153="sníž. přenesená",J153,0)</f>
        <v>0</v>
      </c>
      <c r="BI153" s="238">
        <f>IF(N153="nulová",J153,0)</f>
        <v>0</v>
      </c>
      <c r="BJ153" s="18" t="s">
        <v>82</v>
      </c>
      <c r="BK153" s="238">
        <f>ROUND(I153*H153,2)</f>
        <v>0</v>
      </c>
      <c r="BL153" s="18" t="s">
        <v>196</v>
      </c>
      <c r="BM153" s="237" t="s">
        <v>691</v>
      </c>
    </row>
    <row r="154" s="13" customFormat="1">
      <c r="A154" s="13"/>
      <c r="B154" s="239"/>
      <c r="C154" s="240"/>
      <c r="D154" s="241" t="s">
        <v>198</v>
      </c>
      <c r="E154" s="242" t="s">
        <v>1</v>
      </c>
      <c r="F154" s="243" t="s">
        <v>692</v>
      </c>
      <c r="G154" s="240"/>
      <c r="H154" s="244">
        <v>19.800000000000001</v>
      </c>
      <c r="I154" s="245"/>
      <c r="J154" s="240"/>
      <c r="K154" s="240"/>
      <c r="L154" s="246"/>
      <c r="M154" s="247"/>
      <c r="N154" s="248"/>
      <c r="O154" s="248"/>
      <c r="P154" s="248"/>
      <c r="Q154" s="248"/>
      <c r="R154" s="248"/>
      <c r="S154" s="248"/>
      <c r="T154" s="249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0" t="s">
        <v>198</v>
      </c>
      <c r="AU154" s="250" t="s">
        <v>84</v>
      </c>
      <c r="AV154" s="13" t="s">
        <v>84</v>
      </c>
      <c r="AW154" s="13" t="s">
        <v>32</v>
      </c>
      <c r="AX154" s="13" t="s">
        <v>82</v>
      </c>
      <c r="AY154" s="250" t="s">
        <v>189</v>
      </c>
    </row>
    <row r="155" s="2" customFormat="1" ht="37.8" customHeight="1">
      <c r="A155" s="39"/>
      <c r="B155" s="40"/>
      <c r="C155" s="227" t="s">
        <v>239</v>
      </c>
      <c r="D155" s="227" t="s">
        <v>191</v>
      </c>
      <c r="E155" s="228" t="s">
        <v>323</v>
      </c>
      <c r="F155" s="229" t="s">
        <v>324</v>
      </c>
      <c r="G155" s="230" t="s">
        <v>202</v>
      </c>
      <c r="H155" s="231">
        <v>14.9</v>
      </c>
      <c r="I155" s="232"/>
      <c r="J155" s="231">
        <f>ROUND(I155*H155,2)</f>
        <v>0</v>
      </c>
      <c r="K155" s="229" t="s">
        <v>195</v>
      </c>
      <c r="L155" s="45"/>
      <c r="M155" s="233" t="s">
        <v>1</v>
      </c>
      <c r="N155" s="234" t="s">
        <v>40</v>
      </c>
      <c r="O155" s="92"/>
      <c r="P155" s="235">
        <f>O155*H155</f>
        <v>0</v>
      </c>
      <c r="Q155" s="235">
        <v>0</v>
      </c>
      <c r="R155" s="235">
        <f>Q155*H155</f>
        <v>0</v>
      </c>
      <c r="S155" s="235">
        <v>0</v>
      </c>
      <c r="T155" s="236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7" t="s">
        <v>196</v>
      </c>
      <c r="AT155" s="237" t="s">
        <v>191</v>
      </c>
      <c r="AU155" s="237" t="s">
        <v>84</v>
      </c>
      <c r="AY155" s="18" t="s">
        <v>189</v>
      </c>
      <c r="BE155" s="238">
        <f>IF(N155="základní",J155,0)</f>
        <v>0</v>
      </c>
      <c r="BF155" s="238">
        <f>IF(N155="snížená",J155,0)</f>
        <v>0</v>
      </c>
      <c r="BG155" s="238">
        <f>IF(N155="zákl. přenesená",J155,0)</f>
        <v>0</v>
      </c>
      <c r="BH155" s="238">
        <f>IF(N155="sníž. přenesená",J155,0)</f>
        <v>0</v>
      </c>
      <c r="BI155" s="238">
        <f>IF(N155="nulová",J155,0)</f>
        <v>0</v>
      </c>
      <c r="BJ155" s="18" t="s">
        <v>82</v>
      </c>
      <c r="BK155" s="238">
        <f>ROUND(I155*H155,2)</f>
        <v>0</v>
      </c>
      <c r="BL155" s="18" t="s">
        <v>196</v>
      </c>
      <c r="BM155" s="237" t="s">
        <v>693</v>
      </c>
    </row>
    <row r="156" s="14" customFormat="1">
      <c r="A156" s="14"/>
      <c r="B156" s="251"/>
      <c r="C156" s="252"/>
      <c r="D156" s="241" t="s">
        <v>198</v>
      </c>
      <c r="E156" s="253" t="s">
        <v>1</v>
      </c>
      <c r="F156" s="254" t="s">
        <v>243</v>
      </c>
      <c r="G156" s="252"/>
      <c r="H156" s="253" t="s">
        <v>1</v>
      </c>
      <c r="I156" s="255"/>
      <c r="J156" s="252"/>
      <c r="K156" s="252"/>
      <c r="L156" s="256"/>
      <c r="M156" s="257"/>
      <c r="N156" s="258"/>
      <c r="O156" s="258"/>
      <c r="P156" s="258"/>
      <c r="Q156" s="258"/>
      <c r="R156" s="258"/>
      <c r="S156" s="258"/>
      <c r="T156" s="259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0" t="s">
        <v>198</v>
      </c>
      <c r="AU156" s="260" t="s">
        <v>84</v>
      </c>
      <c r="AV156" s="14" t="s">
        <v>82</v>
      </c>
      <c r="AW156" s="14" t="s">
        <v>32</v>
      </c>
      <c r="AX156" s="14" t="s">
        <v>75</v>
      </c>
      <c r="AY156" s="260" t="s">
        <v>189</v>
      </c>
    </row>
    <row r="157" s="13" customFormat="1">
      <c r="A157" s="13"/>
      <c r="B157" s="239"/>
      <c r="C157" s="240"/>
      <c r="D157" s="241" t="s">
        <v>198</v>
      </c>
      <c r="E157" s="242" t="s">
        <v>1</v>
      </c>
      <c r="F157" s="243" t="s">
        <v>694</v>
      </c>
      <c r="G157" s="240"/>
      <c r="H157" s="244">
        <v>14.9</v>
      </c>
      <c r="I157" s="245"/>
      <c r="J157" s="240"/>
      <c r="K157" s="240"/>
      <c r="L157" s="246"/>
      <c r="M157" s="247"/>
      <c r="N157" s="248"/>
      <c r="O157" s="248"/>
      <c r="P157" s="248"/>
      <c r="Q157" s="248"/>
      <c r="R157" s="248"/>
      <c r="S157" s="248"/>
      <c r="T157" s="249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0" t="s">
        <v>198</v>
      </c>
      <c r="AU157" s="250" t="s">
        <v>84</v>
      </c>
      <c r="AV157" s="13" t="s">
        <v>84</v>
      </c>
      <c r="AW157" s="13" t="s">
        <v>32</v>
      </c>
      <c r="AX157" s="13" t="s">
        <v>82</v>
      </c>
      <c r="AY157" s="250" t="s">
        <v>189</v>
      </c>
    </row>
    <row r="158" s="2" customFormat="1" ht="33" customHeight="1">
      <c r="A158" s="39"/>
      <c r="B158" s="40"/>
      <c r="C158" s="227" t="s">
        <v>245</v>
      </c>
      <c r="D158" s="227" t="s">
        <v>191</v>
      </c>
      <c r="E158" s="228" t="s">
        <v>246</v>
      </c>
      <c r="F158" s="229" t="s">
        <v>247</v>
      </c>
      <c r="G158" s="230" t="s">
        <v>234</v>
      </c>
      <c r="H158" s="231">
        <v>23.800000000000001</v>
      </c>
      <c r="I158" s="232"/>
      <c r="J158" s="231">
        <f>ROUND(I158*H158,2)</f>
        <v>0</v>
      </c>
      <c r="K158" s="229" t="s">
        <v>195</v>
      </c>
      <c r="L158" s="45"/>
      <c r="M158" s="233" t="s">
        <v>1</v>
      </c>
      <c r="N158" s="234" t="s">
        <v>40</v>
      </c>
      <c r="O158" s="92"/>
      <c r="P158" s="235">
        <f>O158*H158</f>
        <v>0</v>
      </c>
      <c r="Q158" s="235">
        <v>0</v>
      </c>
      <c r="R158" s="235">
        <f>Q158*H158</f>
        <v>0</v>
      </c>
      <c r="S158" s="235">
        <v>0</v>
      </c>
      <c r="T158" s="236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7" t="s">
        <v>196</v>
      </c>
      <c r="AT158" s="237" t="s">
        <v>191</v>
      </c>
      <c r="AU158" s="237" t="s">
        <v>84</v>
      </c>
      <c r="AY158" s="18" t="s">
        <v>189</v>
      </c>
      <c r="BE158" s="238">
        <f>IF(N158="základní",J158,0)</f>
        <v>0</v>
      </c>
      <c r="BF158" s="238">
        <f>IF(N158="snížená",J158,0)</f>
        <v>0</v>
      </c>
      <c r="BG158" s="238">
        <f>IF(N158="zákl. přenesená",J158,0)</f>
        <v>0</v>
      </c>
      <c r="BH158" s="238">
        <f>IF(N158="sníž. přenesená",J158,0)</f>
        <v>0</v>
      </c>
      <c r="BI158" s="238">
        <f>IF(N158="nulová",J158,0)</f>
        <v>0</v>
      </c>
      <c r="BJ158" s="18" t="s">
        <v>82</v>
      </c>
      <c r="BK158" s="238">
        <f>ROUND(I158*H158,2)</f>
        <v>0</v>
      </c>
      <c r="BL158" s="18" t="s">
        <v>196</v>
      </c>
      <c r="BM158" s="237" t="s">
        <v>695</v>
      </c>
    </row>
    <row r="159" s="13" customFormat="1">
      <c r="A159" s="13"/>
      <c r="B159" s="239"/>
      <c r="C159" s="240"/>
      <c r="D159" s="241" t="s">
        <v>198</v>
      </c>
      <c r="E159" s="242" t="s">
        <v>1</v>
      </c>
      <c r="F159" s="243" t="s">
        <v>696</v>
      </c>
      <c r="G159" s="240"/>
      <c r="H159" s="244">
        <v>23.800000000000001</v>
      </c>
      <c r="I159" s="245"/>
      <c r="J159" s="240"/>
      <c r="K159" s="240"/>
      <c r="L159" s="246"/>
      <c r="M159" s="247"/>
      <c r="N159" s="248"/>
      <c r="O159" s="248"/>
      <c r="P159" s="248"/>
      <c r="Q159" s="248"/>
      <c r="R159" s="248"/>
      <c r="S159" s="248"/>
      <c r="T159" s="249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0" t="s">
        <v>198</v>
      </c>
      <c r="AU159" s="250" t="s">
        <v>84</v>
      </c>
      <c r="AV159" s="13" t="s">
        <v>84</v>
      </c>
      <c r="AW159" s="13" t="s">
        <v>32</v>
      </c>
      <c r="AX159" s="13" t="s">
        <v>82</v>
      </c>
      <c r="AY159" s="250" t="s">
        <v>189</v>
      </c>
    </row>
    <row r="160" s="2" customFormat="1" ht="16.5" customHeight="1">
      <c r="A160" s="39"/>
      <c r="B160" s="40"/>
      <c r="C160" s="227" t="s">
        <v>235</v>
      </c>
      <c r="D160" s="227" t="s">
        <v>191</v>
      </c>
      <c r="E160" s="228" t="s">
        <v>250</v>
      </c>
      <c r="F160" s="229" t="s">
        <v>251</v>
      </c>
      <c r="G160" s="230" t="s">
        <v>252</v>
      </c>
      <c r="H160" s="231">
        <v>2</v>
      </c>
      <c r="I160" s="232"/>
      <c r="J160" s="231">
        <f>ROUND(I160*H160,2)</f>
        <v>0</v>
      </c>
      <c r="K160" s="229" t="s">
        <v>1</v>
      </c>
      <c r="L160" s="45"/>
      <c r="M160" s="233" t="s">
        <v>1</v>
      </c>
      <c r="N160" s="234" t="s">
        <v>40</v>
      </c>
      <c r="O160" s="92"/>
      <c r="P160" s="235">
        <f>O160*H160</f>
        <v>0</v>
      </c>
      <c r="Q160" s="235">
        <v>0</v>
      </c>
      <c r="R160" s="235">
        <f>Q160*H160</f>
        <v>0</v>
      </c>
      <c r="S160" s="235">
        <v>0</v>
      </c>
      <c r="T160" s="236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7" t="s">
        <v>196</v>
      </c>
      <c r="AT160" s="237" t="s">
        <v>191</v>
      </c>
      <c r="AU160" s="237" t="s">
        <v>84</v>
      </c>
      <c r="AY160" s="18" t="s">
        <v>189</v>
      </c>
      <c r="BE160" s="238">
        <f>IF(N160="základní",J160,0)</f>
        <v>0</v>
      </c>
      <c r="BF160" s="238">
        <f>IF(N160="snížená",J160,0)</f>
        <v>0</v>
      </c>
      <c r="BG160" s="238">
        <f>IF(N160="zákl. přenesená",J160,0)</f>
        <v>0</v>
      </c>
      <c r="BH160" s="238">
        <f>IF(N160="sníž. přenesená",J160,0)</f>
        <v>0</v>
      </c>
      <c r="BI160" s="238">
        <f>IF(N160="nulová",J160,0)</f>
        <v>0</v>
      </c>
      <c r="BJ160" s="18" t="s">
        <v>82</v>
      </c>
      <c r="BK160" s="238">
        <f>ROUND(I160*H160,2)</f>
        <v>0</v>
      </c>
      <c r="BL160" s="18" t="s">
        <v>196</v>
      </c>
      <c r="BM160" s="237" t="s">
        <v>697</v>
      </c>
    </row>
    <row r="161" s="14" customFormat="1">
      <c r="A161" s="14"/>
      <c r="B161" s="251"/>
      <c r="C161" s="252"/>
      <c r="D161" s="241" t="s">
        <v>198</v>
      </c>
      <c r="E161" s="253" t="s">
        <v>1</v>
      </c>
      <c r="F161" s="254" t="s">
        <v>254</v>
      </c>
      <c r="G161" s="252"/>
      <c r="H161" s="253" t="s">
        <v>1</v>
      </c>
      <c r="I161" s="255"/>
      <c r="J161" s="252"/>
      <c r="K161" s="252"/>
      <c r="L161" s="256"/>
      <c r="M161" s="257"/>
      <c r="N161" s="258"/>
      <c r="O161" s="258"/>
      <c r="P161" s="258"/>
      <c r="Q161" s="258"/>
      <c r="R161" s="258"/>
      <c r="S161" s="258"/>
      <c r="T161" s="259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0" t="s">
        <v>198</v>
      </c>
      <c r="AU161" s="260" t="s">
        <v>84</v>
      </c>
      <c r="AV161" s="14" t="s">
        <v>82</v>
      </c>
      <c r="AW161" s="14" t="s">
        <v>32</v>
      </c>
      <c r="AX161" s="14" t="s">
        <v>75</v>
      </c>
      <c r="AY161" s="260" t="s">
        <v>189</v>
      </c>
    </row>
    <row r="162" s="13" customFormat="1">
      <c r="A162" s="13"/>
      <c r="B162" s="239"/>
      <c r="C162" s="240"/>
      <c r="D162" s="241" t="s">
        <v>198</v>
      </c>
      <c r="E162" s="242" t="s">
        <v>1</v>
      </c>
      <c r="F162" s="243" t="s">
        <v>330</v>
      </c>
      <c r="G162" s="240"/>
      <c r="H162" s="244">
        <v>2</v>
      </c>
      <c r="I162" s="245"/>
      <c r="J162" s="240"/>
      <c r="K162" s="240"/>
      <c r="L162" s="246"/>
      <c r="M162" s="247"/>
      <c r="N162" s="248"/>
      <c r="O162" s="248"/>
      <c r="P162" s="248"/>
      <c r="Q162" s="248"/>
      <c r="R162" s="248"/>
      <c r="S162" s="248"/>
      <c r="T162" s="249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0" t="s">
        <v>198</v>
      </c>
      <c r="AU162" s="250" t="s">
        <v>84</v>
      </c>
      <c r="AV162" s="13" t="s">
        <v>84</v>
      </c>
      <c r="AW162" s="13" t="s">
        <v>32</v>
      </c>
      <c r="AX162" s="13" t="s">
        <v>82</v>
      </c>
      <c r="AY162" s="250" t="s">
        <v>189</v>
      </c>
    </row>
    <row r="163" s="12" customFormat="1" ht="22.8" customHeight="1">
      <c r="A163" s="12"/>
      <c r="B163" s="211"/>
      <c r="C163" s="212"/>
      <c r="D163" s="213" t="s">
        <v>74</v>
      </c>
      <c r="E163" s="225" t="s">
        <v>196</v>
      </c>
      <c r="F163" s="225" t="s">
        <v>256</v>
      </c>
      <c r="G163" s="212"/>
      <c r="H163" s="212"/>
      <c r="I163" s="215"/>
      <c r="J163" s="226">
        <f>BK163</f>
        <v>0</v>
      </c>
      <c r="K163" s="212"/>
      <c r="L163" s="217"/>
      <c r="M163" s="218"/>
      <c r="N163" s="219"/>
      <c r="O163" s="219"/>
      <c r="P163" s="220">
        <f>SUM(P164:P171)</f>
        <v>0</v>
      </c>
      <c r="Q163" s="219"/>
      <c r="R163" s="220">
        <f>SUM(R164:R171)</f>
        <v>0.041400000000000006</v>
      </c>
      <c r="S163" s="219"/>
      <c r="T163" s="221">
        <f>SUM(T164:T171)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22" t="s">
        <v>82</v>
      </c>
      <c r="AT163" s="223" t="s">
        <v>74</v>
      </c>
      <c r="AU163" s="223" t="s">
        <v>82</v>
      </c>
      <c r="AY163" s="222" t="s">
        <v>189</v>
      </c>
      <c r="BK163" s="224">
        <f>SUM(BK164:BK171)</f>
        <v>0</v>
      </c>
    </row>
    <row r="164" s="2" customFormat="1" ht="24.15" customHeight="1">
      <c r="A164" s="39"/>
      <c r="B164" s="40"/>
      <c r="C164" s="227" t="s">
        <v>257</v>
      </c>
      <c r="D164" s="227" t="s">
        <v>191</v>
      </c>
      <c r="E164" s="228" t="s">
        <v>258</v>
      </c>
      <c r="F164" s="229" t="s">
        <v>259</v>
      </c>
      <c r="G164" s="230" t="s">
        <v>202</v>
      </c>
      <c r="H164" s="231">
        <v>3.5</v>
      </c>
      <c r="I164" s="232"/>
      <c r="J164" s="231">
        <f>ROUND(I164*H164,2)</f>
        <v>0</v>
      </c>
      <c r="K164" s="229" t="s">
        <v>195</v>
      </c>
      <c r="L164" s="45"/>
      <c r="M164" s="233" t="s">
        <v>1</v>
      </c>
      <c r="N164" s="234" t="s">
        <v>40</v>
      </c>
      <c r="O164" s="92"/>
      <c r="P164" s="235">
        <f>O164*H164</f>
        <v>0</v>
      </c>
      <c r="Q164" s="235">
        <v>0</v>
      </c>
      <c r="R164" s="235">
        <f>Q164*H164</f>
        <v>0</v>
      </c>
      <c r="S164" s="235">
        <v>0</v>
      </c>
      <c r="T164" s="236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7" t="s">
        <v>196</v>
      </c>
      <c r="AT164" s="237" t="s">
        <v>191</v>
      </c>
      <c r="AU164" s="237" t="s">
        <v>84</v>
      </c>
      <c r="AY164" s="18" t="s">
        <v>189</v>
      </c>
      <c r="BE164" s="238">
        <f>IF(N164="základní",J164,0)</f>
        <v>0</v>
      </c>
      <c r="BF164" s="238">
        <f>IF(N164="snížená",J164,0)</f>
        <v>0</v>
      </c>
      <c r="BG164" s="238">
        <f>IF(N164="zákl. přenesená",J164,0)</f>
        <v>0</v>
      </c>
      <c r="BH164" s="238">
        <f>IF(N164="sníž. přenesená",J164,0)</f>
        <v>0</v>
      </c>
      <c r="BI164" s="238">
        <f>IF(N164="nulová",J164,0)</f>
        <v>0</v>
      </c>
      <c r="BJ164" s="18" t="s">
        <v>82</v>
      </c>
      <c r="BK164" s="238">
        <f>ROUND(I164*H164,2)</f>
        <v>0</v>
      </c>
      <c r="BL164" s="18" t="s">
        <v>196</v>
      </c>
      <c r="BM164" s="237" t="s">
        <v>698</v>
      </c>
    </row>
    <row r="165" s="14" customFormat="1">
      <c r="A165" s="14"/>
      <c r="B165" s="251"/>
      <c r="C165" s="252"/>
      <c r="D165" s="241" t="s">
        <v>198</v>
      </c>
      <c r="E165" s="253" t="s">
        <v>1</v>
      </c>
      <c r="F165" s="254" t="s">
        <v>261</v>
      </c>
      <c r="G165" s="252"/>
      <c r="H165" s="253" t="s">
        <v>1</v>
      </c>
      <c r="I165" s="255"/>
      <c r="J165" s="252"/>
      <c r="K165" s="252"/>
      <c r="L165" s="256"/>
      <c r="M165" s="257"/>
      <c r="N165" s="258"/>
      <c r="O165" s="258"/>
      <c r="P165" s="258"/>
      <c r="Q165" s="258"/>
      <c r="R165" s="258"/>
      <c r="S165" s="258"/>
      <c r="T165" s="259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0" t="s">
        <v>198</v>
      </c>
      <c r="AU165" s="260" t="s">
        <v>84</v>
      </c>
      <c r="AV165" s="14" t="s">
        <v>82</v>
      </c>
      <c r="AW165" s="14" t="s">
        <v>32</v>
      </c>
      <c r="AX165" s="14" t="s">
        <v>75</v>
      </c>
      <c r="AY165" s="260" t="s">
        <v>189</v>
      </c>
    </row>
    <row r="166" s="13" customFormat="1">
      <c r="A166" s="13"/>
      <c r="B166" s="239"/>
      <c r="C166" s="240"/>
      <c r="D166" s="241" t="s">
        <v>198</v>
      </c>
      <c r="E166" s="242" t="s">
        <v>1</v>
      </c>
      <c r="F166" s="243" t="s">
        <v>699</v>
      </c>
      <c r="G166" s="240"/>
      <c r="H166" s="244">
        <v>3.5</v>
      </c>
      <c r="I166" s="245"/>
      <c r="J166" s="240"/>
      <c r="K166" s="240"/>
      <c r="L166" s="246"/>
      <c r="M166" s="247"/>
      <c r="N166" s="248"/>
      <c r="O166" s="248"/>
      <c r="P166" s="248"/>
      <c r="Q166" s="248"/>
      <c r="R166" s="248"/>
      <c r="S166" s="248"/>
      <c r="T166" s="249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0" t="s">
        <v>198</v>
      </c>
      <c r="AU166" s="250" t="s">
        <v>84</v>
      </c>
      <c r="AV166" s="13" t="s">
        <v>84</v>
      </c>
      <c r="AW166" s="13" t="s">
        <v>32</v>
      </c>
      <c r="AX166" s="13" t="s">
        <v>82</v>
      </c>
      <c r="AY166" s="250" t="s">
        <v>189</v>
      </c>
    </row>
    <row r="167" s="2" customFormat="1" ht="16.5" customHeight="1">
      <c r="A167" s="39"/>
      <c r="B167" s="40"/>
      <c r="C167" s="227" t="s">
        <v>263</v>
      </c>
      <c r="D167" s="227" t="s">
        <v>191</v>
      </c>
      <c r="E167" s="228" t="s">
        <v>264</v>
      </c>
      <c r="F167" s="229" t="s">
        <v>265</v>
      </c>
      <c r="G167" s="230" t="s">
        <v>266</v>
      </c>
      <c r="H167" s="231">
        <v>34.5</v>
      </c>
      <c r="I167" s="232"/>
      <c r="J167" s="231">
        <f>ROUND(I167*H167,2)</f>
        <v>0</v>
      </c>
      <c r="K167" s="229" t="s">
        <v>195</v>
      </c>
      <c r="L167" s="45"/>
      <c r="M167" s="233" t="s">
        <v>1</v>
      </c>
      <c r="N167" s="234" t="s">
        <v>40</v>
      </c>
      <c r="O167" s="92"/>
      <c r="P167" s="235">
        <f>O167*H167</f>
        <v>0</v>
      </c>
      <c r="Q167" s="235">
        <v>0.001</v>
      </c>
      <c r="R167" s="235">
        <f>Q167*H167</f>
        <v>0.034500000000000003</v>
      </c>
      <c r="S167" s="235">
        <v>0</v>
      </c>
      <c r="T167" s="236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7" t="s">
        <v>196</v>
      </c>
      <c r="AT167" s="237" t="s">
        <v>191</v>
      </c>
      <c r="AU167" s="237" t="s">
        <v>84</v>
      </c>
      <c r="AY167" s="18" t="s">
        <v>189</v>
      </c>
      <c r="BE167" s="238">
        <f>IF(N167="základní",J167,0)</f>
        <v>0</v>
      </c>
      <c r="BF167" s="238">
        <f>IF(N167="snížená",J167,0)</f>
        <v>0</v>
      </c>
      <c r="BG167" s="238">
        <f>IF(N167="zákl. přenesená",J167,0)</f>
        <v>0</v>
      </c>
      <c r="BH167" s="238">
        <f>IF(N167="sníž. přenesená",J167,0)</f>
        <v>0</v>
      </c>
      <c r="BI167" s="238">
        <f>IF(N167="nulová",J167,0)</f>
        <v>0</v>
      </c>
      <c r="BJ167" s="18" t="s">
        <v>82</v>
      </c>
      <c r="BK167" s="238">
        <f>ROUND(I167*H167,2)</f>
        <v>0</v>
      </c>
      <c r="BL167" s="18" t="s">
        <v>196</v>
      </c>
      <c r="BM167" s="237" t="s">
        <v>700</v>
      </c>
    </row>
    <row r="168" s="14" customFormat="1">
      <c r="A168" s="14"/>
      <c r="B168" s="251"/>
      <c r="C168" s="252"/>
      <c r="D168" s="241" t="s">
        <v>198</v>
      </c>
      <c r="E168" s="253" t="s">
        <v>1</v>
      </c>
      <c r="F168" s="254" t="s">
        <v>268</v>
      </c>
      <c r="G168" s="252"/>
      <c r="H168" s="253" t="s">
        <v>1</v>
      </c>
      <c r="I168" s="255"/>
      <c r="J168" s="252"/>
      <c r="K168" s="252"/>
      <c r="L168" s="256"/>
      <c r="M168" s="257"/>
      <c r="N168" s="258"/>
      <c r="O168" s="258"/>
      <c r="P168" s="258"/>
      <c r="Q168" s="258"/>
      <c r="R168" s="258"/>
      <c r="S168" s="258"/>
      <c r="T168" s="259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0" t="s">
        <v>198</v>
      </c>
      <c r="AU168" s="260" t="s">
        <v>84</v>
      </c>
      <c r="AV168" s="14" t="s">
        <v>82</v>
      </c>
      <c r="AW168" s="14" t="s">
        <v>32</v>
      </c>
      <c r="AX168" s="14" t="s">
        <v>75</v>
      </c>
      <c r="AY168" s="260" t="s">
        <v>189</v>
      </c>
    </row>
    <row r="169" s="13" customFormat="1">
      <c r="A169" s="13"/>
      <c r="B169" s="239"/>
      <c r="C169" s="240"/>
      <c r="D169" s="241" t="s">
        <v>198</v>
      </c>
      <c r="E169" s="242" t="s">
        <v>1</v>
      </c>
      <c r="F169" s="243" t="s">
        <v>701</v>
      </c>
      <c r="G169" s="240"/>
      <c r="H169" s="244">
        <v>34.5</v>
      </c>
      <c r="I169" s="245"/>
      <c r="J169" s="240"/>
      <c r="K169" s="240"/>
      <c r="L169" s="246"/>
      <c r="M169" s="247"/>
      <c r="N169" s="248"/>
      <c r="O169" s="248"/>
      <c r="P169" s="248"/>
      <c r="Q169" s="248"/>
      <c r="R169" s="248"/>
      <c r="S169" s="248"/>
      <c r="T169" s="249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0" t="s">
        <v>198</v>
      </c>
      <c r="AU169" s="250" t="s">
        <v>84</v>
      </c>
      <c r="AV169" s="13" t="s">
        <v>84</v>
      </c>
      <c r="AW169" s="13" t="s">
        <v>32</v>
      </c>
      <c r="AX169" s="13" t="s">
        <v>82</v>
      </c>
      <c r="AY169" s="250" t="s">
        <v>189</v>
      </c>
    </row>
    <row r="170" s="2" customFormat="1" ht="16.5" customHeight="1">
      <c r="A170" s="39"/>
      <c r="B170" s="40"/>
      <c r="C170" s="283" t="s">
        <v>270</v>
      </c>
      <c r="D170" s="283" t="s">
        <v>231</v>
      </c>
      <c r="E170" s="284" t="s">
        <v>271</v>
      </c>
      <c r="F170" s="285" t="s">
        <v>272</v>
      </c>
      <c r="G170" s="286" t="s">
        <v>266</v>
      </c>
      <c r="H170" s="287">
        <v>34.5</v>
      </c>
      <c r="I170" s="288"/>
      <c r="J170" s="287">
        <f>ROUND(I170*H170,2)</f>
        <v>0</v>
      </c>
      <c r="K170" s="285" t="s">
        <v>195</v>
      </c>
      <c r="L170" s="289"/>
      <c r="M170" s="290" t="s">
        <v>1</v>
      </c>
      <c r="N170" s="291" t="s">
        <v>40</v>
      </c>
      <c r="O170" s="92"/>
      <c r="P170" s="235">
        <f>O170*H170</f>
        <v>0</v>
      </c>
      <c r="Q170" s="235">
        <v>0.00020000000000000001</v>
      </c>
      <c r="R170" s="235">
        <f>Q170*H170</f>
        <v>0.0069000000000000008</v>
      </c>
      <c r="S170" s="235">
        <v>0</v>
      </c>
      <c r="T170" s="236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7" t="s">
        <v>235</v>
      </c>
      <c r="AT170" s="237" t="s">
        <v>231</v>
      </c>
      <c r="AU170" s="237" t="s">
        <v>84</v>
      </c>
      <c r="AY170" s="18" t="s">
        <v>189</v>
      </c>
      <c r="BE170" s="238">
        <f>IF(N170="základní",J170,0)</f>
        <v>0</v>
      </c>
      <c r="BF170" s="238">
        <f>IF(N170="snížená",J170,0)</f>
        <v>0</v>
      </c>
      <c r="BG170" s="238">
        <f>IF(N170="zákl. přenesená",J170,0)</f>
        <v>0</v>
      </c>
      <c r="BH170" s="238">
        <f>IF(N170="sníž. přenesená",J170,0)</f>
        <v>0</v>
      </c>
      <c r="BI170" s="238">
        <f>IF(N170="nulová",J170,0)</f>
        <v>0</v>
      </c>
      <c r="BJ170" s="18" t="s">
        <v>82</v>
      </c>
      <c r="BK170" s="238">
        <f>ROUND(I170*H170,2)</f>
        <v>0</v>
      </c>
      <c r="BL170" s="18" t="s">
        <v>196</v>
      </c>
      <c r="BM170" s="237" t="s">
        <v>702</v>
      </c>
    </row>
    <row r="171" s="13" customFormat="1">
      <c r="A171" s="13"/>
      <c r="B171" s="239"/>
      <c r="C171" s="240"/>
      <c r="D171" s="241" t="s">
        <v>198</v>
      </c>
      <c r="E171" s="242" t="s">
        <v>1</v>
      </c>
      <c r="F171" s="243" t="s">
        <v>703</v>
      </c>
      <c r="G171" s="240"/>
      <c r="H171" s="244">
        <v>34.5</v>
      </c>
      <c r="I171" s="245"/>
      <c r="J171" s="240"/>
      <c r="K171" s="240"/>
      <c r="L171" s="246"/>
      <c r="M171" s="247"/>
      <c r="N171" s="248"/>
      <c r="O171" s="248"/>
      <c r="P171" s="248"/>
      <c r="Q171" s="248"/>
      <c r="R171" s="248"/>
      <c r="S171" s="248"/>
      <c r="T171" s="249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0" t="s">
        <v>198</v>
      </c>
      <c r="AU171" s="250" t="s">
        <v>84</v>
      </c>
      <c r="AV171" s="13" t="s">
        <v>84</v>
      </c>
      <c r="AW171" s="13" t="s">
        <v>32</v>
      </c>
      <c r="AX171" s="13" t="s">
        <v>82</v>
      </c>
      <c r="AY171" s="250" t="s">
        <v>189</v>
      </c>
    </row>
    <row r="172" s="12" customFormat="1" ht="22.8" customHeight="1">
      <c r="A172" s="12"/>
      <c r="B172" s="211"/>
      <c r="C172" s="212"/>
      <c r="D172" s="213" t="s">
        <v>74</v>
      </c>
      <c r="E172" s="225" t="s">
        <v>235</v>
      </c>
      <c r="F172" s="225" t="s">
        <v>275</v>
      </c>
      <c r="G172" s="212"/>
      <c r="H172" s="212"/>
      <c r="I172" s="215"/>
      <c r="J172" s="226">
        <f>BK172</f>
        <v>0</v>
      </c>
      <c r="K172" s="212"/>
      <c r="L172" s="217"/>
      <c r="M172" s="218"/>
      <c r="N172" s="219"/>
      <c r="O172" s="219"/>
      <c r="P172" s="220">
        <f>SUM(P173:P181)</f>
        <v>0</v>
      </c>
      <c r="Q172" s="219"/>
      <c r="R172" s="220">
        <f>SUM(R173:R181)</f>
        <v>1.58371</v>
      </c>
      <c r="S172" s="219"/>
      <c r="T172" s="221">
        <f>SUM(T173:T181)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22" t="s">
        <v>82</v>
      </c>
      <c r="AT172" s="223" t="s">
        <v>74</v>
      </c>
      <c r="AU172" s="223" t="s">
        <v>82</v>
      </c>
      <c r="AY172" s="222" t="s">
        <v>189</v>
      </c>
      <c r="BK172" s="224">
        <f>SUM(BK173:BK181)</f>
        <v>0</v>
      </c>
    </row>
    <row r="173" s="2" customFormat="1" ht="21.75" customHeight="1">
      <c r="A173" s="39"/>
      <c r="B173" s="40"/>
      <c r="C173" s="227" t="s">
        <v>276</v>
      </c>
      <c r="D173" s="227" t="s">
        <v>191</v>
      </c>
      <c r="E173" s="228" t="s">
        <v>277</v>
      </c>
      <c r="F173" s="229" t="s">
        <v>278</v>
      </c>
      <c r="G173" s="230" t="s">
        <v>279</v>
      </c>
      <c r="H173" s="231">
        <v>69</v>
      </c>
      <c r="I173" s="232"/>
      <c r="J173" s="231">
        <f>ROUND(I173*H173,2)</f>
        <v>0</v>
      </c>
      <c r="K173" s="229" t="s">
        <v>1</v>
      </c>
      <c r="L173" s="45"/>
      <c r="M173" s="233" t="s">
        <v>1</v>
      </c>
      <c r="N173" s="234" t="s">
        <v>40</v>
      </c>
      <c r="O173" s="92"/>
      <c r="P173" s="235">
        <f>O173*H173</f>
        <v>0</v>
      </c>
      <c r="Q173" s="235">
        <v>0.001</v>
      </c>
      <c r="R173" s="235">
        <f>Q173*H173</f>
        <v>0.069000000000000006</v>
      </c>
      <c r="S173" s="235">
        <v>0</v>
      </c>
      <c r="T173" s="236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7" t="s">
        <v>196</v>
      </c>
      <c r="AT173" s="237" t="s">
        <v>191</v>
      </c>
      <c r="AU173" s="237" t="s">
        <v>84</v>
      </c>
      <c r="AY173" s="18" t="s">
        <v>189</v>
      </c>
      <c r="BE173" s="238">
        <f>IF(N173="základní",J173,0)</f>
        <v>0</v>
      </c>
      <c r="BF173" s="238">
        <f>IF(N173="snížená",J173,0)</f>
        <v>0</v>
      </c>
      <c r="BG173" s="238">
        <f>IF(N173="zákl. přenesená",J173,0)</f>
        <v>0</v>
      </c>
      <c r="BH173" s="238">
        <f>IF(N173="sníž. přenesená",J173,0)</f>
        <v>0</v>
      </c>
      <c r="BI173" s="238">
        <f>IF(N173="nulová",J173,0)</f>
        <v>0</v>
      </c>
      <c r="BJ173" s="18" t="s">
        <v>82</v>
      </c>
      <c r="BK173" s="238">
        <f>ROUND(I173*H173,2)</f>
        <v>0</v>
      </c>
      <c r="BL173" s="18" t="s">
        <v>196</v>
      </c>
      <c r="BM173" s="237" t="s">
        <v>704</v>
      </c>
    </row>
    <row r="174" s="14" customFormat="1">
      <c r="A174" s="14"/>
      <c r="B174" s="251"/>
      <c r="C174" s="252"/>
      <c r="D174" s="241" t="s">
        <v>198</v>
      </c>
      <c r="E174" s="253" t="s">
        <v>1</v>
      </c>
      <c r="F174" s="254" t="s">
        <v>281</v>
      </c>
      <c r="G174" s="252"/>
      <c r="H174" s="253" t="s">
        <v>1</v>
      </c>
      <c r="I174" s="255"/>
      <c r="J174" s="252"/>
      <c r="K174" s="252"/>
      <c r="L174" s="256"/>
      <c r="M174" s="257"/>
      <c r="N174" s="258"/>
      <c r="O174" s="258"/>
      <c r="P174" s="258"/>
      <c r="Q174" s="258"/>
      <c r="R174" s="258"/>
      <c r="S174" s="258"/>
      <c r="T174" s="259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0" t="s">
        <v>198</v>
      </c>
      <c r="AU174" s="260" t="s">
        <v>84</v>
      </c>
      <c r="AV174" s="14" t="s">
        <v>82</v>
      </c>
      <c r="AW174" s="14" t="s">
        <v>32</v>
      </c>
      <c r="AX174" s="14" t="s">
        <v>75</v>
      </c>
      <c r="AY174" s="260" t="s">
        <v>189</v>
      </c>
    </row>
    <row r="175" s="13" customFormat="1">
      <c r="A175" s="13"/>
      <c r="B175" s="239"/>
      <c r="C175" s="240"/>
      <c r="D175" s="241" t="s">
        <v>198</v>
      </c>
      <c r="E175" s="242" t="s">
        <v>1</v>
      </c>
      <c r="F175" s="243" t="s">
        <v>705</v>
      </c>
      <c r="G175" s="240"/>
      <c r="H175" s="244">
        <v>69</v>
      </c>
      <c r="I175" s="245"/>
      <c r="J175" s="240"/>
      <c r="K175" s="240"/>
      <c r="L175" s="246"/>
      <c r="M175" s="247"/>
      <c r="N175" s="248"/>
      <c r="O175" s="248"/>
      <c r="P175" s="248"/>
      <c r="Q175" s="248"/>
      <c r="R175" s="248"/>
      <c r="S175" s="248"/>
      <c r="T175" s="249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0" t="s">
        <v>198</v>
      </c>
      <c r="AU175" s="250" t="s">
        <v>84</v>
      </c>
      <c r="AV175" s="13" t="s">
        <v>84</v>
      </c>
      <c r="AW175" s="13" t="s">
        <v>32</v>
      </c>
      <c r="AX175" s="13" t="s">
        <v>82</v>
      </c>
      <c r="AY175" s="250" t="s">
        <v>189</v>
      </c>
    </row>
    <row r="176" s="2" customFormat="1" ht="16.5" customHeight="1">
      <c r="A176" s="39"/>
      <c r="B176" s="40"/>
      <c r="C176" s="227" t="s">
        <v>283</v>
      </c>
      <c r="D176" s="227" t="s">
        <v>191</v>
      </c>
      <c r="E176" s="228" t="s">
        <v>284</v>
      </c>
      <c r="F176" s="229" t="s">
        <v>285</v>
      </c>
      <c r="G176" s="230" t="s">
        <v>252</v>
      </c>
      <c r="H176" s="231">
        <v>6</v>
      </c>
      <c r="I176" s="232"/>
      <c r="J176" s="231">
        <f>ROUND(I176*H176,2)</f>
        <v>0</v>
      </c>
      <c r="K176" s="229" t="s">
        <v>1</v>
      </c>
      <c r="L176" s="45"/>
      <c r="M176" s="233" t="s">
        <v>1</v>
      </c>
      <c r="N176" s="234" t="s">
        <v>40</v>
      </c>
      <c r="O176" s="92"/>
      <c r="P176" s="235">
        <f>O176*H176</f>
        <v>0</v>
      </c>
      <c r="Q176" s="235">
        <v>0</v>
      </c>
      <c r="R176" s="235">
        <f>Q176*H176</f>
        <v>0</v>
      </c>
      <c r="S176" s="235">
        <v>0</v>
      </c>
      <c r="T176" s="236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7" t="s">
        <v>196</v>
      </c>
      <c r="AT176" s="237" t="s">
        <v>191</v>
      </c>
      <c r="AU176" s="237" t="s">
        <v>84</v>
      </c>
      <c r="AY176" s="18" t="s">
        <v>189</v>
      </c>
      <c r="BE176" s="238">
        <f>IF(N176="základní",J176,0)</f>
        <v>0</v>
      </c>
      <c r="BF176" s="238">
        <f>IF(N176="snížená",J176,0)</f>
        <v>0</v>
      </c>
      <c r="BG176" s="238">
        <f>IF(N176="zákl. přenesená",J176,0)</f>
        <v>0</v>
      </c>
      <c r="BH176" s="238">
        <f>IF(N176="sníž. přenesená",J176,0)</f>
        <v>0</v>
      </c>
      <c r="BI176" s="238">
        <f>IF(N176="nulová",J176,0)</f>
        <v>0</v>
      </c>
      <c r="BJ176" s="18" t="s">
        <v>82</v>
      </c>
      <c r="BK176" s="238">
        <f>ROUND(I176*H176,2)</f>
        <v>0</v>
      </c>
      <c r="BL176" s="18" t="s">
        <v>196</v>
      </c>
      <c r="BM176" s="237" t="s">
        <v>706</v>
      </c>
    </row>
    <row r="177" s="14" customFormat="1">
      <c r="A177" s="14"/>
      <c r="B177" s="251"/>
      <c r="C177" s="252"/>
      <c r="D177" s="241" t="s">
        <v>198</v>
      </c>
      <c r="E177" s="253" t="s">
        <v>1</v>
      </c>
      <c r="F177" s="254" t="s">
        <v>287</v>
      </c>
      <c r="G177" s="252"/>
      <c r="H177" s="253" t="s">
        <v>1</v>
      </c>
      <c r="I177" s="255"/>
      <c r="J177" s="252"/>
      <c r="K177" s="252"/>
      <c r="L177" s="256"/>
      <c r="M177" s="257"/>
      <c r="N177" s="258"/>
      <c r="O177" s="258"/>
      <c r="P177" s="258"/>
      <c r="Q177" s="258"/>
      <c r="R177" s="258"/>
      <c r="S177" s="258"/>
      <c r="T177" s="259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0" t="s">
        <v>198</v>
      </c>
      <c r="AU177" s="260" t="s">
        <v>84</v>
      </c>
      <c r="AV177" s="14" t="s">
        <v>82</v>
      </c>
      <c r="AW177" s="14" t="s">
        <v>32</v>
      </c>
      <c r="AX177" s="14" t="s">
        <v>75</v>
      </c>
      <c r="AY177" s="260" t="s">
        <v>189</v>
      </c>
    </row>
    <row r="178" s="13" customFormat="1">
      <c r="A178" s="13"/>
      <c r="B178" s="239"/>
      <c r="C178" s="240"/>
      <c r="D178" s="241" t="s">
        <v>198</v>
      </c>
      <c r="E178" s="242" t="s">
        <v>1</v>
      </c>
      <c r="F178" s="243" t="s">
        <v>707</v>
      </c>
      <c r="G178" s="240"/>
      <c r="H178" s="244">
        <v>6</v>
      </c>
      <c r="I178" s="245"/>
      <c r="J178" s="240"/>
      <c r="K178" s="240"/>
      <c r="L178" s="246"/>
      <c r="M178" s="247"/>
      <c r="N178" s="248"/>
      <c r="O178" s="248"/>
      <c r="P178" s="248"/>
      <c r="Q178" s="248"/>
      <c r="R178" s="248"/>
      <c r="S178" s="248"/>
      <c r="T178" s="249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0" t="s">
        <v>198</v>
      </c>
      <c r="AU178" s="250" t="s">
        <v>84</v>
      </c>
      <c r="AV178" s="13" t="s">
        <v>84</v>
      </c>
      <c r="AW178" s="13" t="s">
        <v>32</v>
      </c>
      <c r="AX178" s="13" t="s">
        <v>82</v>
      </c>
      <c r="AY178" s="250" t="s">
        <v>189</v>
      </c>
    </row>
    <row r="179" s="2" customFormat="1" ht="21.75" customHeight="1">
      <c r="A179" s="39"/>
      <c r="B179" s="40"/>
      <c r="C179" s="227" t="s">
        <v>289</v>
      </c>
      <c r="D179" s="227" t="s">
        <v>191</v>
      </c>
      <c r="E179" s="228" t="s">
        <v>290</v>
      </c>
      <c r="F179" s="229" t="s">
        <v>291</v>
      </c>
      <c r="G179" s="230" t="s">
        <v>252</v>
      </c>
      <c r="H179" s="231">
        <v>1</v>
      </c>
      <c r="I179" s="232"/>
      <c r="J179" s="231">
        <f>ROUND(I179*H179,2)</f>
        <v>0</v>
      </c>
      <c r="K179" s="229" t="s">
        <v>1</v>
      </c>
      <c r="L179" s="45"/>
      <c r="M179" s="233" t="s">
        <v>1</v>
      </c>
      <c r="N179" s="234" t="s">
        <v>40</v>
      </c>
      <c r="O179" s="92"/>
      <c r="P179" s="235">
        <f>O179*H179</f>
        <v>0</v>
      </c>
      <c r="Q179" s="235">
        <v>1.51471</v>
      </c>
      <c r="R179" s="235">
        <f>Q179*H179</f>
        <v>1.51471</v>
      </c>
      <c r="S179" s="235">
        <v>0</v>
      </c>
      <c r="T179" s="236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7" t="s">
        <v>196</v>
      </c>
      <c r="AT179" s="237" t="s">
        <v>191</v>
      </c>
      <c r="AU179" s="237" t="s">
        <v>84</v>
      </c>
      <c r="AY179" s="18" t="s">
        <v>189</v>
      </c>
      <c r="BE179" s="238">
        <f>IF(N179="základní",J179,0)</f>
        <v>0</v>
      </c>
      <c r="BF179" s="238">
        <f>IF(N179="snížená",J179,0)</f>
        <v>0</v>
      </c>
      <c r="BG179" s="238">
        <f>IF(N179="zákl. přenesená",J179,0)</f>
        <v>0</v>
      </c>
      <c r="BH179" s="238">
        <f>IF(N179="sníž. přenesená",J179,0)</f>
        <v>0</v>
      </c>
      <c r="BI179" s="238">
        <f>IF(N179="nulová",J179,0)</f>
        <v>0</v>
      </c>
      <c r="BJ179" s="18" t="s">
        <v>82</v>
      </c>
      <c r="BK179" s="238">
        <f>ROUND(I179*H179,2)</f>
        <v>0</v>
      </c>
      <c r="BL179" s="18" t="s">
        <v>196</v>
      </c>
      <c r="BM179" s="237" t="s">
        <v>708</v>
      </c>
    </row>
    <row r="180" s="14" customFormat="1">
      <c r="A180" s="14"/>
      <c r="B180" s="251"/>
      <c r="C180" s="252"/>
      <c r="D180" s="241" t="s">
        <v>198</v>
      </c>
      <c r="E180" s="253" t="s">
        <v>1</v>
      </c>
      <c r="F180" s="254" t="s">
        <v>293</v>
      </c>
      <c r="G180" s="252"/>
      <c r="H180" s="253" t="s">
        <v>1</v>
      </c>
      <c r="I180" s="255"/>
      <c r="J180" s="252"/>
      <c r="K180" s="252"/>
      <c r="L180" s="256"/>
      <c r="M180" s="257"/>
      <c r="N180" s="258"/>
      <c r="O180" s="258"/>
      <c r="P180" s="258"/>
      <c r="Q180" s="258"/>
      <c r="R180" s="258"/>
      <c r="S180" s="258"/>
      <c r="T180" s="259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0" t="s">
        <v>198</v>
      </c>
      <c r="AU180" s="260" t="s">
        <v>84</v>
      </c>
      <c r="AV180" s="14" t="s">
        <v>82</v>
      </c>
      <c r="AW180" s="14" t="s">
        <v>32</v>
      </c>
      <c r="AX180" s="14" t="s">
        <v>75</v>
      </c>
      <c r="AY180" s="260" t="s">
        <v>189</v>
      </c>
    </row>
    <row r="181" s="13" customFormat="1">
      <c r="A181" s="13"/>
      <c r="B181" s="239"/>
      <c r="C181" s="240"/>
      <c r="D181" s="241" t="s">
        <v>198</v>
      </c>
      <c r="E181" s="242" t="s">
        <v>1</v>
      </c>
      <c r="F181" s="243" t="s">
        <v>407</v>
      </c>
      <c r="G181" s="240"/>
      <c r="H181" s="244">
        <v>1</v>
      </c>
      <c r="I181" s="245"/>
      <c r="J181" s="240"/>
      <c r="K181" s="240"/>
      <c r="L181" s="246"/>
      <c r="M181" s="247"/>
      <c r="N181" s="248"/>
      <c r="O181" s="248"/>
      <c r="P181" s="248"/>
      <c r="Q181" s="248"/>
      <c r="R181" s="248"/>
      <c r="S181" s="248"/>
      <c r="T181" s="249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0" t="s">
        <v>198</v>
      </c>
      <c r="AU181" s="250" t="s">
        <v>84</v>
      </c>
      <c r="AV181" s="13" t="s">
        <v>84</v>
      </c>
      <c r="AW181" s="13" t="s">
        <v>32</v>
      </c>
      <c r="AX181" s="13" t="s">
        <v>82</v>
      </c>
      <c r="AY181" s="250" t="s">
        <v>189</v>
      </c>
    </row>
    <row r="182" s="12" customFormat="1" ht="22.8" customHeight="1">
      <c r="A182" s="12"/>
      <c r="B182" s="211"/>
      <c r="C182" s="212"/>
      <c r="D182" s="213" t="s">
        <v>74</v>
      </c>
      <c r="E182" s="225" t="s">
        <v>295</v>
      </c>
      <c r="F182" s="225" t="s">
        <v>296</v>
      </c>
      <c r="G182" s="212"/>
      <c r="H182" s="212"/>
      <c r="I182" s="215"/>
      <c r="J182" s="226">
        <f>BK182</f>
        <v>0</v>
      </c>
      <c r="K182" s="212"/>
      <c r="L182" s="217"/>
      <c r="M182" s="218"/>
      <c r="N182" s="219"/>
      <c r="O182" s="219"/>
      <c r="P182" s="220">
        <f>P183</f>
        <v>0</v>
      </c>
      <c r="Q182" s="219"/>
      <c r="R182" s="220">
        <f>R183</f>
        <v>0</v>
      </c>
      <c r="S182" s="219"/>
      <c r="T182" s="221">
        <f>T183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22" t="s">
        <v>82</v>
      </c>
      <c r="AT182" s="223" t="s">
        <v>74</v>
      </c>
      <c r="AU182" s="223" t="s">
        <v>82</v>
      </c>
      <c r="AY182" s="222" t="s">
        <v>189</v>
      </c>
      <c r="BK182" s="224">
        <f>BK183</f>
        <v>0</v>
      </c>
    </row>
    <row r="183" s="2" customFormat="1" ht="21.75" customHeight="1">
      <c r="A183" s="39"/>
      <c r="B183" s="40"/>
      <c r="C183" s="227" t="s">
        <v>8</v>
      </c>
      <c r="D183" s="227" t="s">
        <v>191</v>
      </c>
      <c r="E183" s="228" t="s">
        <v>297</v>
      </c>
      <c r="F183" s="229" t="s">
        <v>298</v>
      </c>
      <c r="G183" s="230" t="s">
        <v>234</v>
      </c>
      <c r="H183" s="231">
        <v>1.6000000000000001</v>
      </c>
      <c r="I183" s="232"/>
      <c r="J183" s="231">
        <f>ROUND(I183*H183,2)</f>
        <v>0</v>
      </c>
      <c r="K183" s="229" t="s">
        <v>195</v>
      </c>
      <c r="L183" s="45"/>
      <c r="M183" s="292" t="s">
        <v>1</v>
      </c>
      <c r="N183" s="293" t="s">
        <v>40</v>
      </c>
      <c r="O183" s="294"/>
      <c r="P183" s="295">
        <f>O183*H183</f>
        <v>0</v>
      </c>
      <c r="Q183" s="295">
        <v>0</v>
      </c>
      <c r="R183" s="295">
        <f>Q183*H183</f>
        <v>0</v>
      </c>
      <c r="S183" s="295">
        <v>0</v>
      </c>
      <c r="T183" s="296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7" t="s">
        <v>196</v>
      </c>
      <c r="AT183" s="237" t="s">
        <v>191</v>
      </c>
      <c r="AU183" s="237" t="s">
        <v>84</v>
      </c>
      <c r="AY183" s="18" t="s">
        <v>189</v>
      </c>
      <c r="BE183" s="238">
        <f>IF(N183="základní",J183,0)</f>
        <v>0</v>
      </c>
      <c r="BF183" s="238">
        <f>IF(N183="snížená",J183,0)</f>
        <v>0</v>
      </c>
      <c r="BG183" s="238">
        <f>IF(N183="zákl. přenesená",J183,0)</f>
        <v>0</v>
      </c>
      <c r="BH183" s="238">
        <f>IF(N183="sníž. přenesená",J183,0)</f>
        <v>0</v>
      </c>
      <c r="BI183" s="238">
        <f>IF(N183="nulová",J183,0)</f>
        <v>0</v>
      </c>
      <c r="BJ183" s="18" t="s">
        <v>82</v>
      </c>
      <c r="BK183" s="238">
        <f>ROUND(I183*H183,2)</f>
        <v>0</v>
      </c>
      <c r="BL183" s="18" t="s">
        <v>196</v>
      </c>
      <c r="BM183" s="237" t="s">
        <v>709</v>
      </c>
    </row>
    <row r="184" s="2" customFormat="1" ht="6.96" customHeight="1">
      <c r="A184" s="39"/>
      <c r="B184" s="67"/>
      <c r="C184" s="68"/>
      <c r="D184" s="68"/>
      <c r="E184" s="68"/>
      <c r="F184" s="68"/>
      <c r="G184" s="68"/>
      <c r="H184" s="68"/>
      <c r="I184" s="68"/>
      <c r="J184" s="68"/>
      <c r="K184" s="68"/>
      <c r="L184" s="45"/>
      <c r="M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</row>
  </sheetData>
  <sheetProtection sheet="1" autoFilter="0" formatColumns="0" formatRows="0" objects="1" scenarios="1" spinCount="100000" saltValue="JqVnf60TpkKCMahrWlV47PsqhQZR3JZBD3WCzDGkuCkN+B9tCmzJkClYr0GL4ke5lcP7UaoJS3ddoyMiVijRVw==" hashValue="SJjS2oSofMDbx0O5oBcsqrR+wuz3SfZG2nJoyOkCedpoUcGeLHQG76DB+lqgOxoECH7eVnGr00sV+8dheVwu+g==" algorithmName="SHA-512" password="CC35"/>
  <autoFilter ref="C124:K18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119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84</v>
      </c>
    </row>
    <row r="4" s="1" customFormat="1" ht="24.96" customHeight="1">
      <c r="B4" s="21"/>
      <c r="D4" s="149" t="s">
        <v>159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NAPOJENÍ ROKYCANSKA NA DÁLNICI D5, I. ETAPA</v>
      </c>
      <c r="F7" s="151"/>
      <c r="G7" s="151"/>
      <c r="H7" s="151"/>
      <c r="L7" s="21"/>
    </row>
    <row r="8" s="1" customFormat="1" ht="12" customHeight="1">
      <c r="B8" s="21"/>
      <c r="D8" s="151" t="s">
        <v>160</v>
      </c>
      <c r="L8" s="21"/>
    </row>
    <row r="9" s="2" customFormat="1" ht="16.5" customHeight="1">
      <c r="A9" s="39"/>
      <c r="B9" s="45"/>
      <c r="C9" s="39"/>
      <c r="D9" s="39"/>
      <c r="E9" s="152" t="s">
        <v>617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162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30" customHeight="1">
      <c r="A11" s="39"/>
      <c r="B11" s="45"/>
      <c r="C11" s="39"/>
      <c r="D11" s="39"/>
      <c r="E11" s="153" t="s">
        <v>710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20</v>
      </c>
      <c r="E14" s="39"/>
      <c r="F14" s="142" t="s">
        <v>21</v>
      </c>
      <c r="G14" s="39"/>
      <c r="H14" s="39"/>
      <c r="I14" s="151" t="s">
        <v>22</v>
      </c>
      <c r="J14" s="154" t="str">
        <f>'Rekapitulace stavby'!AN8</f>
        <v>26. 4. 2022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1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28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30</v>
      </c>
      <c r="E22" s="39"/>
      <c r="F22" s="39"/>
      <c r="G22" s="39"/>
      <c r="H22" s="39"/>
      <c r="I22" s="151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1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33</v>
      </c>
      <c r="E25" s="39"/>
      <c r="F25" s="39"/>
      <c r="G25" s="39"/>
      <c r="H25" s="39"/>
      <c r="I25" s="151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26</v>
      </c>
      <c r="F26" s="39"/>
      <c r="G26" s="39"/>
      <c r="H26" s="39"/>
      <c r="I26" s="151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34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35</v>
      </c>
      <c r="E32" s="39"/>
      <c r="F32" s="39"/>
      <c r="G32" s="39"/>
      <c r="H32" s="39"/>
      <c r="I32" s="39"/>
      <c r="J32" s="161">
        <f>ROUND(J125,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37</v>
      </c>
      <c r="G34" s="39"/>
      <c r="H34" s="39"/>
      <c r="I34" s="162" t="s">
        <v>36</v>
      </c>
      <c r="J34" s="162" t="s">
        <v>38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39</v>
      </c>
      <c r="E35" s="151" t="s">
        <v>40</v>
      </c>
      <c r="F35" s="164">
        <f>ROUND((SUM(BE125:BE183)),  2)</f>
        <v>0</v>
      </c>
      <c r="G35" s="39"/>
      <c r="H35" s="39"/>
      <c r="I35" s="165">
        <v>0.20999999999999999</v>
      </c>
      <c r="J35" s="164">
        <f>ROUND(((SUM(BE125:BE183))*I35),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41</v>
      </c>
      <c r="F36" s="164">
        <f>ROUND((SUM(BF125:BF183)),  2)</f>
        <v>0</v>
      </c>
      <c r="G36" s="39"/>
      <c r="H36" s="39"/>
      <c r="I36" s="165">
        <v>0.14999999999999999</v>
      </c>
      <c r="J36" s="164">
        <f>ROUND(((SUM(BF125:BF183))*I36),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42</v>
      </c>
      <c r="F37" s="164">
        <f>ROUND((SUM(BG125:BG183)),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43</v>
      </c>
      <c r="F38" s="164">
        <f>ROUND((SUM(BH125:BH183)),  2)</f>
        <v>0</v>
      </c>
      <c r="G38" s="39"/>
      <c r="H38" s="39"/>
      <c r="I38" s="165">
        <v>0.14999999999999999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44</v>
      </c>
      <c r="F39" s="164">
        <f>ROUND((SUM(BI125:BI183)),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45</v>
      </c>
      <c r="E41" s="168"/>
      <c r="F41" s="168"/>
      <c r="G41" s="169" t="s">
        <v>46</v>
      </c>
      <c r="H41" s="170" t="s">
        <v>47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48</v>
      </c>
      <c r="E50" s="174"/>
      <c r="F50" s="174"/>
      <c r="G50" s="173" t="s">
        <v>49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50</v>
      </c>
      <c r="E61" s="176"/>
      <c r="F61" s="177" t="s">
        <v>51</v>
      </c>
      <c r="G61" s="175" t="s">
        <v>50</v>
      </c>
      <c r="H61" s="176"/>
      <c r="I61" s="176"/>
      <c r="J61" s="178" t="s">
        <v>51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52</v>
      </c>
      <c r="E65" s="179"/>
      <c r="F65" s="179"/>
      <c r="G65" s="173" t="s">
        <v>53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50</v>
      </c>
      <c r="E76" s="176"/>
      <c r="F76" s="177" t="s">
        <v>51</v>
      </c>
      <c r="G76" s="175" t="s">
        <v>50</v>
      </c>
      <c r="H76" s="176"/>
      <c r="I76" s="176"/>
      <c r="J76" s="178" t="s">
        <v>51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164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NAPOJENÍ ROKYCANSKA NA DÁLNICI D5, I. ETAPA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160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617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162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30" customHeight="1">
      <c r="A89" s="39"/>
      <c r="B89" s="40"/>
      <c r="C89" s="41"/>
      <c r="D89" s="41"/>
      <c r="E89" s="77" t="str">
        <f>E11</f>
        <v xml:space="preserve">02.4 - SO 302-4  Svodný drén v km 2,742 - 2,814 - levá strana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Rokycansko</v>
      </c>
      <c r="G91" s="41"/>
      <c r="H91" s="41"/>
      <c r="I91" s="33" t="s">
        <v>22</v>
      </c>
      <c r="J91" s="80" t="str">
        <f>IF(J14="","",J14)</f>
        <v>26. 4. 2022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 xml:space="preserve"> </v>
      </c>
      <c r="G93" s="41"/>
      <c r="H93" s="41"/>
      <c r="I93" s="33" t="s">
        <v>30</v>
      </c>
      <c r="J93" s="37" t="str">
        <f>E23</f>
        <v>Ing. J. Egermaier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165</v>
      </c>
      <c r="D96" s="186"/>
      <c r="E96" s="186"/>
      <c r="F96" s="186"/>
      <c r="G96" s="186"/>
      <c r="H96" s="186"/>
      <c r="I96" s="186"/>
      <c r="J96" s="187" t="s">
        <v>166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167</v>
      </c>
      <c r="D98" s="41"/>
      <c r="E98" s="41"/>
      <c r="F98" s="41"/>
      <c r="G98" s="41"/>
      <c r="H98" s="41"/>
      <c r="I98" s="41"/>
      <c r="J98" s="111">
        <f>J125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168</v>
      </c>
    </row>
    <row r="99" s="9" customFormat="1" ht="24.96" customHeight="1">
      <c r="A99" s="9"/>
      <c r="B99" s="189"/>
      <c r="C99" s="190"/>
      <c r="D99" s="191" t="s">
        <v>169</v>
      </c>
      <c r="E99" s="192"/>
      <c r="F99" s="192"/>
      <c r="G99" s="192"/>
      <c r="H99" s="192"/>
      <c r="I99" s="192"/>
      <c r="J99" s="193">
        <f>J126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4"/>
      <c r="D100" s="196" t="s">
        <v>170</v>
      </c>
      <c r="E100" s="197"/>
      <c r="F100" s="197"/>
      <c r="G100" s="197"/>
      <c r="H100" s="197"/>
      <c r="I100" s="197"/>
      <c r="J100" s="198">
        <f>J127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4"/>
      <c r="D101" s="196" t="s">
        <v>171</v>
      </c>
      <c r="E101" s="197"/>
      <c r="F101" s="197"/>
      <c r="G101" s="197"/>
      <c r="H101" s="197"/>
      <c r="I101" s="197"/>
      <c r="J101" s="198">
        <f>J163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5"/>
      <c r="C102" s="134"/>
      <c r="D102" s="196" t="s">
        <v>172</v>
      </c>
      <c r="E102" s="197"/>
      <c r="F102" s="197"/>
      <c r="G102" s="197"/>
      <c r="H102" s="197"/>
      <c r="I102" s="197"/>
      <c r="J102" s="198">
        <f>J172</f>
        <v>0</v>
      </c>
      <c r="K102" s="134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4"/>
      <c r="D103" s="196" t="s">
        <v>173</v>
      </c>
      <c r="E103" s="197"/>
      <c r="F103" s="197"/>
      <c r="G103" s="197"/>
      <c r="H103" s="197"/>
      <c r="I103" s="197"/>
      <c r="J103" s="198">
        <f>J182</f>
        <v>0</v>
      </c>
      <c r="K103" s="134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174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184" t="str">
        <f>E7</f>
        <v>NAPOJENÍ ROKYCANSKA NA DÁLNICI D5, I. ETAPA</v>
      </c>
      <c r="F113" s="33"/>
      <c r="G113" s="33"/>
      <c r="H113" s="33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1" customFormat="1" ht="12" customHeight="1">
      <c r="B114" s="22"/>
      <c r="C114" s="33" t="s">
        <v>160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184" t="s">
        <v>617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162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30" customHeight="1">
      <c r="A117" s="39"/>
      <c r="B117" s="40"/>
      <c r="C117" s="41"/>
      <c r="D117" s="41"/>
      <c r="E117" s="77" t="str">
        <f>E11</f>
        <v xml:space="preserve">02.4 - SO 302-4  Svodný drén v km 2,742 - 2,814 - levá strana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F14</f>
        <v>Rokycansko</v>
      </c>
      <c r="G119" s="41"/>
      <c r="H119" s="41"/>
      <c r="I119" s="33" t="s">
        <v>22</v>
      </c>
      <c r="J119" s="80" t="str">
        <f>IF(J14="","",J14)</f>
        <v>26. 4. 2022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E17</f>
        <v xml:space="preserve"> </v>
      </c>
      <c r="G121" s="41"/>
      <c r="H121" s="41"/>
      <c r="I121" s="33" t="s">
        <v>30</v>
      </c>
      <c r="J121" s="37" t="str">
        <f>E23</f>
        <v>Ing. J. Egermaier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IF(E20="","",E20)</f>
        <v>Vyplň údaj</v>
      </c>
      <c r="G122" s="41"/>
      <c r="H122" s="41"/>
      <c r="I122" s="33" t="s">
        <v>33</v>
      </c>
      <c r="J122" s="37" t="str">
        <f>E26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0"/>
      <c r="B124" s="201"/>
      <c r="C124" s="202" t="s">
        <v>175</v>
      </c>
      <c r="D124" s="203" t="s">
        <v>60</v>
      </c>
      <c r="E124" s="203" t="s">
        <v>56</v>
      </c>
      <c r="F124" s="203" t="s">
        <v>57</v>
      </c>
      <c r="G124" s="203" t="s">
        <v>176</v>
      </c>
      <c r="H124" s="203" t="s">
        <v>177</v>
      </c>
      <c r="I124" s="203" t="s">
        <v>178</v>
      </c>
      <c r="J124" s="203" t="s">
        <v>166</v>
      </c>
      <c r="K124" s="204" t="s">
        <v>179</v>
      </c>
      <c r="L124" s="205"/>
      <c r="M124" s="101" t="s">
        <v>1</v>
      </c>
      <c r="N124" s="102" t="s">
        <v>39</v>
      </c>
      <c r="O124" s="102" t="s">
        <v>180</v>
      </c>
      <c r="P124" s="102" t="s">
        <v>181</v>
      </c>
      <c r="Q124" s="102" t="s">
        <v>182</v>
      </c>
      <c r="R124" s="102" t="s">
        <v>183</v>
      </c>
      <c r="S124" s="102" t="s">
        <v>184</v>
      </c>
      <c r="T124" s="103" t="s">
        <v>185</v>
      </c>
      <c r="U124" s="200"/>
      <c r="V124" s="200"/>
      <c r="W124" s="200"/>
      <c r="X124" s="200"/>
      <c r="Y124" s="200"/>
      <c r="Z124" s="200"/>
      <c r="AA124" s="200"/>
      <c r="AB124" s="200"/>
      <c r="AC124" s="200"/>
      <c r="AD124" s="200"/>
      <c r="AE124" s="200"/>
    </row>
    <row r="125" s="2" customFormat="1" ht="22.8" customHeight="1">
      <c r="A125" s="39"/>
      <c r="B125" s="40"/>
      <c r="C125" s="108" t="s">
        <v>186</v>
      </c>
      <c r="D125" s="41"/>
      <c r="E125" s="41"/>
      <c r="F125" s="41"/>
      <c r="G125" s="41"/>
      <c r="H125" s="41"/>
      <c r="I125" s="41"/>
      <c r="J125" s="206">
        <f>BK125</f>
        <v>0</v>
      </c>
      <c r="K125" s="41"/>
      <c r="L125" s="45"/>
      <c r="M125" s="104"/>
      <c r="N125" s="207"/>
      <c r="O125" s="105"/>
      <c r="P125" s="208">
        <f>P126</f>
        <v>0</v>
      </c>
      <c r="Q125" s="105"/>
      <c r="R125" s="208">
        <f>R126</f>
        <v>1.62991</v>
      </c>
      <c r="S125" s="105"/>
      <c r="T125" s="209">
        <f>T126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74</v>
      </c>
      <c r="AU125" s="18" t="s">
        <v>168</v>
      </c>
      <c r="BK125" s="210">
        <f>BK126</f>
        <v>0</v>
      </c>
    </row>
    <row r="126" s="12" customFormat="1" ht="25.92" customHeight="1">
      <c r="A126" s="12"/>
      <c r="B126" s="211"/>
      <c r="C126" s="212"/>
      <c r="D126" s="213" t="s">
        <v>74</v>
      </c>
      <c r="E126" s="214" t="s">
        <v>187</v>
      </c>
      <c r="F126" s="214" t="s">
        <v>188</v>
      </c>
      <c r="G126" s="212"/>
      <c r="H126" s="212"/>
      <c r="I126" s="215"/>
      <c r="J126" s="216">
        <f>BK126</f>
        <v>0</v>
      </c>
      <c r="K126" s="212"/>
      <c r="L126" s="217"/>
      <c r="M126" s="218"/>
      <c r="N126" s="219"/>
      <c r="O126" s="219"/>
      <c r="P126" s="220">
        <f>P127+P163+P172+P182</f>
        <v>0</v>
      </c>
      <c r="Q126" s="219"/>
      <c r="R126" s="220">
        <f>R127+R163+R172+R182</f>
        <v>1.62991</v>
      </c>
      <c r="S126" s="219"/>
      <c r="T126" s="221">
        <f>T127+T163+T172+T182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2" t="s">
        <v>82</v>
      </c>
      <c r="AT126" s="223" t="s">
        <v>74</v>
      </c>
      <c r="AU126" s="223" t="s">
        <v>75</v>
      </c>
      <c r="AY126" s="222" t="s">
        <v>189</v>
      </c>
      <c r="BK126" s="224">
        <f>BK127+BK163+BK172+BK182</f>
        <v>0</v>
      </c>
    </row>
    <row r="127" s="12" customFormat="1" ht="22.8" customHeight="1">
      <c r="A127" s="12"/>
      <c r="B127" s="211"/>
      <c r="C127" s="212"/>
      <c r="D127" s="213" t="s">
        <v>74</v>
      </c>
      <c r="E127" s="225" t="s">
        <v>82</v>
      </c>
      <c r="F127" s="225" t="s">
        <v>190</v>
      </c>
      <c r="G127" s="212"/>
      <c r="H127" s="212"/>
      <c r="I127" s="215"/>
      <c r="J127" s="226">
        <f>BK127</f>
        <v>0</v>
      </c>
      <c r="K127" s="212"/>
      <c r="L127" s="217"/>
      <c r="M127" s="218"/>
      <c r="N127" s="219"/>
      <c r="O127" s="219"/>
      <c r="P127" s="220">
        <f>SUM(P128:P162)</f>
        <v>0</v>
      </c>
      <c r="Q127" s="219"/>
      <c r="R127" s="220">
        <f>SUM(R128:R162)</f>
        <v>0</v>
      </c>
      <c r="S127" s="219"/>
      <c r="T127" s="221">
        <f>SUM(T128:T162)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2" t="s">
        <v>82</v>
      </c>
      <c r="AT127" s="223" t="s">
        <v>74</v>
      </c>
      <c r="AU127" s="223" t="s">
        <v>82</v>
      </c>
      <c r="AY127" s="222" t="s">
        <v>189</v>
      </c>
      <c r="BK127" s="224">
        <f>SUM(BK128:BK162)</f>
        <v>0</v>
      </c>
    </row>
    <row r="128" s="2" customFormat="1" ht="24.15" customHeight="1">
      <c r="A128" s="39"/>
      <c r="B128" s="40"/>
      <c r="C128" s="227" t="s">
        <v>82</v>
      </c>
      <c r="D128" s="227" t="s">
        <v>191</v>
      </c>
      <c r="E128" s="228" t="s">
        <v>192</v>
      </c>
      <c r="F128" s="229" t="s">
        <v>193</v>
      </c>
      <c r="G128" s="230" t="s">
        <v>194</v>
      </c>
      <c r="H128" s="231">
        <v>20</v>
      </c>
      <c r="I128" s="232"/>
      <c r="J128" s="231">
        <f>ROUND(I128*H128,2)</f>
        <v>0</v>
      </c>
      <c r="K128" s="229" t="s">
        <v>195</v>
      </c>
      <c r="L128" s="45"/>
      <c r="M128" s="233" t="s">
        <v>1</v>
      </c>
      <c r="N128" s="234" t="s">
        <v>40</v>
      </c>
      <c r="O128" s="92"/>
      <c r="P128" s="235">
        <f>O128*H128</f>
        <v>0</v>
      </c>
      <c r="Q128" s="235">
        <v>0</v>
      </c>
      <c r="R128" s="235">
        <f>Q128*H128</f>
        <v>0</v>
      </c>
      <c r="S128" s="235">
        <v>0</v>
      </c>
      <c r="T128" s="236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7" t="s">
        <v>196</v>
      </c>
      <c r="AT128" s="237" t="s">
        <v>191</v>
      </c>
      <c r="AU128" s="237" t="s">
        <v>84</v>
      </c>
      <c r="AY128" s="18" t="s">
        <v>189</v>
      </c>
      <c r="BE128" s="238">
        <f>IF(N128="základní",J128,0)</f>
        <v>0</v>
      </c>
      <c r="BF128" s="238">
        <f>IF(N128="snížená",J128,0)</f>
        <v>0</v>
      </c>
      <c r="BG128" s="238">
        <f>IF(N128="zákl. přenesená",J128,0)</f>
        <v>0</v>
      </c>
      <c r="BH128" s="238">
        <f>IF(N128="sníž. přenesená",J128,0)</f>
        <v>0</v>
      </c>
      <c r="BI128" s="238">
        <f>IF(N128="nulová",J128,0)</f>
        <v>0</v>
      </c>
      <c r="BJ128" s="18" t="s">
        <v>82</v>
      </c>
      <c r="BK128" s="238">
        <f>ROUND(I128*H128,2)</f>
        <v>0</v>
      </c>
      <c r="BL128" s="18" t="s">
        <v>196</v>
      </c>
      <c r="BM128" s="237" t="s">
        <v>711</v>
      </c>
    </row>
    <row r="129" s="13" customFormat="1">
      <c r="A129" s="13"/>
      <c r="B129" s="239"/>
      <c r="C129" s="240"/>
      <c r="D129" s="241" t="s">
        <v>198</v>
      </c>
      <c r="E129" s="242" t="s">
        <v>1</v>
      </c>
      <c r="F129" s="243" t="s">
        <v>620</v>
      </c>
      <c r="G129" s="240"/>
      <c r="H129" s="244">
        <v>20</v>
      </c>
      <c r="I129" s="245"/>
      <c r="J129" s="240"/>
      <c r="K129" s="240"/>
      <c r="L129" s="246"/>
      <c r="M129" s="247"/>
      <c r="N129" s="248"/>
      <c r="O129" s="248"/>
      <c r="P129" s="248"/>
      <c r="Q129" s="248"/>
      <c r="R129" s="248"/>
      <c r="S129" s="248"/>
      <c r="T129" s="249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50" t="s">
        <v>198</v>
      </c>
      <c r="AU129" s="250" t="s">
        <v>84</v>
      </c>
      <c r="AV129" s="13" t="s">
        <v>84</v>
      </c>
      <c r="AW129" s="13" t="s">
        <v>32</v>
      </c>
      <c r="AX129" s="13" t="s">
        <v>82</v>
      </c>
      <c r="AY129" s="250" t="s">
        <v>189</v>
      </c>
    </row>
    <row r="130" s="2" customFormat="1" ht="33" customHeight="1">
      <c r="A130" s="39"/>
      <c r="B130" s="40"/>
      <c r="C130" s="227" t="s">
        <v>84</v>
      </c>
      <c r="D130" s="227" t="s">
        <v>191</v>
      </c>
      <c r="E130" s="228" t="s">
        <v>200</v>
      </c>
      <c r="F130" s="229" t="s">
        <v>201</v>
      </c>
      <c r="G130" s="230" t="s">
        <v>202</v>
      </c>
      <c r="H130" s="231">
        <v>45.299999999999997</v>
      </c>
      <c r="I130" s="232"/>
      <c r="J130" s="231">
        <f>ROUND(I130*H130,2)</f>
        <v>0</v>
      </c>
      <c r="K130" s="229" t="s">
        <v>195</v>
      </c>
      <c r="L130" s="45"/>
      <c r="M130" s="233" t="s">
        <v>1</v>
      </c>
      <c r="N130" s="234" t="s">
        <v>40</v>
      </c>
      <c r="O130" s="92"/>
      <c r="P130" s="235">
        <f>O130*H130</f>
        <v>0</v>
      </c>
      <c r="Q130" s="235">
        <v>0</v>
      </c>
      <c r="R130" s="235">
        <f>Q130*H130</f>
        <v>0</v>
      </c>
      <c r="S130" s="235">
        <v>0</v>
      </c>
      <c r="T130" s="236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7" t="s">
        <v>196</v>
      </c>
      <c r="AT130" s="237" t="s">
        <v>191</v>
      </c>
      <c r="AU130" s="237" t="s">
        <v>84</v>
      </c>
      <c r="AY130" s="18" t="s">
        <v>189</v>
      </c>
      <c r="BE130" s="238">
        <f>IF(N130="základní",J130,0)</f>
        <v>0</v>
      </c>
      <c r="BF130" s="238">
        <f>IF(N130="snížená",J130,0)</f>
        <v>0</v>
      </c>
      <c r="BG130" s="238">
        <f>IF(N130="zákl. přenesená",J130,0)</f>
        <v>0</v>
      </c>
      <c r="BH130" s="238">
        <f>IF(N130="sníž. přenesená",J130,0)</f>
        <v>0</v>
      </c>
      <c r="BI130" s="238">
        <f>IF(N130="nulová",J130,0)</f>
        <v>0</v>
      </c>
      <c r="BJ130" s="18" t="s">
        <v>82</v>
      </c>
      <c r="BK130" s="238">
        <f>ROUND(I130*H130,2)</f>
        <v>0</v>
      </c>
      <c r="BL130" s="18" t="s">
        <v>196</v>
      </c>
      <c r="BM130" s="237" t="s">
        <v>712</v>
      </c>
    </row>
    <row r="131" s="14" customFormat="1">
      <c r="A131" s="14"/>
      <c r="B131" s="251"/>
      <c r="C131" s="252"/>
      <c r="D131" s="241" t="s">
        <v>198</v>
      </c>
      <c r="E131" s="253" t="s">
        <v>1</v>
      </c>
      <c r="F131" s="254" t="s">
        <v>416</v>
      </c>
      <c r="G131" s="252"/>
      <c r="H131" s="253" t="s">
        <v>1</v>
      </c>
      <c r="I131" s="255"/>
      <c r="J131" s="252"/>
      <c r="K131" s="252"/>
      <c r="L131" s="256"/>
      <c r="M131" s="257"/>
      <c r="N131" s="258"/>
      <c r="O131" s="258"/>
      <c r="P131" s="258"/>
      <c r="Q131" s="258"/>
      <c r="R131" s="258"/>
      <c r="S131" s="258"/>
      <c r="T131" s="259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60" t="s">
        <v>198</v>
      </c>
      <c r="AU131" s="260" t="s">
        <v>84</v>
      </c>
      <c r="AV131" s="14" t="s">
        <v>82</v>
      </c>
      <c r="AW131" s="14" t="s">
        <v>32</v>
      </c>
      <c r="AX131" s="14" t="s">
        <v>75</v>
      </c>
      <c r="AY131" s="260" t="s">
        <v>189</v>
      </c>
    </row>
    <row r="132" s="14" customFormat="1">
      <c r="A132" s="14"/>
      <c r="B132" s="251"/>
      <c r="C132" s="252"/>
      <c r="D132" s="241" t="s">
        <v>198</v>
      </c>
      <c r="E132" s="253" t="s">
        <v>1</v>
      </c>
      <c r="F132" s="254" t="s">
        <v>205</v>
      </c>
      <c r="G132" s="252"/>
      <c r="H132" s="253" t="s">
        <v>1</v>
      </c>
      <c r="I132" s="255"/>
      <c r="J132" s="252"/>
      <c r="K132" s="252"/>
      <c r="L132" s="256"/>
      <c r="M132" s="257"/>
      <c r="N132" s="258"/>
      <c r="O132" s="258"/>
      <c r="P132" s="258"/>
      <c r="Q132" s="258"/>
      <c r="R132" s="258"/>
      <c r="S132" s="258"/>
      <c r="T132" s="259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60" t="s">
        <v>198</v>
      </c>
      <c r="AU132" s="260" t="s">
        <v>84</v>
      </c>
      <c r="AV132" s="14" t="s">
        <v>82</v>
      </c>
      <c r="AW132" s="14" t="s">
        <v>32</v>
      </c>
      <c r="AX132" s="14" t="s">
        <v>75</v>
      </c>
      <c r="AY132" s="260" t="s">
        <v>189</v>
      </c>
    </row>
    <row r="133" s="13" customFormat="1">
      <c r="A133" s="13"/>
      <c r="B133" s="239"/>
      <c r="C133" s="240"/>
      <c r="D133" s="241" t="s">
        <v>198</v>
      </c>
      <c r="E133" s="242" t="s">
        <v>1</v>
      </c>
      <c r="F133" s="243" t="s">
        <v>713</v>
      </c>
      <c r="G133" s="240"/>
      <c r="H133" s="244">
        <v>40.299999999999997</v>
      </c>
      <c r="I133" s="245"/>
      <c r="J133" s="240"/>
      <c r="K133" s="240"/>
      <c r="L133" s="246"/>
      <c r="M133" s="247"/>
      <c r="N133" s="248"/>
      <c r="O133" s="248"/>
      <c r="P133" s="248"/>
      <c r="Q133" s="248"/>
      <c r="R133" s="248"/>
      <c r="S133" s="248"/>
      <c r="T133" s="249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0" t="s">
        <v>198</v>
      </c>
      <c r="AU133" s="250" t="s">
        <v>84</v>
      </c>
      <c r="AV133" s="13" t="s">
        <v>84</v>
      </c>
      <c r="AW133" s="13" t="s">
        <v>32</v>
      </c>
      <c r="AX133" s="13" t="s">
        <v>75</v>
      </c>
      <c r="AY133" s="250" t="s">
        <v>189</v>
      </c>
    </row>
    <row r="134" s="14" customFormat="1">
      <c r="A134" s="14"/>
      <c r="B134" s="251"/>
      <c r="C134" s="252"/>
      <c r="D134" s="241" t="s">
        <v>198</v>
      </c>
      <c r="E134" s="253" t="s">
        <v>1</v>
      </c>
      <c r="F134" s="254" t="s">
        <v>207</v>
      </c>
      <c r="G134" s="252"/>
      <c r="H134" s="253" t="s">
        <v>1</v>
      </c>
      <c r="I134" s="255"/>
      <c r="J134" s="252"/>
      <c r="K134" s="252"/>
      <c r="L134" s="256"/>
      <c r="M134" s="257"/>
      <c r="N134" s="258"/>
      <c r="O134" s="258"/>
      <c r="P134" s="258"/>
      <c r="Q134" s="258"/>
      <c r="R134" s="258"/>
      <c r="S134" s="258"/>
      <c r="T134" s="259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60" t="s">
        <v>198</v>
      </c>
      <c r="AU134" s="260" t="s">
        <v>84</v>
      </c>
      <c r="AV134" s="14" t="s">
        <v>82</v>
      </c>
      <c r="AW134" s="14" t="s">
        <v>32</v>
      </c>
      <c r="AX134" s="14" t="s">
        <v>75</v>
      </c>
      <c r="AY134" s="260" t="s">
        <v>189</v>
      </c>
    </row>
    <row r="135" s="13" customFormat="1">
      <c r="A135" s="13"/>
      <c r="B135" s="239"/>
      <c r="C135" s="240"/>
      <c r="D135" s="241" t="s">
        <v>198</v>
      </c>
      <c r="E135" s="242" t="s">
        <v>1</v>
      </c>
      <c r="F135" s="243" t="s">
        <v>418</v>
      </c>
      <c r="G135" s="240"/>
      <c r="H135" s="244">
        <v>1</v>
      </c>
      <c r="I135" s="245"/>
      <c r="J135" s="240"/>
      <c r="K135" s="240"/>
      <c r="L135" s="246"/>
      <c r="M135" s="247"/>
      <c r="N135" s="248"/>
      <c r="O135" s="248"/>
      <c r="P135" s="248"/>
      <c r="Q135" s="248"/>
      <c r="R135" s="248"/>
      <c r="S135" s="248"/>
      <c r="T135" s="249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0" t="s">
        <v>198</v>
      </c>
      <c r="AU135" s="250" t="s">
        <v>84</v>
      </c>
      <c r="AV135" s="13" t="s">
        <v>84</v>
      </c>
      <c r="AW135" s="13" t="s">
        <v>32</v>
      </c>
      <c r="AX135" s="13" t="s">
        <v>75</v>
      </c>
      <c r="AY135" s="250" t="s">
        <v>189</v>
      </c>
    </row>
    <row r="136" s="14" customFormat="1">
      <c r="A136" s="14"/>
      <c r="B136" s="251"/>
      <c r="C136" s="252"/>
      <c r="D136" s="241" t="s">
        <v>198</v>
      </c>
      <c r="E136" s="253" t="s">
        <v>1</v>
      </c>
      <c r="F136" s="254" t="s">
        <v>209</v>
      </c>
      <c r="G136" s="252"/>
      <c r="H136" s="253" t="s">
        <v>1</v>
      </c>
      <c r="I136" s="255"/>
      <c r="J136" s="252"/>
      <c r="K136" s="252"/>
      <c r="L136" s="256"/>
      <c r="M136" s="257"/>
      <c r="N136" s="258"/>
      <c r="O136" s="258"/>
      <c r="P136" s="258"/>
      <c r="Q136" s="258"/>
      <c r="R136" s="258"/>
      <c r="S136" s="258"/>
      <c r="T136" s="259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60" t="s">
        <v>198</v>
      </c>
      <c r="AU136" s="260" t="s">
        <v>84</v>
      </c>
      <c r="AV136" s="14" t="s">
        <v>82</v>
      </c>
      <c r="AW136" s="14" t="s">
        <v>32</v>
      </c>
      <c r="AX136" s="14" t="s">
        <v>75</v>
      </c>
      <c r="AY136" s="260" t="s">
        <v>189</v>
      </c>
    </row>
    <row r="137" s="13" customFormat="1">
      <c r="A137" s="13"/>
      <c r="B137" s="239"/>
      <c r="C137" s="240"/>
      <c r="D137" s="241" t="s">
        <v>198</v>
      </c>
      <c r="E137" s="242" t="s">
        <v>1</v>
      </c>
      <c r="F137" s="243" t="s">
        <v>714</v>
      </c>
      <c r="G137" s="240"/>
      <c r="H137" s="244">
        <v>4</v>
      </c>
      <c r="I137" s="245"/>
      <c r="J137" s="240"/>
      <c r="K137" s="240"/>
      <c r="L137" s="246"/>
      <c r="M137" s="247"/>
      <c r="N137" s="248"/>
      <c r="O137" s="248"/>
      <c r="P137" s="248"/>
      <c r="Q137" s="248"/>
      <c r="R137" s="248"/>
      <c r="S137" s="248"/>
      <c r="T137" s="249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0" t="s">
        <v>198</v>
      </c>
      <c r="AU137" s="250" t="s">
        <v>84</v>
      </c>
      <c r="AV137" s="13" t="s">
        <v>84</v>
      </c>
      <c r="AW137" s="13" t="s">
        <v>32</v>
      </c>
      <c r="AX137" s="13" t="s">
        <v>75</v>
      </c>
      <c r="AY137" s="250" t="s">
        <v>189</v>
      </c>
    </row>
    <row r="138" s="15" customFormat="1">
      <c r="A138" s="15"/>
      <c r="B138" s="261"/>
      <c r="C138" s="262"/>
      <c r="D138" s="241" t="s">
        <v>198</v>
      </c>
      <c r="E138" s="263" t="s">
        <v>1</v>
      </c>
      <c r="F138" s="264" t="s">
        <v>211</v>
      </c>
      <c r="G138" s="262"/>
      <c r="H138" s="265">
        <v>45.299999999999997</v>
      </c>
      <c r="I138" s="266"/>
      <c r="J138" s="262"/>
      <c r="K138" s="262"/>
      <c r="L138" s="267"/>
      <c r="M138" s="268"/>
      <c r="N138" s="269"/>
      <c r="O138" s="269"/>
      <c r="P138" s="269"/>
      <c r="Q138" s="269"/>
      <c r="R138" s="269"/>
      <c r="S138" s="269"/>
      <c r="T138" s="270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71" t="s">
        <v>198</v>
      </c>
      <c r="AU138" s="271" t="s">
        <v>84</v>
      </c>
      <c r="AV138" s="15" t="s">
        <v>196</v>
      </c>
      <c r="AW138" s="15" t="s">
        <v>32</v>
      </c>
      <c r="AX138" s="15" t="s">
        <v>82</v>
      </c>
      <c r="AY138" s="271" t="s">
        <v>189</v>
      </c>
    </row>
    <row r="139" s="2" customFormat="1" ht="24.15" customHeight="1">
      <c r="A139" s="39"/>
      <c r="B139" s="40"/>
      <c r="C139" s="227" t="s">
        <v>212</v>
      </c>
      <c r="D139" s="227" t="s">
        <v>191</v>
      </c>
      <c r="E139" s="228" t="s">
        <v>213</v>
      </c>
      <c r="F139" s="229" t="s">
        <v>214</v>
      </c>
      <c r="G139" s="230" t="s">
        <v>202</v>
      </c>
      <c r="H139" s="231">
        <v>29.899999999999999</v>
      </c>
      <c r="I139" s="232"/>
      <c r="J139" s="231">
        <f>ROUND(I139*H139,2)</f>
        <v>0</v>
      </c>
      <c r="K139" s="229" t="s">
        <v>195</v>
      </c>
      <c r="L139" s="45"/>
      <c r="M139" s="233" t="s">
        <v>1</v>
      </c>
      <c r="N139" s="234" t="s">
        <v>40</v>
      </c>
      <c r="O139" s="92"/>
      <c r="P139" s="235">
        <f>O139*H139</f>
        <v>0</v>
      </c>
      <c r="Q139" s="235">
        <v>0</v>
      </c>
      <c r="R139" s="235">
        <f>Q139*H139</f>
        <v>0</v>
      </c>
      <c r="S139" s="235">
        <v>0</v>
      </c>
      <c r="T139" s="236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7" t="s">
        <v>196</v>
      </c>
      <c r="AT139" s="237" t="s">
        <v>191</v>
      </c>
      <c r="AU139" s="237" t="s">
        <v>84</v>
      </c>
      <c r="AY139" s="18" t="s">
        <v>189</v>
      </c>
      <c r="BE139" s="238">
        <f>IF(N139="základní",J139,0)</f>
        <v>0</v>
      </c>
      <c r="BF139" s="238">
        <f>IF(N139="snížená",J139,0)</f>
        <v>0</v>
      </c>
      <c r="BG139" s="238">
        <f>IF(N139="zákl. přenesená",J139,0)</f>
        <v>0</v>
      </c>
      <c r="BH139" s="238">
        <f>IF(N139="sníž. přenesená",J139,0)</f>
        <v>0</v>
      </c>
      <c r="BI139" s="238">
        <f>IF(N139="nulová",J139,0)</f>
        <v>0</v>
      </c>
      <c r="BJ139" s="18" t="s">
        <v>82</v>
      </c>
      <c r="BK139" s="238">
        <f>ROUND(I139*H139,2)</f>
        <v>0</v>
      </c>
      <c r="BL139" s="18" t="s">
        <v>196</v>
      </c>
      <c r="BM139" s="237" t="s">
        <v>715</v>
      </c>
    </row>
    <row r="140" s="13" customFormat="1">
      <c r="A140" s="13"/>
      <c r="B140" s="239"/>
      <c r="C140" s="240"/>
      <c r="D140" s="241" t="s">
        <v>198</v>
      </c>
      <c r="E140" s="242" t="s">
        <v>1</v>
      </c>
      <c r="F140" s="243" t="s">
        <v>716</v>
      </c>
      <c r="G140" s="240"/>
      <c r="H140" s="244">
        <v>45.299999999999997</v>
      </c>
      <c r="I140" s="245"/>
      <c r="J140" s="240"/>
      <c r="K140" s="240"/>
      <c r="L140" s="246"/>
      <c r="M140" s="247"/>
      <c r="N140" s="248"/>
      <c r="O140" s="248"/>
      <c r="P140" s="248"/>
      <c r="Q140" s="248"/>
      <c r="R140" s="248"/>
      <c r="S140" s="248"/>
      <c r="T140" s="249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0" t="s">
        <v>198</v>
      </c>
      <c r="AU140" s="250" t="s">
        <v>84</v>
      </c>
      <c r="AV140" s="13" t="s">
        <v>84</v>
      </c>
      <c r="AW140" s="13" t="s">
        <v>32</v>
      </c>
      <c r="AX140" s="13" t="s">
        <v>75</v>
      </c>
      <c r="AY140" s="250" t="s">
        <v>189</v>
      </c>
    </row>
    <row r="141" s="14" customFormat="1">
      <c r="A141" s="14"/>
      <c r="B141" s="251"/>
      <c r="C141" s="252"/>
      <c r="D141" s="241" t="s">
        <v>198</v>
      </c>
      <c r="E141" s="253" t="s">
        <v>1</v>
      </c>
      <c r="F141" s="254" t="s">
        <v>217</v>
      </c>
      <c r="G141" s="252"/>
      <c r="H141" s="253" t="s">
        <v>1</v>
      </c>
      <c r="I141" s="255"/>
      <c r="J141" s="252"/>
      <c r="K141" s="252"/>
      <c r="L141" s="256"/>
      <c r="M141" s="257"/>
      <c r="N141" s="258"/>
      <c r="O141" s="258"/>
      <c r="P141" s="258"/>
      <c r="Q141" s="258"/>
      <c r="R141" s="258"/>
      <c r="S141" s="258"/>
      <c r="T141" s="259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0" t="s">
        <v>198</v>
      </c>
      <c r="AU141" s="260" t="s">
        <v>84</v>
      </c>
      <c r="AV141" s="14" t="s">
        <v>82</v>
      </c>
      <c r="AW141" s="14" t="s">
        <v>32</v>
      </c>
      <c r="AX141" s="14" t="s">
        <v>75</v>
      </c>
      <c r="AY141" s="260" t="s">
        <v>189</v>
      </c>
    </row>
    <row r="142" s="13" customFormat="1">
      <c r="A142" s="13"/>
      <c r="B142" s="239"/>
      <c r="C142" s="240"/>
      <c r="D142" s="241" t="s">
        <v>198</v>
      </c>
      <c r="E142" s="242" t="s">
        <v>1</v>
      </c>
      <c r="F142" s="243" t="s">
        <v>717</v>
      </c>
      <c r="G142" s="240"/>
      <c r="H142" s="244">
        <v>-3.6000000000000001</v>
      </c>
      <c r="I142" s="245"/>
      <c r="J142" s="240"/>
      <c r="K142" s="240"/>
      <c r="L142" s="246"/>
      <c r="M142" s="247"/>
      <c r="N142" s="248"/>
      <c r="O142" s="248"/>
      <c r="P142" s="248"/>
      <c r="Q142" s="248"/>
      <c r="R142" s="248"/>
      <c r="S142" s="248"/>
      <c r="T142" s="249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0" t="s">
        <v>198</v>
      </c>
      <c r="AU142" s="250" t="s">
        <v>84</v>
      </c>
      <c r="AV142" s="13" t="s">
        <v>84</v>
      </c>
      <c r="AW142" s="13" t="s">
        <v>32</v>
      </c>
      <c r="AX142" s="13" t="s">
        <v>75</v>
      </c>
      <c r="AY142" s="250" t="s">
        <v>189</v>
      </c>
    </row>
    <row r="143" s="14" customFormat="1">
      <c r="A143" s="14"/>
      <c r="B143" s="251"/>
      <c r="C143" s="252"/>
      <c r="D143" s="241" t="s">
        <v>198</v>
      </c>
      <c r="E143" s="253" t="s">
        <v>1</v>
      </c>
      <c r="F143" s="254" t="s">
        <v>219</v>
      </c>
      <c r="G143" s="252"/>
      <c r="H143" s="253" t="s">
        <v>1</v>
      </c>
      <c r="I143" s="255"/>
      <c r="J143" s="252"/>
      <c r="K143" s="252"/>
      <c r="L143" s="256"/>
      <c r="M143" s="257"/>
      <c r="N143" s="258"/>
      <c r="O143" s="258"/>
      <c r="P143" s="258"/>
      <c r="Q143" s="258"/>
      <c r="R143" s="258"/>
      <c r="S143" s="258"/>
      <c r="T143" s="259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0" t="s">
        <v>198</v>
      </c>
      <c r="AU143" s="260" t="s">
        <v>84</v>
      </c>
      <c r="AV143" s="14" t="s">
        <v>82</v>
      </c>
      <c r="AW143" s="14" t="s">
        <v>32</v>
      </c>
      <c r="AX143" s="14" t="s">
        <v>75</v>
      </c>
      <c r="AY143" s="260" t="s">
        <v>189</v>
      </c>
    </row>
    <row r="144" s="13" customFormat="1">
      <c r="A144" s="13"/>
      <c r="B144" s="239"/>
      <c r="C144" s="240"/>
      <c r="D144" s="241" t="s">
        <v>198</v>
      </c>
      <c r="E144" s="242" t="s">
        <v>1</v>
      </c>
      <c r="F144" s="243" t="s">
        <v>718</v>
      </c>
      <c r="G144" s="240"/>
      <c r="H144" s="244">
        <v>-10.800000000000001</v>
      </c>
      <c r="I144" s="245"/>
      <c r="J144" s="240"/>
      <c r="K144" s="240"/>
      <c r="L144" s="246"/>
      <c r="M144" s="247"/>
      <c r="N144" s="248"/>
      <c r="O144" s="248"/>
      <c r="P144" s="248"/>
      <c r="Q144" s="248"/>
      <c r="R144" s="248"/>
      <c r="S144" s="248"/>
      <c r="T144" s="249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0" t="s">
        <v>198</v>
      </c>
      <c r="AU144" s="250" t="s">
        <v>84</v>
      </c>
      <c r="AV144" s="13" t="s">
        <v>84</v>
      </c>
      <c r="AW144" s="13" t="s">
        <v>32</v>
      </c>
      <c r="AX144" s="13" t="s">
        <v>75</v>
      </c>
      <c r="AY144" s="250" t="s">
        <v>189</v>
      </c>
    </row>
    <row r="145" s="14" customFormat="1">
      <c r="A145" s="14"/>
      <c r="B145" s="251"/>
      <c r="C145" s="252"/>
      <c r="D145" s="241" t="s">
        <v>198</v>
      </c>
      <c r="E145" s="253" t="s">
        <v>1</v>
      </c>
      <c r="F145" s="254" t="s">
        <v>221</v>
      </c>
      <c r="G145" s="252"/>
      <c r="H145" s="253" t="s">
        <v>1</v>
      </c>
      <c r="I145" s="255"/>
      <c r="J145" s="252"/>
      <c r="K145" s="252"/>
      <c r="L145" s="256"/>
      <c r="M145" s="257"/>
      <c r="N145" s="258"/>
      <c r="O145" s="258"/>
      <c r="P145" s="258"/>
      <c r="Q145" s="258"/>
      <c r="R145" s="258"/>
      <c r="S145" s="258"/>
      <c r="T145" s="259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0" t="s">
        <v>198</v>
      </c>
      <c r="AU145" s="260" t="s">
        <v>84</v>
      </c>
      <c r="AV145" s="14" t="s">
        <v>82</v>
      </c>
      <c r="AW145" s="14" t="s">
        <v>32</v>
      </c>
      <c r="AX145" s="14" t="s">
        <v>75</v>
      </c>
      <c r="AY145" s="260" t="s">
        <v>189</v>
      </c>
    </row>
    <row r="146" s="13" customFormat="1">
      <c r="A146" s="13"/>
      <c r="B146" s="239"/>
      <c r="C146" s="240"/>
      <c r="D146" s="241" t="s">
        <v>198</v>
      </c>
      <c r="E146" s="242" t="s">
        <v>1</v>
      </c>
      <c r="F146" s="243" t="s">
        <v>425</v>
      </c>
      <c r="G146" s="240"/>
      <c r="H146" s="244">
        <v>-1</v>
      </c>
      <c r="I146" s="245"/>
      <c r="J146" s="240"/>
      <c r="K146" s="240"/>
      <c r="L146" s="246"/>
      <c r="M146" s="247"/>
      <c r="N146" s="248"/>
      <c r="O146" s="248"/>
      <c r="P146" s="248"/>
      <c r="Q146" s="248"/>
      <c r="R146" s="248"/>
      <c r="S146" s="248"/>
      <c r="T146" s="249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0" t="s">
        <v>198</v>
      </c>
      <c r="AU146" s="250" t="s">
        <v>84</v>
      </c>
      <c r="AV146" s="13" t="s">
        <v>84</v>
      </c>
      <c r="AW146" s="13" t="s">
        <v>32</v>
      </c>
      <c r="AX146" s="13" t="s">
        <v>75</v>
      </c>
      <c r="AY146" s="250" t="s">
        <v>189</v>
      </c>
    </row>
    <row r="147" s="16" customFormat="1">
      <c r="A147" s="16"/>
      <c r="B147" s="272"/>
      <c r="C147" s="273"/>
      <c r="D147" s="241" t="s">
        <v>198</v>
      </c>
      <c r="E147" s="274" t="s">
        <v>1</v>
      </c>
      <c r="F147" s="275" t="s">
        <v>223</v>
      </c>
      <c r="G147" s="273"/>
      <c r="H147" s="276">
        <v>29.899999999999995</v>
      </c>
      <c r="I147" s="277"/>
      <c r="J147" s="273"/>
      <c r="K147" s="273"/>
      <c r="L147" s="278"/>
      <c r="M147" s="279"/>
      <c r="N147" s="280"/>
      <c r="O147" s="280"/>
      <c r="P147" s="280"/>
      <c r="Q147" s="280"/>
      <c r="R147" s="280"/>
      <c r="S147" s="280"/>
      <c r="T147" s="281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T147" s="282" t="s">
        <v>198</v>
      </c>
      <c r="AU147" s="282" t="s">
        <v>84</v>
      </c>
      <c r="AV147" s="16" t="s">
        <v>212</v>
      </c>
      <c r="AW147" s="16" t="s">
        <v>32</v>
      </c>
      <c r="AX147" s="16" t="s">
        <v>75</v>
      </c>
      <c r="AY147" s="282" t="s">
        <v>189</v>
      </c>
    </row>
    <row r="148" s="14" customFormat="1">
      <c r="A148" s="14"/>
      <c r="B148" s="251"/>
      <c r="C148" s="252"/>
      <c r="D148" s="241" t="s">
        <v>198</v>
      </c>
      <c r="E148" s="253" t="s">
        <v>1</v>
      </c>
      <c r="F148" s="254" t="s">
        <v>719</v>
      </c>
      <c r="G148" s="252"/>
      <c r="H148" s="253" t="s">
        <v>1</v>
      </c>
      <c r="I148" s="255"/>
      <c r="J148" s="252"/>
      <c r="K148" s="252"/>
      <c r="L148" s="256"/>
      <c r="M148" s="257"/>
      <c r="N148" s="258"/>
      <c r="O148" s="258"/>
      <c r="P148" s="258"/>
      <c r="Q148" s="258"/>
      <c r="R148" s="258"/>
      <c r="S148" s="258"/>
      <c r="T148" s="259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0" t="s">
        <v>198</v>
      </c>
      <c r="AU148" s="260" t="s">
        <v>84</v>
      </c>
      <c r="AV148" s="14" t="s">
        <v>82</v>
      </c>
      <c r="AW148" s="14" t="s">
        <v>32</v>
      </c>
      <c r="AX148" s="14" t="s">
        <v>75</v>
      </c>
      <c r="AY148" s="260" t="s">
        <v>189</v>
      </c>
    </row>
    <row r="149" s="15" customFormat="1">
      <c r="A149" s="15"/>
      <c r="B149" s="261"/>
      <c r="C149" s="262"/>
      <c r="D149" s="241" t="s">
        <v>198</v>
      </c>
      <c r="E149" s="263" t="s">
        <v>1</v>
      </c>
      <c r="F149" s="264" t="s">
        <v>211</v>
      </c>
      <c r="G149" s="262"/>
      <c r="H149" s="265">
        <v>29.899999999999995</v>
      </c>
      <c r="I149" s="266"/>
      <c r="J149" s="262"/>
      <c r="K149" s="262"/>
      <c r="L149" s="267"/>
      <c r="M149" s="268"/>
      <c r="N149" s="269"/>
      <c r="O149" s="269"/>
      <c r="P149" s="269"/>
      <c r="Q149" s="269"/>
      <c r="R149" s="269"/>
      <c r="S149" s="269"/>
      <c r="T149" s="270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71" t="s">
        <v>198</v>
      </c>
      <c r="AU149" s="271" t="s">
        <v>84</v>
      </c>
      <c r="AV149" s="15" t="s">
        <v>196</v>
      </c>
      <c r="AW149" s="15" t="s">
        <v>32</v>
      </c>
      <c r="AX149" s="15" t="s">
        <v>82</v>
      </c>
      <c r="AY149" s="271" t="s">
        <v>189</v>
      </c>
    </row>
    <row r="150" s="2" customFormat="1" ht="16.5" customHeight="1">
      <c r="A150" s="39"/>
      <c r="B150" s="40"/>
      <c r="C150" s="227" t="s">
        <v>196</v>
      </c>
      <c r="D150" s="227" t="s">
        <v>191</v>
      </c>
      <c r="E150" s="228" t="s">
        <v>225</v>
      </c>
      <c r="F150" s="229" t="s">
        <v>226</v>
      </c>
      <c r="G150" s="230" t="s">
        <v>202</v>
      </c>
      <c r="H150" s="231">
        <v>10.800000000000001</v>
      </c>
      <c r="I150" s="232"/>
      <c r="J150" s="231">
        <f>ROUND(I150*H150,2)</f>
        <v>0</v>
      </c>
      <c r="K150" s="229" t="s">
        <v>195</v>
      </c>
      <c r="L150" s="45"/>
      <c r="M150" s="233" t="s">
        <v>1</v>
      </c>
      <c r="N150" s="234" t="s">
        <v>40</v>
      </c>
      <c r="O150" s="92"/>
      <c r="P150" s="235">
        <f>O150*H150</f>
        <v>0</v>
      </c>
      <c r="Q150" s="235">
        <v>0</v>
      </c>
      <c r="R150" s="235">
        <f>Q150*H150</f>
        <v>0</v>
      </c>
      <c r="S150" s="235">
        <v>0</v>
      </c>
      <c r="T150" s="236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7" t="s">
        <v>196</v>
      </c>
      <c r="AT150" s="237" t="s">
        <v>191</v>
      </c>
      <c r="AU150" s="237" t="s">
        <v>84</v>
      </c>
      <c r="AY150" s="18" t="s">
        <v>189</v>
      </c>
      <c r="BE150" s="238">
        <f>IF(N150="základní",J150,0)</f>
        <v>0</v>
      </c>
      <c r="BF150" s="238">
        <f>IF(N150="snížená",J150,0)</f>
        <v>0</v>
      </c>
      <c r="BG150" s="238">
        <f>IF(N150="zákl. přenesená",J150,0)</f>
        <v>0</v>
      </c>
      <c r="BH150" s="238">
        <f>IF(N150="sníž. přenesená",J150,0)</f>
        <v>0</v>
      </c>
      <c r="BI150" s="238">
        <f>IF(N150="nulová",J150,0)</f>
        <v>0</v>
      </c>
      <c r="BJ150" s="18" t="s">
        <v>82</v>
      </c>
      <c r="BK150" s="238">
        <f>ROUND(I150*H150,2)</f>
        <v>0</v>
      </c>
      <c r="BL150" s="18" t="s">
        <v>196</v>
      </c>
      <c r="BM150" s="237" t="s">
        <v>720</v>
      </c>
    </row>
    <row r="151" s="14" customFormat="1">
      <c r="A151" s="14"/>
      <c r="B151" s="251"/>
      <c r="C151" s="252"/>
      <c r="D151" s="241" t="s">
        <v>198</v>
      </c>
      <c r="E151" s="253" t="s">
        <v>1</v>
      </c>
      <c r="F151" s="254" t="s">
        <v>228</v>
      </c>
      <c r="G151" s="252"/>
      <c r="H151" s="253" t="s">
        <v>1</v>
      </c>
      <c r="I151" s="255"/>
      <c r="J151" s="252"/>
      <c r="K151" s="252"/>
      <c r="L151" s="256"/>
      <c r="M151" s="257"/>
      <c r="N151" s="258"/>
      <c r="O151" s="258"/>
      <c r="P151" s="258"/>
      <c r="Q151" s="258"/>
      <c r="R151" s="258"/>
      <c r="S151" s="258"/>
      <c r="T151" s="259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0" t="s">
        <v>198</v>
      </c>
      <c r="AU151" s="260" t="s">
        <v>84</v>
      </c>
      <c r="AV151" s="14" t="s">
        <v>82</v>
      </c>
      <c r="AW151" s="14" t="s">
        <v>32</v>
      </c>
      <c r="AX151" s="14" t="s">
        <v>75</v>
      </c>
      <c r="AY151" s="260" t="s">
        <v>189</v>
      </c>
    </row>
    <row r="152" s="13" customFormat="1">
      <c r="A152" s="13"/>
      <c r="B152" s="239"/>
      <c r="C152" s="240"/>
      <c r="D152" s="241" t="s">
        <v>198</v>
      </c>
      <c r="E152" s="242" t="s">
        <v>1</v>
      </c>
      <c r="F152" s="243" t="s">
        <v>721</v>
      </c>
      <c r="G152" s="240"/>
      <c r="H152" s="244">
        <v>10.800000000000001</v>
      </c>
      <c r="I152" s="245"/>
      <c r="J152" s="240"/>
      <c r="K152" s="240"/>
      <c r="L152" s="246"/>
      <c r="M152" s="247"/>
      <c r="N152" s="248"/>
      <c r="O152" s="248"/>
      <c r="P152" s="248"/>
      <c r="Q152" s="248"/>
      <c r="R152" s="248"/>
      <c r="S152" s="248"/>
      <c r="T152" s="249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0" t="s">
        <v>198</v>
      </c>
      <c r="AU152" s="250" t="s">
        <v>84</v>
      </c>
      <c r="AV152" s="13" t="s">
        <v>84</v>
      </c>
      <c r="AW152" s="13" t="s">
        <v>32</v>
      </c>
      <c r="AX152" s="13" t="s">
        <v>82</v>
      </c>
      <c r="AY152" s="250" t="s">
        <v>189</v>
      </c>
    </row>
    <row r="153" s="2" customFormat="1" ht="16.5" customHeight="1">
      <c r="A153" s="39"/>
      <c r="B153" s="40"/>
      <c r="C153" s="283" t="s">
        <v>230</v>
      </c>
      <c r="D153" s="283" t="s">
        <v>231</v>
      </c>
      <c r="E153" s="284" t="s">
        <v>232</v>
      </c>
      <c r="F153" s="285" t="s">
        <v>233</v>
      </c>
      <c r="G153" s="286" t="s">
        <v>234</v>
      </c>
      <c r="H153" s="287">
        <v>20.5</v>
      </c>
      <c r="I153" s="288"/>
      <c r="J153" s="287">
        <f>ROUND(I153*H153,2)</f>
        <v>0</v>
      </c>
      <c r="K153" s="285" t="s">
        <v>195</v>
      </c>
      <c r="L153" s="289"/>
      <c r="M153" s="290" t="s">
        <v>1</v>
      </c>
      <c r="N153" s="291" t="s">
        <v>40</v>
      </c>
      <c r="O153" s="92"/>
      <c r="P153" s="235">
        <f>O153*H153</f>
        <v>0</v>
      </c>
      <c r="Q153" s="235">
        <v>0</v>
      </c>
      <c r="R153" s="235">
        <f>Q153*H153</f>
        <v>0</v>
      </c>
      <c r="S153" s="235">
        <v>0</v>
      </c>
      <c r="T153" s="236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7" t="s">
        <v>235</v>
      </c>
      <c r="AT153" s="237" t="s">
        <v>231</v>
      </c>
      <c r="AU153" s="237" t="s">
        <v>84</v>
      </c>
      <c r="AY153" s="18" t="s">
        <v>189</v>
      </c>
      <c r="BE153" s="238">
        <f>IF(N153="základní",J153,0)</f>
        <v>0</v>
      </c>
      <c r="BF153" s="238">
        <f>IF(N153="snížená",J153,0)</f>
        <v>0</v>
      </c>
      <c r="BG153" s="238">
        <f>IF(N153="zákl. přenesená",J153,0)</f>
        <v>0</v>
      </c>
      <c r="BH153" s="238">
        <f>IF(N153="sníž. přenesená",J153,0)</f>
        <v>0</v>
      </c>
      <c r="BI153" s="238">
        <f>IF(N153="nulová",J153,0)</f>
        <v>0</v>
      </c>
      <c r="BJ153" s="18" t="s">
        <v>82</v>
      </c>
      <c r="BK153" s="238">
        <f>ROUND(I153*H153,2)</f>
        <v>0</v>
      </c>
      <c r="BL153" s="18" t="s">
        <v>196</v>
      </c>
      <c r="BM153" s="237" t="s">
        <v>722</v>
      </c>
    </row>
    <row r="154" s="13" customFormat="1">
      <c r="A154" s="13"/>
      <c r="B154" s="239"/>
      <c r="C154" s="240"/>
      <c r="D154" s="241" t="s">
        <v>198</v>
      </c>
      <c r="E154" s="242" t="s">
        <v>1</v>
      </c>
      <c r="F154" s="243" t="s">
        <v>723</v>
      </c>
      <c r="G154" s="240"/>
      <c r="H154" s="244">
        <v>20.5</v>
      </c>
      <c r="I154" s="245"/>
      <c r="J154" s="240"/>
      <c r="K154" s="240"/>
      <c r="L154" s="246"/>
      <c r="M154" s="247"/>
      <c r="N154" s="248"/>
      <c r="O154" s="248"/>
      <c r="P154" s="248"/>
      <c r="Q154" s="248"/>
      <c r="R154" s="248"/>
      <c r="S154" s="248"/>
      <c r="T154" s="249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0" t="s">
        <v>198</v>
      </c>
      <c r="AU154" s="250" t="s">
        <v>84</v>
      </c>
      <c r="AV154" s="13" t="s">
        <v>84</v>
      </c>
      <c r="AW154" s="13" t="s">
        <v>32</v>
      </c>
      <c r="AX154" s="13" t="s">
        <v>82</v>
      </c>
      <c r="AY154" s="250" t="s">
        <v>189</v>
      </c>
    </row>
    <row r="155" s="2" customFormat="1" ht="37.8" customHeight="1">
      <c r="A155" s="39"/>
      <c r="B155" s="40"/>
      <c r="C155" s="227" t="s">
        <v>239</v>
      </c>
      <c r="D155" s="227" t="s">
        <v>191</v>
      </c>
      <c r="E155" s="228" t="s">
        <v>323</v>
      </c>
      <c r="F155" s="229" t="s">
        <v>324</v>
      </c>
      <c r="G155" s="230" t="s">
        <v>202</v>
      </c>
      <c r="H155" s="231">
        <v>15.4</v>
      </c>
      <c r="I155" s="232"/>
      <c r="J155" s="231">
        <f>ROUND(I155*H155,2)</f>
        <v>0</v>
      </c>
      <c r="K155" s="229" t="s">
        <v>195</v>
      </c>
      <c r="L155" s="45"/>
      <c r="M155" s="233" t="s">
        <v>1</v>
      </c>
      <c r="N155" s="234" t="s">
        <v>40</v>
      </c>
      <c r="O155" s="92"/>
      <c r="P155" s="235">
        <f>O155*H155</f>
        <v>0</v>
      </c>
      <c r="Q155" s="235">
        <v>0</v>
      </c>
      <c r="R155" s="235">
        <f>Q155*H155</f>
        <v>0</v>
      </c>
      <c r="S155" s="235">
        <v>0</v>
      </c>
      <c r="T155" s="236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7" t="s">
        <v>196</v>
      </c>
      <c r="AT155" s="237" t="s">
        <v>191</v>
      </c>
      <c r="AU155" s="237" t="s">
        <v>84</v>
      </c>
      <c r="AY155" s="18" t="s">
        <v>189</v>
      </c>
      <c r="BE155" s="238">
        <f>IF(N155="základní",J155,0)</f>
        <v>0</v>
      </c>
      <c r="BF155" s="238">
        <f>IF(N155="snížená",J155,0)</f>
        <v>0</v>
      </c>
      <c r="BG155" s="238">
        <f>IF(N155="zákl. přenesená",J155,0)</f>
        <v>0</v>
      </c>
      <c r="BH155" s="238">
        <f>IF(N155="sníž. přenesená",J155,0)</f>
        <v>0</v>
      </c>
      <c r="BI155" s="238">
        <f>IF(N155="nulová",J155,0)</f>
        <v>0</v>
      </c>
      <c r="BJ155" s="18" t="s">
        <v>82</v>
      </c>
      <c r="BK155" s="238">
        <f>ROUND(I155*H155,2)</f>
        <v>0</v>
      </c>
      <c r="BL155" s="18" t="s">
        <v>196</v>
      </c>
      <c r="BM155" s="237" t="s">
        <v>724</v>
      </c>
    </row>
    <row r="156" s="14" customFormat="1">
      <c r="A156" s="14"/>
      <c r="B156" s="251"/>
      <c r="C156" s="252"/>
      <c r="D156" s="241" t="s">
        <v>198</v>
      </c>
      <c r="E156" s="253" t="s">
        <v>1</v>
      </c>
      <c r="F156" s="254" t="s">
        <v>243</v>
      </c>
      <c r="G156" s="252"/>
      <c r="H156" s="253" t="s">
        <v>1</v>
      </c>
      <c r="I156" s="255"/>
      <c r="J156" s="252"/>
      <c r="K156" s="252"/>
      <c r="L156" s="256"/>
      <c r="M156" s="257"/>
      <c r="N156" s="258"/>
      <c r="O156" s="258"/>
      <c r="P156" s="258"/>
      <c r="Q156" s="258"/>
      <c r="R156" s="258"/>
      <c r="S156" s="258"/>
      <c r="T156" s="259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0" t="s">
        <v>198</v>
      </c>
      <c r="AU156" s="260" t="s">
        <v>84</v>
      </c>
      <c r="AV156" s="14" t="s">
        <v>82</v>
      </c>
      <c r="AW156" s="14" t="s">
        <v>32</v>
      </c>
      <c r="AX156" s="14" t="s">
        <v>75</v>
      </c>
      <c r="AY156" s="260" t="s">
        <v>189</v>
      </c>
    </row>
    <row r="157" s="13" customFormat="1">
      <c r="A157" s="13"/>
      <c r="B157" s="239"/>
      <c r="C157" s="240"/>
      <c r="D157" s="241" t="s">
        <v>198</v>
      </c>
      <c r="E157" s="242" t="s">
        <v>1</v>
      </c>
      <c r="F157" s="243" t="s">
        <v>725</v>
      </c>
      <c r="G157" s="240"/>
      <c r="H157" s="244">
        <v>15.4</v>
      </c>
      <c r="I157" s="245"/>
      <c r="J157" s="240"/>
      <c r="K157" s="240"/>
      <c r="L157" s="246"/>
      <c r="M157" s="247"/>
      <c r="N157" s="248"/>
      <c r="O157" s="248"/>
      <c r="P157" s="248"/>
      <c r="Q157" s="248"/>
      <c r="R157" s="248"/>
      <c r="S157" s="248"/>
      <c r="T157" s="249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0" t="s">
        <v>198</v>
      </c>
      <c r="AU157" s="250" t="s">
        <v>84</v>
      </c>
      <c r="AV157" s="13" t="s">
        <v>84</v>
      </c>
      <c r="AW157" s="13" t="s">
        <v>32</v>
      </c>
      <c r="AX157" s="13" t="s">
        <v>82</v>
      </c>
      <c r="AY157" s="250" t="s">
        <v>189</v>
      </c>
    </row>
    <row r="158" s="2" customFormat="1" ht="33" customHeight="1">
      <c r="A158" s="39"/>
      <c r="B158" s="40"/>
      <c r="C158" s="227" t="s">
        <v>245</v>
      </c>
      <c r="D158" s="227" t="s">
        <v>191</v>
      </c>
      <c r="E158" s="228" t="s">
        <v>246</v>
      </c>
      <c r="F158" s="229" t="s">
        <v>247</v>
      </c>
      <c r="G158" s="230" t="s">
        <v>234</v>
      </c>
      <c r="H158" s="231">
        <v>24.600000000000001</v>
      </c>
      <c r="I158" s="232"/>
      <c r="J158" s="231">
        <f>ROUND(I158*H158,2)</f>
        <v>0</v>
      </c>
      <c r="K158" s="229" t="s">
        <v>195</v>
      </c>
      <c r="L158" s="45"/>
      <c r="M158" s="233" t="s">
        <v>1</v>
      </c>
      <c r="N158" s="234" t="s">
        <v>40</v>
      </c>
      <c r="O158" s="92"/>
      <c r="P158" s="235">
        <f>O158*H158</f>
        <v>0</v>
      </c>
      <c r="Q158" s="235">
        <v>0</v>
      </c>
      <c r="R158" s="235">
        <f>Q158*H158</f>
        <v>0</v>
      </c>
      <c r="S158" s="235">
        <v>0</v>
      </c>
      <c r="T158" s="236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7" t="s">
        <v>196</v>
      </c>
      <c r="AT158" s="237" t="s">
        <v>191</v>
      </c>
      <c r="AU158" s="237" t="s">
        <v>84</v>
      </c>
      <c r="AY158" s="18" t="s">
        <v>189</v>
      </c>
      <c r="BE158" s="238">
        <f>IF(N158="základní",J158,0)</f>
        <v>0</v>
      </c>
      <c r="BF158" s="238">
        <f>IF(N158="snížená",J158,0)</f>
        <v>0</v>
      </c>
      <c r="BG158" s="238">
        <f>IF(N158="zákl. přenesená",J158,0)</f>
        <v>0</v>
      </c>
      <c r="BH158" s="238">
        <f>IF(N158="sníž. přenesená",J158,0)</f>
        <v>0</v>
      </c>
      <c r="BI158" s="238">
        <f>IF(N158="nulová",J158,0)</f>
        <v>0</v>
      </c>
      <c r="BJ158" s="18" t="s">
        <v>82</v>
      </c>
      <c r="BK158" s="238">
        <f>ROUND(I158*H158,2)</f>
        <v>0</v>
      </c>
      <c r="BL158" s="18" t="s">
        <v>196</v>
      </c>
      <c r="BM158" s="237" t="s">
        <v>726</v>
      </c>
    </row>
    <row r="159" s="13" customFormat="1">
      <c r="A159" s="13"/>
      <c r="B159" s="239"/>
      <c r="C159" s="240"/>
      <c r="D159" s="241" t="s">
        <v>198</v>
      </c>
      <c r="E159" s="242" t="s">
        <v>1</v>
      </c>
      <c r="F159" s="243" t="s">
        <v>727</v>
      </c>
      <c r="G159" s="240"/>
      <c r="H159" s="244">
        <v>24.600000000000001</v>
      </c>
      <c r="I159" s="245"/>
      <c r="J159" s="240"/>
      <c r="K159" s="240"/>
      <c r="L159" s="246"/>
      <c r="M159" s="247"/>
      <c r="N159" s="248"/>
      <c r="O159" s="248"/>
      <c r="P159" s="248"/>
      <c r="Q159" s="248"/>
      <c r="R159" s="248"/>
      <c r="S159" s="248"/>
      <c r="T159" s="249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0" t="s">
        <v>198</v>
      </c>
      <c r="AU159" s="250" t="s">
        <v>84</v>
      </c>
      <c r="AV159" s="13" t="s">
        <v>84</v>
      </c>
      <c r="AW159" s="13" t="s">
        <v>32</v>
      </c>
      <c r="AX159" s="13" t="s">
        <v>82</v>
      </c>
      <c r="AY159" s="250" t="s">
        <v>189</v>
      </c>
    </row>
    <row r="160" s="2" customFormat="1" ht="16.5" customHeight="1">
      <c r="A160" s="39"/>
      <c r="B160" s="40"/>
      <c r="C160" s="227" t="s">
        <v>235</v>
      </c>
      <c r="D160" s="227" t="s">
        <v>191</v>
      </c>
      <c r="E160" s="228" t="s">
        <v>250</v>
      </c>
      <c r="F160" s="229" t="s">
        <v>251</v>
      </c>
      <c r="G160" s="230" t="s">
        <v>252</v>
      </c>
      <c r="H160" s="231">
        <v>2</v>
      </c>
      <c r="I160" s="232"/>
      <c r="J160" s="231">
        <f>ROUND(I160*H160,2)</f>
        <v>0</v>
      </c>
      <c r="K160" s="229" t="s">
        <v>1</v>
      </c>
      <c r="L160" s="45"/>
      <c r="M160" s="233" t="s">
        <v>1</v>
      </c>
      <c r="N160" s="234" t="s">
        <v>40</v>
      </c>
      <c r="O160" s="92"/>
      <c r="P160" s="235">
        <f>O160*H160</f>
        <v>0</v>
      </c>
      <c r="Q160" s="235">
        <v>0</v>
      </c>
      <c r="R160" s="235">
        <f>Q160*H160</f>
        <v>0</v>
      </c>
      <c r="S160" s="235">
        <v>0</v>
      </c>
      <c r="T160" s="236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7" t="s">
        <v>196</v>
      </c>
      <c r="AT160" s="237" t="s">
        <v>191</v>
      </c>
      <c r="AU160" s="237" t="s">
        <v>84</v>
      </c>
      <c r="AY160" s="18" t="s">
        <v>189</v>
      </c>
      <c r="BE160" s="238">
        <f>IF(N160="základní",J160,0)</f>
        <v>0</v>
      </c>
      <c r="BF160" s="238">
        <f>IF(N160="snížená",J160,0)</f>
        <v>0</v>
      </c>
      <c r="BG160" s="238">
        <f>IF(N160="zákl. přenesená",J160,0)</f>
        <v>0</v>
      </c>
      <c r="BH160" s="238">
        <f>IF(N160="sníž. přenesená",J160,0)</f>
        <v>0</v>
      </c>
      <c r="BI160" s="238">
        <f>IF(N160="nulová",J160,0)</f>
        <v>0</v>
      </c>
      <c r="BJ160" s="18" t="s">
        <v>82</v>
      </c>
      <c r="BK160" s="238">
        <f>ROUND(I160*H160,2)</f>
        <v>0</v>
      </c>
      <c r="BL160" s="18" t="s">
        <v>196</v>
      </c>
      <c r="BM160" s="237" t="s">
        <v>728</v>
      </c>
    </row>
    <row r="161" s="14" customFormat="1">
      <c r="A161" s="14"/>
      <c r="B161" s="251"/>
      <c r="C161" s="252"/>
      <c r="D161" s="241" t="s">
        <v>198</v>
      </c>
      <c r="E161" s="253" t="s">
        <v>1</v>
      </c>
      <c r="F161" s="254" t="s">
        <v>254</v>
      </c>
      <c r="G161" s="252"/>
      <c r="H161" s="253" t="s">
        <v>1</v>
      </c>
      <c r="I161" s="255"/>
      <c r="J161" s="252"/>
      <c r="K161" s="252"/>
      <c r="L161" s="256"/>
      <c r="M161" s="257"/>
      <c r="N161" s="258"/>
      <c r="O161" s="258"/>
      <c r="P161" s="258"/>
      <c r="Q161" s="258"/>
      <c r="R161" s="258"/>
      <c r="S161" s="258"/>
      <c r="T161" s="259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0" t="s">
        <v>198</v>
      </c>
      <c r="AU161" s="260" t="s">
        <v>84</v>
      </c>
      <c r="AV161" s="14" t="s">
        <v>82</v>
      </c>
      <c r="AW161" s="14" t="s">
        <v>32</v>
      </c>
      <c r="AX161" s="14" t="s">
        <v>75</v>
      </c>
      <c r="AY161" s="260" t="s">
        <v>189</v>
      </c>
    </row>
    <row r="162" s="13" customFormat="1">
      <c r="A162" s="13"/>
      <c r="B162" s="239"/>
      <c r="C162" s="240"/>
      <c r="D162" s="241" t="s">
        <v>198</v>
      </c>
      <c r="E162" s="242" t="s">
        <v>1</v>
      </c>
      <c r="F162" s="243" t="s">
        <v>330</v>
      </c>
      <c r="G162" s="240"/>
      <c r="H162" s="244">
        <v>2</v>
      </c>
      <c r="I162" s="245"/>
      <c r="J162" s="240"/>
      <c r="K162" s="240"/>
      <c r="L162" s="246"/>
      <c r="M162" s="247"/>
      <c r="N162" s="248"/>
      <c r="O162" s="248"/>
      <c r="P162" s="248"/>
      <c r="Q162" s="248"/>
      <c r="R162" s="248"/>
      <c r="S162" s="248"/>
      <c r="T162" s="249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0" t="s">
        <v>198</v>
      </c>
      <c r="AU162" s="250" t="s">
        <v>84</v>
      </c>
      <c r="AV162" s="13" t="s">
        <v>84</v>
      </c>
      <c r="AW162" s="13" t="s">
        <v>32</v>
      </c>
      <c r="AX162" s="13" t="s">
        <v>82</v>
      </c>
      <c r="AY162" s="250" t="s">
        <v>189</v>
      </c>
    </row>
    <row r="163" s="12" customFormat="1" ht="22.8" customHeight="1">
      <c r="A163" s="12"/>
      <c r="B163" s="211"/>
      <c r="C163" s="212"/>
      <c r="D163" s="213" t="s">
        <v>74</v>
      </c>
      <c r="E163" s="225" t="s">
        <v>196</v>
      </c>
      <c r="F163" s="225" t="s">
        <v>256</v>
      </c>
      <c r="G163" s="212"/>
      <c r="H163" s="212"/>
      <c r="I163" s="215"/>
      <c r="J163" s="226">
        <f>BK163</f>
        <v>0</v>
      </c>
      <c r="K163" s="212"/>
      <c r="L163" s="217"/>
      <c r="M163" s="218"/>
      <c r="N163" s="219"/>
      <c r="O163" s="219"/>
      <c r="P163" s="220">
        <f>SUM(P164:P171)</f>
        <v>0</v>
      </c>
      <c r="Q163" s="219"/>
      <c r="R163" s="220">
        <f>SUM(R164:R171)</f>
        <v>0.043200000000000002</v>
      </c>
      <c r="S163" s="219"/>
      <c r="T163" s="221">
        <f>SUM(T164:T171)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22" t="s">
        <v>82</v>
      </c>
      <c r="AT163" s="223" t="s">
        <v>74</v>
      </c>
      <c r="AU163" s="223" t="s">
        <v>82</v>
      </c>
      <c r="AY163" s="222" t="s">
        <v>189</v>
      </c>
      <c r="BK163" s="224">
        <f>SUM(BK164:BK171)</f>
        <v>0</v>
      </c>
    </row>
    <row r="164" s="2" customFormat="1" ht="24.15" customHeight="1">
      <c r="A164" s="39"/>
      <c r="B164" s="40"/>
      <c r="C164" s="227" t="s">
        <v>257</v>
      </c>
      <c r="D164" s="227" t="s">
        <v>191</v>
      </c>
      <c r="E164" s="228" t="s">
        <v>258</v>
      </c>
      <c r="F164" s="229" t="s">
        <v>259</v>
      </c>
      <c r="G164" s="230" t="s">
        <v>202</v>
      </c>
      <c r="H164" s="231">
        <v>3.6000000000000001</v>
      </c>
      <c r="I164" s="232"/>
      <c r="J164" s="231">
        <f>ROUND(I164*H164,2)</f>
        <v>0</v>
      </c>
      <c r="K164" s="229" t="s">
        <v>195</v>
      </c>
      <c r="L164" s="45"/>
      <c r="M164" s="233" t="s">
        <v>1</v>
      </c>
      <c r="N164" s="234" t="s">
        <v>40</v>
      </c>
      <c r="O164" s="92"/>
      <c r="P164" s="235">
        <f>O164*H164</f>
        <v>0</v>
      </c>
      <c r="Q164" s="235">
        <v>0</v>
      </c>
      <c r="R164" s="235">
        <f>Q164*H164</f>
        <v>0</v>
      </c>
      <c r="S164" s="235">
        <v>0</v>
      </c>
      <c r="T164" s="236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7" t="s">
        <v>196</v>
      </c>
      <c r="AT164" s="237" t="s">
        <v>191</v>
      </c>
      <c r="AU164" s="237" t="s">
        <v>84</v>
      </c>
      <c r="AY164" s="18" t="s">
        <v>189</v>
      </c>
      <c r="BE164" s="238">
        <f>IF(N164="základní",J164,0)</f>
        <v>0</v>
      </c>
      <c r="BF164" s="238">
        <f>IF(N164="snížená",J164,0)</f>
        <v>0</v>
      </c>
      <c r="BG164" s="238">
        <f>IF(N164="zákl. přenesená",J164,0)</f>
        <v>0</v>
      </c>
      <c r="BH164" s="238">
        <f>IF(N164="sníž. přenesená",J164,0)</f>
        <v>0</v>
      </c>
      <c r="BI164" s="238">
        <f>IF(N164="nulová",J164,0)</f>
        <v>0</v>
      </c>
      <c r="BJ164" s="18" t="s">
        <v>82</v>
      </c>
      <c r="BK164" s="238">
        <f>ROUND(I164*H164,2)</f>
        <v>0</v>
      </c>
      <c r="BL164" s="18" t="s">
        <v>196</v>
      </c>
      <c r="BM164" s="237" t="s">
        <v>729</v>
      </c>
    </row>
    <row r="165" s="14" customFormat="1">
      <c r="A165" s="14"/>
      <c r="B165" s="251"/>
      <c r="C165" s="252"/>
      <c r="D165" s="241" t="s">
        <v>198</v>
      </c>
      <c r="E165" s="253" t="s">
        <v>1</v>
      </c>
      <c r="F165" s="254" t="s">
        <v>261</v>
      </c>
      <c r="G165" s="252"/>
      <c r="H165" s="253" t="s">
        <v>1</v>
      </c>
      <c r="I165" s="255"/>
      <c r="J165" s="252"/>
      <c r="K165" s="252"/>
      <c r="L165" s="256"/>
      <c r="M165" s="257"/>
      <c r="N165" s="258"/>
      <c r="O165" s="258"/>
      <c r="P165" s="258"/>
      <c r="Q165" s="258"/>
      <c r="R165" s="258"/>
      <c r="S165" s="258"/>
      <c r="T165" s="259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0" t="s">
        <v>198</v>
      </c>
      <c r="AU165" s="260" t="s">
        <v>84</v>
      </c>
      <c r="AV165" s="14" t="s">
        <v>82</v>
      </c>
      <c r="AW165" s="14" t="s">
        <v>32</v>
      </c>
      <c r="AX165" s="14" t="s">
        <v>75</v>
      </c>
      <c r="AY165" s="260" t="s">
        <v>189</v>
      </c>
    </row>
    <row r="166" s="13" customFormat="1">
      <c r="A166" s="13"/>
      <c r="B166" s="239"/>
      <c r="C166" s="240"/>
      <c r="D166" s="241" t="s">
        <v>198</v>
      </c>
      <c r="E166" s="242" t="s">
        <v>1</v>
      </c>
      <c r="F166" s="243" t="s">
        <v>730</v>
      </c>
      <c r="G166" s="240"/>
      <c r="H166" s="244">
        <v>3.6000000000000001</v>
      </c>
      <c r="I166" s="245"/>
      <c r="J166" s="240"/>
      <c r="K166" s="240"/>
      <c r="L166" s="246"/>
      <c r="M166" s="247"/>
      <c r="N166" s="248"/>
      <c r="O166" s="248"/>
      <c r="P166" s="248"/>
      <c r="Q166" s="248"/>
      <c r="R166" s="248"/>
      <c r="S166" s="248"/>
      <c r="T166" s="249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0" t="s">
        <v>198</v>
      </c>
      <c r="AU166" s="250" t="s">
        <v>84</v>
      </c>
      <c r="AV166" s="13" t="s">
        <v>84</v>
      </c>
      <c r="AW166" s="13" t="s">
        <v>32</v>
      </c>
      <c r="AX166" s="13" t="s">
        <v>82</v>
      </c>
      <c r="AY166" s="250" t="s">
        <v>189</v>
      </c>
    </row>
    <row r="167" s="2" customFormat="1" ht="16.5" customHeight="1">
      <c r="A167" s="39"/>
      <c r="B167" s="40"/>
      <c r="C167" s="227" t="s">
        <v>263</v>
      </c>
      <c r="D167" s="227" t="s">
        <v>191</v>
      </c>
      <c r="E167" s="228" t="s">
        <v>264</v>
      </c>
      <c r="F167" s="229" t="s">
        <v>265</v>
      </c>
      <c r="G167" s="230" t="s">
        <v>266</v>
      </c>
      <c r="H167" s="231">
        <v>36</v>
      </c>
      <c r="I167" s="232"/>
      <c r="J167" s="231">
        <f>ROUND(I167*H167,2)</f>
        <v>0</v>
      </c>
      <c r="K167" s="229" t="s">
        <v>195</v>
      </c>
      <c r="L167" s="45"/>
      <c r="M167" s="233" t="s">
        <v>1</v>
      </c>
      <c r="N167" s="234" t="s">
        <v>40</v>
      </c>
      <c r="O167" s="92"/>
      <c r="P167" s="235">
        <f>O167*H167</f>
        <v>0</v>
      </c>
      <c r="Q167" s="235">
        <v>0.001</v>
      </c>
      <c r="R167" s="235">
        <f>Q167*H167</f>
        <v>0.036000000000000004</v>
      </c>
      <c r="S167" s="235">
        <v>0</v>
      </c>
      <c r="T167" s="236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7" t="s">
        <v>196</v>
      </c>
      <c r="AT167" s="237" t="s">
        <v>191</v>
      </c>
      <c r="AU167" s="237" t="s">
        <v>84</v>
      </c>
      <c r="AY167" s="18" t="s">
        <v>189</v>
      </c>
      <c r="BE167" s="238">
        <f>IF(N167="základní",J167,0)</f>
        <v>0</v>
      </c>
      <c r="BF167" s="238">
        <f>IF(N167="snížená",J167,0)</f>
        <v>0</v>
      </c>
      <c r="BG167" s="238">
        <f>IF(N167="zákl. přenesená",J167,0)</f>
        <v>0</v>
      </c>
      <c r="BH167" s="238">
        <f>IF(N167="sníž. přenesená",J167,0)</f>
        <v>0</v>
      </c>
      <c r="BI167" s="238">
        <f>IF(N167="nulová",J167,0)</f>
        <v>0</v>
      </c>
      <c r="BJ167" s="18" t="s">
        <v>82</v>
      </c>
      <c r="BK167" s="238">
        <f>ROUND(I167*H167,2)</f>
        <v>0</v>
      </c>
      <c r="BL167" s="18" t="s">
        <v>196</v>
      </c>
      <c r="BM167" s="237" t="s">
        <v>731</v>
      </c>
    </row>
    <row r="168" s="14" customFormat="1">
      <c r="A168" s="14"/>
      <c r="B168" s="251"/>
      <c r="C168" s="252"/>
      <c r="D168" s="241" t="s">
        <v>198</v>
      </c>
      <c r="E168" s="253" t="s">
        <v>1</v>
      </c>
      <c r="F168" s="254" t="s">
        <v>268</v>
      </c>
      <c r="G168" s="252"/>
      <c r="H168" s="253" t="s">
        <v>1</v>
      </c>
      <c r="I168" s="255"/>
      <c r="J168" s="252"/>
      <c r="K168" s="252"/>
      <c r="L168" s="256"/>
      <c r="M168" s="257"/>
      <c r="N168" s="258"/>
      <c r="O168" s="258"/>
      <c r="P168" s="258"/>
      <c r="Q168" s="258"/>
      <c r="R168" s="258"/>
      <c r="S168" s="258"/>
      <c r="T168" s="259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0" t="s">
        <v>198</v>
      </c>
      <c r="AU168" s="260" t="s">
        <v>84</v>
      </c>
      <c r="AV168" s="14" t="s">
        <v>82</v>
      </c>
      <c r="AW168" s="14" t="s">
        <v>32</v>
      </c>
      <c r="AX168" s="14" t="s">
        <v>75</v>
      </c>
      <c r="AY168" s="260" t="s">
        <v>189</v>
      </c>
    </row>
    <row r="169" s="13" customFormat="1">
      <c r="A169" s="13"/>
      <c r="B169" s="239"/>
      <c r="C169" s="240"/>
      <c r="D169" s="241" t="s">
        <v>198</v>
      </c>
      <c r="E169" s="242" t="s">
        <v>1</v>
      </c>
      <c r="F169" s="243" t="s">
        <v>732</v>
      </c>
      <c r="G169" s="240"/>
      <c r="H169" s="244">
        <v>36</v>
      </c>
      <c r="I169" s="245"/>
      <c r="J169" s="240"/>
      <c r="K169" s="240"/>
      <c r="L169" s="246"/>
      <c r="M169" s="247"/>
      <c r="N169" s="248"/>
      <c r="O169" s="248"/>
      <c r="P169" s="248"/>
      <c r="Q169" s="248"/>
      <c r="R169" s="248"/>
      <c r="S169" s="248"/>
      <c r="T169" s="249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0" t="s">
        <v>198</v>
      </c>
      <c r="AU169" s="250" t="s">
        <v>84</v>
      </c>
      <c r="AV169" s="13" t="s">
        <v>84</v>
      </c>
      <c r="AW169" s="13" t="s">
        <v>32</v>
      </c>
      <c r="AX169" s="13" t="s">
        <v>82</v>
      </c>
      <c r="AY169" s="250" t="s">
        <v>189</v>
      </c>
    </row>
    <row r="170" s="2" customFormat="1" ht="16.5" customHeight="1">
      <c r="A170" s="39"/>
      <c r="B170" s="40"/>
      <c r="C170" s="283" t="s">
        <v>270</v>
      </c>
      <c r="D170" s="283" t="s">
        <v>231</v>
      </c>
      <c r="E170" s="284" t="s">
        <v>271</v>
      </c>
      <c r="F170" s="285" t="s">
        <v>272</v>
      </c>
      <c r="G170" s="286" t="s">
        <v>266</v>
      </c>
      <c r="H170" s="287">
        <v>36</v>
      </c>
      <c r="I170" s="288"/>
      <c r="J170" s="287">
        <f>ROUND(I170*H170,2)</f>
        <v>0</v>
      </c>
      <c r="K170" s="285" t="s">
        <v>195</v>
      </c>
      <c r="L170" s="289"/>
      <c r="M170" s="290" t="s">
        <v>1</v>
      </c>
      <c r="N170" s="291" t="s">
        <v>40</v>
      </c>
      <c r="O170" s="92"/>
      <c r="P170" s="235">
        <f>O170*H170</f>
        <v>0</v>
      </c>
      <c r="Q170" s="235">
        <v>0.00020000000000000001</v>
      </c>
      <c r="R170" s="235">
        <f>Q170*H170</f>
        <v>0.0072000000000000007</v>
      </c>
      <c r="S170" s="235">
        <v>0</v>
      </c>
      <c r="T170" s="236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7" t="s">
        <v>235</v>
      </c>
      <c r="AT170" s="237" t="s">
        <v>231</v>
      </c>
      <c r="AU170" s="237" t="s">
        <v>84</v>
      </c>
      <c r="AY170" s="18" t="s">
        <v>189</v>
      </c>
      <c r="BE170" s="238">
        <f>IF(N170="základní",J170,0)</f>
        <v>0</v>
      </c>
      <c r="BF170" s="238">
        <f>IF(N170="snížená",J170,0)</f>
        <v>0</v>
      </c>
      <c r="BG170" s="238">
        <f>IF(N170="zákl. přenesená",J170,0)</f>
        <v>0</v>
      </c>
      <c r="BH170" s="238">
        <f>IF(N170="sníž. přenesená",J170,0)</f>
        <v>0</v>
      </c>
      <c r="BI170" s="238">
        <f>IF(N170="nulová",J170,0)</f>
        <v>0</v>
      </c>
      <c r="BJ170" s="18" t="s">
        <v>82</v>
      </c>
      <c r="BK170" s="238">
        <f>ROUND(I170*H170,2)</f>
        <v>0</v>
      </c>
      <c r="BL170" s="18" t="s">
        <v>196</v>
      </c>
      <c r="BM170" s="237" t="s">
        <v>733</v>
      </c>
    </row>
    <row r="171" s="13" customFormat="1">
      <c r="A171" s="13"/>
      <c r="B171" s="239"/>
      <c r="C171" s="240"/>
      <c r="D171" s="241" t="s">
        <v>198</v>
      </c>
      <c r="E171" s="242" t="s">
        <v>1</v>
      </c>
      <c r="F171" s="243" t="s">
        <v>734</v>
      </c>
      <c r="G171" s="240"/>
      <c r="H171" s="244">
        <v>36</v>
      </c>
      <c r="I171" s="245"/>
      <c r="J171" s="240"/>
      <c r="K171" s="240"/>
      <c r="L171" s="246"/>
      <c r="M171" s="247"/>
      <c r="N171" s="248"/>
      <c r="O171" s="248"/>
      <c r="P171" s="248"/>
      <c r="Q171" s="248"/>
      <c r="R171" s="248"/>
      <c r="S171" s="248"/>
      <c r="T171" s="249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0" t="s">
        <v>198</v>
      </c>
      <c r="AU171" s="250" t="s">
        <v>84</v>
      </c>
      <c r="AV171" s="13" t="s">
        <v>84</v>
      </c>
      <c r="AW171" s="13" t="s">
        <v>32</v>
      </c>
      <c r="AX171" s="13" t="s">
        <v>82</v>
      </c>
      <c r="AY171" s="250" t="s">
        <v>189</v>
      </c>
    </row>
    <row r="172" s="12" customFormat="1" ht="22.8" customHeight="1">
      <c r="A172" s="12"/>
      <c r="B172" s="211"/>
      <c r="C172" s="212"/>
      <c r="D172" s="213" t="s">
        <v>74</v>
      </c>
      <c r="E172" s="225" t="s">
        <v>235</v>
      </c>
      <c r="F172" s="225" t="s">
        <v>275</v>
      </c>
      <c r="G172" s="212"/>
      <c r="H172" s="212"/>
      <c r="I172" s="215"/>
      <c r="J172" s="226">
        <f>BK172</f>
        <v>0</v>
      </c>
      <c r="K172" s="212"/>
      <c r="L172" s="217"/>
      <c r="M172" s="218"/>
      <c r="N172" s="219"/>
      <c r="O172" s="219"/>
      <c r="P172" s="220">
        <f>SUM(P173:P181)</f>
        <v>0</v>
      </c>
      <c r="Q172" s="219"/>
      <c r="R172" s="220">
        <f>SUM(R173:R181)</f>
        <v>1.5867100000000001</v>
      </c>
      <c r="S172" s="219"/>
      <c r="T172" s="221">
        <f>SUM(T173:T181)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22" t="s">
        <v>82</v>
      </c>
      <c r="AT172" s="223" t="s">
        <v>74</v>
      </c>
      <c r="AU172" s="223" t="s">
        <v>82</v>
      </c>
      <c r="AY172" s="222" t="s">
        <v>189</v>
      </c>
      <c r="BK172" s="224">
        <f>SUM(BK173:BK181)</f>
        <v>0</v>
      </c>
    </row>
    <row r="173" s="2" customFormat="1" ht="21.75" customHeight="1">
      <c r="A173" s="39"/>
      <c r="B173" s="40"/>
      <c r="C173" s="227" t="s">
        <v>276</v>
      </c>
      <c r="D173" s="227" t="s">
        <v>191</v>
      </c>
      <c r="E173" s="228" t="s">
        <v>277</v>
      </c>
      <c r="F173" s="229" t="s">
        <v>278</v>
      </c>
      <c r="G173" s="230" t="s">
        <v>279</v>
      </c>
      <c r="H173" s="231">
        <v>72</v>
      </c>
      <c r="I173" s="232"/>
      <c r="J173" s="231">
        <f>ROUND(I173*H173,2)</f>
        <v>0</v>
      </c>
      <c r="K173" s="229" t="s">
        <v>1</v>
      </c>
      <c r="L173" s="45"/>
      <c r="M173" s="233" t="s">
        <v>1</v>
      </c>
      <c r="N173" s="234" t="s">
        <v>40</v>
      </c>
      <c r="O173" s="92"/>
      <c r="P173" s="235">
        <f>O173*H173</f>
        <v>0</v>
      </c>
      <c r="Q173" s="235">
        <v>0.001</v>
      </c>
      <c r="R173" s="235">
        <f>Q173*H173</f>
        <v>0.072000000000000008</v>
      </c>
      <c r="S173" s="235">
        <v>0</v>
      </c>
      <c r="T173" s="236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7" t="s">
        <v>196</v>
      </c>
      <c r="AT173" s="237" t="s">
        <v>191</v>
      </c>
      <c r="AU173" s="237" t="s">
        <v>84</v>
      </c>
      <c r="AY173" s="18" t="s">
        <v>189</v>
      </c>
      <c r="BE173" s="238">
        <f>IF(N173="základní",J173,0)</f>
        <v>0</v>
      </c>
      <c r="BF173" s="238">
        <f>IF(N173="snížená",J173,0)</f>
        <v>0</v>
      </c>
      <c r="BG173" s="238">
        <f>IF(N173="zákl. přenesená",J173,0)</f>
        <v>0</v>
      </c>
      <c r="BH173" s="238">
        <f>IF(N173="sníž. přenesená",J173,0)</f>
        <v>0</v>
      </c>
      <c r="BI173" s="238">
        <f>IF(N173="nulová",J173,0)</f>
        <v>0</v>
      </c>
      <c r="BJ173" s="18" t="s">
        <v>82</v>
      </c>
      <c r="BK173" s="238">
        <f>ROUND(I173*H173,2)</f>
        <v>0</v>
      </c>
      <c r="BL173" s="18" t="s">
        <v>196</v>
      </c>
      <c r="BM173" s="237" t="s">
        <v>735</v>
      </c>
    </row>
    <row r="174" s="14" customFormat="1">
      <c r="A174" s="14"/>
      <c r="B174" s="251"/>
      <c r="C174" s="252"/>
      <c r="D174" s="241" t="s">
        <v>198</v>
      </c>
      <c r="E174" s="253" t="s">
        <v>1</v>
      </c>
      <c r="F174" s="254" t="s">
        <v>281</v>
      </c>
      <c r="G174" s="252"/>
      <c r="H174" s="253" t="s">
        <v>1</v>
      </c>
      <c r="I174" s="255"/>
      <c r="J174" s="252"/>
      <c r="K174" s="252"/>
      <c r="L174" s="256"/>
      <c r="M174" s="257"/>
      <c r="N174" s="258"/>
      <c r="O174" s="258"/>
      <c r="P174" s="258"/>
      <c r="Q174" s="258"/>
      <c r="R174" s="258"/>
      <c r="S174" s="258"/>
      <c r="T174" s="259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0" t="s">
        <v>198</v>
      </c>
      <c r="AU174" s="260" t="s">
        <v>84</v>
      </c>
      <c r="AV174" s="14" t="s">
        <v>82</v>
      </c>
      <c r="AW174" s="14" t="s">
        <v>32</v>
      </c>
      <c r="AX174" s="14" t="s">
        <v>75</v>
      </c>
      <c r="AY174" s="260" t="s">
        <v>189</v>
      </c>
    </row>
    <row r="175" s="13" customFormat="1">
      <c r="A175" s="13"/>
      <c r="B175" s="239"/>
      <c r="C175" s="240"/>
      <c r="D175" s="241" t="s">
        <v>198</v>
      </c>
      <c r="E175" s="242" t="s">
        <v>1</v>
      </c>
      <c r="F175" s="243" t="s">
        <v>736</v>
      </c>
      <c r="G175" s="240"/>
      <c r="H175" s="244">
        <v>72</v>
      </c>
      <c r="I175" s="245"/>
      <c r="J175" s="240"/>
      <c r="K175" s="240"/>
      <c r="L175" s="246"/>
      <c r="M175" s="247"/>
      <c r="N175" s="248"/>
      <c r="O175" s="248"/>
      <c r="P175" s="248"/>
      <c r="Q175" s="248"/>
      <c r="R175" s="248"/>
      <c r="S175" s="248"/>
      <c r="T175" s="249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0" t="s">
        <v>198</v>
      </c>
      <c r="AU175" s="250" t="s">
        <v>84</v>
      </c>
      <c r="AV175" s="13" t="s">
        <v>84</v>
      </c>
      <c r="AW175" s="13" t="s">
        <v>32</v>
      </c>
      <c r="AX175" s="13" t="s">
        <v>82</v>
      </c>
      <c r="AY175" s="250" t="s">
        <v>189</v>
      </c>
    </row>
    <row r="176" s="2" customFormat="1" ht="16.5" customHeight="1">
      <c r="A176" s="39"/>
      <c r="B176" s="40"/>
      <c r="C176" s="227" t="s">
        <v>283</v>
      </c>
      <c r="D176" s="227" t="s">
        <v>191</v>
      </c>
      <c r="E176" s="228" t="s">
        <v>284</v>
      </c>
      <c r="F176" s="229" t="s">
        <v>285</v>
      </c>
      <c r="G176" s="230" t="s">
        <v>252</v>
      </c>
      <c r="H176" s="231">
        <v>8</v>
      </c>
      <c r="I176" s="232"/>
      <c r="J176" s="231">
        <f>ROUND(I176*H176,2)</f>
        <v>0</v>
      </c>
      <c r="K176" s="229" t="s">
        <v>1</v>
      </c>
      <c r="L176" s="45"/>
      <c r="M176" s="233" t="s">
        <v>1</v>
      </c>
      <c r="N176" s="234" t="s">
        <v>40</v>
      </c>
      <c r="O176" s="92"/>
      <c r="P176" s="235">
        <f>O176*H176</f>
        <v>0</v>
      </c>
      <c r="Q176" s="235">
        <v>0</v>
      </c>
      <c r="R176" s="235">
        <f>Q176*H176</f>
        <v>0</v>
      </c>
      <c r="S176" s="235">
        <v>0</v>
      </c>
      <c r="T176" s="236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7" t="s">
        <v>196</v>
      </c>
      <c r="AT176" s="237" t="s">
        <v>191</v>
      </c>
      <c r="AU176" s="237" t="s">
        <v>84</v>
      </c>
      <c r="AY176" s="18" t="s">
        <v>189</v>
      </c>
      <c r="BE176" s="238">
        <f>IF(N176="základní",J176,0)</f>
        <v>0</v>
      </c>
      <c r="BF176" s="238">
        <f>IF(N176="snížená",J176,0)</f>
        <v>0</v>
      </c>
      <c r="BG176" s="238">
        <f>IF(N176="zákl. přenesená",J176,0)</f>
        <v>0</v>
      </c>
      <c r="BH176" s="238">
        <f>IF(N176="sníž. přenesená",J176,0)</f>
        <v>0</v>
      </c>
      <c r="BI176" s="238">
        <f>IF(N176="nulová",J176,0)</f>
        <v>0</v>
      </c>
      <c r="BJ176" s="18" t="s">
        <v>82</v>
      </c>
      <c r="BK176" s="238">
        <f>ROUND(I176*H176,2)</f>
        <v>0</v>
      </c>
      <c r="BL176" s="18" t="s">
        <v>196</v>
      </c>
      <c r="BM176" s="237" t="s">
        <v>737</v>
      </c>
    </row>
    <row r="177" s="14" customFormat="1">
      <c r="A177" s="14"/>
      <c r="B177" s="251"/>
      <c r="C177" s="252"/>
      <c r="D177" s="241" t="s">
        <v>198</v>
      </c>
      <c r="E177" s="253" t="s">
        <v>1</v>
      </c>
      <c r="F177" s="254" t="s">
        <v>287</v>
      </c>
      <c r="G177" s="252"/>
      <c r="H177" s="253" t="s">
        <v>1</v>
      </c>
      <c r="I177" s="255"/>
      <c r="J177" s="252"/>
      <c r="K177" s="252"/>
      <c r="L177" s="256"/>
      <c r="M177" s="257"/>
      <c r="N177" s="258"/>
      <c r="O177" s="258"/>
      <c r="P177" s="258"/>
      <c r="Q177" s="258"/>
      <c r="R177" s="258"/>
      <c r="S177" s="258"/>
      <c r="T177" s="259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0" t="s">
        <v>198</v>
      </c>
      <c r="AU177" s="260" t="s">
        <v>84</v>
      </c>
      <c r="AV177" s="14" t="s">
        <v>82</v>
      </c>
      <c r="AW177" s="14" t="s">
        <v>32</v>
      </c>
      <c r="AX177" s="14" t="s">
        <v>75</v>
      </c>
      <c r="AY177" s="260" t="s">
        <v>189</v>
      </c>
    </row>
    <row r="178" s="13" customFormat="1">
      <c r="A178" s="13"/>
      <c r="B178" s="239"/>
      <c r="C178" s="240"/>
      <c r="D178" s="241" t="s">
        <v>198</v>
      </c>
      <c r="E178" s="242" t="s">
        <v>1</v>
      </c>
      <c r="F178" s="243" t="s">
        <v>370</v>
      </c>
      <c r="G178" s="240"/>
      <c r="H178" s="244">
        <v>8</v>
      </c>
      <c r="I178" s="245"/>
      <c r="J178" s="240"/>
      <c r="K178" s="240"/>
      <c r="L178" s="246"/>
      <c r="M178" s="247"/>
      <c r="N178" s="248"/>
      <c r="O178" s="248"/>
      <c r="P178" s="248"/>
      <c r="Q178" s="248"/>
      <c r="R178" s="248"/>
      <c r="S178" s="248"/>
      <c r="T178" s="249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0" t="s">
        <v>198</v>
      </c>
      <c r="AU178" s="250" t="s">
        <v>84</v>
      </c>
      <c r="AV178" s="13" t="s">
        <v>84</v>
      </c>
      <c r="AW178" s="13" t="s">
        <v>32</v>
      </c>
      <c r="AX178" s="13" t="s">
        <v>82</v>
      </c>
      <c r="AY178" s="250" t="s">
        <v>189</v>
      </c>
    </row>
    <row r="179" s="2" customFormat="1" ht="21.75" customHeight="1">
      <c r="A179" s="39"/>
      <c r="B179" s="40"/>
      <c r="C179" s="227" t="s">
        <v>289</v>
      </c>
      <c r="D179" s="227" t="s">
        <v>191</v>
      </c>
      <c r="E179" s="228" t="s">
        <v>290</v>
      </c>
      <c r="F179" s="229" t="s">
        <v>291</v>
      </c>
      <c r="G179" s="230" t="s">
        <v>252</v>
      </c>
      <c r="H179" s="231">
        <v>1</v>
      </c>
      <c r="I179" s="232"/>
      <c r="J179" s="231">
        <f>ROUND(I179*H179,2)</f>
        <v>0</v>
      </c>
      <c r="K179" s="229" t="s">
        <v>1</v>
      </c>
      <c r="L179" s="45"/>
      <c r="M179" s="233" t="s">
        <v>1</v>
      </c>
      <c r="N179" s="234" t="s">
        <v>40</v>
      </c>
      <c r="O179" s="92"/>
      <c r="P179" s="235">
        <f>O179*H179</f>
        <v>0</v>
      </c>
      <c r="Q179" s="235">
        <v>1.51471</v>
      </c>
      <c r="R179" s="235">
        <f>Q179*H179</f>
        <v>1.51471</v>
      </c>
      <c r="S179" s="235">
        <v>0</v>
      </c>
      <c r="T179" s="236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7" t="s">
        <v>196</v>
      </c>
      <c r="AT179" s="237" t="s">
        <v>191</v>
      </c>
      <c r="AU179" s="237" t="s">
        <v>84</v>
      </c>
      <c r="AY179" s="18" t="s">
        <v>189</v>
      </c>
      <c r="BE179" s="238">
        <f>IF(N179="základní",J179,0)</f>
        <v>0</v>
      </c>
      <c r="BF179" s="238">
        <f>IF(N179="snížená",J179,0)</f>
        <v>0</v>
      </c>
      <c r="BG179" s="238">
        <f>IF(N179="zákl. přenesená",J179,0)</f>
        <v>0</v>
      </c>
      <c r="BH179" s="238">
        <f>IF(N179="sníž. přenesená",J179,0)</f>
        <v>0</v>
      </c>
      <c r="BI179" s="238">
        <f>IF(N179="nulová",J179,0)</f>
        <v>0</v>
      </c>
      <c r="BJ179" s="18" t="s">
        <v>82</v>
      </c>
      <c r="BK179" s="238">
        <f>ROUND(I179*H179,2)</f>
        <v>0</v>
      </c>
      <c r="BL179" s="18" t="s">
        <v>196</v>
      </c>
      <c r="BM179" s="237" t="s">
        <v>738</v>
      </c>
    </row>
    <row r="180" s="14" customFormat="1">
      <c r="A180" s="14"/>
      <c r="B180" s="251"/>
      <c r="C180" s="252"/>
      <c r="D180" s="241" t="s">
        <v>198</v>
      </c>
      <c r="E180" s="253" t="s">
        <v>1</v>
      </c>
      <c r="F180" s="254" t="s">
        <v>293</v>
      </c>
      <c r="G180" s="252"/>
      <c r="H180" s="253" t="s">
        <v>1</v>
      </c>
      <c r="I180" s="255"/>
      <c r="J180" s="252"/>
      <c r="K180" s="252"/>
      <c r="L180" s="256"/>
      <c r="M180" s="257"/>
      <c r="N180" s="258"/>
      <c r="O180" s="258"/>
      <c r="P180" s="258"/>
      <c r="Q180" s="258"/>
      <c r="R180" s="258"/>
      <c r="S180" s="258"/>
      <c r="T180" s="259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0" t="s">
        <v>198</v>
      </c>
      <c r="AU180" s="260" t="s">
        <v>84</v>
      </c>
      <c r="AV180" s="14" t="s">
        <v>82</v>
      </c>
      <c r="AW180" s="14" t="s">
        <v>32</v>
      </c>
      <c r="AX180" s="14" t="s">
        <v>75</v>
      </c>
      <c r="AY180" s="260" t="s">
        <v>189</v>
      </c>
    </row>
    <row r="181" s="13" customFormat="1">
      <c r="A181" s="13"/>
      <c r="B181" s="239"/>
      <c r="C181" s="240"/>
      <c r="D181" s="241" t="s">
        <v>198</v>
      </c>
      <c r="E181" s="242" t="s">
        <v>1</v>
      </c>
      <c r="F181" s="243" t="s">
        <v>407</v>
      </c>
      <c r="G181" s="240"/>
      <c r="H181" s="244">
        <v>1</v>
      </c>
      <c r="I181" s="245"/>
      <c r="J181" s="240"/>
      <c r="K181" s="240"/>
      <c r="L181" s="246"/>
      <c r="M181" s="247"/>
      <c r="N181" s="248"/>
      <c r="O181" s="248"/>
      <c r="P181" s="248"/>
      <c r="Q181" s="248"/>
      <c r="R181" s="248"/>
      <c r="S181" s="248"/>
      <c r="T181" s="249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0" t="s">
        <v>198</v>
      </c>
      <c r="AU181" s="250" t="s">
        <v>84</v>
      </c>
      <c r="AV181" s="13" t="s">
        <v>84</v>
      </c>
      <c r="AW181" s="13" t="s">
        <v>32</v>
      </c>
      <c r="AX181" s="13" t="s">
        <v>82</v>
      </c>
      <c r="AY181" s="250" t="s">
        <v>189</v>
      </c>
    </row>
    <row r="182" s="12" customFormat="1" ht="22.8" customHeight="1">
      <c r="A182" s="12"/>
      <c r="B182" s="211"/>
      <c r="C182" s="212"/>
      <c r="D182" s="213" t="s">
        <v>74</v>
      </c>
      <c r="E182" s="225" t="s">
        <v>295</v>
      </c>
      <c r="F182" s="225" t="s">
        <v>296</v>
      </c>
      <c r="G182" s="212"/>
      <c r="H182" s="212"/>
      <c r="I182" s="215"/>
      <c r="J182" s="226">
        <f>BK182</f>
        <v>0</v>
      </c>
      <c r="K182" s="212"/>
      <c r="L182" s="217"/>
      <c r="M182" s="218"/>
      <c r="N182" s="219"/>
      <c r="O182" s="219"/>
      <c r="P182" s="220">
        <f>P183</f>
        <v>0</v>
      </c>
      <c r="Q182" s="219"/>
      <c r="R182" s="220">
        <f>R183</f>
        <v>0</v>
      </c>
      <c r="S182" s="219"/>
      <c r="T182" s="221">
        <f>T183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22" t="s">
        <v>82</v>
      </c>
      <c r="AT182" s="223" t="s">
        <v>74</v>
      </c>
      <c r="AU182" s="223" t="s">
        <v>82</v>
      </c>
      <c r="AY182" s="222" t="s">
        <v>189</v>
      </c>
      <c r="BK182" s="224">
        <f>BK183</f>
        <v>0</v>
      </c>
    </row>
    <row r="183" s="2" customFormat="1" ht="21.75" customHeight="1">
      <c r="A183" s="39"/>
      <c r="B183" s="40"/>
      <c r="C183" s="227" t="s">
        <v>8</v>
      </c>
      <c r="D183" s="227" t="s">
        <v>191</v>
      </c>
      <c r="E183" s="228" t="s">
        <v>297</v>
      </c>
      <c r="F183" s="229" t="s">
        <v>298</v>
      </c>
      <c r="G183" s="230" t="s">
        <v>234</v>
      </c>
      <c r="H183" s="231">
        <v>1.6000000000000001</v>
      </c>
      <c r="I183" s="232"/>
      <c r="J183" s="231">
        <f>ROUND(I183*H183,2)</f>
        <v>0</v>
      </c>
      <c r="K183" s="229" t="s">
        <v>195</v>
      </c>
      <c r="L183" s="45"/>
      <c r="M183" s="292" t="s">
        <v>1</v>
      </c>
      <c r="N183" s="293" t="s">
        <v>40</v>
      </c>
      <c r="O183" s="294"/>
      <c r="P183" s="295">
        <f>O183*H183</f>
        <v>0</v>
      </c>
      <c r="Q183" s="295">
        <v>0</v>
      </c>
      <c r="R183" s="295">
        <f>Q183*H183</f>
        <v>0</v>
      </c>
      <c r="S183" s="295">
        <v>0</v>
      </c>
      <c r="T183" s="296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7" t="s">
        <v>196</v>
      </c>
      <c r="AT183" s="237" t="s">
        <v>191</v>
      </c>
      <c r="AU183" s="237" t="s">
        <v>84</v>
      </c>
      <c r="AY183" s="18" t="s">
        <v>189</v>
      </c>
      <c r="BE183" s="238">
        <f>IF(N183="základní",J183,0)</f>
        <v>0</v>
      </c>
      <c r="BF183" s="238">
        <f>IF(N183="snížená",J183,0)</f>
        <v>0</v>
      </c>
      <c r="BG183" s="238">
        <f>IF(N183="zákl. přenesená",J183,0)</f>
        <v>0</v>
      </c>
      <c r="BH183" s="238">
        <f>IF(N183="sníž. přenesená",J183,0)</f>
        <v>0</v>
      </c>
      <c r="BI183" s="238">
        <f>IF(N183="nulová",J183,0)</f>
        <v>0</v>
      </c>
      <c r="BJ183" s="18" t="s">
        <v>82</v>
      </c>
      <c r="BK183" s="238">
        <f>ROUND(I183*H183,2)</f>
        <v>0</v>
      </c>
      <c r="BL183" s="18" t="s">
        <v>196</v>
      </c>
      <c r="BM183" s="237" t="s">
        <v>739</v>
      </c>
    </row>
    <row r="184" s="2" customFormat="1" ht="6.96" customHeight="1">
      <c r="A184" s="39"/>
      <c r="B184" s="67"/>
      <c r="C184" s="68"/>
      <c r="D184" s="68"/>
      <c r="E184" s="68"/>
      <c r="F184" s="68"/>
      <c r="G184" s="68"/>
      <c r="H184" s="68"/>
      <c r="I184" s="68"/>
      <c r="J184" s="68"/>
      <c r="K184" s="68"/>
      <c r="L184" s="45"/>
      <c r="M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</row>
  </sheetData>
  <sheetProtection sheet="1" autoFilter="0" formatColumns="0" formatRows="0" objects="1" scenarios="1" spinCount="100000" saltValue="3bnnQdh3H4uwDOKMjHROEhquh/Gnd0oehJ3LbXjKy2ClcOIYG0qJ2wnaBC9Na9SPaL5FSBHZRJoWzMkP3/weHQ==" hashValue="FJVNCdXT0DN8BYw02Aq+GALIwiE3OFNfEutOGBvxxOQdkVMzCOeUvMSVWPdNxR2nfksnfpywpvk1++3jpkcTNg==" algorithmName="SHA-512" password="CC35"/>
  <autoFilter ref="C124:K18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122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84</v>
      </c>
    </row>
    <row r="4" s="1" customFormat="1" ht="24.96" customHeight="1">
      <c r="B4" s="21"/>
      <c r="D4" s="149" t="s">
        <v>159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NAPOJENÍ ROKYCANSKA NA DÁLNICI D5, I. ETAPA</v>
      </c>
      <c r="F7" s="151"/>
      <c r="G7" s="151"/>
      <c r="H7" s="151"/>
      <c r="L7" s="21"/>
    </row>
    <row r="8" s="1" customFormat="1" ht="12" customHeight="1">
      <c r="B8" s="21"/>
      <c r="D8" s="151" t="s">
        <v>160</v>
      </c>
      <c r="L8" s="21"/>
    </row>
    <row r="9" s="2" customFormat="1" ht="16.5" customHeight="1">
      <c r="A9" s="39"/>
      <c r="B9" s="45"/>
      <c r="C9" s="39"/>
      <c r="D9" s="39"/>
      <c r="E9" s="152" t="s">
        <v>617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162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30" customHeight="1">
      <c r="A11" s="39"/>
      <c r="B11" s="45"/>
      <c r="C11" s="39"/>
      <c r="D11" s="39"/>
      <c r="E11" s="153" t="s">
        <v>740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20</v>
      </c>
      <c r="E14" s="39"/>
      <c r="F14" s="142" t="s">
        <v>21</v>
      </c>
      <c r="G14" s="39"/>
      <c r="H14" s="39"/>
      <c r="I14" s="151" t="s">
        <v>22</v>
      </c>
      <c r="J14" s="154" t="str">
        <f>'Rekapitulace stavby'!AN8</f>
        <v>26. 4. 2022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1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28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30</v>
      </c>
      <c r="E22" s="39"/>
      <c r="F22" s="39"/>
      <c r="G22" s="39"/>
      <c r="H22" s="39"/>
      <c r="I22" s="151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1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33</v>
      </c>
      <c r="E25" s="39"/>
      <c r="F25" s="39"/>
      <c r="G25" s="39"/>
      <c r="H25" s="39"/>
      <c r="I25" s="151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26</v>
      </c>
      <c r="F26" s="39"/>
      <c r="G26" s="39"/>
      <c r="H26" s="39"/>
      <c r="I26" s="151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34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35</v>
      </c>
      <c r="E32" s="39"/>
      <c r="F32" s="39"/>
      <c r="G32" s="39"/>
      <c r="H32" s="39"/>
      <c r="I32" s="39"/>
      <c r="J32" s="161">
        <f>ROUND(J125,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37</v>
      </c>
      <c r="G34" s="39"/>
      <c r="H34" s="39"/>
      <c r="I34" s="162" t="s">
        <v>36</v>
      </c>
      <c r="J34" s="162" t="s">
        <v>38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39</v>
      </c>
      <c r="E35" s="151" t="s">
        <v>40</v>
      </c>
      <c r="F35" s="164">
        <f>ROUND((SUM(BE125:BE170)),  2)</f>
        <v>0</v>
      </c>
      <c r="G35" s="39"/>
      <c r="H35" s="39"/>
      <c r="I35" s="165">
        <v>0.20999999999999999</v>
      </c>
      <c r="J35" s="164">
        <f>ROUND(((SUM(BE125:BE170))*I35),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41</v>
      </c>
      <c r="F36" s="164">
        <f>ROUND((SUM(BF125:BF170)),  2)</f>
        <v>0</v>
      </c>
      <c r="G36" s="39"/>
      <c r="H36" s="39"/>
      <c r="I36" s="165">
        <v>0.14999999999999999</v>
      </c>
      <c r="J36" s="164">
        <f>ROUND(((SUM(BF125:BF170))*I36),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42</v>
      </c>
      <c r="F37" s="164">
        <f>ROUND((SUM(BG125:BG170)),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43</v>
      </c>
      <c r="F38" s="164">
        <f>ROUND((SUM(BH125:BH170)),  2)</f>
        <v>0</v>
      </c>
      <c r="G38" s="39"/>
      <c r="H38" s="39"/>
      <c r="I38" s="165">
        <v>0.14999999999999999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44</v>
      </c>
      <c r="F39" s="164">
        <f>ROUND((SUM(BI125:BI170)),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45</v>
      </c>
      <c r="E41" s="168"/>
      <c r="F41" s="168"/>
      <c r="G41" s="169" t="s">
        <v>46</v>
      </c>
      <c r="H41" s="170" t="s">
        <v>47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48</v>
      </c>
      <c r="E50" s="174"/>
      <c r="F50" s="174"/>
      <c r="G50" s="173" t="s">
        <v>49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50</v>
      </c>
      <c r="E61" s="176"/>
      <c r="F61" s="177" t="s">
        <v>51</v>
      </c>
      <c r="G61" s="175" t="s">
        <v>50</v>
      </c>
      <c r="H61" s="176"/>
      <c r="I61" s="176"/>
      <c r="J61" s="178" t="s">
        <v>51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52</v>
      </c>
      <c r="E65" s="179"/>
      <c r="F65" s="179"/>
      <c r="G65" s="173" t="s">
        <v>53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50</v>
      </c>
      <c r="E76" s="176"/>
      <c r="F76" s="177" t="s">
        <v>51</v>
      </c>
      <c r="G76" s="175" t="s">
        <v>50</v>
      </c>
      <c r="H76" s="176"/>
      <c r="I76" s="176"/>
      <c r="J76" s="178" t="s">
        <v>51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164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NAPOJENÍ ROKYCANSKA NA DÁLNICI D5, I. ETAPA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160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617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162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30" customHeight="1">
      <c r="A89" s="39"/>
      <c r="B89" s="40"/>
      <c r="C89" s="41"/>
      <c r="D89" s="41"/>
      <c r="E89" s="77" t="str">
        <f>E11</f>
        <v xml:space="preserve">02.5 - SO 302-5  Svodný drén v km 2,742 - křížení s komunikací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Rokycansko</v>
      </c>
      <c r="G91" s="41"/>
      <c r="H91" s="41"/>
      <c r="I91" s="33" t="s">
        <v>22</v>
      </c>
      <c r="J91" s="80" t="str">
        <f>IF(J14="","",J14)</f>
        <v>26. 4. 2022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 xml:space="preserve"> </v>
      </c>
      <c r="G93" s="41"/>
      <c r="H93" s="41"/>
      <c r="I93" s="33" t="s">
        <v>30</v>
      </c>
      <c r="J93" s="37" t="str">
        <f>E23</f>
        <v>Ing. J. Egermaier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165</v>
      </c>
      <c r="D96" s="186"/>
      <c r="E96" s="186"/>
      <c r="F96" s="186"/>
      <c r="G96" s="186"/>
      <c r="H96" s="186"/>
      <c r="I96" s="186"/>
      <c r="J96" s="187" t="s">
        <v>166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167</v>
      </c>
      <c r="D98" s="41"/>
      <c r="E98" s="41"/>
      <c r="F98" s="41"/>
      <c r="G98" s="41"/>
      <c r="H98" s="41"/>
      <c r="I98" s="41"/>
      <c r="J98" s="111">
        <f>J125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168</v>
      </c>
    </row>
    <row r="99" s="9" customFormat="1" ht="24.96" customHeight="1">
      <c r="A99" s="9"/>
      <c r="B99" s="189"/>
      <c r="C99" s="190"/>
      <c r="D99" s="191" t="s">
        <v>169</v>
      </c>
      <c r="E99" s="192"/>
      <c r="F99" s="192"/>
      <c r="G99" s="192"/>
      <c r="H99" s="192"/>
      <c r="I99" s="192"/>
      <c r="J99" s="193">
        <f>J126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4"/>
      <c r="D100" s="196" t="s">
        <v>170</v>
      </c>
      <c r="E100" s="197"/>
      <c r="F100" s="197"/>
      <c r="G100" s="197"/>
      <c r="H100" s="197"/>
      <c r="I100" s="197"/>
      <c r="J100" s="198">
        <f>J127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4"/>
      <c r="D101" s="196" t="s">
        <v>171</v>
      </c>
      <c r="E101" s="197"/>
      <c r="F101" s="197"/>
      <c r="G101" s="197"/>
      <c r="H101" s="197"/>
      <c r="I101" s="197"/>
      <c r="J101" s="198">
        <f>J158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5"/>
      <c r="C102" s="134"/>
      <c r="D102" s="196" t="s">
        <v>172</v>
      </c>
      <c r="E102" s="197"/>
      <c r="F102" s="197"/>
      <c r="G102" s="197"/>
      <c r="H102" s="197"/>
      <c r="I102" s="197"/>
      <c r="J102" s="198">
        <f>J162</f>
        <v>0</v>
      </c>
      <c r="K102" s="134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4"/>
      <c r="D103" s="196" t="s">
        <v>173</v>
      </c>
      <c r="E103" s="197"/>
      <c r="F103" s="197"/>
      <c r="G103" s="197"/>
      <c r="H103" s="197"/>
      <c r="I103" s="197"/>
      <c r="J103" s="198">
        <f>J169</f>
        <v>0</v>
      </c>
      <c r="K103" s="134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174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184" t="str">
        <f>E7</f>
        <v>NAPOJENÍ ROKYCANSKA NA DÁLNICI D5, I. ETAPA</v>
      </c>
      <c r="F113" s="33"/>
      <c r="G113" s="33"/>
      <c r="H113" s="33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1" customFormat="1" ht="12" customHeight="1">
      <c r="B114" s="22"/>
      <c r="C114" s="33" t="s">
        <v>160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184" t="s">
        <v>617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162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30" customHeight="1">
      <c r="A117" s="39"/>
      <c r="B117" s="40"/>
      <c r="C117" s="41"/>
      <c r="D117" s="41"/>
      <c r="E117" s="77" t="str">
        <f>E11</f>
        <v xml:space="preserve">02.5 - SO 302-5  Svodný drén v km 2,742 - křížení s komunikací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F14</f>
        <v>Rokycansko</v>
      </c>
      <c r="G119" s="41"/>
      <c r="H119" s="41"/>
      <c r="I119" s="33" t="s">
        <v>22</v>
      </c>
      <c r="J119" s="80" t="str">
        <f>IF(J14="","",J14)</f>
        <v>26. 4. 2022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E17</f>
        <v xml:space="preserve"> </v>
      </c>
      <c r="G121" s="41"/>
      <c r="H121" s="41"/>
      <c r="I121" s="33" t="s">
        <v>30</v>
      </c>
      <c r="J121" s="37" t="str">
        <f>E23</f>
        <v>Ing. J. Egermaier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IF(E20="","",E20)</f>
        <v>Vyplň údaj</v>
      </c>
      <c r="G122" s="41"/>
      <c r="H122" s="41"/>
      <c r="I122" s="33" t="s">
        <v>33</v>
      </c>
      <c r="J122" s="37" t="str">
        <f>E26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0"/>
      <c r="B124" s="201"/>
      <c r="C124" s="202" t="s">
        <v>175</v>
      </c>
      <c r="D124" s="203" t="s">
        <v>60</v>
      </c>
      <c r="E124" s="203" t="s">
        <v>56</v>
      </c>
      <c r="F124" s="203" t="s">
        <v>57</v>
      </c>
      <c r="G124" s="203" t="s">
        <v>176</v>
      </c>
      <c r="H124" s="203" t="s">
        <v>177</v>
      </c>
      <c r="I124" s="203" t="s">
        <v>178</v>
      </c>
      <c r="J124" s="203" t="s">
        <v>166</v>
      </c>
      <c r="K124" s="204" t="s">
        <v>179</v>
      </c>
      <c r="L124" s="205"/>
      <c r="M124" s="101" t="s">
        <v>1</v>
      </c>
      <c r="N124" s="102" t="s">
        <v>39</v>
      </c>
      <c r="O124" s="102" t="s">
        <v>180</v>
      </c>
      <c r="P124" s="102" t="s">
        <v>181</v>
      </c>
      <c r="Q124" s="102" t="s">
        <v>182</v>
      </c>
      <c r="R124" s="102" t="s">
        <v>183</v>
      </c>
      <c r="S124" s="102" t="s">
        <v>184</v>
      </c>
      <c r="T124" s="103" t="s">
        <v>185</v>
      </c>
      <c r="U124" s="200"/>
      <c r="V124" s="200"/>
      <c r="W124" s="200"/>
      <c r="X124" s="200"/>
      <c r="Y124" s="200"/>
      <c r="Z124" s="200"/>
      <c r="AA124" s="200"/>
      <c r="AB124" s="200"/>
      <c r="AC124" s="200"/>
      <c r="AD124" s="200"/>
      <c r="AE124" s="200"/>
    </row>
    <row r="125" s="2" customFormat="1" ht="22.8" customHeight="1">
      <c r="A125" s="39"/>
      <c r="B125" s="40"/>
      <c r="C125" s="108" t="s">
        <v>186</v>
      </c>
      <c r="D125" s="41"/>
      <c r="E125" s="41"/>
      <c r="F125" s="41"/>
      <c r="G125" s="41"/>
      <c r="H125" s="41"/>
      <c r="I125" s="41"/>
      <c r="J125" s="206">
        <f>BK125</f>
        <v>0</v>
      </c>
      <c r="K125" s="41"/>
      <c r="L125" s="45"/>
      <c r="M125" s="104"/>
      <c r="N125" s="207"/>
      <c r="O125" s="105"/>
      <c r="P125" s="208">
        <f>P126</f>
        <v>0</v>
      </c>
      <c r="Q125" s="105"/>
      <c r="R125" s="208">
        <f>R126</f>
        <v>3.0784199999999999</v>
      </c>
      <c r="S125" s="105"/>
      <c r="T125" s="209">
        <f>T126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74</v>
      </c>
      <c r="AU125" s="18" t="s">
        <v>168</v>
      </c>
      <c r="BK125" s="210">
        <f>BK126</f>
        <v>0</v>
      </c>
    </row>
    <row r="126" s="12" customFormat="1" ht="25.92" customHeight="1">
      <c r="A126" s="12"/>
      <c r="B126" s="211"/>
      <c r="C126" s="212"/>
      <c r="D126" s="213" t="s">
        <v>74</v>
      </c>
      <c r="E126" s="214" t="s">
        <v>187</v>
      </c>
      <c r="F126" s="214" t="s">
        <v>188</v>
      </c>
      <c r="G126" s="212"/>
      <c r="H126" s="212"/>
      <c r="I126" s="215"/>
      <c r="J126" s="216">
        <f>BK126</f>
        <v>0</v>
      </c>
      <c r="K126" s="212"/>
      <c r="L126" s="217"/>
      <c r="M126" s="218"/>
      <c r="N126" s="219"/>
      <c r="O126" s="219"/>
      <c r="P126" s="220">
        <f>P127+P158+P162+P169</f>
        <v>0</v>
      </c>
      <c r="Q126" s="219"/>
      <c r="R126" s="220">
        <f>R127+R158+R162+R169</f>
        <v>3.0784199999999999</v>
      </c>
      <c r="S126" s="219"/>
      <c r="T126" s="221">
        <f>T127+T158+T162+T169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2" t="s">
        <v>82</v>
      </c>
      <c r="AT126" s="223" t="s">
        <v>74</v>
      </c>
      <c r="AU126" s="223" t="s">
        <v>75</v>
      </c>
      <c r="AY126" s="222" t="s">
        <v>189</v>
      </c>
      <c r="BK126" s="224">
        <f>BK127+BK158+BK162+BK169</f>
        <v>0</v>
      </c>
    </row>
    <row r="127" s="12" customFormat="1" ht="22.8" customHeight="1">
      <c r="A127" s="12"/>
      <c r="B127" s="211"/>
      <c r="C127" s="212"/>
      <c r="D127" s="213" t="s">
        <v>74</v>
      </c>
      <c r="E127" s="225" t="s">
        <v>82</v>
      </c>
      <c r="F127" s="225" t="s">
        <v>190</v>
      </c>
      <c r="G127" s="212"/>
      <c r="H127" s="212"/>
      <c r="I127" s="215"/>
      <c r="J127" s="226">
        <f>BK127</f>
        <v>0</v>
      </c>
      <c r="K127" s="212"/>
      <c r="L127" s="217"/>
      <c r="M127" s="218"/>
      <c r="N127" s="219"/>
      <c r="O127" s="219"/>
      <c r="P127" s="220">
        <f>SUM(P128:P157)</f>
        <v>0</v>
      </c>
      <c r="Q127" s="219"/>
      <c r="R127" s="220">
        <f>SUM(R128:R157)</f>
        <v>0</v>
      </c>
      <c r="S127" s="219"/>
      <c r="T127" s="221">
        <f>SUM(T128:T157)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2" t="s">
        <v>82</v>
      </c>
      <c r="AT127" s="223" t="s">
        <v>74</v>
      </c>
      <c r="AU127" s="223" t="s">
        <v>82</v>
      </c>
      <c r="AY127" s="222" t="s">
        <v>189</v>
      </c>
      <c r="BK127" s="224">
        <f>SUM(BK128:BK157)</f>
        <v>0</v>
      </c>
    </row>
    <row r="128" s="2" customFormat="1" ht="24.15" customHeight="1">
      <c r="A128" s="39"/>
      <c r="B128" s="40"/>
      <c r="C128" s="227" t="s">
        <v>82</v>
      </c>
      <c r="D128" s="227" t="s">
        <v>191</v>
      </c>
      <c r="E128" s="228" t="s">
        <v>192</v>
      </c>
      <c r="F128" s="229" t="s">
        <v>193</v>
      </c>
      <c r="G128" s="230" t="s">
        <v>194</v>
      </c>
      <c r="H128" s="231">
        <v>20</v>
      </c>
      <c r="I128" s="232"/>
      <c r="J128" s="231">
        <f>ROUND(I128*H128,2)</f>
        <v>0</v>
      </c>
      <c r="K128" s="229" t="s">
        <v>195</v>
      </c>
      <c r="L128" s="45"/>
      <c r="M128" s="233" t="s">
        <v>1</v>
      </c>
      <c r="N128" s="234" t="s">
        <v>40</v>
      </c>
      <c r="O128" s="92"/>
      <c r="P128" s="235">
        <f>O128*H128</f>
        <v>0</v>
      </c>
      <c r="Q128" s="235">
        <v>0</v>
      </c>
      <c r="R128" s="235">
        <f>Q128*H128</f>
        <v>0</v>
      </c>
      <c r="S128" s="235">
        <v>0</v>
      </c>
      <c r="T128" s="236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7" t="s">
        <v>196</v>
      </c>
      <c r="AT128" s="237" t="s">
        <v>191</v>
      </c>
      <c r="AU128" s="237" t="s">
        <v>84</v>
      </c>
      <c r="AY128" s="18" t="s">
        <v>189</v>
      </c>
      <c r="BE128" s="238">
        <f>IF(N128="základní",J128,0)</f>
        <v>0</v>
      </c>
      <c r="BF128" s="238">
        <f>IF(N128="snížená",J128,0)</f>
        <v>0</v>
      </c>
      <c r="BG128" s="238">
        <f>IF(N128="zákl. přenesená",J128,0)</f>
        <v>0</v>
      </c>
      <c r="BH128" s="238">
        <f>IF(N128="sníž. přenesená",J128,0)</f>
        <v>0</v>
      </c>
      <c r="BI128" s="238">
        <f>IF(N128="nulová",J128,0)</f>
        <v>0</v>
      </c>
      <c r="BJ128" s="18" t="s">
        <v>82</v>
      </c>
      <c r="BK128" s="238">
        <f>ROUND(I128*H128,2)</f>
        <v>0</v>
      </c>
      <c r="BL128" s="18" t="s">
        <v>196</v>
      </c>
      <c r="BM128" s="237" t="s">
        <v>741</v>
      </c>
    </row>
    <row r="129" s="13" customFormat="1">
      <c r="A129" s="13"/>
      <c r="B129" s="239"/>
      <c r="C129" s="240"/>
      <c r="D129" s="241" t="s">
        <v>198</v>
      </c>
      <c r="E129" s="242" t="s">
        <v>1</v>
      </c>
      <c r="F129" s="243" t="s">
        <v>620</v>
      </c>
      <c r="G129" s="240"/>
      <c r="H129" s="244">
        <v>20</v>
      </c>
      <c r="I129" s="245"/>
      <c r="J129" s="240"/>
      <c r="K129" s="240"/>
      <c r="L129" s="246"/>
      <c r="M129" s="247"/>
      <c r="N129" s="248"/>
      <c r="O129" s="248"/>
      <c r="P129" s="248"/>
      <c r="Q129" s="248"/>
      <c r="R129" s="248"/>
      <c r="S129" s="248"/>
      <c r="T129" s="249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50" t="s">
        <v>198</v>
      </c>
      <c r="AU129" s="250" t="s">
        <v>84</v>
      </c>
      <c r="AV129" s="13" t="s">
        <v>84</v>
      </c>
      <c r="AW129" s="13" t="s">
        <v>32</v>
      </c>
      <c r="AX129" s="13" t="s">
        <v>82</v>
      </c>
      <c r="AY129" s="250" t="s">
        <v>189</v>
      </c>
    </row>
    <row r="130" s="2" customFormat="1" ht="33" customHeight="1">
      <c r="A130" s="39"/>
      <c r="B130" s="40"/>
      <c r="C130" s="227" t="s">
        <v>84</v>
      </c>
      <c r="D130" s="227" t="s">
        <v>191</v>
      </c>
      <c r="E130" s="228" t="s">
        <v>200</v>
      </c>
      <c r="F130" s="229" t="s">
        <v>201</v>
      </c>
      <c r="G130" s="230" t="s">
        <v>202</v>
      </c>
      <c r="H130" s="231">
        <v>28.699999999999999</v>
      </c>
      <c r="I130" s="232"/>
      <c r="J130" s="231">
        <f>ROUND(I130*H130,2)</f>
        <v>0</v>
      </c>
      <c r="K130" s="229" t="s">
        <v>195</v>
      </c>
      <c r="L130" s="45"/>
      <c r="M130" s="233" t="s">
        <v>1</v>
      </c>
      <c r="N130" s="234" t="s">
        <v>40</v>
      </c>
      <c r="O130" s="92"/>
      <c r="P130" s="235">
        <f>O130*H130</f>
        <v>0</v>
      </c>
      <c r="Q130" s="235">
        <v>0</v>
      </c>
      <c r="R130" s="235">
        <f>Q130*H130</f>
        <v>0</v>
      </c>
      <c r="S130" s="235">
        <v>0</v>
      </c>
      <c r="T130" s="236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7" t="s">
        <v>196</v>
      </c>
      <c r="AT130" s="237" t="s">
        <v>191</v>
      </c>
      <c r="AU130" s="237" t="s">
        <v>84</v>
      </c>
      <c r="AY130" s="18" t="s">
        <v>189</v>
      </c>
      <c r="BE130" s="238">
        <f>IF(N130="základní",J130,0)</f>
        <v>0</v>
      </c>
      <c r="BF130" s="238">
        <f>IF(N130="snížená",J130,0)</f>
        <v>0</v>
      </c>
      <c r="BG130" s="238">
        <f>IF(N130="zákl. přenesená",J130,0)</f>
        <v>0</v>
      </c>
      <c r="BH130" s="238">
        <f>IF(N130="sníž. přenesená",J130,0)</f>
        <v>0</v>
      </c>
      <c r="BI130" s="238">
        <f>IF(N130="nulová",J130,0)</f>
        <v>0</v>
      </c>
      <c r="BJ130" s="18" t="s">
        <v>82</v>
      </c>
      <c r="BK130" s="238">
        <f>ROUND(I130*H130,2)</f>
        <v>0</v>
      </c>
      <c r="BL130" s="18" t="s">
        <v>196</v>
      </c>
      <c r="BM130" s="237" t="s">
        <v>742</v>
      </c>
    </row>
    <row r="131" s="14" customFormat="1">
      <c r="A131" s="14"/>
      <c r="B131" s="251"/>
      <c r="C131" s="252"/>
      <c r="D131" s="241" t="s">
        <v>198</v>
      </c>
      <c r="E131" s="253" t="s">
        <v>1</v>
      </c>
      <c r="F131" s="254" t="s">
        <v>743</v>
      </c>
      <c r="G131" s="252"/>
      <c r="H131" s="253" t="s">
        <v>1</v>
      </c>
      <c r="I131" s="255"/>
      <c r="J131" s="252"/>
      <c r="K131" s="252"/>
      <c r="L131" s="256"/>
      <c r="M131" s="257"/>
      <c r="N131" s="258"/>
      <c r="O131" s="258"/>
      <c r="P131" s="258"/>
      <c r="Q131" s="258"/>
      <c r="R131" s="258"/>
      <c r="S131" s="258"/>
      <c r="T131" s="259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60" t="s">
        <v>198</v>
      </c>
      <c r="AU131" s="260" t="s">
        <v>84</v>
      </c>
      <c r="AV131" s="14" t="s">
        <v>82</v>
      </c>
      <c r="AW131" s="14" t="s">
        <v>32</v>
      </c>
      <c r="AX131" s="14" t="s">
        <v>75</v>
      </c>
      <c r="AY131" s="260" t="s">
        <v>189</v>
      </c>
    </row>
    <row r="132" s="14" customFormat="1">
      <c r="A132" s="14"/>
      <c r="B132" s="251"/>
      <c r="C132" s="252"/>
      <c r="D132" s="241" t="s">
        <v>198</v>
      </c>
      <c r="E132" s="253" t="s">
        <v>1</v>
      </c>
      <c r="F132" s="254" t="s">
        <v>205</v>
      </c>
      <c r="G132" s="252"/>
      <c r="H132" s="253" t="s">
        <v>1</v>
      </c>
      <c r="I132" s="255"/>
      <c r="J132" s="252"/>
      <c r="K132" s="252"/>
      <c r="L132" s="256"/>
      <c r="M132" s="257"/>
      <c r="N132" s="258"/>
      <c r="O132" s="258"/>
      <c r="P132" s="258"/>
      <c r="Q132" s="258"/>
      <c r="R132" s="258"/>
      <c r="S132" s="258"/>
      <c r="T132" s="259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60" t="s">
        <v>198</v>
      </c>
      <c r="AU132" s="260" t="s">
        <v>84</v>
      </c>
      <c r="AV132" s="14" t="s">
        <v>82</v>
      </c>
      <c r="AW132" s="14" t="s">
        <v>32</v>
      </c>
      <c r="AX132" s="14" t="s">
        <v>75</v>
      </c>
      <c r="AY132" s="260" t="s">
        <v>189</v>
      </c>
    </row>
    <row r="133" s="13" customFormat="1">
      <c r="A133" s="13"/>
      <c r="B133" s="239"/>
      <c r="C133" s="240"/>
      <c r="D133" s="241" t="s">
        <v>198</v>
      </c>
      <c r="E133" s="242" t="s">
        <v>1</v>
      </c>
      <c r="F133" s="243" t="s">
        <v>744</v>
      </c>
      <c r="G133" s="240"/>
      <c r="H133" s="244">
        <v>26.699999999999999</v>
      </c>
      <c r="I133" s="245"/>
      <c r="J133" s="240"/>
      <c r="K133" s="240"/>
      <c r="L133" s="246"/>
      <c r="M133" s="247"/>
      <c r="N133" s="248"/>
      <c r="O133" s="248"/>
      <c r="P133" s="248"/>
      <c r="Q133" s="248"/>
      <c r="R133" s="248"/>
      <c r="S133" s="248"/>
      <c r="T133" s="249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0" t="s">
        <v>198</v>
      </c>
      <c r="AU133" s="250" t="s">
        <v>84</v>
      </c>
      <c r="AV133" s="13" t="s">
        <v>84</v>
      </c>
      <c r="AW133" s="13" t="s">
        <v>32</v>
      </c>
      <c r="AX133" s="13" t="s">
        <v>75</v>
      </c>
      <c r="AY133" s="250" t="s">
        <v>189</v>
      </c>
    </row>
    <row r="134" s="14" customFormat="1">
      <c r="A134" s="14"/>
      <c r="B134" s="251"/>
      <c r="C134" s="252"/>
      <c r="D134" s="241" t="s">
        <v>198</v>
      </c>
      <c r="E134" s="253" t="s">
        <v>1</v>
      </c>
      <c r="F134" s="254" t="s">
        <v>207</v>
      </c>
      <c r="G134" s="252"/>
      <c r="H134" s="253" t="s">
        <v>1</v>
      </c>
      <c r="I134" s="255"/>
      <c r="J134" s="252"/>
      <c r="K134" s="252"/>
      <c r="L134" s="256"/>
      <c r="M134" s="257"/>
      <c r="N134" s="258"/>
      <c r="O134" s="258"/>
      <c r="P134" s="258"/>
      <c r="Q134" s="258"/>
      <c r="R134" s="258"/>
      <c r="S134" s="258"/>
      <c r="T134" s="259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60" t="s">
        <v>198</v>
      </c>
      <c r="AU134" s="260" t="s">
        <v>84</v>
      </c>
      <c r="AV134" s="14" t="s">
        <v>82</v>
      </c>
      <c r="AW134" s="14" t="s">
        <v>32</v>
      </c>
      <c r="AX134" s="14" t="s">
        <v>75</v>
      </c>
      <c r="AY134" s="260" t="s">
        <v>189</v>
      </c>
    </row>
    <row r="135" s="13" customFormat="1">
      <c r="A135" s="13"/>
      <c r="B135" s="239"/>
      <c r="C135" s="240"/>
      <c r="D135" s="241" t="s">
        <v>198</v>
      </c>
      <c r="E135" s="242" t="s">
        <v>1</v>
      </c>
      <c r="F135" s="243" t="s">
        <v>308</v>
      </c>
      <c r="G135" s="240"/>
      <c r="H135" s="244">
        <v>2</v>
      </c>
      <c r="I135" s="245"/>
      <c r="J135" s="240"/>
      <c r="K135" s="240"/>
      <c r="L135" s="246"/>
      <c r="M135" s="247"/>
      <c r="N135" s="248"/>
      <c r="O135" s="248"/>
      <c r="P135" s="248"/>
      <c r="Q135" s="248"/>
      <c r="R135" s="248"/>
      <c r="S135" s="248"/>
      <c r="T135" s="249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0" t="s">
        <v>198</v>
      </c>
      <c r="AU135" s="250" t="s">
        <v>84</v>
      </c>
      <c r="AV135" s="13" t="s">
        <v>84</v>
      </c>
      <c r="AW135" s="13" t="s">
        <v>32</v>
      </c>
      <c r="AX135" s="13" t="s">
        <v>75</v>
      </c>
      <c r="AY135" s="250" t="s">
        <v>189</v>
      </c>
    </row>
    <row r="136" s="15" customFormat="1">
      <c r="A136" s="15"/>
      <c r="B136" s="261"/>
      <c r="C136" s="262"/>
      <c r="D136" s="241" t="s">
        <v>198</v>
      </c>
      <c r="E136" s="263" t="s">
        <v>1</v>
      </c>
      <c r="F136" s="264" t="s">
        <v>211</v>
      </c>
      <c r="G136" s="262"/>
      <c r="H136" s="265">
        <v>28.699999999999999</v>
      </c>
      <c r="I136" s="266"/>
      <c r="J136" s="262"/>
      <c r="K136" s="262"/>
      <c r="L136" s="267"/>
      <c r="M136" s="268"/>
      <c r="N136" s="269"/>
      <c r="O136" s="269"/>
      <c r="P136" s="269"/>
      <c r="Q136" s="269"/>
      <c r="R136" s="269"/>
      <c r="S136" s="269"/>
      <c r="T136" s="270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71" t="s">
        <v>198</v>
      </c>
      <c r="AU136" s="271" t="s">
        <v>84</v>
      </c>
      <c r="AV136" s="15" t="s">
        <v>196</v>
      </c>
      <c r="AW136" s="15" t="s">
        <v>32</v>
      </c>
      <c r="AX136" s="15" t="s">
        <v>82</v>
      </c>
      <c r="AY136" s="271" t="s">
        <v>189</v>
      </c>
    </row>
    <row r="137" s="2" customFormat="1" ht="24.15" customHeight="1">
      <c r="A137" s="39"/>
      <c r="B137" s="40"/>
      <c r="C137" s="227" t="s">
        <v>212</v>
      </c>
      <c r="D137" s="227" t="s">
        <v>191</v>
      </c>
      <c r="E137" s="228" t="s">
        <v>309</v>
      </c>
      <c r="F137" s="229" t="s">
        <v>310</v>
      </c>
      <c r="G137" s="230" t="s">
        <v>202</v>
      </c>
      <c r="H137" s="231">
        <v>14.4</v>
      </c>
      <c r="I137" s="232"/>
      <c r="J137" s="231">
        <f>ROUND(I137*H137,2)</f>
        <v>0</v>
      </c>
      <c r="K137" s="229" t="s">
        <v>195</v>
      </c>
      <c r="L137" s="45"/>
      <c r="M137" s="233" t="s">
        <v>1</v>
      </c>
      <c r="N137" s="234" t="s">
        <v>40</v>
      </c>
      <c r="O137" s="92"/>
      <c r="P137" s="235">
        <f>O137*H137</f>
        <v>0</v>
      </c>
      <c r="Q137" s="235">
        <v>0</v>
      </c>
      <c r="R137" s="235">
        <f>Q137*H137</f>
        <v>0</v>
      </c>
      <c r="S137" s="235">
        <v>0</v>
      </c>
      <c r="T137" s="236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7" t="s">
        <v>196</v>
      </c>
      <c r="AT137" s="237" t="s">
        <v>191</v>
      </c>
      <c r="AU137" s="237" t="s">
        <v>84</v>
      </c>
      <c r="AY137" s="18" t="s">
        <v>189</v>
      </c>
      <c r="BE137" s="238">
        <f>IF(N137="základní",J137,0)</f>
        <v>0</v>
      </c>
      <c r="BF137" s="238">
        <f>IF(N137="snížená",J137,0)</f>
        <v>0</v>
      </c>
      <c r="BG137" s="238">
        <f>IF(N137="zákl. přenesená",J137,0)</f>
        <v>0</v>
      </c>
      <c r="BH137" s="238">
        <f>IF(N137="sníž. přenesená",J137,0)</f>
        <v>0</v>
      </c>
      <c r="BI137" s="238">
        <f>IF(N137="nulová",J137,0)</f>
        <v>0</v>
      </c>
      <c r="BJ137" s="18" t="s">
        <v>82</v>
      </c>
      <c r="BK137" s="238">
        <f>ROUND(I137*H137,2)</f>
        <v>0</v>
      </c>
      <c r="BL137" s="18" t="s">
        <v>196</v>
      </c>
      <c r="BM137" s="237" t="s">
        <v>745</v>
      </c>
    </row>
    <row r="138" s="13" customFormat="1">
      <c r="A138" s="13"/>
      <c r="B138" s="239"/>
      <c r="C138" s="240"/>
      <c r="D138" s="241" t="s">
        <v>198</v>
      </c>
      <c r="E138" s="242" t="s">
        <v>1</v>
      </c>
      <c r="F138" s="243" t="s">
        <v>746</v>
      </c>
      <c r="G138" s="240"/>
      <c r="H138" s="244">
        <v>28.699999999999999</v>
      </c>
      <c r="I138" s="245"/>
      <c r="J138" s="240"/>
      <c r="K138" s="240"/>
      <c r="L138" s="246"/>
      <c r="M138" s="247"/>
      <c r="N138" s="248"/>
      <c r="O138" s="248"/>
      <c r="P138" s="248"/>
      <c r="Q138" s="248"/>
      <c r="R138" s="248"/>
      <c r="S138" s="248"/>
      <c r="T138" s="249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0" t="s">
        <v>198</v>
      </c>
      <c r="AU138" s="250" t="s">
        <v>84</v>
      </c>
      <c r="AV138" s="13" t="s">
        <v>84</v>
      </c>
      <c r="AW138" s="13" t="s">
        <v>32</v>
      </c>
      <c r="AX138" s="13" t="s">
        <v>75</v>
      </c>
      <c r="AY138" s="250" t="s">
        <v>189</v>
      </c>
    </row>
    <row r="139" s="14" customFormat="1">
      <c r="A139" s="14"/>
      <c r="B139" s="251"/>
      <c r="C139" s="252"/>
      <c r="D139" s="241" t="s">
        <v>198</v>
      </c>
      <c r="E139" s="253" t="s">
        <v>1</v>
      </c>
      <c r="F139" s="254" t="s">
        <v>313</v>
      </c>
      <c r="G139" s="252"/>
      <c r="H139" s="253" t="s">
        <v>1</v>
      </c>
      <c r="I139" s="255"/>
      <c r="J139" s="252"/>
      <c r="K139" s="252"/>
      <c r="L139" s="256"/>
      <c r="M139" s="257"/>
      <c r="N139" s="258"/>
      <c r="O139" s="258"/>
      <c r="P139" s="258"/>
      <c r="Q139" s="258"/>
      <c r="R139" s="258"/>
      <c r="S139" s="258"/>
      <c r="T139" s="259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0" t="s">
        <v>198</v>
      </c>
      <c r="AU139" s="260" t="s">
        <v>84</v>
      </c>
      <c r="AV139" s="14" t="s">
        <v>82</v>
      </c>
      <c r="AW139" s="14" t="s">
        <v>32</v>
      </c>
      <c r="AX139" s="14" t="s">
        <v>75</v>
      </c>
      <c r="AY139" s="260" t="s">
        <v>189</v>
      </c>
    </row>
    <row r="140" s="13" customFormat="1">
      <c r="A140" s="13"/>
      <c r="B140" s="239"/>
      <c r="C140" s="240"/>
      <c r="D140" s="241" t="s">
        <v>198</v>
      </c>
      <c r="E140" s="242" t="s">
        <v>1</v>
      </c>
      <c r="F140" s="243" t="s">
        <v>747</v>
      </c>
      <c r="G140" s="240"/>
      <c r="H140" s="244">
        <v>-2.5</v>
      </c>
      <c r="I140" s="245"/>
      <c r="J140" s="240"/>
      <c r="K140" s="240"/>
      <c r="L140" s="246"/>
      <c r="M140" s="247"/>
      <c r="N140" s="248"/>
      <c r="O140" s="248"/>
      <c r="P140" s="248"/>
      <c r="Q140" s="248"/>
      <c r="R140" s="248"/>
      <c r="S140" s="248"/>
      <c r="T140" s="249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0" t="s">
        <v>198</v>
      </c>
      <c r="AU140" s="250" t="s">
        <v>84</v>
      </c>
      <c r="AV140" s="13" t="s">
        <v>84</v>
      </c>
      <c r="AW140" s="13" t="s">
        <v>32</v>
      </c>
      <c r="AX140" s="13" t="s">
        <v>75</v>
      </c>
      <c r="AY140" s="250" t="s">
        <v>189</v>
      </c>
    </row>
    <row r="141" s="14" customFormat="1">
      <c r="A141" s="14"/>
      <c r="B141" s="251"/>
      <c r="C141" s="252"/>
      <c r="D141" s="241" t="s">
        <v>198</v>
      </c>
      <c r="E141" s="253" t="s">
        <v>1</v>
      </c>
      <c r="F141" s="254" t="s">
        <v>315</v>
      </c>
      <c r="G141" s="252"/>
      <c r="H141" s="253" t="s">
        <v>1</v>
      </c>
      <c r="I141" s="255"/>
      <c r="J141" s="252"/>
      <c r="K141" s="252"/>
      <c r="L141" s="256"/>
      <c r="M141" s="257"/>
      <c r="N141" s="258"/>
      <c r="O141" s="258"/>
      <c r="P141" s="258"/>
      <c r="Q141" s="258"/>
      <c r="R141" s="258"/>
      <c r="S141" s="258"/>
      <c r="T141" s="259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0" t="s">
        <v>198</v>
      </c>
      <c r="AU141" s="260" t="s">
        <v>84</v>
      </c>
      <c r="AV141" s="14" t="s">
        <v>82</v>
      </c>
      <c r="AW141" s="14" t="s">
        <v>32</v>
      </c>
      <c r="AX141" s="14" t="s">
        <v>75</v>
      </c>
      <c r="AY141" s="260" t="s">
        <v>189</v>
      </c>
    </row>
    <row r="142" s="13" customFormat="1">
      <c r="A142" s="13"/>
      <c r="B142" s="239"/>
      <c r="C142" s="240"/>
      <c r="D142" s="241" t="s">
        <v>198</v>
      </c>
      <c r="E142" s="242" t="s">
        <v>1</v>
      </c>
      <c r="F142" s="243" t="s">
        <v>748</v>
      </c>
      <c r="G142" s="240"/>
      <c r="H142" s="244">
        <v>-9.8000000000000007</v>
      </c>
      <c r="I142" s="245"/>
      <c r="J142" s="240"/>
      <c r="K142" s="240"/>
      <c r="L142" s="246"/>
      <c r="M142" s="247"/>
      <c r="N142" s="248"/>
      <c r="O142" s="248"/>
      <c r="P142" s="248"/>
      <c r="Q142" s="248"/>
      <c r="R142" s="248"/>
      <c r="S142" s="248"/>
      <c r="T142" s="249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0" t="s">
        <v>198</v>
      </c>
      <c r="AU142" s="250" t="s">
        <v>84</v>
      </c>
      <c r="AV142" s="13" t="s">
        <v>84</v>
      </c>
      <c r="AW142" s="13" t="s">
        <v>32</v>
      </c>
      <c r="AX142" s="13" t="s">
        <v>75</v>
      </c>
      <c r="AY142" s="250" t="s">
        <v>189</v>
      </c>
    </row>
    <row r="143" s="14" customFormat="1">
      <c r="A143" s="14"/>
      <c r="B143" s="251"/>
      <c r="C143" s="252"/>
      <c r="D143" s="241" t="s">
        <v>198</v>
      </c>
      <c r="E143" s="253" t="s">
        <v>1</v>
      </c>
      <c r="F143" s="254" t="s">
        <v>221</v>
      </c>
      <c r="G143" s="252"/>
      <c r="H143" s="253" t="s">
        <v>1</v>
      </c>
      <c r="I143" s="255"/>
      <c r="J143" s="252"/>
      <c r="K143" s="252"/>
      <c r="L143" s="256"/>
      <c r="M143" s="257"/>
      <c r="N143" s="258"/>
      <c r="O143" s="258"/>
      <c r="P143" s="258"/>
      <c r="Q143" s="258"/>
      <c r="R143" s="258"/>
      <c r="S143" s="258"/>
      <c r="T143" s="259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0" t="s">
        <v>198</v>
      </c>
      <c r="AU143" s="260" t="s">
        <v>84</v>
      </c>
      <c r="AV143" s="14" t="s">
        <v>82</v>
      </c>
      <c r="AW143" s="14" t="s">
        <v>32</v>
      </c>
      <c r="AX143" s="14" t="s">
        <v>75</v>
      </c>
      <c r="AY143" s="260" t="s">
        <v>189</v>
      </c>
    </row>
    <row r="144" s="13" customFormat="1">
      <c r="A144" s="13"/>
      <c r="B144" s="239"/>
      <c r="C144" s="240"/>
      <c r="D144" s="241" t="s">
        <v>198</v>
      </c>
      <c r="E144" s="242" t="s">
        <v>1</v>
      </c>
      <c r="F144" s="243" t="s">
        <v>317</v>
      </c>
      <c r="G144" s="240"/>
      <c r="H144" s="244">
        <v>-2</v>
      </c>
      <c r="I144" s="245"/>
      <c r="J144" s="240"/>
      <c r="K144" s="240"/>
      <c r="L144" s="246"/>
      <c r="M144" s="247"/>
      <c r="N144" s="248"/>
      <c r="O144" s="248"/>
      <c r="P144" s="248"/>
      <c r="Q144" s="248"/>
      <c r="R144" s="248"/>
      <c r="S144" s="248"/>
      <c r="T144" s="249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0" t="s">
        <v>198</v>
      </c>
      <c r="AU144" s="250" t="s">
        <v>84</v>
      </c>
      <c r="AV144" s="13" t="s">
        <v>84</v>
      </c>
      <c r="AW144" s="13" t="s">
        <v>32</v>
      </c>
      <c r="AX144" s="13" t="s">
        <v>75</v>
      </c>
      <c r="AY144" s="250" t="s">
        <v>189</v>
      </c>
    </row>
    <row r="145" s="14" customFormat="1">
      <c r="A145" s="14"/>
      <c r="B145" s="251"/>
      <c r="C145" s="252"/>
      <c r="D145" s="241" t="s">
        <v>198</v>
      </c>
      <c r="E145" s="253" t="s">
        <v>1</v>
      </c>
      <c r="F145" s="254" t="s">
        <v>749</v>
      </c>
      <c r="G145" s="252"/>
      <c r="H145" s="253" t="s">
        <v>1</v>
      </c>
      <c r="I145" s="255"/>
      <c r="J145" s="252"/>
      <c r="K145" s="252"/>
      <c r="L145" s="256"/>
      <c r="M145" s="257"/>
      <c r="N145" s="258"/>
      <c r="O145" s="258"/>
      <c r="P145" s="258"/>
      <c r="Q145" s="258"/>
      <c r="R145" s="258"/>
      <c r="S145" s="258"/>
      <c r="T145" s="259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0" t="s">
        <v>198</v>
      </c>
      <c r="AU145" s="260" t="s">
        <v>84</v>
      </c>
      <c r="AV145" s="14" t="s">
        <v>82</v>
      </c>
      <c r="AW145" s="14" t="s">
        <v>32</v>
      </c>
      <c r="AX145" s="14" t="s">
        <v>75</v>
      </c>
      <c r="AY145" s="260" t="s">
        <v>189</v>
      </c>
    </row>
    <row r="146" s="15" customFormat="1">
      <c r="A146" s="15"/>
      <c r="B146" s="261"/>
      <c r="C146" s="262"/>
      <c r="D146" s="241" t="s">
        <v>198</v>
      </c>
      <c r="E146" s="263" t="s">
        <v>1</v>
      </c>
      <c r="F146" s="264" t="s">
        <v>211</v>
      </c>
      <c r="G146" s="262"/>
      <c r="H146" s="265">
        <v>14.4</v>
      </c>
      <c r="I146" s="266"/>
      <c r="J146" s="262"/>
      <c r="K146" s="262"/>
      <c r="L146" s="267"/>
      <c r="M146" s="268"/>
      <c r="N146" s="269"/>
      <c r="O146" s="269"/>
      <c r="P146" s="269"/>
      <c r="Q146" s="269"/>
      <c r="R146" s="269"/>
      <c r="S146" s="269"/>
      <c r="T146" s="270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71" t="s">
        <v>198</v>
      </c>
      <c r="AU146" s="271" t="s">
        <v>84</v>
      </c>
      <c r="AV146" s="15" t="s">
        <v>196</v>
      </c>
      <c r="AW146" s="15" t="s">
        <v>32</v>
      </c>
      <c r="AX146" s="15" t="s">
        <v>82</v>
      </c>
      <c r="AY146" s="271" t="s">
        <v>189</v>
      </c>
    </row>
    <row r="147" s="2" customFormat="1" ht="16.5" customHeight="1">
      <c r="A147" s="39"/>
      <c r="B147" s="40"/>
      <c r="C147" s="227" t="s">
        <v>196</v>
      </c>
      <c r="D147" s="227" t="s">
        <v>191</v>
      </c>
      <c r="E147" s="228" t="s">
        <v>225</v>
      </c>
      <c r="F147" s="229" t="s">
        <v>319</v>
      </c>
      <c r="G147" s="230" t="s">
        <v>202</v>
      </c>
      <c r="H147" s="231">
        <v>9.8000000000000007</v>
      </c>
      <c r="I147" s="232"/>
      <c r="J147" s="231">
        <f>ROUND(I147*H147,2)</f>
        <v>0</v>
      </c>
      <c r="K147" s="229" t="s">
        <v>195</v>
      </c>
      <c r="L147" s="45"/>
      <c r="M147" s="233" t="s">
        <v>1</v>
      </c>
      <c r="N147" s="234" t="s">
        <v>40</v>
      </c>
      <c r="O147" s="92"/>
      <c r="P147" s="235">
        <f>O147*H147</f>
        <v>0</v>
      </c>
      <c r="Q147" s="235">
        <v>0</v>
      </c>
      <c r="R147" s="235">
        <f>Q147*H147</f>
        <v>0</v>
      </c>
      <c r="S147" s="235">
        <v>0</v>
      </c>
      <c r="T147" s="236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7" t="s">
        <v>196</v>
      </c>
      <c r="AT147" s="237" t="s">
        <v>191</v>
      </c>
      <c r="AU147" s="237" t="s">
        <v>84</v>
      </c>
      <c r="AY147" s="18" t="s">
        <v>189</v>
      </c>
      <c r="BE147" s="238">
        <f>IF(N147="základní",J147,0)</f>
        <v>0</v>
      </c>
      <c r="BF147" s="238">
        <f>IF(N147="snížená",J147,0)</f>
        <v>0</v>
      </c>
      <c r="BG147" s="238">
        <f>IF(N147="zákl. přenesená",J147,0)</f>
        <v>0</v>
      </c>
      <c r="BH147" s="238">
        <f>IF(N147="sníž. přenesená",J147,0)</f>
        <v>0</v>
      </c>
      <c r="BI147" s="238">
        <f>IF(N147="nulová",J147,0)</f>
        <v>0</v>
      </c>
      <c r="BJ147" s="18" t="s">
        <v>82</v>
      </c>
      <c r="BK147" s="238">
        <f>ROUND(I147*H147,2)</f>
        <v>0</v>
      </c>
      <c r="BL147" s="18" t="s">
        <v>196</v>
      </c>
      <c r="BM147" s="237" t="s">
        <v>750</v>
      </c>
    </row>
    <row r="148" s="14" customFormat="1">
      <c r="A148" s="14"/>
      <c r="B148" s="251"/>
      <c r="C148" s="252"/>
      <c r="D148" s="241" t="s">
        <v>198</v>
      </c>
      <c r="E148" s="253" t="s">
        <v>1</v>
      </c>
      <c r="F148" s="254" t="s">
        <v>321</v>
      </c>
      <c r="G148" s="252"/>
      <c r="H148" s="253" t="s">
        <v>1</v>
      </c>
      <c r="I148" s="255"/>
      <c r="J148" s="252"/>
      <c r="K148" s="252"/>
      <c r="L148" s="256"/>
      <c r="M148" s="257"/>
      <c r="N148" s="258"/>
      <c r="O148" s="258"/>
      <c r="P148" s="258"/>
      <c r="Q148" s="258"/>
      <c r="R148" s="258"/>
      <c r="S148" s="258"/>
      <c r="T148" s="259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0" t="s">
        <v>198</v>
      </c>
      <c r="AU148" s="260" t="s">
        <v>84</v>
      </c>
      <c r="AV148" s="14" t="s">
        <v>82</v>
      </c>
      <c r="AW148" s="14" t="s">
        <v>32</v>
      </c>
      <c r="AX148" s="14" t="s">
        <v>75</v>
      </c>
      <c r="AY148" s="260" t="s">
        <v>189</v>
      </c>
    </row>
    <row r="149" s="13" customFormat="1">
      <c r="A149" s="13"/>
      <c r="B149" s="239"/>
      <c r="C149" s="240"/>
      <c r="D149" s="241" t="s">
        <v>198</v>
      </c>
      <c r="E149" s="242" t="s">
        <v>1</v>
      </c>
      <c r="F149" s="243" t="s">
        <v>751</v>
      </c>
      <c r="G149" s="240"/>
      <c r="H149" s="244">
        <v>9.8000000000000007</v>
      </c>
      <c r="I149" s="245"/>
      <c r="J149" s="240"/>
      <c r="K149" s="240"/>
      <c r="L149" s="246"/>
      <c r="M149" s="247"/>
      <c r="N149" s="248"/>
      <c r="O149" s="248"/>
      <c r="P149" s="248"/>
      <c r="Q149" s="248"/>
      <c r="R149" s="248"/>
      <c r="S149" s="248"/>
      <c r="T149" s="249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0" t="s">
        <v>198</v>
      </c>
      <c r="AU149" s="250" t="s">
        <v>84</v>
      </c>
      <c r="AV149" s="13" t="s">
        <v>84</v>
      </c>
      <c r="AW149" s="13" t="s">
        <v>32</v>
      </c>
      <c r="AX149" s="13" t="s">
        <v>82</v>
      </c>
      <c r="AY149" s="250" t="s">
        <v>189</v>
      </c>
    </row>
    <row r="150" s="2" customFormat="1" ht="37.8" customHeight="1">
      <c r="A150" s="39"/>
      <c r="B150" s="40"/>
      <c r="C150" s="227" t="s">
        <v>230</v>
      </c>
      <c r="D150" s="227" t="s">
        <v>191</v>
      </c>
      <c r="E150" s="228" t="s">
        <v>323</v>
      </c>
      <c r="F150" s="229" t="s">
        <v>324</v>
      </c>
      <c r="G150" s="230" t="s">
        <v>202</v>
      </c>
      <c r="H150" s="231">
        <v>4.5</v>
      </c>
      <c r="I150" s="232"/>
      <c r="J150" s="231">
        <f>ROUND(I150*H150,2)</f>
        <v>0</v>
      </c>
      <c r="K150" s="229" t="s">
        <v>195</v>
      </c>
      <c r="L150" s="45"/>
      <c r="M150" s="233" t="s">
        <v>1</v>
      </c>
      <c r="N150" s="234" t="s">
        <v>40</v>
      </c>
      <c r="O150" s="92"/>
      <c r="P150" s="235">
        <f>O150*H150</f>
        <v>0</v>
      </c>
      <c r="Q150" s="235">
        <v>0</v>
      </c>
      <c r="R150" s="235">
        <f>Q150*H150</f>
        <v>0</v>
      </c>
      <c r="S150" s="235">
        <v>0</v>
      </c>
      <c r="T150" s="236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7" t="s">
        <v>196</v>
      </c>
      <c r="AT150" s="237" t="s">
        <v>191</v>
      </c>
      <c r="AU150" s="237" t="s">
        <v>84</v>
      </c>
      <c r="AY150" s="18" t="s">
        <v>189</v>
      </c>
      <c r="BE150" s="238">
        <f>IF(N150="základní",J150,0)</f>
        <v>0</v>
      </c>
      <c r="BF150" s="238">
        <f>IF(N150="snížená",J150,0)</f>
        <v>0</v>
      </c>
      <c r="BG150" s="238">
        <f>IF(N150="zákl. přenesená",J150,0)</f>
        <v>0</v>
      </c>
      <c r="BH150" s="238">
        <f>IF(N150="sníž. přenesená",J150,0)</f>
        <v>0</v>
      </c>
      <c r="BI150" s="238">
        <f>IF(N150="nulová",J150,0)</f>
        <v>0</v>
      </c>
      <c r="BJ150" s="18" t="s">
        <v>82</v>
      </c>
      <c r="BK150" s="238">
        <f>ROUND(I150*H150,2)</f>
        <v>0</v>
      </c>
      <c r="BL150" s="18" t="s">
        <v>196</v>
      </c>
      <c r="BM150" s="237" t="s">
        <v>752</v>
      </c>
    </row>
    <row r="151" s="14" customFormat="1">
      <c r="A151" s="14"/>
      <c r="B151" s="251"/>
      <c r="C151" s="252"/>
      <c r="D151" s="241" t="s">
        <v>198</v>
      </c>
      <c r="E151" s="253" t="s">
        <v>1</v>
      </c>
      <c r="F151" s="254" t="s">
        <v>243</v>
      </c>
      <c r="G151" s="252"/>
      <c r="H151" s="253" t="s">
        <v>1</v>
      </c>
      <c r="I151" s="255"/>
      <c r="J151" s="252"/>
      <c r="K151" s="252"/>
      <c r="L151" s="256"/>
      <c r="M151" s="257"/>
      <c r="N151" s="258"/>
      <c r="O151" s="258"/>
      <c r="P151" s="258"/>
      <c r="Q151" s="258"/>
      <c r="R151" s="258"/>
      <c r="S151" s="258"/>
      <c r="T151" s="259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0" t="s">
        <v>198</v>
      </c>
      <c r="AU151" s="260" t="s">
        <v>84</v>
      </c>
      <c r="AV151" s="14" t="s">
        <v>82</v>
      </c>
      <c r="AW151" s="14" t="s">
        <v>32</v>
      </c>
      <c r="AX151" s="14" t="s">
        <v>75</v>
      </c>
      <c r="AY151" s="260" t="s">
        <v>189</v>
      </c>
    </row>
    <row r="152" s="13" customFormat="1">
      <c r="A152" s="13"/>
      <c r="B152" s="239"/>
      <c r="C152" s="240"/>
      <c r="D152" s="241" t="s">
        <v>198</v>
      </c>
      <c r="E152" s="242" t="s">
        <v>1</v>
      </c>
      <c r="F152" s="243" t="s">
        <v>753</v>
      </c>
      <c r="G152" s="240"/>
      <c r="H152" s="244">
        <v>4.5</v>
      </c>
      <c r="I152" s="245"/>
      <c r="J152" s="240"/>
      <c r="K152" s="240"/>
      <c r="L152" s="246"/>
      <c r="M152" s="247"/>
      <c r="N152" s="248"/>
      <c r="O152" s="248"/>
      <c r="P152" s="248"/>
      <c r="Q152" s="248"/>
      <c r="R152" s="248"/>
      <c r="S152" s="248"/>
      <c r="T152" s="249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0" t="s">
        <v>198</v>
      </c>
      <c r="AU152" s="250" t="s">
        <v>84</v>
      </c>
      <c r="AV152" s="13" t="s">
        <v>84</v>
      </c>
      <c r="AW152" s="13" t="s">
        <v>32</v>
      </c>
      <c r="AX152" s="13" t="s">
        <v>82</v>
      </c>
      <c r="AY152" s="250" t="s">
        <v>189</v>
      </c>
    </row>
    <row r="153" s="2" customFormat="1" ht="33" customHeight="1">
      <c r="A153" s="39"/>
      <c r="B153" s="40"/>
      <c r="C153" s="227" t="s">
        <v>239</v>
      </c>
      <c r="D153" s="227" t="s">
        <v>191</v>
      </c>
      <c r="E153" s="228" t="s">
        <v>246</v>
      </c>
      <c r="F153" s="229" t="s">
        <v>247</v>
      </c>
      <c r="G153" s="230" t="s">
        <v>234</v>
      </c>
      <c r="H153" s="231">
        <v>7.2000000000000002</v>
      </c>
      <c r="I153" s="232"/>
      <c r="J153" s="231">
        <f>ROUND(I153*H153,2)</f>
        <v>0</v>
      </c>
      <c r="K153" s="229" t="s">
        <v>195</v>
      </c>
      <c r="L153" s="45"/>
      <c r="M153" s="233" t="s">
        <v>1</v>
      </c>
      <c r="N153" s="234" t="s">
        <v>40</v>
      </c>
      <c r="O153" s="92"/>
      <c r="P153" s="235">
        <f>O153*H153</f>
        <v>0</v>
      </c>
      <c r="Q153" s="235">
        <v>0</v>
      </c>
      <c r="R153" s="235">
        <f>Q153*H153</f>
        <v>0</v>
      </c>
      <c r="S153" s="235">
        <v>0</v>
      </c>
      <c r="T153" s="236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7" t="s">
        <v>196</v>
      </c>
      <c r="AT153" s="237" t="s">
        <v>191</v>
      </c>
      <c r="AU153" s="237" t="s">
        <v>84</v>
      </c>
      <c r="AY153" s="18" t="s">
        <v>189</v>
      </c>
      <c r="BE153" s="238">
        <f>IF(N153="základní",J153,0)</f>
        <v>0</v>
      </c>
      <c r="BF153" s="238">
        <f>IF(N153="snížená",J153,0)</f>
        <v>0</v>
      </c>
      <c r="BG153" s="238">
        <f>IF(N153="zákl. přenesená",J153,0)</f>
        <v>0</v>
      </c>
      <c r="BH153" s="238">
        <f>IF(N153="sníž. přenesená",J153,0)</f>
        <v>0</v>
      </c>
      <c r="BI153" s="238">
        <f>IF(N153="nulová",J153,0)</f>
        <v>0</v>
      </c>
      <c r="BJ153" s="18" t="s">
        <v>82</v>
      </c>
      <c r="BK153" s="238">
        <f>ROUND(I153*H153,2)</f>
        <v>0</v>
      </c>
      <c r="BL153" s="18" t="s">
        <v>196</v>
      </c>
      <c r="BM153" s="237" t="s">
        <v>754</v>
      </c>
    </row>
    <row r="154" s="13" customFormat="1">
      <c r="A154" s="13"/>
      <c r="B154" s="239"/>
      <c r="C154" s="240"/>
      <c r="D154" s="241" t="s">
        <v>198</v>
      </c>
      <c r="E154" s="242" t="s">
        <v>1</v>
      </c>
      <c r="F154" s="243" t="s">
        <v>755</v>
      </c>
      <c r="G154" s="240"/>
      <c r="H154" s="244">
        <v>7.2000000000000002</v>
      </c>
      <c r="I154" s="245"/>
      <c r="J154" s="240"/>
      <c r="K154" s="240"/>
      <c r="L154" s="246"/>
      <c r="M154" s="247"/>
      <c r="N154" s="248"/>
      <c r="O154" s="248"/>
      <c r="P154" s="248"/>
      <c r="Q154" s="248"/>
      <c r="R154" s="248"/>
      <c r="S154" s="248"/>
      <c r="T154" s="249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0" t="s">
        <v>198</v>
      </c>
      <c r="AU154" s="250" t="s">
        <v>84</v>
      </c>
      <c r="AV154" s="13" t="s">
        <v>84</v>
      </c>
      <c r="AW154" s="13" t="s">
        <v>32</v>
      </c>
      <c r="AX154" s="13" t="s">
        <v>82</v>
      </c>
      <c r="AY154" s="250" t="s">
        <v>189</v>
      </c>
    </row>
    <row r="155" s="2" customFormat="1" ht="16.5" customHeight="1">
      <c r="A155" s="39"/>
      <c r="B155" s="40"/>
      <c r="C155" s="227" t="s">
        <v>245</v>
      </c>
      <c r="D155" s="227" t="s">
        <v>191</v>
      </c>
      <c r="E155" s="228" t="s">
        <v>250</v>
      </c>
      <c r="F155" s="229" t="s">
        <v>251</v>
      </c>
      <c r="G155" s="230" t="s">
        <v>252</v>
      </c>
      <c r="H155" s="231">
        <v>2</v>
      </c>
      <c r="I155" s="232"/>
      <c r="J155" s="231">
        <f>ROUND(I155*H155,2)</f>
        <v>0</v>
      </c>
      <c r="K155" s="229" t="s">
        <v>1</v>
      </c>
      <c r="L155" s="45"/>
      <c r="M155" s="233" t="s">
        <v>1</v>
      </c>
      <c r="N155" s="234" t="s">
        <v>40</v>
      </c>
      <c r="O155" s="92"/>
      <c r="P155" s="235">
        <f>O155*H155</f>
        <v>0</v>
      </c>
      <c r="Q155" s="235">
        <v>0</v>
      </c>
      <c r="R155" s="235">
        <f>Q155*H155</f>
        <v>0</v>
      </c>
      <c r="S155" s="235">
        <v>0</v>
      </c>
      <c r="T155" s="236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7" t="s">
        <v>196</v>
      </c>
      <c r="AT155" s="237" t="s">
        <v>191</v>
      </c>
      <c r="AU155" s="237" t="s">
        <v>84</v>
      </c>
      <c r="AY155" s="18" t="s">
        <v>189</v>
      </c>
      <c r="BE155" s="238">
        <f>IF(N155="základní",J155,0)</f>
        <v>0</v>
      </c>
      <c r="BF155" s="238">
        <f>IF(N155="snížená",J155,0)</f>
        <v>0</v>
      </c>
      <c r="BG155" s="238">
        <f>IF(N155="zákl. přenesená",J155,0)</f>
        <v>0</v>
      </c>
      <c r="BH155" s="238">
        <f>IF(N155="sníž. přenesená",J155,0)</f>
        <v>0</v>
      </c>
      <c r="BI155" s="238">
        <f>IF(N155="nulová",J155,0)</f>
        <v>0</v>
      </c>
      <c r="BJ155" s="18" t="s">
        <v>82</v>
      </c>
      <c r="BK155" s="238">
        <f>ROUND(I155*H155,2)</f>
        <v>0</v>
      </c>
      <c r="BL155" s="18" t="s">
        <v>196</v>
      </c>
      <c r="BM155" s="237" t="s">
        <v>756</v>
      </c>
    </row>
    <row r="156" s="14" customFormat="1">
      <c r="A156" s="14"/>
      <c r="B156" s="251"/>
      <c r="C156" s="252"/>
      <c r="D156" s="241" t="s">
        <v>198</v>
      </c>
      <c r="E156" s="253" t="s">
        <v>1</v>
      </c>
      <c r="F156" s="254" t="s">
        <v>254</v>
      </c>
      <c r="G156" s="252"/>
      <c r="H156" s="253" t="s">
        <v>1</v>
      </c>
      <c r="I156" s="255"/>
      <c r="J156" s="252"/>
      <c r="K156" s="252"/>
      <c r="L156" s="256"/>
      <c r="M156" s="257"/>
      <c r="N156" s="258"/>
      <c r="O156" s="258"/>
      <c r="P156" s="258"/>
      <c r="Q156" s="258"/>
      <c r="R156" s="258"/>
      <c r="S156" s="258"/>
      <c r="T156" s="259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0" t="s">
        <v>198</v>
      </c>
      <c r="AU156" s="260" t="s">
        <v>84</v>
      </c>
      <c r="AV156" s="14" t="s">
        <v>82</v>
      </c>
      <c r="AW156" s="14" t="s">
        <v>32</v>
      </c>
      <c r="AX156" s="14" t="s">
        <v>75</v>
      </c>
      <c r="AY156" s="260" t="s">
        <v>189</v>
      </c>
    </row>
    <row r="157" s="13" customFormat="1">
      <c r="A157" s="13"/>
      <c r="B157" s="239"/>
      <c r="C157" s="240"/>
      <c r="D157" s="241" t="s">
        <v>198</v>
      </c>
      <c r="E157" s="242" t="s">
        <v>1</v>
      </c>
      <c r="F157" s="243" t="s">
        <v>330</v>
      </c>
      <c r="G157" s="240"/>
      <c r="H157" s="244">
        <v>2</v>
      </c>
      <c r="I157" s="245"/>
      <c r="J157" s="240"/>
      <c r="K157" s="240"/>
      <c r="L157" s="246"/>
      <c r="M157" s="247"/>
      <c r="N157" s="248"/>
      <c r="O157" s="248"/>
      <c r="P157" s="248"/>
      <c r="Q157" s="248"/>
      <c r="R157" s="248"/>
      <c r="S157" s="248"/>
      <c r="T157" s="249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0" t="s">
        <v>198</v>
      </c>
      <c r="AU157" s="250" t="s">
        <v>84</v>
      </c>
      <c r="AV157" s="13" t="s">
        <v>84</v>
      </c>
      <c r="AW157" s="13" t="s">
        <v>32</v>
      </c>
      <c r="AX157" s="13" t="s">
        <v>82</v>
      </c>
      <c r="AY157" s="250" t="s">
        <v>189</v>
      </c>
    </row>
    <row r="158" s="12" customFormat="1" ht="22.8" customHeight="1">
      <c r="A158" s="12"/>
      <c r="B158" s="211"/>
      <c r="C158" s="212"/>
      <c r="D158" s="213" t="s">
        <v>74</v>
      </c>
      <c r="E158" s="225" t="s">
        <v>196</v>
      </c>
      <c r="F158" s="225" t="s">
        <v>256</v>
      </c>
      <c r="G158" s="212"/>
      <c r="H158" s="212"/>
      <c r="I158" s="215"/>
      <c r="J158" s="226">
        <f>BK158</f>
        <v>0</v>
      </c>
      <c r="K158" s="212"/>
      <c r="L158" s="217"/>
      <c r="M158" s="218"/>
      <c r="N158" s="219"/>
      <c r="O158" s="219"/>
      <c r="P158" s="220">
        <f>SUM(P159:P161)</f>
        <v>0</v>
      </c>
      <c r="Q158" s="219"/>
      <c r="R158" s="220">
        <f>SUM(R159:R161)</f>
        <v>0</v>
      </c>
      <c r="S158" s="219"/>
      <c r="T158" s="221">
        <f>SUM(T159:T161)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22" t="s">
        <v>82</v>
      </c>
      <c r="AT158" s="223" t="s">
        <v>74</v>
      </c>
      <c r="AU158" s="223" t="s">
        <v>82</v>
      </c>
      <c r="AY158" s="222" t="s">
        <v>189</v>
      </c>
      <c r="BK158" s="224">
        <f>SUM(BK159:BK161)</f>
        <v>0</v>
      </c>
    </row>
    <row r="159" s="2" customFormat="1" ht="16.5" customHeight="1">
      <c r="A159" s="39"/>
      <c r="B159" s="40"/>
      <c r="C159" s="227" t="s">
        <v>235</v>
      </c>
      <c r="D159" s="227" t="s">
        <v>191</v>
      </c>
      <c r="E159" s="228" t="s">
        <v>331</v>
      </c>
      <c r="F159" s="229" t="s">
        <v>332</v>
      </c>
      <c r="G159" s="230" t="s">
        <v>202</v>
      </c>
      <c r="H159" s="231">
        <v>2.5</v>
      </c>
      <c r="I159" s="232"/>
      <c r="J159" s="231">
        <f>ROUND(I159*H159,2)</f>
        <v>0</v>
      </c>
      <c r="K159" s="229" t="s">
        <v>195</v>
      </c>
      <c r="L159" s="45"/>
      <c r="M159" s="233" t="s">
        <v>1</v>
      </c>
      <c r="N159" s="234" t="s">
        <v>40</v>
      </c>
      <c r="O159" s="92"/>
      <c r="P159" s="235">
        <f>O159*H159</f>
        <v>0</v>
      </c>
      <c r="Q159" s="235">
        <v>0</v>
      </c>
      <c r="R159" s="235">
        <f>Q159*H159</f>
        <v>0</v>
      </c>
      <c r="S159" s="235">
        <v>0</v>
      </c>
      <c r="T159" s="236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7" t="s">
        <v>196</v>
      </c>
      <c r="AT159" s="237" t="s">
        <v>191</v>
      </c>
      <c r="AU159" s="237" t="s">
        <v>84</v>
      </c>
      <c r="AY159" s="18" t="s">
        <v>189</v>
      </c>
      <c r="BE159" s="238">
        <f>IF(N159="základní",J159,0)</f>
        <v>0</v>
      </c>
      <c r="BF159" s="238">
        <f>IF(N159="snížená",J159,0)</f>
        <v>0</v>
      </c>
      <c r="BG159" s="238">
        <f>IF(N159="zákl. přenesená",J159,0)</f>
        <v>0</v>
      </c>
      <c r="BH159" s="238">
        <f>IF(N159="sníž. přenesená",J159,0)</f>
        <v>0</v>
      </c>
      <c r="BI159" s="238">
        <f>IF(N159="nulová",J159,0)</f>
        <v>0</v>
      </c>
      <c r="BJ159" s="18" t="s">
        <v>82</v>
      </c>
      <c r="BK159" s="238">
        <f>ROUND(I159*H159,2)</f>
        <v>0</v>
      </c>
      <c r="BL159" s="18" t="s">
        <v>196</v>
      </c>
      <c r="BM159" s="237" t="s">
        <v>757</v>
      </c>
    </row>
    <row r="160" s="14" customFormat="1">
      <c r="A160" s="14"/>
      <c r="B160" s="251"/>
      <c r="C160" s="252"/>
      <c r="D160" s="241" t="s">
        <v>198</v>
      </c>
      <c r="E160" s="253" t="s">
        <v>1</v>
      </c>
      <c r="F160" s="254" t="s">
        <v>334</v>
      </c>
      <c r="G160" s="252"/>
      <c r="H160" s="253" t="s">
        <v>1</v>
      </c>
      <c r="I160" s="255"/>
      <c r="J160" s="252"/>
      <c r="K160" s="252"/>
      <c r="L160" s="256"/>
      <c r="M160" s="257"/>
      <c r="N160" s="258"/>
      <c r="O160" s="258"/>
      <c r="P160" s="258"/>
      <c r="Q160" s="258"/>
      <c r="R160" s="258"/>
      <c r="S160" s="258"/>
      <c r="T160" s="259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0" t="s">
        <v>198</v>
      </c>
      <c r="AU160" s="260" t="s">
        <v>84</v>
      </c>
      <c r="AV160" s="14" t="s">
        <v>82</v>
      </c>
      <c r="AW160" s="14" t="s">
        <v>32</v>
      </c>
      <c r="AX160" s="14" t="s">
        <v>75</v>
      </c>
      <c r="AY160" s="260" t="s">
        <v>189</v>
      </c>
    </row>
    <row r="161" s="13" customFormat="1">
      <c r="A161" s="13"/>
      <c r="B161" s="239"/>
      <c r="C161" s="240"/>
      <c r="D161" s="241" t="s">
        <v>198</v>
      </c>
      <c r="E161" s="242" t="s">
        <v>1</v>
      </c>
      <c r="F161" s="243" t="s">
        <v>758</v>
      </c>
      <c r="G161" s="240"/>
      <c r="H161" s="244">
        <v>2.5</v>
      </c>
      <c r="I161" s="245"/>
      <c r="J161" s="240"/>
      <c r="K161" s="240"/>
      <c r="L161" s="246"/>
      <c r="M161" s="247"/>
      <c r="N161" s="248"/>
      <c r="O161" s="248"/>
      <c r="P161" s="248"/>
      <c r="Q161" s="248"/>
      <c r="R161" s="248"/>
      <c r="S161" s="248"/>
      <c r="T161" s="249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0" t="s">
        <v>198</v>
      </c>
      <c r="AU161" s="250" t="s">
        <v>84</v>
      </c>
      <c r="AV161" s="13" t="s">
        <v>84</v>
      </c>
      <c r="AW161" s="13" t="s">
        <v>32</v>
      </c>
      <c r="AX161" s="13" t="s">
        <v>82</v>
      </c>
      <c r="AY161" s="250" t="s">
        <v>189</v>
      </c>
    </row>
    <row r="162" s="12" customFormat="1" ht="22.8" customHeight="1">
      <c r="A162" s="12"/>
      <c r="B162" s="211"/>
      <c r="C162" s="212"/>
      <c r="D162" s="213" t="s">
        <v>74</v>
      </c>
      <c r="E162" s="225" t="s">
        <v>235</v>
      </c>
      <c r="F162" s="225" t="s">
        <v>275</v>
      </c>
      <c r="G162" s="212"/>
      <c r="H162" s="212"/>
      <c r="I162" s="215"/>
      <c r="J162" s="226">
        <f>BK162</f>
        <v>0</v>
      </c>
      <c r="K162" s="212"/>
      <c r="L162" s="217"/>
      <c r="M162" s="218"/>
      <c r="N162" s="219"/>
      <c r="O162" s="219"/>
      <c r="P162" s="220">
        <f>SUM(P163:P168)</f>
        <v>0</v>
      </c>
      <c r="Q162" s="219"/>
      <c r="R162" s="220">
        <f>SUM(R163:R168)</f>
        <v>3.0784199999999999</v>
      </c>
      <c r="S162" s="219"/>
      <c r="T162" s="221">
        <f>SUM(T163:T168)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22" t="s">
        <v>82</v>
      </c>
      <c r="AT162" s="223" t="s">
        <v>74</v>
      </c>
      <c r="AU162" s="223" t="s">
        <v>82</v>
      </c>
      <c r="AY162" s="222" t="s">
        <v>189</v>
      </c>
      <c r="BK162" s="224">
        <f>SUM(BK163:BK168)</f>
        <v>0</v>
      </c>
    </row>
    <row r="163" s="2" customFormat="1" ht="21.75" customHeight="1">
      <c r="A163" s="39"/>
      <c r="B163" s="40"/>
      <c r="C163" s="227" t="s">
        <v>257</v>
      </c>
      <c r="D163" s="227" t="s">
        <v>191</v>
      </c>
      <c r="E163" s="228" t="s">
        <v>336</v>
      </c>
      <c r="F163" s="229" t="s">
        <v>337</v>
      </c>
      <c r="G163" s="230" t="s">
        <v>279</v>
      </c>
      <c r="H163" s="231">
        <v>49</v>
      </c>
      <c r="I163" s="232"/>
      <c r="J163" s="231">
        <f>ROUND(I163*H163,2)</f>
        <v>0</v>
      </c>
      <c r="K163" s="229" t="s">
        <v>1</v>
      </c>
      <c r="L163" s="45"/>
      <c r="M163" s="233" t="s">
        <v>1</v>
      </c>
      <c r="N163" s="234" t="s">
        <v>40</v>
      </c>
      <c r="O163" s="92"/>
      <c r="P163" s="235">
        <f>O163*H163</f>
        <v>0</v>
      </c>
      <c r="Q163" s="235">
        <v>0.001</v>
      </c>
      <c r="R163" s="235">
        <f>Q163*H163</f>
        <v>0.049000000000000002</v>
      </c>
      <c r="S163" s="235">
        <v>0</v>
      </c>
      <c r="T163" s="236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7" t="s">
        <v>196</v>
      </c>
      <c r="AT163" s="237" t="s">
        <v>191</v>
      </c>
      <c r="AU163" s="237" t="s">
        <v>84</v>
      </c>
      <c r="AY163" s="18" t="s">
        <v>189</v>
      </c>
      <c r="BE163" s="238">
        <f>IF(N163="základní",J163,0)</f>
        <v>0</v>
      </c>
      <c r="BF163" s="238">
        <f>IF(N163="snížená",J163,0)</f>
        <v>0</v>
      </c>
      <c r="BG163" s="238">
        <f>IF(N163="zákl. přenesená",J163,0)</f>
        <v>0</v>
      </c>
      <c r="BH163" s="238">
        <f>IF(N163="sníž. přenesená",J163,0)</f>
        <v>0</v>
      </c>
      <c r="BI163" s="238">
        <f>IF(N163="nulová",J163,0)</f>
        <v>0</v>
      </c>
      <c r="BJ163" s="18" t="s">
        <v>82</v>
      </c>
      <c r="BK163" s="238">
        <f>ROUND(I163*H163,2)</f>
        <v>0</v>
      </c>
      <c r="BL163" s="18" t="s">
        <v>196</v>
      </c>
      <c r="BM163" s="237" t="s">
        <v>759</v>
      </c>
    </row>
    <row r="164" s="14" customFormat="1">
      <c r="A164" s="14"/>
      <c r="B164" s="251"/>
      <c r="C164" s="252"/>
      <c r="D164" s="241" t="s">
        <v>198</v>
      </c>
      <c r="E164" s="253" t="s">
        <v>1</v>
      </c>
      <c r="F164" s="254" t="s">
        <v>339</v>
      </c>
      <c r="G164" s="252"/>
      <c r="H164" s="253" t="s">
        <v>1</v>
      </c>
      <c r="I164" s="255"/>
      <c r="J164" s="252"/>
      <c r="K164" s="252"/>
      <c r="L164" s="256"/>
      <c r="M164" s="257"/>
      <c r="N164" s="258"/>
      <c r="O164" s="258"/>
      <c r="P164" s="258"/>
      <c r="Q164" s="258"/>
      <c r="R164" s="258"/>
      <c r="S164" s="258"/>
      <c r="T164" s="259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0" t="s">
        <v>198</v>
      </c>
      <c r="AU164" s="260" t="s">
        <v>84</v>
      </c>
      <c r="AV164" s="14" t="s">
        <v>82</v>
      </c>
      <c r="AW164" s="14" t="s">
        <v>32</v>
      </c>
      <c r="AX164" s="14" t="s">
        <v>75</v>
      </c>
      <c r="AY164" s="260" t="s">
        <v>189</v>
      </c>
    </row>
    <row r="165" s="13" customFormat="1">
      <c r="A165" s="13"/>
      <c r="B165" s="239"/>
      <c r="C165" s="240"/>
      <c r="D165" s="241" t="s">
        <v>198</v>
      </c>
      <c r="E165" s="242" t="s">
        <v>1</v>
      </c>
      <c r="F165" s="243" t="s">
        <v>760</v>
      </c>
      <c r="G165" s="240"/>
      <c r="H165" s="244">
        <v>49</v>
      </c>
      <c r="I165" s="245"/>
      <c r="J165" s="240"/>
      <c r="K165" s="240"/>
      <c r="L165" s="246"/>
      <c r="M165" s="247"/>
      <c r="N165" s="248"/>
      <c r="O165" s="248"/>
      <c r="P165" s="248"/>
      <c r="Q165" s="248"/>
      <c r="R165" s="248"/>
      <c r="S165" s="248"/>
      <c r="T165" s="249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0" t="s">
        <v>198</v>
      </c>
      <c r="AU165" s="250" t="s">
        <v>84</v>
      </c>
      <c r="AV165" s="13" t="s">
        <v>84</v>
      </c>
      <c r="AW165" s="13" t="s">
        <v>32</v>
      </c>
      <c r="AX165" s="13" t="s">
        <v>82</v>
      </c>
      <c r="AY165" s="250" t="s">
        <v>189</v>
      </c>
    </row>
    <row r="166" s="2" customFormat="1" ht="21.75" customHeight="1">
      <c r="A166" s="39"/>
      <c r="B166" s="40"/>
      <c r="C166" s="227" t="s">
        <v>263</v>
      </c>
      <c r="D166" s="227" t="s">
        <v>191</v>
      </c>
      <c r="E166" s="228" t="s">
        <v>290</v>
      </c>
      <c r="F166" s="229" t="s">
        <v>291</v>
      </c>
      <c r="G166" s="230" t="s">
        <v>252</v>
      </c>
      <c r="H166" s="231">
        <v>2</v>
      </c>
      <c r="I166" s="232"/>
      <c r="J166" s="231">
        <f>ROUND(I166*H166,2)</f>
        <v>0</v>
      </c>
      <c r="K166" s="229" t="s">
        <v>1</v>
      </c>
      <c r="L166" s="45"/>
      <c r="M166" s="233" t="s">
        <v>1</v>
      </c>
      <c r="N166" s="234" t="s">
        <v>40</v>
      </c>
      <c r="O166" s="92"/>
      <c r="P166" s="235">
        <f>O166*H166</f>
        <v>0</v>
      </c>
      <c r="Q166" s="235">
        <v>1.51471</v>
      </c>
      <c r="R166" s="235">
        <f>Q166*H166</f>
        <v>3.02942</v>
      </c>
      <c r="S166" s="235">
        <v>0</v>
      </c>
      <c r="T166" s="236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7" t="s">
        <v>196</v>
      </c>
      <c r="AT166" s="237" t="s">
        <v>191</v>
      </c>
      <c r="AU166" s="237" t="s">
        <v>84</v>
      </c>
      <c r="AY166" s="18" t="s">
        <v>189</v>
      </c>
      <c r="BE166" s="238">
        <f>IF(N166="základní",J166,0)</f>
        <v>0</v>
      </c>
      <c r="BF166" s="238">
        <f>IF(N166="snížená",J166,0)</f>
        <v>0</v>
      </c>
      <c r="BG166" s="238">
        <f>IF(N166="zákl. přenesená",J166,0)</f>
        <v>0</v>
      </c>
      <c r="BH166" s="238">
        <f>IF(N166="sníž. přenesená",J166,0)</f>
        <v>0</v>
      </c>
      <c r="BI166" s="238">
        <f>IF(N166="nulová",J166,0)</f>
        <v>0</v>
      </c>
      <c r="BJ166" s="18" t="s">
        <v>82</v>
      </c>
      <c r="BK166" s="238">
        <f>ROUND(I166*H166,2)</f>
        <v>0</v>
      </c>
      <c r="BL166" s="18" t="s">
        <v>196</v>
      </c>
      <c r="BM166" s="237" t="s">
        <v>761</v>
      </c>
    </row>
    <row r="167" s="14" customFormat="1">
      <c r="A167" s="14"/>
      <c r="B167" s="251"/>
      <c r="C167" s="252"/>
      <c r="D167" s="241" t="s">
        <v>198</v>
      </c>
      <c r="E167" s="253" t="s">
        <v>1</v>
      </c>
      <c r="F167" s="254" t="s">
        <v>293</v>
      </c>
      <c r="G167" s="252"/>
      <c r="H167" s="253" t="s">
        <v>1</v>
      </c>
      <c r="I167" s="255"/>
      <c r="J167" s="252"/>
      <c r="K167" s="252"/>
      <c r="L167" s="256"/>
      <c r="M167" s="257"/>
      <c r="N167" s="258"/>
      <c r="O167" s="258"/>
      <c r="P167" s="258"/>
      <c r="Q167" s="258"/>
      <c r="R167" s="258"/>
      <c r="S167" s="258"/>
      <c r="T167" s="259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0" t="s">
        <v>198</v>
      </c>
      <c r="AU167" s="260" t="s">
        <v>84</v>
      </c>
      <c r="AV167" s="14" t="s">
        <v>82</v>
      </c>
      <c r="AW167" s="14" t="s">
        <v>32</v>
      </c>
      <c r="AX167" s="14" t="s">
        <v>75</v>
      </c>
      <c r="AY167" s="260" t="s">
        <v>189</v>
      </c>
    </row>
    <row r="168" s="13" customFormat="1">
      <c r="A168" s="13"/>
      <c r="B168" s="239"/>
      <c r="C168" s="240"/>
      <c r="D168" s="241" t="s">
        <v>198</v>
      </c>
      <c r="E168" s="242" t="s">
        <v>1</v>
      </c>
      <c r="F168" s="243" t="s">
        <v>330</v>
      </c>
      <c r="G168" s="240"/>
      <c r="H168" s="244">
        <v>2</v>
      </c>
      <c r="I168" s="245"/>
      <c r="J168" s="240"/>
      <c r="K168" s="240"/>
      <c r="L168" s="246"/>
      <c r="M168" s="247"/>
      <c r="N168" s="248"/>
      <c r="O168" s="248"/>
      <c r="P168" s="248"/>
      <c r="Q168" s="248"/>
      <c r="R168" s="248"/>
      <c r="S168" s="248"/>
      <c r="T168" s="249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0" t="s">
        <v>198</v>
      </c>
      <c r="AU168" s="250" t="s">
        <v>84</v>
      </c>
      <c r="AV168" s="13" t="s">
        <v>84</v>
      </c>
      <c r="AW168" s="13" t="s">
        <v>32</v>
      </c>
      <c r="AX168" s="13" t="s">
        <v>82</v>
      </c>
      <c r="AY168" s="250" t="s">
        <v>189</v>
      </c>
    </row>
    <row r="169" s="12" customFormat="1" ht="22.8" customHeight="1">
      <c r="A169" s="12"/>
      <c r="B169" s="211"/>
      <c r="C169" s="212"/>
      <c r="D169" s="213" t="s">
        <v>74</v>
      </c>
      <c r="E169" s="225" t="s">
        <v>295</v>
      </c>
      <c r="F169" s="225" t="s">
        <v>296</v>
      </c>
      <c r="G169" s="212"/>
      <c r="H169" s="212"/>
      <c r="I169" s="215"/>
      <c r="J169" s="226">
        <f>BK169</f>
        <v>0</v>
      </c>
      <c r="K169" s="212"/>
      <c r="L169" s="217"/>
      <c r="M169" s="218"/>
      <c r="N169" s="219"/>
      <c r="O169" s="219"/>
      <c r="P169" s="220">
        <f>P170</f>
        <v>0</v>
      </c>
      <c r="Q169" s="219"/>
      <c r="R169" s="220">
        <f>R170</f>
        <v>0</v>
      </c>
      <c r="S169" s="219"/>
      <c r="T169" s="221">
        <f>T170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22" t="s">
        <v>82</v>
      </c>
      <c r="AT169" s="223" t="s">
        <v>74</v>
      </c>
      <c r="AU169" s="223" t="s">
        <v>82</v>
      </c>
      <c r="AY169" s="222" t="s">
        <v>189</v>
      </c>
      <c r="BK169" s="224">
        <f>BK170</f>
        <v>0</v>
      </c>
    </row>
    <row r="170" s="2" customFormat="1" ht="21.75" customHeight="1">
      <c r="A170" s="39"/>
      <c r="B170" s="40"/>
      <c r="C170" s="227" t="s">
        <v>270</v>
      </c>
      <c r="D170" s="227" t="s">
        <v>191</v>
      </c>
      <c r="E170" s="228" t="s">
        <v>297</v>
      </c>
      <c r="F170" s="229" t="s">
        <v>298</v>
      </c>
      <c r="G170" s="230" t="s">
        <v>234</v>
      </c>
      <c r="H170" s="231">
        <v>3.1000000000000001</v>
      </c>
      <c r="I170" s="232"/>
      <c r="J170" s="231">
        <f>ROUND(I170*H170,2)</f>
        <v>0</v>
      </c>
      <c r="K170" s="229" t="s">
        <v>195</v>
      </c>
      <c r="L170" s="45"/>
      <c r="M170" s="292" t="s">
        <v>1</v>
      </c>
      <c r="N170" s="293" t="s">
        <v>40</v>
      </c>
      <c r="O170" s="294"/>
      <c r="P170" s="295">
        <f>O170*H170</f>
        <v>0</v>
      </c>
      <c r="Q170" s="295">
        <v>0</v>
      </c>
      <c r="R170" s="295">
        <f>Q170*H170</f>
        <v>0</v>
      </c>
      <c r="S170" s="295">
        <v>0</v>
      </c>
      <c r="T170" s="296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7" t="s">
        <v>196</v>
      </c>
      <c r="AT170" s="237" t="s">
        <v>191</v>
      </c>
      <c r="AU170" s="237" t="s">
        <v>84</v>
      </c>
      <c r="AY170" s="18" t="s">
        <v>189</v>
      </c>
      <c r="BE170" s="238">
        <f>IF(N170="základní",J170,0)</f>
        <v>0</v>
      </c>
      <c r="BF170" s="238">
        <f>IF(N170="snížená",J170,0)</f>
        <v>0</v>
      </c>
      <c r="BG170" s="238">
        <f>IF(N170="zákl. přenesená",J170,0)</f>
        <v>0</v>
      </c>
      <c r="BH170" s="238">
        <f>IF(N170="sníž. přenesená",J170,0)</f>
        <v>0</v>
      </c>
      <c r="BI170" s="238">
        <f>IF(N170="nulová",J170,0)</f>
        <v>0</v>
      </c>
      <c r="BJ170" s="18" t="s">
        <v>82</v>
      </c>
      <c r="BK170" s="238">
        <f>ROUND(I170*H170,2)</f>
        <v>0</v>
      </c>
      <c r="BL170" s="18" t="s">
        <v>196</v>
      </c>
      <c r="BM170" s="237" t="s">
        <v>762</v>
      </c>
    </row>
    <row r="171" s="2" customFormat="1" ht="6.96" customHeight="1">
      <c r="A171" s="39"/>
      <c r="B171" s="67"/>
      <c r="C171" s="68"/>
      <c r="D171" s="68"/>
      <c r="E171" s="68"/>
      <c r="F171" s="68"/>
      <c r="G171" s="68"/>
      <c r="H171" s="68"/>
      <c r="I171" s="68"/>
      <c r="J171" s="68"/>
      <c r="K171" s="68"/>
      <c r="L171" s="45"/>
      <c r="M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</row>
  </sheetData>
  <sheetProtection sheet="1" autoFilter="0" formatColumns="0" formatRows="0" objects="1" scenarios="1" spinCount="100000" saltValue="O3BgorjEcw91wy+Nu34LCNfBN2KyPiJpZqP+hsWKUTK5WOC1SO6d5JgrUDE+ucGApep5OnGkxcRaIU9O3zNM9A==" hashValue="cvZsY7KNWsDBdrz9BJDb0Z14fC2G0A6igLFDl07CenWVVQRJMLwjsebLDj9goKLAx6GcNgW1H3K7BMkhWmukOw==" algorithmName="SHA-512" password="CC35"/>
  <autoFilter ref="C124:K17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125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84</v>
      </c>
    </row>
    <row r="4" s="1" customFormat="1" ht="24.96" customHeight="1">
      <c r="B4" s="21"/>
      <c r="D4" s="149" t="s">
        <v>159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NAPOJENÍ ROKYCANSKA NA DÁLNICI D5, I. ETAPA</v>
      </c>
      <c r="F7" s="151"/>
      <c r="G7" s="151"/>
      <c r="H7" s="151"/>
      <c r="L7" s="21"/>
    </row>
    <row r="8" s="1" customFormat="1" ht="12" customHeight="1">
      <c r="B8" s="21"/>
      <c r="D8" s="151" t="s">
        <v>160</v>
      </c>
      <c r="L8" s="21"/>
    </row>
    <row r="9" s="2" customFormat="1" ht="16.5" customHeight="1">
      <c r="A9" s="39"/>
      <c r="B9" s="45"/>
      <c r="C9" s="39"/>
      <c r="D9" s="39"/>
      <c r="E9" s="152" t="s">
        <v>617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162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763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20</v>
      </c>
      <c r="E14" s="39"/>
      <c r="F14" s="142" t="s">
        <v>21</v>
      </c>
      <c r="G14" s="39"/>
      <c r="H14" s="39"/>
      <c r="I14" s="151" t="s">
        <v>22</v>
      </c>
      <c r="J14" s="154" t="str">
        <f>'Rekapitulace stavby'!AN8</f>
        <v>26. 4. 2022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1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28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30</v>
      </c>
      <c r="E22" s="39"/>
      <c r="F22" s="39"/>
      <c r="G22" s="39"/>
      <c r="H22" s="39"/>
      <c r="I22" s="151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1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33</v>
      </c>
      <c r="E25" s="39"/>
      <c r="F25" s="39"/>
      <c r="G25" s="39"/>
      <c r="H25" s="39"/>
      <c r="I25" s="151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26</v>
      </c>
      <c r="F26" s="39"/>
      <c r="G26" s="39"/>
      <c r="H26" s="39"/>
      <c r="I26" s="151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34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35</v>
      </c>
      <c r="E32" s="39"/>
      <c r="F32" s="39"/>
      <c r="G32" s="39"/>
      <c r="H32" s="39"/>
      <c r="I32" s="39"/>
      <c r="J32" s="161">
        <f>ROUND(J125,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37</v>
      </c>
      <c r="G34" s="39"/>
      <c r="H34" s="39"/>
      <c r="I34" s="162" t="s">
        <v>36</v>
      </c>
      <c r="J34" s="162" t="s">
        <v>38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39</v>
      </c>
      <c r="E35" s="151" t="s">
        <v>40</v>
      </c>
      <c r="F35" s="164">
        <f>ROUND((SUM(BE125:BE201)),  2)</f>
        <v>0</v>
      </c>
      <c r="G35" s="39"/>
      <c r="H35" s="39"/>
      <c r="I35" s="165">
        <v>0.20999999999999999</v>
      </c>
      <c r="J35" s="164">
        <f>ROUND(((SUM(BE125:BE201))*I35),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41</v>
      </c>
      <c r="F36" s="164">
        <f>ROUND((SUM(BF125:BF201)),  2)</f>
        <v>0</v>
      </c>
      <c r="G36" s="39"/>
      <c r="H36" s="39"/>
      <c r="I36" s="165">
        <v>0.14999999999999999</v>
      </c>
      <c r="J36" s="164">
        <f>ROUND(((SUM(BF125:BF201))*I36),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42</v>
      </c>
      <c r="F37" s="164">
        <f>ROUND((SUM(BG125:BG201)),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43</v>
      </c>
      <c r="F38" s="164">
        <f>ROUND((SUM(BH125:BH201)),  2)</f>
        <v>0</v>
      </c>
      <c r="G38" s="39"/>
      <c r="H38" s="39"/>
      <c r="I38" s="165">
        <v>0.14999999999999999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44</v>
      </c>
      <c r="F39" s="164">
        <f>ROUND((SUM(BI125:BI201)),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45</v>
      </c>
      <c r="E41" s="168"/>
      <c r="F41" s="168"/>
      <c r="G41" s="169" t="s">
        <v>46</v>
      </c>
      <c r="H41" s="170" t="s">
        <v>47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48</v>
      </c>
      <c r="E50" s="174"/>
      <c r="F50" s="174"/>
      <c r="G50" s="173" t="s">
        <v>49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50</v>
      </c>
      <c r="E61" s="176"/>
      <c r="F61" s="177" t="s">
        <v>51</v>
      </c>
      <c r="G61" s="175" t="s">
        <v>50</v>
      </c>
      <c r="H61" s="176"/>
      <c r="I61" s="176"/>
      <c r="J61" s="178" t="s">
        <v>51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52</v>
      </c>
      <c r="E65" s="179"/>
      <c r="F65" s="179"/>
      <c r="G65" s="173" t="s">
        <v>53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50</v>
      </c>
      <c r="E76" s="176"/>
      <c r="F76" s="177" t="s">
        <v>51</v>
      </c>
      <c r="G76" s="175" t="s">
        <v>50</v>
      </c>
      <c r="H76" s="176"/>
      <c r="I76" s="176"/>
      <c r="J76" s="178" t="s">
        <v>51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164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NAPOJENÍ ROKYCANSKA NA DÁLNICI D5, I. ETAPA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160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617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162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 xml:space="preserve">02.6 - SO 302-6  Svodný drén v km 3,543 - levá strana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Rokycansko</v>
      </c>
      <c r="G91" s="41"/>
      <c r="H91" s="41"/>
      <c r="I91" s="33" t="s">
        <v>22</v>
      </c>
      <c r="J91" s="80" t="str">
        <f>IF(J14="","",J14)</f>
        <v>26. 4. 2022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 xml:space="preserve"> </v>
      </c>
      <c r="G93" s="41"/>
      <c r="H93" s="41"/>
      <c r="I93" s="33" t="s">
        <v>30</v>
      </c>
      <c r="J93" s="37" t="str">
        <f>E23</f>
        <v>Ing. J. Egermaier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165</v>
      </c>
      <c r="D96" s="186"/>
      <c r="E96" s="186"/>
      <c r="F96" s="186"/>
      <c r="G96" s="186"/>
      <c r="H96" s="186"/>
      <c r="I96" s="186"/>
      <c r="J96" s="187" t="s">
        <v>166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167</v>
      </c>
      <c r="D98" s="41"/>
      <c r="E98" s="41"/>
      <c r="F98" s="41"/>
      <c r="G98" s="41"/>
      <c r="H98" s="41"/>
      <c r="I98" s="41"/>
      <c r="J98" s="111">
        <f>J125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168</v>
      </c>
    </row>
    <row r="99" s="9" customFormat="1" ht="24.96" customHeight="1">
      <c r="A99" s="9"/>
      <c r="B99" s="189"/>
      <c r="C99" s="190"/>
      <c r="D99" s="191" t="s">
        <v>169</v>
      </c>
      <c r="E99" s="192"/>
      <c r="F99" s="192"/>
      <c r="G99" s="192"/>
      <c r="H99" s="192"/>
      <c r="I99" s="192"/>
      <c r="J99" s="193">
        <f>J126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4"/>
      <c r="D100" s="196" t="s">
        <v>170</v>
      </c>
      <c r="E100" s="197"/>
      <c r="F100" s="197"/>
      <c r="G100" s="197"/>
      <c r="H100" s="197"/>
      <c r="I100" s="197"/>
      <c r="J100" s="198">
        <f>J127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4"/>
      <c r="D101" s="196" t="s">
        <v>171</v>
      </c>
      <c r="E101" s="197"/>
      <c r="F101" s="197"/>
      <c r="G101" s="197"/>
      <c r="H101" s="197"/>
      <c r="I101" s="197"/>
      <c r="J101" s="198">
        <f>J167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5"/>
      <c r="C102" s="134"/>
      <c r="D102" s="196" t="s">
        <v>172</v>
      </c>
      <c r="E102" s="197"/>
      <c r="F102" s="197"/>
      <c r="G102" s="197"/>
      <c r="H102" s="197"/>
      <c r="I102" s="197"/>
      <c r="J102" s="198">
        <f>J187</f>
        <v>0</v>
      </c>
      <c r="K102" s="134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4"/>
      <c r="D103" s="196" t="s">
        <v>173</v>
      </c>
      <c r="E103" s="197"/>
      <c r="F103" s="197"/>
      <c r="G103" s="197"/>
      <c r="H103" s="197"/>
      <c r="I103" s="197"/>
      <c r="J103" s="198">
        <f>J200</f>
        <v>0</v>
      </c>
      <c r="K103" s="134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174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184" t="str">
        <f>E7</f>
        <v>NAPOJENÍ ROKYCANSKA NA DÁLNICI D5, I. ETAPA</v>
      </c>
      <c r="F113" s="33"/>
      <c r="G113" s="33"/>
      <c r="H113" s="33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1" customFormat="1" ht="12" customHeight="1">
      <c r="B114" s="22"/>
      <c r="C114" s="33" t="s">
        <v>160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184" t="s">
        <v>617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162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E11</f>
        <v xml:space="preserve">02.6 - SO 302-6  Svodný drén v km 3,543 - levá strana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F14</f>
        <v>Rokycansko</v>
      </c>
      <c r="G119" s="41"/>
      <c r="H119" s="41"/>
      <c r="I119" s="33" t="s">
        <v>22</v>
      </c>
      <c r="J119" s="80" t="str">
        <f>IF(J14="","",J14)</f>
        <v>26. 4. 2022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E17</f>
        <v xml:space="preserve"> </v>
      </c>
      <c r="G121" s="41"/>
      <c r="H121" s="41"/>
      <c r="I121" s="33" t="s">
        <v>30</v>
      </c>
      <c r="J121" s="37" t="str">
        <f>E23</f>
        <v>Ing. J. Egermaier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IF(E20="","",E20)</f>
        <v>Vyplň údaj</v>
      </c>
      <c r="G122" s="41"/>
      <c r="H122" s="41"/>
      <c r="I122" s="33" t="s">
        <v>33</v>
      </c>
      <c r="J122" s="37" t="str">
        <f>E26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0"/>
      <c r="B124" s="201"/>
      <c r="C124" s="202" t="s">
        <v>175</v>
      </c>
      <c r="D124" s="203" t="s">
        <v>60</v>
      </c>
      <c r="E124" s="203" t="s">
        <v>56</v>
      </c>
      <c r="F124" s="203" t="s">
        <v>57</v>
      </c>
      <c r="G124" s="203" t="s">
        <v>176</v>
      </c>
      <c r="H124" s="203" t="s">
        <v>177</v>
      </c>
      <c r="I124" s="203" t="s">
        <v>178</v>
      </c>
      <c r="J124" s="203" t="s">
        <v>166</v>
      </c>
      <c r="K124" s="204" t="s">
        <v>179</v>
      </c>
      <c r="L124" s="205"/>
      <c r="M124" s="101" t="s">
        <v>1</v>
      </c>
      <c r="N124" s="102" t="s">
        <v>39</v>
      </c>
      <c r="O124" s="102" t="s">
        <v>180</v>
      </c>
      <c r="P124" s="102" t="s">
        <v>181</v>
      </c>
      <c r="Q124" s="102" t="s">
        <v>182</v>
      </c>
      <c r="R124" s="102" t="s">
        <v>183</v>
      </c>
      <c r="S124" s="102" t="s">
        <v>184</v>
      </c>
      <c r="T124" s="103" t="s">
        <v>185</v>
      </c>
      <c r="U124" s="200"/>
      <c r="V124" s="200"/>
      <c r="W124" s="200"/>
      <c r="X124" s="200"/>
      <c r="Y124" s="200"/>
      <c r="Z124" s="200"/>
      <c r="AA124" s="200"/>
      <c r="AB124" s="200"/>
      <c r="AC124" s="200"/>
      <c r="AD124" s="200"/>
      <c r="AE124" s="200"/>
    </row>
    <row r="125" s="2" customFormat="1" ht="22.8" customHeight="1">
      <c r="A125" s="39"/>
      <c r="B125" s="40"/>
      <c r="C125" s="108" t="s">
        <v>186</v>
      </c>
      <c r="D125" s="41"/>
      <c r="E125" s="41"/>
      <c r="F125" s="41"/>
      <c r="G125" s="41"/>
      <c r="H125" s="41"/>
      <c r="I125" s="41"/>
      <c r="J125" s="206">
        <f>BK125</f>
        <v>0</v>
      </c>
      <c r="K125" s="41"/>
      <c r="L125" s="45"/>
      <c r="M125" s="104"/>
      <c r="N125" s="207"/>
      <c r="O125" s="105"/>
      <c r="P125" s="208">
        <f>P126</f>
        <v>0</v>
      </c>
      <c r="Q125" s="105"/>
      <c r="R125" s="208">
        <f>R126</f>
        <v>9.8198919999999976</v>
      </c>
      <c r="S125" s="105"/>
      <c r="T125" s="209">
        <f>T126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74</v>
      </c>
      <c r="AU125" s="18" t="s">
        <v>168</v>
      </c>
      <c r="BK125" s="210">
        <f>BK126</f>
        <v>0</v>
      </c>
    </row>
    <row r="126" s="12" customFormat="1" ht="25.92" customHeight="1">
      <c r="A126" s="12"/>
      <c r="B126" s="211"/>
      <c r="C126" s="212"/>
      <c r="D126" s="213" t="s">
        <v>74</v>
      </c>
      <c r="E126" s="214" t="s">
        <v>187</v>
      </c>
      <c r="F126" s="214" t="s">
        <v>188</v>
      </c>
      <c r="G126" s="212"/>
      <c r="H126" s="212"/>
      <c r="I126" s="215"/>
      <c r="J126" s="216">
        <f>BK126</f>
        <v>0</v>
      </c>
      <c r="K126" s="212"/>
      <c r="L126" s="217"/>
      <c r="M126" s="218"/>
      <c r="N126" s="219"/>
      <c r="O126" s="219"/>
      <c r="P126" s="220">
        <f>P127+P167+P187+P200</f>
        <v>0</v>
      </c>
      <c r="Q126" s="219"/>
      <c r="R126" s="220">
        <f>R127+R167+R187+R200</f>
        <v>9.8198919999999976</v>
      </c>
      <c r="S126" s="219"/>
      <c r="T126" s="221">
        <f>T127+T167+T187+T200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2" t="s">
        <v>82</v>
      </c>
      <c r="AT126" s="223" t="s">
        <v>74</v>
      </c>
      <c r="AU126" s="223" t="s">
        <v>75</v>
      </c>
      <c r="AY126" s="222" t="s">
        <v>189</v>
      </c>
      <c r="BK126" s="224">
        <f>BK127+BK167+BK187+BK200</f>
        <v>0</v>
      </c>
    </row>
    <row r="127" s="12" customFormat="1" ht="22.8" customHeight="1">
      <c r="A127" s="12"/>
      <c r="B127" s="211"/>
      <c r="C127" s="212"/>
      <c r="D127" s="213" t="s">
        <v>74</v>
      </c>
      <c r="E127" s="225" t="s">
        <v>82</v>
      </c>
      <c r="F127" s="225" t="s">
        <v>190</v>
      </c>
      <c r="G127" s="212"/>
      <c r="H127" s="212"/>
      <c r="I127" s="215"/>
      <c r="J127" s="226">
        <f>BK127</f>
        <v>0</v>
      </c>
      <c r="K127" s="212"/>
      <c r="L127" s="217"/>
      <c r="M127" s="218"/>
      <c r="N127" s="219"/>
      <c r="O127" s="219"/>
      <c r="P127" s="220">
        <f>SUM(P128:P166)</f>
        <v>0</v>
      </c>
      <c r="Q127" s="219"/>
      <c r="R127" s="220">
        <f>SUM(R128:R166)</f>
        <v>0</v>
      </c>
      <c r="S127" s="219"/>
      <c r="T127" s="221">
        <f>SUM(T128:T166)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2" t="s">
        <v>82</v>
      </c>
      <c r="AT127" s="223" t="s">
        <v>74</v>
      </c>
      <c r="AU127" s="223" t="s">
        <v>82</v>
      </c>
      <c r="AY127" s="222" t="s">
        <v>189</v>
      </c>
      <c r="BK127" s="224">
        <f>SUM(BK128:BK166)</f>
        <v>0</v>
      </c>
    </row>
    <row r="128" s="2" customFormat="1" ht="24.15" customHeight="1">
      <c r="A128" s="39"/>
      <c r="B128" s="40"/>
      <c r="C128" s="227" t="s">
        <v>82</v>
      </c>
      <c r="D128" s="227" t="s">
        <v>191</v>
      </c>
      <c r="E128" s="228" t="s">
        <v>192</v>
      </c>
      <c r="F128" s="229" t="s">
        <v>193</v>
      </c>
      <c r="G128" s="230" t="s">
        <v>194</v>
      </c>
      <c r="H128" s="231">
        <v>20</v>
      </c>
      <c r="I128" s="232"/>
      <c r="J128" s="231">
        <f>ROUND(I128*H128,2)</f>
        <v>0</v>
      </c>
      <c r="K128" s="229" t="s">
        <v>195</v>
      </c>
      <c r="L128" s="45"/>
      <c r="M128" s="233" t="s">
        <v>1</v>
      </c>
      <c r="N128" s="234" t="s">
        <v>40</v>
      </c>
      <c r="O128" s="92"/>
      <c r="P128" s="235">
        <f>O128*H128</f>
        <v>0</v>
      </c>
      <c r="Q128" s="235">
        <v>0</v>
      </c>
      <c r="R128" s="235">
        <f>Q128*H128</f>
        <v>0</v>
      </c>
      <c r="S128" s="235">
        <v>0</v>
      </c>
      <c r="T128" s="236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7" t="s">
        <v>196</v>
      </c>
      <c r="AT128" s="237" t="s">
        <v>191</v>
      </c>
      <c r="AU128" s="237" t="s">
        <v>84</v>
      </c>
      <c r="AY128" s="18" t="s">
        <v>189</v>
      </c>
      <c r="BE128" s="238">
        <f>IF(N128="základní",J128,0)</f>
        <v>0</v>
      </c>
      <c r="BF128" s="238">
        <f>IF(N128="snížená",J128,0)</f>
        <v>0</v>
      </c>
      <c r="BG128" s="238">
        <f>IF(N128="zákl. přenesená",J128,0)</f>
        <v>0</v>
      </c>
      <c r="BH128" s="238">
        <f>IF(N128="sníž. přenesená",J128,0)</f>
        <v>0</v>
      </c>
      <c r="BI128" s="238">
        <f>IF(N128="nulová",J128,0)</f>
        <v>0</v>
      </c>
      <c r="BJ128" s="18" t="s">
        <v>82</v>
      </c>
      <c r="BK128" s="238">
        <f>ROUND(I128*H128,2)</f>
        <v>0</v>
      </c>
      <c r="BL128" s="18" t="s">
        <v>196</v>
      </c>
      <c r="BM128" s="237" t="s">
        <v>764</v>
      </c>
    </row>
    <row r="129" s="13" customFormat="1">
      <c r="A129" s="13"/>
      <c r="B129" s="239"/>
      <c r="C129" s="240"/>
      <c r="D129" s="241" t="s">
        <v>198</v>
      </c>
      <c r="E129" s="242" t="s">
        <v>1</v>
      </c>
      <c r="F129" s="243" t="s">
        <v>620</v>
      </c>
      <c r="G129" s="240"/>
      <c r="H129" s="244">
        <v>20</v>
      </c>
      <c r="I129" s="245"/>
      <c r="J129" s="240"/>
      <c r="K129" s="240"/>
      <c r="L129" s="246"/>
      <c r="M129" s="247"/>
      <c r="N129" s="248"/>
      <c r="O129" s="248"/>
      <c r="P129" s="248"/>
      <c r="Q129" s="248"/>
      <c r="R129" s="248"/>
      <c r="S129" s="248"/>
      <c r="T129" s="249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50" t="s">
        <v>198</v>
      </c>
      <c r="AU129" s="250" t="s">
        <v>84</v>
      </c>
      <c r="AV129" s="13" t="s">
        <v>84</v>
      </c>
      <c r="AW129" s="13" t="s">
        <v>32</v>
      </c>
      <c r="AX129" s="13" t="s">
        <v>82</v>
      </c>
      <c r="AY129" s="250" t="s">
        <v>189</v>
      </c>
    </row>
    <row r="130" s="2" customFormat="1" ht="33" customHeight="1">
      <c r="A130" s="39"/>
      <c r="B130" s="40"/>
      <c r="C130" s="227" t="s">
        <v>84</v>
      </c>
      <c r="D130" s="227" t="s">
        <v>191</v>
      </c>
      <c r="E130" s="228" t="s">
        <v>200</v>
      </c>
      <c r="F130" s="229" t="s">
        <v>201</v>
      </c>
      <c r="G130" s="230" t="s">
        <v>202</v>
      </c>
      <c r="H130" s="231">
        <v>49.399999999999999</v>
      </c>
      <c r="I130" s="232"/>
      <c r="J130" s="231">
        <f>ROUND(I130*H130,2)</f>
        <v>0</v>
      </c>
      <c r="K130" s="229" t="s">
        <v>195</v>
      </c>
      <c r="L130" s="45"/>
      <c r="M130" s="233" t="s">
        <v>1</v>
      </c>
      <c r="N130" s="234" t="s">
        <v>40</v>
      </c>
      <c r="O130" s="92"/>
      <c r="P130" s="235">
        <f>O130*H130</f>
        <v>0</v>
      </c>
      <c r="Q130" s="235">
        <v>0</v>
      </c>
      <c r="R130" s="235">
        <f>Q130*H130</f>
        <v>0</v>
      </c>
      <c r="S130" s="235">
        <v>0</v>
      </c>
      <c r="T130" s="236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7" t="s">
        <v>196</v>
      </c>
      <c r="AT130" s="237" t="s">
        <v>191</v>
      </c>
      <c r="AU130" s="237" t="s">
        <v>84</v>
      </c>
      <c r="AY130" s="18" t="s">
        <v>189</v>
      </c>
      <c r="BE130" s="238">
        <f>IF(N130="základní",J130,0)</f>
        <v>0</v>
      </c>
      <c r="BF130" s="238">
        <f>IF(N130="snížená",J130,0)</f>
        <v>0</v>
      </c>
      <c r="BG130" s="238">
        <f>IF(N130="zákl. přenesená",J130,0)</f>
        <v>0</v>
      </c>
      <c r="BH130" s="238">
        <f>IF(N130="sníž. přenesená",J130,0)</f>
        <v>0</v>
      </c>
      <c r="BI130" s="238">
        <f>IF(N130="nulová",J130,0)</f>
        <v>0</v>
      </c>
      <c r="BJ130" s="18" t="s">
        <v>82</v>
      </c>
      <c r="BK130" s="238">
        <f>ROUND(I130*H130,2)</f>
        <v>0</v>
      </c>
      <c r="BL130" s="18" t="s">
        <v>196</v>
      </c>
      <c r="BM130" s="237" t="s">
        <v>765</v>
      </c>
    </row>
    <row r="131" s="14" customFormat="1">
      <c r="A131" s="14"/>
      <c r="B131" s="251"/>
      <c r="C131" s="252"/>
      <c r="D131" s="241" t="s">
        <v>198</v>
      </c>
      <c r="E131" s="253" t="s">
        <v>1</v>
      </c>
      <c r="F131" s="254" t="s">
        <v>766</v>
      </c>
      <c r="G131" s="252"/>
      <c r="H131" s="253" t="s">
        <v>1</v>
      </c>
      <c r="I131" s="255"/>
      <c r="J131" s="252"/>
      <c r="K131" s="252"/>
      <c r="L131" s="256"/>
      <c r="M131" s="257"/>
      <c r="N131" s="258"/>
      <c r="O131" s="258"/>
      <c r="P131" s="258"/>
      <c r="Q131" s="258"/>
      <c r="R131" s="258"/>
      <c r="S131" s="258"/>
      <c r="T131" s="259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60" t="s">
        <v>198</v>
      </c>
      <c r="AU131" s="260" t="s">
        <v>84</v>
      </c>
      <c r="AV131" s="14" t="s">
        <v>82</v>
      </c>
      <c r="AW131" s="14" t="s">
        <v>32</v>
      </c>
      <c r="AX131" s="14" t="s">
        <v>75</v>
      </c>
      <c r="AY131" s="260" t="s">
        <v>189</v>
      </c>
    </row>
    <row r="132" s="14" customFormat="1">
      <c r="A132" s="14"/>
      <c r="B132" s="251"/>
      <c r="C132" s="252"/>
      <c r="D132" s="241" t="s">
        <v>198</v>
      </c>
      <c r="E132" s="253" t="s">
        <v>1</v>
      </c>
      <c r="F132" s="254" t="s">
        <v>205</v>
      </c>
      <c r="G132" s="252"/>
      <c r="H132" s="253" t="s">
        <v>1</v>
      </c>
      <c r="I132" s="255"/>
      <c r="J132" s="252"/>
      <c r="K132" s="252"/>
      <c r="L132" s="256"/>
      <c r="M132" s="257"/>
      <c r="N132" s="258"/>
      <c r="O132" s="258"/>
      <c r="P132" s="258"/>
      <c r="Q132" s="258"/>
      <c r="R132" s="258"/>
      <c r="S132" s="258"/>
      <c r="T132" s="259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60" t="s">
        <v>198</v>
      </c>
      <c r="AU132" s="260" t="s">
        <v>84</v>
      </c>
      <c r="AV132" s="14" t="s">
        <v>82</v>
      </c>
      <c r="AW132" s="14" t="s">
        <v>32</v>
      </c>
      <c r="AX132" s="14" t="s">
        <v>75</v>
      </c>
      <c r="AY132" s="260" t="s">
        <v>189</v>
      </c>
    </row>
    <row r="133" s="13" customFormat="1">
      <c r="A133" s="13"/>
      <c r="B133" s="239"/>
      <c r="C133" s="240"/>
      <c r="D133" s="241" t="s">
        <v>198</v>
      </c>
      <c r="E133" s="242" t="s">
        <v>1</v>
      </c>
      <c r="F133" s="243" t="s">
        <v>767</v>
      </c>
      <c r="G133" s="240"/>
      <c r="H133" s="244">
        <v>42.899999999999999</v>
      </c>
      <c r="I133" s="245"/>
      <c r="J133" s="240"/>
      <c r="K133" s="240"/>
      <c r="L133" s="246"/>
      <c r="M133" s="247"/>
      <c r="N133" s="248"/>
      <c r="O133" s="248"/>
      <c r="P133" s="248"/>
      <c r="Q133" s="248"/>
      <c r="R133" s="248"/>
      <c r="S133" s="248"/>
      <c r="T133" s="249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0" t="s">
        <v>198</v>
      </c>
      <c r="AU133" s="250" t="s">
        <v>84</v>
      </c>
      <c r="AV133" s="13" t="s">
        <v>84</v>
      </c>
      <c r="AW133" s="13" t="s">
        <v>32</v>
      </c>
      <c r="AX133" s="13" t="s">
        <v>75</v>
      </c>
      <c r="AY133" s="250" t="s">
        <v>189</v>
      </c>
    </row>
    <row r="134" s="14" customFormat="1">
      <c r="A134" s="14"/>
      <c r="B134" s="251"/>
      <c r="C134" s="252"/>
      <c r="D134" s="241" t="s">
        <v>198</v>
      </c>
      <c r="E134" s="253" t="s">
        <v>1</v>
      </c>
      <c r="F134" s="254" t="s">
        <v>207</v>
      </c>
      <c r="G134" s="252"/>
      <c r="H134" s="253" t="s">
        <v>1</v>
      </c>
      <c r="I134" s="255"/>
      <c r="J134" s="252"/>
      <c r="K134" s="252"/>
      <c r="L134" s="256"/>
      <c r="M134" s="257"/>
      <c r="N134" s="258"/>
      <c r="O134" s="258"/>
      <c r="P134" s="258"/>
      <c r="Q134" s="258"/>
      <c r="R134" s="258"/>
      <c r="S134" s="258"/>
      <c r="T134" s="259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60" t="s">
        <v>198</v>
      </c>
      <c r="AU134" s="260" t="s">
        <v>84</v>
      </c>
      <c r="AV134" s="14" t="s">
        <v>82</v>
      </c>
      <c r="AW134" s="14" t="s">
        <v>32</v>
      </c>
      <c r="AX134" s="14" t="s">
        <v>75</v>
      </c>
      <c r="AY134" s="260" t="s">
        <v>189</v>
      </c>
    </row>
    <row r="135" s="13" customFormat="1">
      <c r="A135" s="13"/>
      <c r="B135" s="239"/>
      <c r="C135" s="240"/>
      <c r="D135" s="241" t="s">
        <v>198</v>
      </c>
      <c r="E135" s="242" t="s">
        <v>1</v>
      </c>
      <c r="F135" s="243" t="s">
        <v>418</v>
      </c>
      <c r="G135" s="240"/>
      <c r="H135" s="244">
        <v>1</v>
      </c>
      <c r="I135" s="245"/>
      <c r="J135" s="240"/>
      <c r="K135" s="240"/>
      <c r="L135" s="246"/>
      <c r="M135" s="247"/>
      <c r="N135" s="248"/>
      <c r="O135" s="248"/>
      <c r="P135" s="248"/>
      <c r="Q135" s="248"/>
      <c r="R135" s="248"/>
      <c r="S135" s="248"/>
      <c r="T135" s="249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0" t="s">
        <v>198</v>
      </c>
      <c r="AU135" s="250" t="s">
        <v>84</v>
      </c>
      <c r="AV135" s="13" t="s">
        <v>84</v>
      </c>
      <c r="AW135" s="13" t="s">
        <v>32</v>
      </c>
      <c r="AX135" s="13" t="s">
        <v>75</v>
      </c>
      <c r="AY135" s="250" t="s">
        <v>189</v>
      </c>
    </row>
    <row r="136" s="14" customFormat="1">
      <c r="A136" s="14"/>
      <c r="B136" s="251"/>
      <c r="C136" s="252"/>
      <c r="D136" s="241" t="s">
        <v>198</v>
      </c>
      <c r="E136" s="253" t="s">
        <v>1</v>
      </c>
      <c r="F136" s="254" t="s">
        <v>209</v>
      </c>
      <c r="G136" s="252"/>
      <c r="H136" s="253" t="s">
        <v>1</v>
      </c>
      <c r="I136" s="255"/>
      <c r="J136" s="252"/>
      <c r="K136" s="252"/>
      <c r="L136" s="256"/>
      <c r="M136" s="257"/>
      <c r="N136" s="258"/>
      <c r="O136" s="258"/>
      <c r="P136" s="258"/>
      <c r="Q136" s="258"/>
      <c r="R136" s="258"/>
      <c r="S136" s="258"/>
      <c r="T136" s="259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60" t="s">
        <v>198</v>
      </c>
      <c r="AU136" s="260" t="s">
        <v>84</v>
      </c>
      <c r="AV136" s="14" t="s">
        <v>82</v>
      </c>
      <c r="AW136" s="14" t="s">
        <v>32</v>
      </c>
      <c r="AX136" s="14" t="s">
        <v>75</v>
      </c>
      <c r="AY136" s="260" t="s">
        <v>189</v>
      </c>
    </row>
    <row r="137" s="13" customFormat="1">
      <c r="A137" s="13"/>
      <c r="B137" s="239"/>
      <c r="C137" s="240"/>
      <c r="D137" s="241" t="s">
        <v>198</v>
      </c>
      <c r="E137" s="242" t="s">
        <v>1</v>
      </c>
      <c r="F137" s="243" t="s">
        <v>419</v>
      </c>
      <c r="G137" s="240"/>
      <c r="H137" s="244">
        <v>3.5</v>
      </c>
      <c r="I137" s="245"/>
      <c r="J137" s="240"/>
      <c r="K137" s="240"/>
      <c r="L137" s="246"/>
      <c r="M137" s="247"/>
      <c r="N137" s="248"/>
      <c r="O137" s="248"/>
      <c r="P137" s="248"/>
      <c r="Q137" s="248"/>
      <c r="R137" s="248"/>
      <c r="S137" s="248"/>
      <c r="T137" s="249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0" t="s">
        <v>198</v>
      </c>
      <c r="AU137" s="250" t="s">
        <v>84</v>
      </c>
      <c r="AV137" s="13" t="s">
        <v>84</v>
      </c>
      <c r="AW137" s="13" t="s">
        <v>32</v>
      </c>
      <c r="AX137" s="13" t="s">
        <v>75</v>
      </c>
      <c r="AY137" s="250" t="s">
        <v>189</v>
      </c>
    </row>
    <row r="138" s="14" customFormat="1">
      <c r="A138" s="14"/>
      <c r="B138" s="251"/>
      <c r="C138" s="252"/>
      <c r="D138" s="241" t="s">
        <v>198</v>
      </c>
      <c r="E138" s="253" t="s">
        <v>1</v>
      </c>
      <c r="F138" s="254" t="s">
        <v>624</v>
      </c>
      <c r="G138" s="252"/>
      <c r="H138" s="253" t="s">
        <v>1</v>
      </c>
      <c r="I138" s="255"/>
      <c r="J138" s="252"/>
      <c r="K138" s="252"/>
      <c r="L138" s="256"/>
      <c r="M138" s="257"/>
      <c r="N138" s="258"/>
      <c r="O138" s="258"/>
      <c r="P138" s="258"/>
      <c r="Q138" s="258"/>
      <c r="R138" s="258"/>
      <c r="S138" s="258"/>
      <c r="T138" s="259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0" t="s">
        <v>198</v>
      </c>
      <c r="AU138" s="260" t="s">
        <v>84</v>
      </c>
      <c r="AV138" s="14" t="s">
        <v>82</v>
      </c>
      <c r="AW138" s="14" t="s">
        <v>32</v>
      </c>
      <c r="AX138" s="14" t="s">
        <v>75</v>
      </c>
      <c r="AY138" s="260" t="s">
        <v>189</v>
      </c>
    </row>
    <row r="139" s="13" customFormat="1">
      <c r="A139" s="13"/>
      <c r="B139" s="239"/>
      <c r="C139" s="240"/>
      <c r="D139" s="241" t="s">
        <v>198</v>
      </c>
      <c r="E139" s="242" t="s">
        <v>1</v>
      </c>
      <c r="F139" s="243" t="s">
        <v>353</v>
      </c>
      <c r="G139" s="240"/>
      <c r="H139" s="244">
        <v>2</v>
      </c>
      <c r="I139" s="245"/>
      <c r="J139" s="240"/>
      <c r="K139" s="240"/>
      <c r="L139" s="246"/>
      <c r="M139" s="247"/>
      <c r="N139" s="248"/>
      <c r="O139" s="248"/>
      <c r="P139" s="248"/>
      <c r="Q139" s="248"/>
      <c r="R139" s="248"/>
      <c r="S139" s="248"/>
      <c r="T139" s="249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0" t="s">
        <v>198</v>
      </c>
      <c r="AU139" s="250" t="s">
        <v>84</v>
      </c>
      <c r="AV139" s="13" t="s">
        <v>84</v>
      </c>
      <c r="AW139" s="13" t="s">
        <v>32</v>
      </c>
      <c r="AX139" s="13" t="s">
        <v>75</v>
      </c>
      <c r="AY139" s="250" t="s">
        <v>189</v>
      </c>
    </row>
    <row r="140" s="15" customFormat="1">
      <c r="A140" s="15"/>
      <c r="B140" s="261"/>
      <c r="C140" s="262"/>
      <c r="D140" s="241" t="s">
        <v>198</v>
      </c>
      <c r="E140" s="263" t="s">
        <v>1</v>
      </c>
      <c r="F140" s="264" t="s">
        <v>211</v>
      </c>
      <c r="G140" s="262"/>
      <c r="H140" s="265">
        <v>49.399999999999999</v>
      </c>
      <c r="I140" s="266"/>
      <c r="J140" s="262"/>
      <c r="K140" s="262"/>
      <c r="L140" s="267"/>
      <c r="M140" s="268"/>
      <c r="N140" s="269"/>
      <c r="O140" s="269"/>
      <c r="P140" s="269"/>
      <c r="Q140" s="269"/>
      <c r="R140" s="269"/>
      <c r="S140" s="269"/>
      <c r="T140" s="270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71" t="s">
        <v>198</v>
      </c>
      <c r="AU140" s="271" t="s">
        <v>84</v>
      </c>
      <c r="AV140" s="15" t="s">
        <v>196</v>
      </c>
      <c r="AW140" s="15" t="s">
        <v>32</v>
      </c>
      <c r="AX140" s="15" t="s">
        <v>82</v>
      </c>
      <c r="AY140" s="271" t="s">
        <v>189</v>
      </c>
    </row>
    <row r="141" s="2" customFormat="1" ht="24.15" customHeight="1">
      <c r="A141" s="39"/>
      <c r="B141" s="40"/>
      <c r="C141" s="227" t="s">
        <v>212</v>
      </c>
      <c r="D141" s="227" t="s">
        <v>191</v>
      </c>
      <c r="E141" s="228" t="s">
        <v>213</v>
      </c>
      <c r="F141" s="229" t="s">
        <v>214</v>
      </c>
      <c r="G141" s="230" t="s">
        <v>202</v>
      </c>
      <c r="H141" s="231">
        <v>30.800000000000001</v>
      </c>
      <c r="I141" s="232"/>
      <c r="J141" s="231">
        <f>ROUND(I141*H141,2)</f>
        <v>0</v>
      </c>
      <c r="K141" s="229" t="s">
        <v>195</v>
      </c>
      <c r="L141" s="45"/>
      <c r="M141" s="233" t="s">
        <v>1</v>
      </c>
      <c r="N141" s="234" t="s">
        <v>40</v>
      </c>
      <c r="O141" s="92"/>
      <c r="P141" s="235">
        <f>O141*H141</f>
        <v>0</v>
      </c>
      <c r="Q141" s="235">
        <v>0</v>
      </c>
      <c r="R141" s="235">
        <f>Q141*H141</f>
        <v>0</v>
      </c>
      <c r="S141" s="235">
        <v>0</v>
      </c>
      <c r="T141" s="236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7" t="s">
        <v>196</v>
      </c>
      <c r="AT141" s="237" t="s">
        <v>191</v>
      </c>
      <c r="AU141" s="237" t="s">
        <v>84</v>
      </c>
      <c r="AY141" s="18" t="s">
        <v>189</v>
      </c>
      <c r="BE141" s="238">
        <f>IF(N141="základní",J141,0)</f>
        <v>0</v>
      </c>
      <c r="BF141" s="238">
        <f>IF(N141="snížená",J141,0)</f>
        <v>0</v>
      </c>
      <c r="BG141" s="238">
        <f>IF(N141="zákl. přenesená",J141,0)</f>
        <v>0</v>
      </c>
      <c r="BH141" s="238">
        <f>IF(N141="sníž. přenesená",J141,0)</f>
        <v>0</v>
      </c>
      <c r="BI141" s="238">
        <f>IF(N141="nulová",J141,0)</f>
        <v>0</v>
      </c>
      <c r="BJ141" s="18" t="s">
        <v>82</v>
      </c>
      <c r="BK141" s="238">
        <f>ROUND(I141*H141,2)</f>
        <v>0</v>
      </c>
      <c r="BL141" s="18" t="s">
        <v>196</v>
      </c>
      <c r="BM141" s="237" t="s">
        <v>768</v>
      </c>
    </row>
    <row r="142" s="13" customFormat="1">
      <c r="A142" s="13"/>
      <c r="B142" s="239"/>
      <c r="C142" s="240"/>
      <c r="D142" s="241" t="s">
        <v>198</v>
      </c>
      <c r="E142" s="242" t="s">
        <v>1</v>
      </c>
      <c r="F142" s="243" t="s">
        <v>769</v>
      </c>
      <c r="G142" s="240"/>
      <c r="H142" s="244">
        <v>49.399999999999999</v>
      </c>
      <c r="I142" s="245"/>
      <c r="J142" s="240"/>
      <c r="K142" s="240"/>
      <c r="L142" s="246"/>
      <c r="M142" s="247"/>
      <c r="N142" s="248"/>
      <c r="O142" s="248"/>
      <c r="P142" s="248"/>
      <c r="Q142" s="248"/>
      <c r="R142" s="248"/>
      <c r="S142" s="248"/>
      <c r="T142" s="249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0" t="s">
        <v>198</v>
      </c>
      <c r="AU142" s="250" t="s">
        <v>84</v>
      </c>
      <c r="AV142" s="13" t="s">
        <v>84</v>
      </c>
      <c r="AW142" s="13" t="s">
        <v>32</v>
      </c>
      <c r="AX142" s="13" t="s">
        <v>75</v>
      </c>
      <c r="AY142" s="250" t="s">
        <v>189</v>
      </c>
    </row>
    <row r="143" s="14" customFormat="1">
      <c r="A143" s="14"/>
      <c r="B143" s="251"/>
      <c r="C143" s="252"/>
      <c r="D143" s="241" t="s">
        <v>198</v>
      </c>
      <c r="E143" s="253" t="s">
        <v>1</v>
      </c>
      <c r="F143" s="254" t="s">
        <v>217</v>
      </c>
      <c r="G143" s="252"/>
      <c r="H143" s="253" t="s">
        <v>1</v>
      </c>
      <c r="I143" s="255"/>
      <c r="J143" s="252"/>
      <c r="K143" s="252"/>
      <c r="L143" s="256"/>
      <c r="M143" s="257"/>
      <c r="N143" s="258"/>
      <c r="O143" s="258"/>
      <c r="P143" s="258"/>
      <c r="Q143" s="258"/>
      <c r="R143" s="258"/>
      <c r="S143" s="258"/>
      <c r="T143" s="259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0" t="s">
        <v>198</v>
      </c>
      <c r="AU143" s="260" t="s">
        <v>84</v>
      </c>
      <c r="AV143" s="14" t="s">
        <v>82</v>
      </c>
      <c r="AW143" s="14" t="s">
        <v>32</v>
      </c>
      <c r="AX143" s="14" t="s">
        <v>75</v>
      </c>
      <c r="AY143" s="260" t="s">
        <v>189</v>
      </c>
    </row>
    <row r="144" s="13" customFormat="1">
      <c r="A144" s="13"/>
      <c r="B144" s="239"/>
      <c r="C144" s="240"/>
      <c r="D144" s="241" t="s">
        <v>198</v>
      </c>
      <c r="E144" s="242" t="s">
        <v>1</v>
      </c>
      <c r="F144" s="243" t="s">
        <v>770</v>
      </c>
      <c r="G144" s="240"/>
      <c r="H144" s="244">
        <v>-3.8999999999999999</v>
      </c>
      <c r="I144" s="245"/>
      <c r="J144" s="240"/>
      <c r="K144" s="240"/>
      <c r="L144" s="246"/>
      <c r="M144" s="247"/>
      <c r="N144" s="248"/>
      <c r="O144" s="248"/>
      <c r="P144" s="248"/>
      <c r="Q144" s="248"/>
      <c r="R144" s="248"/>
      <c r="S144" s="248"/>
      <c r="T144" s="249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0" t="s">
        <v>198</v>
      </c>
      <c r="AU144" s="250" t="s">
        <v>84</v>
      </c>
      <c r="AV144" s="13" t="s">
        <v>84</v>
      </c>
      <c r="AW144" s="13" t="s">
        <v>32</v>
      </c>
      <c r="AX144" s="13" t="s">
        <v>75</v>
      </c>
      <c r="AY144" s="250" t="s">
        <v>189</v>
      </c>
    </row>
    <row r="145" s="14" customFormat="1">
      <c r="A145" s="14"/>
      <c r="B145" s="251"/>
      <c r="C145" s="252"/>
      <c r="D145" s="241" t="s">
        <v>198</v>
      </c>
      <c r="E145" s="253" t="s">
        <v>1</v>
      </c>
      <c r="F145" s="254" t="s">
        <v>219</v>
      </c>
      <c r="G145" s="252"/>
      <c r="H145" s="253" t="s">
        <v>1</v>
      </c>
      <c r="I145" s="255"/>
      <c r="J145" s="252"/>
      <c r="K145" s="252"/>
      <c r="L145" s="256"/>
      <c r="M145" s="257"/>
      <c r="N145" s="258"/>
      <c r="O145" s="258"/>
      <c r="P145" s="258"/>
      <c r="Q145" s="258"/>
      <c r="R145" s="258"/>
      <c r="S145" s="258"/>
      <c r="T145" s="259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0" t="s">
        <v>198</v>
      </c>
      <c r="AU145" s="260" t="s">
        <v>84</v>
      </c>
      <c r="AV145" s="14" t="s">
        <v>82</v>
      </c>
      <c r="AW145" s="14" t="s">
        <v>32</v>
      </c>
      <c r="AX145" s="14" t="s">
        <v>75</v>
      </c>
      <c r="AY145" s="260" t="s">
        <v>189</v>
      </c>
    </row>
    <row r="146" s="13" customFormat="1">
      <c r="A146" s="13"/>
      <c r="B146" s="239"/>
      <c r="C146" s="240"/>
      <c r="D146" s="241" t="s">
        <v>198</v>
      </c>
      <c r="E146" s="242" t="s">
        <v>1</v>
      </c>
      <c r="F146" s="243" t="s">
        <v>771</v>
      </c>
      <c r="G146" s="240"/>
      <c r="H146" s="244">
        <v>-11.699999999999999</v>
      </c>
      <c r="I146" s="245"/>
      <c r="J146" s="240"/>
      <c r="K146" s="240"/>
      <c r="L146" s="246"/>
      <c r="M146" s="247"/>
      <c r="N146" s="248"/>
      <c r="O146" s="248"/>
      <c r="P146" s="248"/>
      <c r="Q146" s="248"/>
      <c r="R146" s="248"/>
      <c r="S146" s="248"/>
      <c r="T146" s="249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0" t="s">
        <v>198</v>
      </c>
      <c r="AU146" s="250" t="s">
        <v>84</v>
      </c>
      <c r="AV146" s="13" t="s">
        <v>84</v>
      </c>
      <c r="AW146" s="13" t="s">
        <v>32</v>
      </c>
      <c r="AX146" s="13" t="s">
        <v>75</v>
      </c>
      <c r="AY146" s="250" t="s">
        <v>189</v>
      </c>
    </row>
    <row r="147" s="14" customFormat="1">
      <c r="A147" s="14"/>
      <c r="B147" s="251"/>
      <c r="C147" s="252"/>
      <c r="D147" s="241" t="s">
        <v>198</v>
      </c>
      <c r="E147" s="253" t="s">
        <v>1</v>
      </c>
      <c r="F147" s="254" t="s">
        <v>221</v>
      </c>
      <c r="G147" s="252"/>
      <c r="H147" s="253" t="s">
        <v>1</v>
      </c>
      <c r="I147" s="255"/>
      <c r="J147" s="252"/>
      <c r="K147" s="252"/>
      <c r="L147" s="256"/>
      <c r="M147" s="257"/>
      <c r="N147" s="258"/>
      <c r="O147" s="258"/>
      <c r="P147" s="258"/>
      <c r="Q147" s="258"/>
      <c r="R147" s="258"/>
      <c r="S147" s="258"/>
      <c r="T147" s="259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0" t="s">
        <v>198</v>
      </c>
      <c r="AU147" s="260" t="s">
        <v>84</v>
      </c>
      <c r="AV147" s="14" t="s">
        <v>82</v>
      </c>
      <c r="AW147" s="14" t="s">
        <v>32</v>
      </c>
      <c r="AX147" s="14" t="s">
        <v>75</v>
      </c>
      <c r="AY147" s="260" t="s">
        <v>189</v>
      </c>
    </row>
    <row r="148" s="13" customFormat="1">
      <c r="A148" s="13"/>
      <c r="B148" s="239"/>
      <c r="C148" s="240"/>
      <c r="D148" s="241" t="s">
        <v>198</v>
      </c>
      <c r="E148" s="242" t="s">
        <v>1</v>
      </c>
      <c r="F148" s="243" t="s">
        <v>425</v>
      </c>
      <c r="G148" s="240"/>
      <c r="H148" s="244">
        <v>-1</v>
      </c>
      <c r="I148" s="245"/>
      <c r="J148" s="240"/>
      <c r="K148" s="240"/>
      <c r="L148" s="246"/>
      <c r="M148" s="247"/>
      <c r="N148" s="248"/>
      <c r="O148" s="248"/>
      <c r="P148" s="248"/>
      <c r="Q148" s="248"/>
      <c r="R148" s="248"/>
      <c r="S148" s="248"/>
      <c r="T148" s="249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0" t="s">
        <v>198</v>
      </c>
      <c r="AU148" s="250" t="s">
        <v>84</v>
      </c>
      <c r="AV148" s="13" t="s">
        <v>84</v>
      </c>
      <c r="AW148" s="13" t="s">
        <v>32</v>
      </c>
      <c r="AX148" s="13" t="s">
        <v>75</v>
      </c>
      <c r="AY148" s="250" t="s">
        <v>189</v>
      </c>
    </row>
    <row r="149" s="14" customFormat="1">
      <c r="A149" s="14"/>
      <c r="B149" s="251"/>
      <c r="C149" s="252"/>
      <c r="D149" s="241" t="s">
        <v>198</v>
      </c>
      <c r="E149" s="253" t="s">
        <v>1</v>
      </c>
      <c r="F149" s="254" t="s">
        <v>629</v>
      </c>
      <c r="G149" s="252"/>
      <c r="H149" s="253" t="s">
        <v>1</v>
      </c>
      <c r="I149" s="255"/>
      <c r="J149" s="252"/>
      <c r="K149" s="252"/>
      <c r="L149" s="256"/>
      <c r="M149" s="257"/>
      <c r="N149" s="258"/>
      <c r="O149" s="258"/>
      <c r="P149" s="258"/>
      <c r="Q149" s="258"/>
      <c r="R149" s="258"/>
      <c r="S149" s="258"/>
      <c r="T149" s="259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0" t="s">
        <v>198</v>
      </c>
      <c r="AU149" s="260" t="s">
        <v>84</v>
      </c>
      <c r="AV149" s="14" t="s">
        <v>82</v>
      </c>
      <c r="AW149" s="14" t="s">
        <v>32</v>
      </c>
      <c r="AX149" s="14" t="s">
        <v>75</v>
      </c>
      <c r="AY149" s="260" t="s">
        <v>189</v>
      </c>
    </row>
    <row r="150" s="13" customFormat="1">
      <c r="A150" s="13"/>
      <c r="B150" s="239"/>
      <c r="C150" s="240"/>
      <c r="D150" s="241" t="s">
        <v>198</v>
      </c>
      <c r="E150" s="242" t="s">
        <v>1</v>
      </c>
      <c r="F150" s="243" t="s">
        <v>317</v>
      </c>
      <c r="G150" s="240"/>
      <c r="H150" s="244">
        <v>-2</v>
      </c>
      <c r="I150" s="245"/>
      <c r="J150" s="240"/>
      <c r="K150" s="240"/>
      <c r="L150" s="246"/>
      <c r="M150" s="247"/>
      <c r="N150" s="248"/>
      <c r="O150" s="248"/>
      <c r="P150" s="248"/>
      <c r="Q150" s="248"/>
      <c r="R150" s="248"/>
      <c r="S150" s="248"/>
      <c r="T150" s="249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0" t="s">
        <v>198</v>
      </c>
      <c r="AU150" s="250" t="s">
        <v>84</v>
      </c>
      <c r="AV150" s="13" t="s">
        <v>84</v>
      </c>
      <c r="AW150" s="13" t="s">
        <v>32</v>
      </c>
      <c r="AX150" s="13" t="s">
        <v>75</v>
      </c>
      <c r="AY150" s="250" t="s">
        <v>189</v>
      </c>
    </row>
    <row r="151" s="16" customFormat="1">
      <c r="A151" s="16"/>
      <c r="B151" s="272"/>
      <c r="C151" s="273"/>
      <c r="D151" s="241" t="s">
        <v>198</v>
      </c>
      <c r="E151" s="274" t="s">
        <v>1</v>
      </c>
      <c r="F151" s="275" t="s">
        <v>223</v>
      </c>
      <c r="G151" s="273"/>
      <c r="H151" s="276">
        <v>30.799999999999997</v>
      </c>
      <c r="I151" s="277"/>
      <c r="J151" s="273"/>
      <c r="K151" s="273"/>
      <c r="L151" s="278"/>
      <c r="M151" s="279"/>
      <c r="N151" s="280"/>
      <c r="O151" s="280"/>
      <c r="P151" s="280"/>
      <c r="Q151" s="280"/>
      <c r="R151" s="280"/>
      <c r="S151" s="280"/>
      <c r="T151" s="281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T151" s="282" t="s">
        <v>198</v>
      </c>
      <c r="AU151" s="282" t="s">
        <v>84</v>
      </c>
      <c r="AV151" s="16" t="s">
        <v>212</v>
      </c>
      <c r="AW151" s="16" t="s">
        <v>32</v>
      </c>
      <c r="AX151" s="16" t="s">
        <v>75</v>
      </c>
      <c r="AY151" s="282" t="s">
        <v>189</v>
      </c>
    </row>
    <row r="152" s="14" customFormat="1">
      <c r="A152" s="14"/>
      <c r="B152" s="251"/>
      <c r="C152" s="252"/>
      <c r="D152" s="241" t="s">
        <v>198</v>
      </c>
      <c r="E152" s="253" t="s">
        <v>1</v>
      </c>
      <c r="F152" s="254" t="s">
        <v>772</v>
      </c>
      <c r="G152" s="252"/>
      <c r="H152" s="253" t="s">
        <v>1</v>
      </c>
      <c r="I152" s="255"/>
      <c r="J152" s="252"/>
      <c r="K152" s="252"/>
      <c r="L152" s="256"/>
      <c r="M152" s="257"/>
      <c r="N152" s="258"/>
      <c r="O152" s="258"/>
      <c r="P152" s="258"/>
      <c r="Q152" s="258"/>
      <c r="R152" s="258"/>
      <c r="S152" s="258"/>
      <c r="T152" s="259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0" t="s">
        <v>198</v>
      </c>
      <c r="AU152" s="260" t="s">
        <v>84</v>
      </c>
      <c r="AV152" s="14" t="s">
        <v>82</v>
      </c>
      <c r="AW152" s="14" t="s">
        <v>32</v>
      </c>
      <c r="AX152" s="14" t="s">
        <v>75</v>
      </c>
      <c r="AY152" s="260" t="s">
        <v>189</v>
      </c>
    </row>
    <row r="153" s="15" customFormat="1">
      <c r="A153" s="15"/>
      <c r="B153" s="261"/>
      <c r="C153" s="262"/>
      <c r="D153" s="241" t="s">
        <v>198</v>
      </c>
      <c r="E153" s="263" t="s">
        <v>1</v>
      </c>
      <c r="F153" s="264" t="s">
        <v>211</v>
      </c>
      <c r="G153" s="262"/>
      <c r="H153" s="265">
        <v>30.799999999999997</v>
      </c>
      <c r="I153" s="266"/>
      <c r="J153" s="262"/>
      <c r="K153" s="262"/>
      <c r="L153" s="267"/>
      <c r="M153" s="268"/>
      <c r="N153" s="269"/>
      <c r="O153" s="269"/>
      <c r="P153" s="269"/>
      <c r="Q153" s="269"/>
      <c r="R153" s="269"/>
      <c r="S153" s="269"/>
      <c r="T153" s="270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71" t="s">
        <v>198</v>
      </c>
      <c r="AU153" s="271" t="s">
        <v>84</v>
      </c>
      <c r="AV153" s="15" t="s">
        <v>196</v>
      </c>
      <c r="AW153" s="15" t="s">
        <v>32</v>
      </c>
      <c r="AX153" s="15" t="s">
        <v>82</v>
      </c>
      <c r="AY153" s="271" t="s">
        <v>189</v>
      </c>
    </row>
    <row r="154" s="2" customFormat="1" ht="16.5" customHeight="1">
      <c r="A154" s="39"/>
      <c r="B154" s="40"/>
      <c r="C154" s="227" t="s">
        <v>196</v>
      </c>
      <c r="D154" s="227" t="s">
        <v>191</v>
      </c>
      <c r="E154" s="228" t="s">
        <v>225</v>
      </c>
      <c r="F154" s="229" t="s">
        <v>226</v>
      </c>
      <c r="G154" s="230" t="s">
        <v>202</v>
      </c>
      <c r="H154" s="231">
        <v>11.699999999999999</v>
      </c>
      <c r="I154" s="232"/>
      <c r="J154" s="231">
        <f>ROUND(I154*H154,2)</f>
        <v>0</v>
      </c>
      <c r="K154" s="229" t="s">
        <v>195</v>
      </c>
      <c r="L154" s="45"/>
      <c r="M154" s="233" t="s">
        <v>1</v>
      </c>
      <c r="N154" s="234" t="s">
        <v>40</v>
      </c>
      <c r="O154" s="92"/>
      <c r="P154" s="235">
        <f>O154*H154</f>
        <v>0</v>
      </c>
      <c r="Q154" s="235">
        <v>0</v>
      </c>
      <c r="R154" s="235">
        <f>Q154*H154</f>
        <v>0</v>
      </c>
      <c r="S154" s="235">
        <v>0</v>
      </c>
      <c r="T154" s="236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7" t="s">
        <v>196</v>
      </c>
      <c r="AT154" s="237" t="s">
        <v>191</v>
      </c>
      <c r="AU154" s="237" t="s">
        <v>84</v>
      </c>
      <c r="AY154" s="18" t="s">
        <v>189</v>
      </c>
      <c r="BE154" s="238">
        <f>IF(N154="základní",J154,0)</f>
        <v>0</v>
      </c>
      <c r="BF154" s="238">
        <f>IF(N154="snížená",J154,0)</f>
        <v>0</v>
      </c>
      <c r="BG154" s="238">
        <f>IF(N154="zákl. přenesená",J154,0)</f>
        <v>0</v>
      </c>
      <c r="BH154" s="238">
        <f>IF(N154="sníž. přenesená",J154,0)</f>
        <v>0</v>
      </c>
      <c r="BI154" s="238">
        <f>IF(N154="nulová",J154,0)</f>
        <v>0</v>
      </c>
      <c r="BJ154" s="18" t="s">
        <v>82</v>
      </c>
      <c r="BK154" s="238">
        <f>ROUND(I154*H154,2)</f>
        <v>0</v>
      </c>
      <c r="BL154" s="18" t="s">
        <v>196</v>
      </c>
      <c r="BM154" s="237" t="s">
        <v>773</v>
      </c>
    </row>
    <row r="155" s="14" customFormat="1">
      <c r="A155" s="14"/>
      <c r="B155" s="251"/>
      <c r="C155" s="252"/>
      <c r="D155" s="241" t="s">
        <v>198</v>
      </c>
      <c r="E155" s="253" t="s">
        <v>1</v>
      </c>
      <c r="F155" s="254" t="s">
        <v>228</v>
      </c>
      <c r="G155" s="252"/>
      <c r="H155" s="253" t="s">
        <v>1</v>
      </c>
      <c r="I155" s="255"/>
      <c r="J155" s="252"/>
      <c r="K155" s="252"/>
      <c r="L155" s="256"/>
      <c r="M155" s="257"/>
      <c r="N155" s="258"/>
      <c r="O155" s="258"/>
      <c r="P155" s="258"/>
      <c r="Q155" s="258"/>
      <c r="R155" s="258"/>
      <c r="S155" s="258"/>
      <c r="T155" s="259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0" t="s">
        <v>198</v>
      </c>
      <c r="AU155" s="260" t="s">
        <v>84</v>
      </c>
      <c r="AV155" s="14" t="s">
        <v>82</v>
      </c>
      <c r="AW155" s="14" t="s">
        <v>32</v>
      </c>
      <c r="AX155" s="14" t="s">
        <v>75</v>
      </c>
      <c r="AY155" s="260" t="s">
        <v>189</v>
      </c>
    </row>
    <row r="156" s="13" customFormat="1">
      <c r="A156" s="13"/>
      <c r="B156" s="239"/>
      <c r="C156" s="240"/>
      <c r="D156" s="241" t="s">
        <v>198</v>
      </c>
      <c r="E156" s="242" t="s">
        <v>1</v>
      </c>
      <c r="F156" s="243" t="s">
        <v>774</v>
      </c>
      <c r="G156" s="240"/>
      <c r="H156" s="244">
        <v>11.699999999999999</v>
      </c>
      <c r="I156" s="245"/>
      <c r="J156" s="240"/>
      <c r="K156" s="240"/>
      <c r="L156" s="246"/>
      <c r="M156" s="247"/>
      <c r="N156" s="248"/>
      <c r="O156" s="248"/>
      <c r="P156" s="248"/>
      <c r="Q156" s="248"/>
      <c r="R156" s="248"/>
      <c r="S156" s="248"/>
      <c r="T156" s="249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0" t="s">
        <v>198</v>
      </c>
      <c r="AU156" s="250" t="s">
        <v>84</v>
      </c>
      <c r="AV156" s="13" t="s">
        <v>84</v>
      </c>
      <c r="AW156" s="13" t="s">
        <v>32</v>
      </c>
      <c r="AX156" s="13" t="s">
        <v>82</v>
      </c>
      <c r="AY156" s="250" t="s">
        <v>189</v>
      </c>
    </row>
    <row r="157" s="2" customFormat="1" ht="16.5" customHeight="1">
      <c r="A157" s="39"/>
      <c r="B157" s="40"/>
      <c r="C157" s="283" t="s">
        <v>230</v>
      </c>
      <c r="D157" s="283" t="s">
        <v>231</v>
      </c>
      <c r="E157" s="284" t="s">
        <v>232</v>
      </c>
      <c r="F157" s="285" t="s">
        <v>233</v>
      </c>
      <c r="G157" s="286" t="s">
        <v>234</v>
      </c>
      <c r="H157" s="287">
        <v>22.199999999999999</v>
      </c>
      <c r="I157" s="288"/>
      <c r="J157" s="287">
        <f>ROUND(I157*H157,2)</f>
        <v>0</v>
      </c>
      <c r="K157" s="285" t="s">
        <v>195</v>
      </c>
      <c r="L157" s="289"/>
      <c r="M157" s="290" t="s">
        <v>1</v>
      </c>
      <c r="N157" s="291" t="s">
        <v>40</v>
      </c>
      <c r="O157" s="92"/>
      <c r="P157" s="235">
        <f>O157*H157</f>
        <v>0</v>
      </c>
      <c r="Q157" s="235">
        <v>0</v>
      </c>
      <c r="R157" s="235">
        <f>Q157*H157</f>
        <v>0</v>
      </c>
      <c r="S157" s="235">
        <v>0</v>
      </c>
      <c r="T157" s="236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7" t="s">
        <v>235</v>
      </c>
      <c r="AT157" s="237" t="s">
        <v>231</v>
      </c>
      <c r="AU157" s="237" t="s">
        <v>84</v>
      </c>
      <c r="AY157" s="18" t="s">
        <v>189</v>
      </c>
      <c r="BE157" s="238">
        <f>IF(N157="základní",J157,0)</f>
        <v>0</v>
      </c>
      <c r="BF157" s="238">
        <f>IF(N157="snížená",J157,0)</f>
        <v>0</v>
      </c>
      <c r="BG157" s="238">
        <f>IF(N157="zákl. přenesená",J157,0)</f>
        <v>0</v>
      </c>
      <c r="BH157" s="238">
        <f>IF(N157="sníž. přenesená",J157,0)</f>
        <v>0</v>
      </c>
      <c r="BI157" s="238">
        <f>IF(N157="nulová",J157,0)</f>
        <v>0</v>
      </c>
      <c r="BJ157" s="18" t="s">
        <v>82</v>
      </c>
      <c r="BK157" s="238">
        <f>ROUND(I157*H157,2)</f>
        <v>0</v>
      </c>
      <c r="BL157" s="18" t="s">
        <v>196</v>
      </c>
      <c r="BM157" s="237" t="s">
        <v>775</v>
      </c>
    </row>
    <row r="158" s="13" customFormat="1">
      <c r="A158" s="13"/>
      <c r="B158" s="239"/>
      <c r="C158" s="240"/>
      <c r="D158" s="241" t="s">
        <v>198</v>
      </c>
      <c r="E158" s="242" t="s">
        <v>1</v>
      </c>
      <c r="F158" s="243" t="s">
        <v>776</v>
      </c>
      <c r="G158" s="240"/>
      <c r="H158" s="244">
        <v>22.199999999999999</v>
      </c>
      <c r="I158" s="245"/>
      <c r="J158" s="240"/>
      <c r="K158" s="240"/>
      <c r="L158" s="246"/>
      <c r="M158" s="247"/>
      <c r="N158" s="248"/>
      <c r="O158" s="248"/>
      <c r="P158" s="248"/>
      <c r="Q158" s="248"/>
      <c r="R158" s="248"/>
      <c r="S158" s="248"/>
      <c r="T158" s="249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0" t="s">
        <v>198</v>
      </c>
      <c r="AU158" s="250" t="s">
        <v>84</v>
      </c>
      <c r="AV158" s="13" t="s">
        <v>84</v>
      </c>
      <c r="AW158" s="13" t="s">
        <v>32</v>
      </c>
      <c r="AX158" s="13" t="s">
        <v>82</v>
      </c>
      <c r="AY158" s="250" t="s">
        <v>189</v>
      </c>
    </row>
    <row r="159" s="2" customFormat="1" ht="37.8" customHeight="1">
      <c r="A159" s="39"/>
      <c r="B159" s="40"/>
      <c r="C159" s="227" t="s">
        <v>239</v>
      </c>
      <c r="D159" s="227" t="s">
        <v>191</v>
      </c>
      <c r="E159" s="228" t="s">
        <v>323</v>
      </c>
      <c r="F159" s="229" t="s">
        <v>324</v>
      </c>
      <c r="G159" s="230" t="s">
        <v>202</v>
      </c>
      <c r="H159" s="231">
        <v>18.600000000000001</v>
      </c>
      <c r="I159" s="232"/>
      <c r="J159" s="231">
        <f>ROUND(I159*H159,2)</f>
        <v>0</v>
      </c>
      <c r="K159" s="229" t="s">
        <v>195</v>
      </c>
      <c r="L159" s="45"/>
      <c r="M159" s="233" t="s">
        <v>1</v>
      </c>
      <c r="N159" s="234" t="s">
        <v>40</v>
      </c>
      <c r="O159" s="92"/>
      <c r="P159" s="235">
        <f>O159*H159</f>
        <v>0</v>
      </c>
      <c r="Q159" s="235">
        <v>0</v>
      </c>
      <c r="R159" s="235">
        <f>Q159*H159</f>
        <v>0</v>
      </c>
      <c r="S159" s="235">
        <v>0</v>
      </c>
      <c r="T159" s="236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7" t="s">
        <v>196</v>
      </c>
      <c r="AT159" s="237" t="s">
        <v>191</v>
      </c>
      <c r="AU159" s="237" t="s">
        <v>84</v>
      </c>
      <c r="AY159" s="18" t="s">
        <v>189</v>
      </c>
      <c r="BE159" s="238">
        <f>IF(N159="základní",J159,0)</f>
        <v>0</v>
      </c>
      <c r="BF159" s="238">
        <f>IF(N159="snížená",J159,0)</f>
        <v>0</v>
      </c>
      <c r="BG159" s="238">
        <f>IF(N159="zákl. přenesená",J159,0)</f>
        <v>0</v>
      </c>
      <c r="BH159" s="238">
        <f>IF(N159="sníž. přenesená",J159,0)</f>
        <v>0</v>
      </c>
      <c r="BI159" s="238">
        <f>IF(N159="nulová",J159,0)</f>
        <v>0</v>
      </c>
      <c r="BJ159" s="18" t="s">
        <v>82</v>
      </c>
      <c r="BK159" s="238">
        <f>ROUND(I159*H159,2)</f>
        <v>0</v>
      </c>
      <c r="BL159" s="18" t="s">
        <v>196</v>
      </c>
      <c r="BM159" s="237" t="s">
        <v>777</v>
      </c>
    </row>
    <row r="160" s="14" customFormat="1">
      <c r="A160" s="14"/>
      <c r="B160" s="251"/>
      <c r="C160" s="252"/>
      <c r="D160" s="241" t="s">
        <v>198</v>
      </c>
      <c r="E160" s="253" t="s">
        <v>1</v>
      </c>
      <c r="F160" s="254" t="s">
        <v>243</v>
      </c>
      <c r="G160" s="252"/>
      <c r="H160" s="253" t="s">
        <v>1</v>
      </c>
      <c r="I160" s="255"/>
      <c r="J160" s="252"/>
      <c r="K160" s="252"/>
      <c r="L160" s="256"/>
      <c r="M160" s="257"/>
      <c r="N160" s="258"/>
      <c r="O160" s="258"/>
      <c r="P160" s="258"/>
      <c r="Q160" s="258"/>
      <c r="R160" s="258"/>
      <c r="S160" s="258"/>
      <c r="T160" s="259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0" t="s">
        <v>198</v>
      </c>
      <c r="AU160" s="260" t="s">
        <v>84</v>
      </c>
      <c r="AV160" s="14" t="s">
        <v>82</v>
      </c>
      <c r="AW160" s="14" t="s">
        <v>32</v>
      </c>
      <c r="AX160" s="14" t="s">
        <v>75</v>
      </c>
      <c r="AY160" s="260" t="s">
        <v>189</v>
      </c>
    </row>
    <row r="161" s="13" customFormat="1">
      <c r="A161" s="13"/>
      <c r="B161" s="239"/>
      <c r="C161" s="240"/>
      <c r="D161" s="241" t="s">
        <v>198</v>
      </c>
      <c r="E161" s="242" t="s">
        <v>1</v>
      </c>
      <c r="F161" s="243" t="s">
        <v>778</v>
      </c>
      <c r="G161" s="240"/>
      <c r="H161" s="244">
        <v>18.600000000000001</v>
      </c>
      <c r="I161" s="245"/>
      <c r="J161" s="240"/>
      <c r="K161" s="240"/>
      <c r="L161" s="246"/>
      <c r="M161" s="247"/>
      <c r="N161" s="248"/>
      <c r="O161" s="248"/>
      <c r="P161" s="248"/>
      <c r="Q161" s="248"/>
      <c r="R161" s="248"/>
      <c r="S161" s="248"/>
      <c r="T161" s="249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0" t="s">
        <v>198</v>
      </c>
      <c r="AU161" s="250" t="s">
        <v>84</v>
      </c>
      <c r="AV161" s="13" t="s">
        <v>84</v>
      </c>
      <c r="AW161" s="13" t="s">
        <v>32</v>
      </c>
      <c r="AX161" s="13" t="s">
        <v>82</v>
      </c>
      <c r="AY161" s="250" t="s">
        <v>189</v>
      </c>
    </row>
    <row r="162" s="2" customFormat="1" ht="33" customHeight="1">
      <c r="A162" s="39"/>
      <c r="B162" s="40"/>
      <c r="C162" s="227" t="s">
        <v>245</v>
      </c>
      <c r="D162" s="227" t="s">
        <v>191</v>
      </c>
      <c r="E162" s="228" t="s">
        <v>246</v>
      </c>
      <c r="F162" s="229" t="s">
        <v>247</v>
      </c>
      <c r="G162" s="230" t="s">
        <v>234</v>
      </c>
      <c r="H162" s="231">
        <v>29.800000000000001</v>
      </c>
      <c r="I162" s="232"/>
      <c r="J162" s="231">
        <f>ROUND(I162*H162,2)</f>
        <v>0</v>
      </c>
      <c r="K162" s="229" t="s">
        <v>195</v>
      </c>
      <c r="L162" s="45"/>
      <c r="M162" s="233" t="s">
        <v>1</v>
      </c>
      <c r="N162" s="234" t="s">
        <v>40</v>
      </c>
      <c r="O162" s="92"/>
      <c r="P162" s="235">
        <f>O162*H162</f>
        <v>0</v>
      </c>
      <c r="Q162" s="235">
        <v>0</v>
      </c>
      <c r="R162" s="235">
        <f>Q162*H162</f>
        <v>0</v>
      </c>
      <c r="S162" s="235">
        <v>0</v>
      </c>
      <c r="T162" s="236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7" t="s">
        <v>196</v>
      </c>
      <c r="AT162" s="237" t="s">
        <v>191</v>
      </c>
      <c r="AU162" s="237" t="s">
        <v>84</v>
      </c>
      <c r="AY162" s="18" t="s">
        <v>189</v>
      </c>
      <c r="BE162" s="238">
        <f>IF(N162="základní",J162,0)</f>
        <v>0</v>
      </c>
      <c r="BF162" s="238">
        <f>IF(N162="snížená",J162,0)</f>
        <v>0</v>
      </c>
      <c r="BG162" s="238">
        <f>IF(N162="zákl. přenesená",J162,0)</f>
        <v>0</v>
      </c>
      <c r="BH162" s="238">
        <f>IF(N162="sníž. přenesená",J162,0)</f>
        <v>0</v>
      </c>
      <c r="BI162" s="238">
        <f>IF(N162="nulová",J162,0)</f>
        <v>0</v>
      </c>
      <c r="BJ162" s="18" t="s">
        <v>82</v>
      </c>
      <c r="BK162" s="238">
        <f>ROUND(I162*H162,2)</f>
        <v>0</v>
      </c>
      <c r="BL162" s="18" t="s">
        <v>196</v>
      </c>
      <c r="BM162" s="237" t="s">
        <v>779</v>
      </c>
    </row>
    <row r="163" s="13" customFormat="1">
      <c r="A163" s="13"/>
      <c r="B163" s="239"/>
      <c r="C163" s="240"/>
      <c r="D163" s="241" t="s">
        <v>198</v>
      </c>
      <c r="E163" s="242" t="s">
        <v>1</v>
      </c>
      <c r="F163" s="243" t="s">
        <v>780</v>
      </c>
      <c r="G163" s="240"/>
      <c r="H163" s="244">
        <v>29.800000000000001</v>
      </c>
      <c r="I163" s="245"/>
      <c r="J163" s="240"/>
      <c r="K163" s="240"/>
      <c r="L163" s="246"/>
      <c r="M163" s="247"/>
      <c r="N163" s="248"/>
      <c r="O163" s="248"/>
      <c r="P163" s="248"/>
      <c r="Q163" s="248"/>
      <c r="R163" s="248"/>
      <c r="S163" s="248"/>
      <c r="T163" s="249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0" t="s">
        <v>198</v>
      </c>
      <c r="AU163" s="250" t="s">
        <v>84</v>
      </c>
      <c r="AV163" s="13" t="s">
        <v>84</v>
      </c>
      <c r="AW163" s="13" t="s">
        <v>32</v>
      </c>
      <c r="AX163" s="13" t="s">
        <v>82</v>
      </c>
      <c r="AY163" s="250" t="s">
        <v>189</v>
      </c>
    </row>
    <row r="164" s="2" customFormat="1" ht="16.5" customHeight="1">
      <c r="A164" s="39"/>
      <c r="B164" s="40"/>
      <c r="C164" s="227" t="s">
        <v>235</v>
      </c>
      <c r="D164" s="227" t="s">
        <v>191</v>
      </c>
      <c r="E164" s="228" t="s">
        <v>250</v>
      </c>
      <c r="F164" s="229" t="s">
        <v>251</v>
      </c>
      <c r="G164" s="230" t="s">
        <v>252</v>
      </c>
      <c r="H164" s="231">
        <v>2</v>
      </c>
      <c r="I164" s="232"/>
      <c r="J164" s="231">
        <f>ROUND(I164*H164,2)</f>
        <v>0</v>
      </c>
      <c r="K164" s="229" t="s">
        <v>1</v>
      </c>
      <c r="L164" s="45"/>
      <c r="M164" s="233" t="s">
        <v>1</v>
      </c>
      <c r="N164" s="234" t="s">
        <v>40</v>
      </c>
      <c r="O164" s="92"/>
      <c r="P164" s="235">
        <f>O164*H164</f>
        <v>0</v>
      </c>
      <c r="Q164" s="235">
        <v>0</v>
      </c>
      <c r="R164" s="235">
        <f>Q164*H164</f>
        <v>0</v>
      </c>
      <c r="S164" s="235">
        <v>0</v>
      </c>
      <c r="T164" s="236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7" t="s">
        <v>196</v>
      </c>
      <c r="AT164" s="237" t="s">
        <v>191</v>
      </c>
      <c r="AU164" s="237" t="s">
        <v>84</v>
      </c>
      <c r="AY164" s="18" t="s">
        <v>189</v>
      </c>
      <c r="BE164" s="238">
        <f>IF(N164="základní",J164,0)</f>
        <v>0</v>
      </c>
      <c r="BF164" s="238">
        <f>IF(N164="snížená",J164,0)</f>
        <v>0</v>
      </c>
      <c r="BG164" s="238">
        <f>IF(N164="zákl. přenesená",J164,0)</f>
        <v>0</v>
      </c>
      <c r="BH164" s="238">
        <f>IF(N164="sníž. přenesená",J164,0)</f>
        <v>0</v>
      </c>
      <c r="BI164" s="238">
        <f>IF(N164="nulová",J164,0)</f>
        <v>0</v>
      </c>
      <c r="BJ164" s="18" t="s">
        <v>82</v>
      </c>
      <c r="BK164" s="238">
        <f>ROUND(I164*H164,2)</f>
        <v>0</v>
      </c>
      <c r="BL164" s="18" t="s">
        <v>196</v>
      </c>
      <c r="BM164" s="237" t="s">
        <v>781</v>
      </c>
    </row>
    <row r="165" s="14" customFormat="1">
      <c r="A165" s="14"/>
      <c r="B165" s="251"/>
      <c r="C165" s="252"/>
      <c r="D165" s="241" t="s">
        <v>198</v>
      </c>
      <c r="E165" s="253" t="s">
        <v>1</v>
      </c>
      <c r="F165" s="254" t="s">
        <v>254</v>
      </c>
      <c r="G165" s="252"/>
      <c r="H165" s="253" t="s">
        <v>1</v>
      </c>
      <c r="I165" s="255"/>
      <c r="J165" s="252"/>
      <c r="K165" s="252"/>
      <c r="L165" s="256"/>
      <c r="M165" s="257"/>
      <c r="N165" s="258"/>
      <c r="O165" s="258"/>
      <c r="P165" s="258"/>
      <c r="Q165" s="258"/>
      <c r="R165" s="258"/>
      <c r="S165" s="258"/>
      <c r="T165" s="259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0" t="s">
        <v>198</v>
      </c>
      <c r="AU165" s="260" t="s">
        <v>84</v>
      </c>
      <c r="AV165" s="14" t="s">
        <v>82</v>
      </c>
      <c r="AW165" s="14" t="s">
        <v>32</v>
      </c>
      <c r="AX165" s="14" t="s">
        <v>75</v>
      </c>
      <c r="AY165" s="260" t="s">
        <v>189</v>
      </c>
    </row>
    <row r="166" s="13" customFormat="1">
      <c r="A166" s="13"/>
      <c r="B166" s="239"/>
      <c r="C166" s="240"/>
      <c r="D166" s="241" t="s">
        <v>198</v>
      </c>
      <c r="E166" s="242" t="s">
        <v>1</v>
      </c>
      <c r="F166" s="243" t="s">
        <v>330</v>
      </c>
      <c r="G166" s="240"/>
      <c r="H166" s="244">
        <v>2</v>
      </c>
      <c r="I166" s="245"/>
      <c r="J166" s="240"/>
      <c r="K166" s="240"/>
      <c r="L166" s="246"/>
      <c r="M166" s="247"/>
      <c r="N166" s="248"/>
      <c r="O166" s="248"/>
      <c r="P166" s="248"/>
      <c r="Q166" s="248"/>
      <c r="R166" s="248"/>
      <c r="S166" s="248"/>
      <c r="T166" s="249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0" t="s">
        <v>198</v>
      </c>
      <c r="AU166" s="250" t="s">
        <v>84</v>
      </c>
      <c r="AV166" s="13" t="s">
        <v>84</v>
      </c>
      <c r="AW166" s="13" t="s">
        <v>32</v>
      </c>
      <c r="AX166" s="13" t="s">
        <v>82</v>
      </c>
      <c r="AY166" s="250" t="s">
        <v>189</v>
      </c>
    </row>
    <row r="167" s="12" customFormat="1" ht="22.8" customHeight="1">
      <c r="A167" s="12"/>
      <c r="B167" s="211"/>
      <c r="C167" s="212"/>
      <c r="D167" s="213" t="s">
        <v>74</v>
      </c>
      <c r="E167" s="225" t="s">
        <v>196</v>
      </c>
      <c r="F167" s="225" t="s">
        <v>256</v>
      </c>
      <c r="G167" s="212"/>
      <c r="H167" s="212"/>
      <c r="I167" s="215"/>
      <c r="J167" s="226">
        <f>BK167</f>
        <v>0</v>
      </c>
      <c r="K167" s="212"/>
      <c r="L167" s="217"/>
      <c r="M167" s="218"/>
      <c r="N167" s="219"/>
      <c r="O167" s="219"/>
      <c r="P167" s="220">
        <f>SUM(P168:P186)</f>
        <v>0</v>
      </c>
      <c r="Q167" s="219"/>
      <c r="R167" s="220">
        <f>SUM(R168:R186)</f>
        <v>8.226881999999998</v>
      </c>
      <c r="S167" s="219"/>
      <c r="T167" s="221">
        <f>SUM(T168:T186)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22" t="s">
        <v>82</v>
      </c>
      <c r="AT167" s="223" t="s">
        <v>74</v>
      </c>
      <c r="AU167" s="223" t="s">
        <v>82</v>
      </c>
      <c r="AY167" s="222" t="s">
        <v>189</v>
      </c>
      <c r="BK167" s="224">
        <f>SUM(BK168:BK186)</f>
        <v>0</v>
      </c>
    </row>
    <row r="168" s="2" customFormat="1" ht="24.15" customHeight="1">
      <c r="A168" s="39"/>
      <c r="B168" s="40"/>
      <c r="C168" s="227" t="s">
        <v>257</v>
      </c>
      <c r="D168" s="227" t="s">
        <v>191</v>
      </c>
      <c r="E168" s="228" t="s">
        <v>258</v>
      </c>
      <c r="F168" s="229" t="s">
        <v>259</v>
      </c>
      <c r="G168" s="230" t="s">
        <v>202</v>
      </c>
      <c r="H168" s="231">
        <v>3.8999999999999999</v>
      </c>
      <c r="I168" s="232"/>
      <c r="J168" s="231">
        <f>ROUND(I168*H168,2)</f>
        <v>0</v>
      </c>
      <c r="K168" s="229" t="s">
        <v>195</v>
      </c>
      <c r="L168" s="45"/>
      <c r="M168" s="233" t="s">
        <v>1</v>
      </c>
      <c r="N168" s="234" t="s">
        <v>40</v>
      </c>
      <c r="O168" s="92"/>
      <c r="P168" s="235">
        <f>O168*H168</f>
        <v>0</v>
      </c>
      <c r="Q168" s="235">
        <v>0</v>
      </c>
      <c r="R168" s="235">
        <f>Q168*H168</f>
        <v>0</v>
      </c>
      <c r="S168" s="235">
        <v>0</v>
      </c>
      <c r="T168" s="236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7" t="s">
        <v>196</v>
      </c>
      <c r="AT168" s="237" t="s">
        <v>191</v>
      </c>
      <c r="AU168" s="237" t="s">
        <v>84</v>
      </c>
      <c r="AY168" s="18" t="s">
        <v>189</v>
      </c>
      <c r="BE168" s="238">
        <f>IF(N168="základní",J168,0)</f>
        <v>0</v>
      </c>
      <c r="BF168" s="238">
        <f>IF(N168="snížená",J168,0)</f>
        <v>0</v>
      </c>
      <c r="BG168" s="238">
        <f>IF(N168="zákl. přenesená",J168,0)</f>
        <v>0</v>
      </c>
      <c r="BH168" s="238">
        <f>IF(N168="sníž. přenesená",J168,0)</f>
        <v>0</v>
      </c>
      <c r="BI168" s="238">
        <f>IF(N168="nulová",J168,0)</f>
        <v>0</v>
      </c>
      <c r="BJ168" s="18" t="s">
        <v>82</v>
      </c>
      <c r="BK168" s="238">
        <f>ROUND(I168*H168,2)</f>
        <v>0</v>
      </c>
      <c r="BL168" s="18" t="s">
        <v>196</v>
      </c>
      <c r="BM168" s="237" t="s">
        <v>782</v>
      </c>
    </row>
    <row r="169" s="14" customFormat="1">
      <c r="A169" s="14"/>
      <c r="B169" s="251"/>
      <c r="C169" s="252"/>
      <c r="D169" s="241" t="s">
        <v>198</v>
      </c>
      <c r="E169" s="253" t="s">
        <v>1</v>
      </c>
      <c r="F169" s="254" t="s">
        <v>261</v>
      </c>
      <c r="G169" s="252"/>
      <c r="H169" s="253" t="s">
        <v>1</v>
      </c>
      <c r="I169" s="255"/>
      <c r="J169" s="252"/>
      <c r="K169" s="252"/>
      <c r="L169" s="256"/>
      <c r="M169" s="257"/>
      <c r="N169" s="258"/>
      <c r="O169" s="258"/>
      <c r="P169" s="258"/>
      <c r="Q169" s="258"/>
      <c r="R169" s="258"/>
      <c r="S169" s="258"/>
      <c r="T169" s="259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0" t="s">
        <v>198</v>
      </c>
      <c r="AU169" s="260" t="s">
        <v>84</v>
      </c>
      <c r="AV169" s="14" t="s">
        <v>82</v>
      </c>
      <c r="AW169" s="14" t="s">
        <v>32</v>
      </c>
      <c r="AX169" s="14" t="s">
        <v>75</v>
      </c>
      <c r="AY169" s="260" t="s">
        <v>189</v>
      </c>
    </row>
    <row r="170" s="13" customFormat="1">
      <c r="A170" s="13"/>
      <c r="B170" s="239"/>
      <c r="C170" s="240"/>
      <c r="D170" s="241" t="s">
        <v>198</v>
      </c>
      <c r="E170" s="242" t="s">
        <v>1</v>
      </c>
      <c r="F170" s="243" t="s">
        <v>783</v>
      </c>
      <c r="G170" s="240"/>
      <c r="H170" s="244">
        <v>3.8999999999999999</v>
      </c>
      <c r="I170" s="245"/>
      <c r="J170" s="240"/>
      <c r="K170" s="240"/>
      <c r="L170" s="246"/>
      <c r="M170" s="247"/>
      <c r="N170" s="248"/>
      <c r="O170" s="248"/>
      <c r="P170" s="248"/>
      <c r="Q170" s="248"/>
      <c r="R170" s="248"/>
      <c r="S170" s="248"/>
      <c r="T170" s="249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0" t="s">
        <v>198</v>
      </c>
      <c r="AU170" s="250" t="s">
        <v>84</v>
      </c>
      <c r="AV170" s="13" t="s">
        <v>84</v>
      </c>
      <c r="AW170" s="13" t="s">
        <v>32</v>
      </c>
      <c r="AX170" s="13" t="s">
        <v>82</v>
      </c>
      <c r="AY170" s="250" t="s">
        <v>189</v>
      </c>
    </row>
    <row r="171" s="2" customFormat="1" ht="16.5" customHeight="1">
      <c r="A171" s="39"/>
      <c r="B171" s="40"/>
      <c r="C171" s="227" t="s">
        <v>263</v>
      </c>
      <c r="D171" s="227" t="s">
        <v>191</v>
      </c>
      <c r="E171" s="228" t="s">
        <v>264</v>
      </c>
      <c r="F171" s="229" t="s">
        <v>265</v>
      </c>
      <c r="G171" s="230" t="s">
        <v>266</v>
      </c>
      <c r="H171" s="231">
        <v>39</v>
      </c>
      <c r="I171" s="232"/>
      <c r="J171" s="231">
        <f>ROUND(I171*H171,2)</f>
        <v>0</v>
      </c>
      <c r="K171" s="229" t="s">
        <v>195</v>
      </c>
      <c r="L171" s="45"/>
      <c r="M171" s="233" t="s">
        <v>1</v>
      </c>
      <c r="N171" s="234" t="s">
        <v>40</v>
      </c>
      <c r="O171" s="92"/>
      <c r="P171" s="235">
        <f>O171*H171</f>
        <v>0</v>
      </c>
      <c r="Q171" s="235">
        <v>0.001</v>
      </c>
      <c r="R171" s="235">
        <f>Q171*H171</f>
        <v>0.039</v>
      </c>
      <c r="S171" s="235">
        <v>0</v>
      </c>
      <c r="T171" s="236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7" t="s">
        <v>196</v>
      </c>
      <c r="AT171" s="237" t="s">
        <v>191</v>
      </c>
      <c r="AU171" s="237" t="s">
        <v>84</v>
      </c>
      <c r="AY171" s="18" t="s">
        <v>189</v>
      </c>
      <c r="BE171" s="238">
        <f>IF(N171="základní",J171,0)</f>
        <v>0</v>
      </c>
      <c r="BF171" s="238">
        <f>IF(N171="snížená",J171,0)</f>
        <v>0</v>
      </c>
      <c r="BG171" s="238">
        <f>IF(N171="zákl. přenesená",J171,0)</f>
        <v>0</v>
      </c>
      <c r="BH171" s="238">
        <f>IF(N171="sníž. přenesená",J171,0)</f>
        <v>0</v>
      </c>
      <c r="BI171" s="238">
        <f>IF(N171="nulová",J171,0)</f>
        <v>0</v>
      </c>
      <c r="BJ171" s="18" t="s">
        <v>82</v>
      </c>
      <c r="BK171" s="238">
        <f>ROUND(I171*H171,2)</f>
        <v>0</v>
      </c>
      <c r="BL171" s="18" t="s">
        <v>196</v>
      </c>
      <c r="BM171" s="237" t="s">
        <v>784</v>
      </c>
    </row>
    <row r="172" s="14" customFormat="1">
      <c r="A172" s="14"/>
      <c r="B172" s="251"/>
      <c r="C172" s="252"/>
      <c r="D172" s="241" t="s">
        <v>198</v>
      </c>
      <c r="E172" s="253" t="s">
        <v>1</v>
      </c>
      <c r="F172" s="254" t="s">
        <v>268</v>
      </c>
      <c r="G172" s="252"/>
      <c r="H172" s="253" t="s">
        <v>1</v>
      </c>
      <c r="I172" s="255"/>
      <c r="J172" s="252"/>
      <c r="K172" s="252"/>
      <c r="L172" s="256"/>
      <c r="M172" s="257"/>
      <c r="N172" s="258"/>
      <c r="O172" s="258"/>
      <c r="P172" s="258"/>
      <c r="Q172" s="258"/>
      <c r="R172" s="258"/>
      <c r="S172" s="258"/>
      <c r="T172" s="259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0" t="s">
        <v>198</v>
      </c>
      <c r="AU172" s="260" t="s">
        <v>84</v>
      </c>
      <c r="AV172" s="14" t="s">
        <v>82</v>
      </c>
      <c r="AW172" s="14" t="s">
        <v>32</v>
      </c>
      <c r="AX172" s="14" t="s">
        <v>75</v>
      </c>
      <c r="AY172" s="260" t="s">
        <v>189</v>
      </c>
    </row>
    <row r="173" s="13" customFormat="1">
      <c r="A173" s="13"/>
      <c r="B173" s="239"/>
      <c r="C173" s="240"/>
      <c r="D173" s="241" t="s">
        <v>198</v>
      </c>
      <c r="E173" s="242" t="s">
        <v>1</v>
      </c>
      <c r="F173" s="243" t="s">
        <v>785</v>
      </c>
      <c r="G173" s="240"/>
      <c r="H173" s="244">
        <v>39</v>
      </c>
      <c r="I173" s="245"/>
      <c r="J173" s="240"/>
      <c r="K173" s="240"/>
      <c r="L173" s="246"/>
      <c r="M173" s="247"/>
      <c r="N173" s="248"/>
      <c r="O173" s="248"/>
      <c r="P173" s="248"/>
      <c r="Q173" s="248"/>
      <c r="R173" s="248"/>
      <c r="S173" s="248"/>
      <c r="T173" s="249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0" t="s">
        <v>198</v>
      </c>
      <c r="AU173" s="250" t="s">
        <v>84</v>
      </c>
      <c r="AV173" s="13" t="s">
        <v>84</v>
      </c>
      <c r="AW173" s="13" t="s">
        <v>32</v>
      </c>
      <c r="AX173" s="13" t="s">
        <v>82</v>
      </c>
      <c r="AY173" s="250" t="s">
        <v>189</v>
      </c>
    </row>
    <row r="174" s="2" customFormat="1" ht="16.5" customHeight="1">
      <c r="A174" s="39"/>
      <c r="B174" s="40"/>
      <c r="C174" s="283" t="s">
        <v>270</v>
      </c>
      <c r="D174" s="283" t="s">
        <v>231</v>
      </c>
      <c r="E174" s="284" t="s">
        <v>271</v>
      </c>
      <c r="F174" s="285" t="s">
        <v>272</v>
      </c>
      <c r="G174" s="286" t="s">
        <v>266</v>
      </c>
      <c r="H174" s="287">
        <v>39</v>
      </c>
      <c r="I174" s="288"/>
      <c r="J174" s="287">
        <f>ROUND(I174*H174,2)</f>
        <v>0</v>
      </c>
      <c r="K174" s="285" t="s">
        <v>195</v>
      </c>
      <c r="L174" s="289"/>
      <c r="M174" s="290" t="s">
        <v>1</v>
      </c>
      <c r="N174" s="291" t="s">
        <v>40</v>
      </c>
      <c r="O174" s="92"/>
      <c r="P174" s="235">
        <f>O174*H174</f>
        <v>0</v>
      </c>
      <c r="Q174" s="235">
        <v>0.00020000000000000001</v>
      </c>
      <c r="R174" s="235">
        <f>Q174*H174</f>
        <v>0.0078000000000000005</v>
      </c>
      <c r="S174" s="235">
        <v>0</v>
      </c>
      <c r="T174" s="236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7" t="s">
        <v>235</v>
      </c>
      <c r="AT174" s="237" t="s">
        <v>231</v>
      </c>
      <c r="AU174" s="237" t="s">
        <v>84</v>
      </c>
      <c r="AY174" s="18" t="s">
        <v>189</v>
      </c>
      <c r="BE174" s="238">
        <f>IF(N174="základní",J174,0)</f>
        <v>0</v>
      </c>
      <c r="BF174" s="238">
        <f>IF(N174="snížená",J174,0)</f>
        <v>0</v>
      </c>
      <c r="BG174" s="238">
        <f>IF(N174="zákl. přenesená",J174,0)</f>
        <v>0</v>
      </c>
      <c r="BH174" s="238">
        <f>IF(N174="sníž. přenesená",J174,0)</f>
        <v>0</v>
      </c>
      <c r="BI174" s="238">
        <f>IF(N174="nulová",J174,0)</f>
        <v>0</v>
      </c>
      <c r="BJ174" s="18" t="s">
        <v>82</v>
      </c>
      <c r="BK174" s="238">
        <f>ROUND(I174*H174,2)</f>
        <v>0</v>
      </c>
      <c r="BL174" s="18" t="s">
        <v>196</v>
      </c>
      <c r="BM174" s="237" t="s">
        <v>786</v>
      </c>
    </row>
    <row r="175" s="13" customFormat="1">
      <c r="A175" s="13"/>
      <c r="B175" s="239"/>
      <c r="C175" s="240"/>
      <c r="D175" s="241" t="s">
        <v>198</v>
      </c>
      <c r="E175" s="242" t="s">
        <v>1</v>
      </c>
      <c r="F175" s="243" t="s">
        <v>787</v>
      </c>
      <c r="G175" s="240"/>
      <c r="H175" s="244">
        <v>39</v>
      </c>
      <c r="I175" s="245"/>
      <c r="J175" s="240"/>
      <c r="K175" s="240"/>
      <c r="L175" s="246"/>
      <c r="M175" s="247"/>
      <c r="N175" s="248"/>
      <c r="O175" s="248"/>
      <c r="P175" s="248"/>
      <c r="Q175" s="248"/>
      <c r="R175" s="248"/>
      <c r="S175" s="248"/>
      <c r="T175" s="249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0" t="s">
        <v>198</v>
      </c>
      <c r="AU175" s="250" t="s">
        <v>84</v>
      </c>
      <c r="AV175" s="13" t="s">
        <v>84</v>
      </c>
      <c r="AW175" s="13" t="s">
        <v>32</v>
      </c>
      <c r="AX175" s="13" t="s">
        <v>82</v>
      </c>
      <c r="AY175" s="250" t="s">
        <v>189</v>
      </c>
    </row>
    <row r="176" s="2" customFormat="1" ht="24.15" customHeight="1">
      <c r="A176" s="39"/>
      <c r="B176" s="40"/>
      <c r="C176" s="227" t="s">
        <v>276</v>
      </c>
      <c r="D176" s="227" t="s">
        <v>191</v>
      </c>
      <c r="E176" s="228" t="s">
        <v>377</v>
      </c>
      <c r="F176" s="229" t="s">
        <v>378</v>
      </c>
      <c r="G176" s="230" t="s">
        <v>202</v>
      </c>
      <c r="H176" s="231">
        <v>0.80000000000000004</v>
      </c>
      <c r="I176" s="232"/>
      <c r="J176" s="231">
        <f>ROUND(I176*H176,2)</f>
        <v>0</v>
      </c>
      <c r="K176" s="229" t="s">
        <v>195</v>
      </c>
      <c r="L176" s="45"/>
      <c r="M176" s="233" t="s">
        <v>1</v>
      </c>
      <c r="N176" s="234" t="s">
        <v>40</v>
      </c>
      <c r="O176" s="92"/>
      <c r="P176" s="235">
        <f>O176*H176</f>
        <v>0</v>
      </c>
      <c r="Q176" s="235">
        <v>0</v>
      </c>
      <c r="R176" s="235">
        <f>Q176*H176</f>
        <v>0</v>
      </c>
      <c r="S176" s="235">
        <v>0</v>
      </c>
      <c r="T176" s="236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7" t="s">
        <v>196</v>
      </c>
      <c r="AT176" s="237" t="s">
        <v>191</v>
      </c>
      <c r="AU176" s="237" t="s">
        <v>84</v>
      </c>
      <c r="AY176" s="18" t="s">
        <v>189</v>
      </c>
      <c r="BE176" s="238">
        <f>IF(N176="základní",J176,0)</f>
        <v>0</v>
      </c>
      <c r="BF176" s="238">
        <f>IF(N176="snížená",J176,0)</f>
        <v>0</v>
      </c>
      <c r="BG176" s="238">
        <f>IF(N176="zákl. přenesená",J176,0)</f>
        <v>0</v>
      </c>
      <c r="BH176" s="238">
        <f>IF(N176="sníž. přenesená",J176,0)</f>
        <v>0</v>
      </c>
      <c r="BI176" s="238">
        <f>IF(N176="nulová",J176,0)</f>
        <v>0</v>
      </c>
      <c r="BJ176" s="18" t="s">
        <v>82</v>
      </c>
      <c r="BK176" s="238">
        <f>ROUND(I176*H176,2)</f>
        <v>0</v>
      </c>
      <c r="BL176" s="18" t="s">
        <v>196</v>
      </c>
      <c r="BM176" s="237" t="s">
        <v>788</v>
      </c>
    </row>
    <row r="177" s="14" customFormat="1">
      <c r="A177" s="14"/>
      <c r="B177" s="251"/>
      <c r="C177" s="252"/>
      <c r="D177" s="241" t="s">
        <v>198</v>
      </c>
      <c r="E177" s="253" t="s">
        <v>1</v>
      </c>
      <c r="F177" s="254" t="s">
        <v>380</v>
      </c>
      <c r="G177" s="252"/>
      <c r="H177" s="253" t="s">
        <v>1</v>
      </c>
      <c r="I177" s="255"/>
      <c r="J177" s="252"/>
      <c r="K177" s="252"/>
      <c r="L177" s="256"/>
      <c r="M177" s="257"/>
      <c r="N177" s="258"/>
      <c r="O177" s="258"/>
      <c r="P177" s="258"/>
      <c r="Q177" s="258"/>
      <c r="R177" s="258"/>
      <c r="S177" s="258"/>
      <c r="T177" s="259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0" t="s">
        <v>198</v>
      </c>
      <c r="AU177" s="260" t="s">
        <v>84</v>
      </c>
      <c r="AV177" s="14" t="s">
        <v>82</v>
      </c>
      <c r="AW177" s="14" t="s">
        <v>32</v>
      </c>
      <c r="AX177" s="14" t="s">
        <v>75</v>
      </c>
      <c r="AY177" s="260" t="s">
        <v>189</v>
      </c>
    </row>
    <row r="178" s="13" customFormat="1">
      <c r="A178" s="13"/>
      <c r="B178" s="239"/>
      <c r="C178" s="240"/>
      <c r="D178" s="241" t="s">
        <v>198</v>
      </c>
      <c r="E178" s="242" t="s">
        <v>1</v>
      </c>
      <c r="F178" s="243" t="s">
        <v>381</v>
      </c>
      <c r="G178" s="240"/>
      <c r="H178" s="244">
        <v>0.80000000000000004</v>
      </c>
      <c r="I178" s="245"/>
      <c r="J178" s="240"/>
      <c r="K178" s="240"/>
      <c r="L178" s="246"/>
      <c r="M178" s="247"/>
      <c r="N178" s="248"/>
      <c r="O178" s="248"/>
      <c r="P178" s="248"/>
      <c r="Q178" s="248"/>
      <c r="R178" s="248"/>
      <c r="S178" s="248"/>
      <c r="T178" s="249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0" t="s">
        <v>198</v>
      </c>
      <c r="AU178" s="250" t="s">
        <v>84</v>
      </c>
      <c r="AV178" s="13" t="s">
        <v>84</v>
      </c>
      <c r="AW178" s="13" t="s">
        <v>32</v>
      </c>
      <c r="AX178" s="13" t="s">
        <v>82</v>
      </c>
      <c r="AY178" s="250" t="s">
        <v>189</v>
      </c>
    </row>
    <row r="179" s="2" customFormat="1" ht="16.5" customHeight="1">
      <c r="A179" s="39"/>
      <c r="B179" s="40"/>
      <c r="C179" s="227" t="s">
        <v>283</v>
      </c>
      <c r="D179" s="227" t="s">
        <v>191</v>
      </c>
      <c r="E179" s="228" t="s">
        <v>382</v>
      </c>
      <c r="F179" s="229" t="s">
        <v>383</v>
      </c>
      <c r="G179" s="230" t="s">
        <v>266</v>
      </c>
      <c r="H179" s="231">
        <v>3.7999999999999998</v>
      </c>
      <c r="I179" s="232"/>
      <c r="J179" s="231">
        <f>ROUND(I179*H179,2)</f>
        <v>0</v>
      </c>
      <c r="K179" s="229" t="s">
        <v>195</v>
      </c>
      <c r="L179" s="45"/>
      <c r="M179" s="233" t="s">
        <v>1</v>
      </c>
      <c r="N179" s="234" t="s">
        <v>40</v>
      </c>
      <c r="O179" s="92"/>
      <c r="P179" s="235">
        <f>O179*H179</f>
        <v>0</v>
      </c>
      <c r="Q179" s="235">
        <v>0.0063899999999999998</v>
      </c>
      <c r="R179" s="235">
        <f>Q179*H179</f>
        <v>0.024281999999999998</v>
      </c>
      <c r="S179" s="235">
        <v>0</v>
      </c>
      <c r="T179" s="236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7" t="s">
        <v>196</v>
      </c>
      <c r="AT179" s="237" t="s">
        <v>191</v>
      </c>
      <c r="AU179" s="237" t="s">
        <v>84</v>
      </c>
      <c r="AY179" s="18" t="s">
        <v>189</v>
      </c>
      <c r="BE179" s="238">
        <f>IF(N179="základní",J179,0)</f>
        <v>0</v>
      </c>
      <c r="BF179" s="238">
        <f>IF(N179="snížená",J179,0)</f>
        <v>0</v>
      </c>
      <c r="BG179" s="238">
        <f>IF(N179="zákl. přenesená",J179,0)</f>
        <v>0</v>
      </c>
      <c r="BH179" s="238">
        <f>IF(N179="sníž. přenesená",J179,0)</f>
        <v>0</v>
      </c>
      <c r="BI179" s="238">
        <f>IF(N179="nulová",J179,0)</f>
        <v>0</v>
      </c>
      <c r="BJ179" s="18" t="s">
        <v>82</v>
      </c>
      <c r="BK179" s="238">
        <f>ROUND(I179*H179,2)</f>
        <v>0</v>
      </c>
      <c r="BL179" s="18" t="s">
        <v>196</v>
      </c>
      <c r="BM179" s="237" t="s">
        <v>789</v>
      </c>
    </row>
    <row r="180" s="14" customFormat="1">
      <c r="A180" s="14"/>
      <c r="B180" s="251"/>
      <c r="C180" s="252"/>
      <c r="D180" s="241" t="s">
        <v>198</v>
      </c>
      <c r="E180" s="253" t="s">
        <v>1</v>
      </c>
      <c r="F180" s="254" t="s">
        <v>385</v>
      </c>
      <c r="G180" s="252"/>
      <c r="H180" s="253" t="s">
        <v>1</v>
      </c>
      <c r="I180" s="255"/>
      <c r="J180" s="252"/>
      <c r="K180" s="252"/>
      <c r="L180" s="256"/>
      <c r="M180" s="257"/>
      <c r="N180" s="258"/>
      <c r="O180" s="258"/>
      <c r="P180" s="258"/>
      <c r="Q180" s="258"/>
      <c r="R180" s="258"/>
      <c r="S180" s="258"/>
      <c r="T180" s="259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0" t="s">
        <v>198</v>
      </c>
      <c r="AU180" s="260" t="s">
        <v>84</v>
      </c>
      <c r="AV180" s="14" t="s">
        <v>82</v>
      </c>
      <c r="AW180" s="14" t="s">
        <v>32</v>
      </c>
      <c r="AX180" s="14" t="s">
        <v>75</v>
      </c>
      <c r="AY180" s="260" t="s">
        <v>189</v>
      </c>
    </row>
    <row r="181" s="13" customFormat="1">
      <c r="A181" s="13"/>
      <c r="B181" s="239"/>
      <c r="C181" s="240"/>
      <c r="D181" s="241" t="s">
        <v>198</v>
      </c>
      <c r="E181" s="242" t="s">
        <v>1</v>
      </c>
      <c r="F181" s="243" t="s">
        <v>386</v>
      </c>
      <c r="G181" s="240"/>
      <c r="H181" s="244">
        <v>3.7999999999999998</v>
      </c>
      <c r="I181" s="245"/>
      <c r="J181" s="240"/>
      <c r="K181" s="240"/>
      <c r="L181" s="246"/>
      <c r="M181" s="247"/>
      <c r="N181" s="248"/>
      <c r="O181" s="248"/>
      <c r="P181" s="248"/>
      <c r="Q181" s="248"/>
      <c r="R181" s="248"/>
      <c r="S181" s="248"/>
      <c r="T181" s="249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0" t="s">
        <v>198</v>
      </c>
      <c r="AU181" s="250" t="s">
        <v>84</v>
      </c>
      <c r="AV181" s="13" t="s">
        <v>84</v>
      </c>
      <c r="AW181" s="13" t="s">
        <v>32</v>
      </c>
      <c r="AX181" s="13" t="s">
        <v>82</v>
      </c>
      <c r="AY181" s="250" t="s">
        <v>189</v>
      </c>
    </row>
    <row r="182" s="2" customFormat="1" ht="24.15" customHeight="1">
      <c r="A182" s="39"/>
      <c r="B182" s="40"/>
      <c r="C182" s="227" t="s">
        <v>289</v>
      </c>
      <c r="D182" s="227" t="s">
        <v>191</v>
      </c>
      <c r="E182" s="228" t="s">
        <v>387</v>
      </c>
      <c r="F182" s="229" t="s">
        <v>388</v>
      </c>
      <c r="G182" s="230" t="s">
        <v>202</v>
      </c>
      <c r="H182" s="231">
        <v>3.6000000000000001</v>
      </c>
      <c r="I182" s="232"/>
      <c r="J182" s="231">
        <f>ROUND(I182*H182,2)</f>
        <v>0</v>
      </c>
      <c r="K182" s="229" t="s">
        <v>195</v>
      </c>
      <c r="L182" s="45"/>
      <c r="M182" s="233" t="s">
        <v>1</v>
      </c>
      <c r="N182" s="234" t="s">
        <v>40</v>
      </c>
      <c r="O182" s="92"/>
      <c r="P182" s="235">
        <f>O182*H182</f>
        <v>0</v>
      </c>
      <c r="Q182" s="235">
        <v>2.2654999999999998</v>
      </c>
      <c r="R182" s="235">
        <f>Q182*H182</f>
        <v>8.1557999999999993</v>
      </c>
      <c r="S182" s="235">
        <v>0</v>
      </c>
      <c r="T182" s="236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7" t="s">
        <v>196</v>
      </c>
      <c r="AT182" s="237" t="s">
        <v>191</v>
      </c>
      <c r="AU182" s="237" t="s">
        <v>84</v>
      </c>
      <c r="AY182" s="18" t="s">
        <v>189</v>
      </c>
      <c r="BE182" s="238">
        <f>IF(N182="základní",J182,0)</f>
        <v>0</v>
      </c>
      <c r="BF182" s="238">
        <f>IF(N182="snížená",J182,0)</f>
        <v>0</v>
      </c>
      <c r="BG182" s="238">
        <f>IF(N182="zákl. přenesená",J182,0)</f>
        <v>0</v>
      </c>
      <c r="BH182" s="238">
        <f>IF(N182="sníž. přenesená",J182,0)</f>
        <v>0</v>
      </c>
      <c r="BI182" s="238">
        <f>IF(N182="nulová",J182,0)</f>
        <v>0</v>
      </c>
      <c r="BJ182" s="18" t="s">
        <v>82</v>
      </c>
      <c r="BK182" s="238">
        <f>ROUND(I182*H182,2)</f>
        <v>0</v>
      </c>
      <c r="BL182" s="18" t="s">
        <v>196</v>
      </c>
      <c r="BM182" s="237" t="s">
        <v>790</v>
      </c>
    </row>
    <row r="183" s="14" customFormat="1">
      <c r="A183" s="14"/>
      <c r="B183" s="251"/>
      <c r="C183" s="252"/>
      <c r="D183" s="241" t="s">
        <v>198</v>
      </c>
      <c r="E183" s="253" t="s">
        <v>1</v>
      </c>
      <c r="F183" s="254" t="s">
        <v>385</v>
      </c>
      <c r="G183" s="252"/>
      <c r="H183" s="253" t="s">
        <v>1</v>
      </c>
      <c r="I183" s="255"/>
      <c r="J183" s="252"/>
      <c r="K183" s="252"/>
      <c r="L183" s="256"/>
      <c r="M183" s="257"/>
      <c r="N183" s="258"/>
      <c r="O183" s="258"/>
      <c r="P183" s="258"/>
      <c r="Q183" s="258"/>
      <c r="R183" s="258"/>
      <c r="S183" s="258"/>
      <c r="T183" s="259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0" t="s">
        <v>198</v>
      </c>
      <c r="AU183" s="260" t="s">
        <v>84</v>
      </c>
      <c r="AV183" s="14" t="s">
        <v>82</v>
      </c>
      <c r="AW183" s="14" t="s">
        <v>32</v>
      </c>
      <c r="AX183" s="14" t="s">
        <v>75</v>
      </c>
      <c r="AY183" s="260" t="s">
        <v>189</v>
      </c>
    </row>
    <row r="184" s="13" customFormat="1">
      <c r="A184" s="13"/>
      <c r="B184" s="239"/>
      <c r="C184" s="240"/>
      <c r="D184" s="241" t="s">
        <v>198</v>
      </c>
      <c r="E184" s="242" t="s">
        <v>1</v>
      </c>
      <c r="F184" s="243" t="s">
        <v>390</v>
      </c>
      <c r="G184" s="240"/>
      <c r="H184" s="244">
        <v>3.6000000000000001</v>
      </c>
      <c r="I184" s="245"/>
      <c r="J184" s="240"/>
      <c r="K184" s="240"/>
      <c r="L184" s="246"/>
      <c r="M184" s="247"/>
      <c r="N184" s="248"/>
      <c r="O184" s="248"/>
      <c r="P184" s="248"/>
      <c r="Q184" s="248"/>
      <c r="R184" s="248"/>
      <c r="S184" s="248"/>
      <c r="T184" s="249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0" t="s">
        <v>198</v>
      </c>
      <c r="AU184" s="250" t="s">
        <v>84</v>
      </c>
      <c r="AV184" s="13" t="s">
        <v>84</v>
      </c>
      <c r="AW184" s="13" t="s">
        <v>32</v>
      </c>
      <c r="AX184" s="13" t="s">
        <v>82</v>
      </c>
      <c r="AY184" s="250" t="s">
        <v>189</v>
      </c>
    </row>
    <row r="185" s="2" customFormat="1" ht="16.5" customHeight="1">
      <c r="A185" s="39"/>
      <c r="B185" s="40"/>
      <c r="C185" s="227" t="s">
        <v>8</v>
      </c>
      <c r="D185" s="227" t="s">
        <v>191</v>
      </c>
      <c r="E185" s="228" t="s">
        <v>391</v>
      </c>
      <c r="F185" s="229" t="s">
        <v>392</v>
      </c>
      <c r="G185" s="230" t="s">
        <v>266</v>
      </c>
      <c r="H185" s="231">
        <v>12</v>
      </c>
      <c r="I185" s="232"/>
      <c r="J185" s="231">
        <f>ROUND(I185*H185,2)</f>
        <v>0</v>
      </c>
      <c r="K185" s="229" t="s">
        <v>195</v>
      </c>
      <c r="L185" s="45"/>
      <c r="M185" s="233" t="s">
        <v>1</v>
      </c>
      <c r="N185" s="234" t="s">
        <v>40</v>
      </c>
      <c r="O185" s="92"/>
      <c r="P185" s="235">
        <f>O185*H185</f>
        <v>0</v>
      </c>
      <c r="Q185" s="235">
        <v>0</v>
      </c>
      <c r="R185" s="235">
        <f>Q185*H185</f>
        <v>0</v>
      </c>
      <c r="S185" s="235">
        <v>0</v>
      </c>
      <c r="T185" s="236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7" t="s">
        <v>196</v>
      </c>
      <c r="AT185" s="237" t="s">
        <v>191</v>
      </c>
      <c r="AU185" s="237" t="s">
        <v>84</v>
      </c>
      <c r="AY185" s="18" t="s">
        <v>189</v>
      </c>
      <c r="BE185" s="238">
        <f>IF(N185="základní",J185,0)</f>
        <v>0</v>
      </c>
      <c r="BF185" s="238">
        <f>IF(N185="snížená",J185,0)</f>
        <v>0</v>
      </c>
      <c r="BG185" s="238">
        <f>IF(N185="zákl. přenesená",J185,0)</f>
        <v>0</v>
      </c>
      <c r="BH185" s="238">
        <f>IF(N185="sníž. přenesená",J185,0)</f>
        <v>0</v>
      </c>
      <c r="BI185" s="238">
        <f>IF(N185="nulová",J185,0)</f>
        <v>0</v>
      </c>
      <c r="BJ185" s="18" t="s">
        <v>82</v>
      </c>
      <c r="BK185" s="238">
        <f>ROUND(I185*H185,2)</f>
        <v>0</v>
      </c>
      <c r="BL185" s="18" t="s">
        <v>196</v>
      </c>
      <c r="BM185" s="237" t="s">
        <v>791</v>
      </c>
    </row>
    <row r="186" s="13" customFormat="1">
      <c r="A186" s="13"/>
      <c r="B186" s="239"/>
      <c r="C186" s="240"/>
      <c r="D186" s="241" t="s">
        <v>198</v>
      </c>
      <c r="E186" s="242" t="s">
        <v>1</v>
      </c>
      <c r="F186" s="243" t="s">
        <v>394</v>
      </c>
      <c r="G186" s="240"/>
      <c r="H186" s="244">
        <v>12</v>
      </c>
      <c r="I186" s="245"/>
      <c r="J186" s="240"/>
      <c r="K186" s="240"/>
      <c r="L186" s="246"/>
      <c r="M186" s="247"/>
      <c r="N186" s="248"/>
      <c r="O186" s="248"/>
      <c r="P186" s="248"/>
      <c r="Q186" s="248"/>
      <c r="R186" s="248"/>
      <c r="S186" s="248"/>
      <c r="T186" s="249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0" t="s">
        <v>198</v>
      </c>
      <c r="AU186" s="250" t="s">
        <v>84</v>
      </c>
      <c r="AV186" s="13" t="s">
        <v>84</v>
      </c>
      <c r="AW186" s="13" t="s">
        <v>32</v>
      </c>
      <c r="AX186" s="13" t="s">
        <v>82</v>
      </c>
      <c r="AY186" s="250" t="s">
        <v>189</v>
      </c>
    </row>
    <row r="187" s="12" customFormat="1" ht="22.8" customHeight="1">
      <c r="A187" s="12"/>
      <c r="B187" s="211"/>
      <c r="C187" s="212"/>
      <c r="D187" s="213" t="s">
        <v>74</v>
      </c>
      <c r="E187" s="225" t="s">
        <v>235</v>
      </c>
      <c r="F187" s="225" t="s">
        <v>275</v>
      </c>
      <c r="G187" s="212"/>
      <c r="H187" s="212"/>
      <c r="I187" s="215"/>
      <c r="J187" s="226">
        <f>BK187</f>
        <v>0</v>
      </c>
      <c r="K187" s="212"/>
      <c r="L187" s="217"/>
      <c r="M187" s="218"/>
      <c r="N187" s="219"/>
      <c r="O187" s="219"/>
      <c r="P187" s="220">
        <f>SUM(P188:P199)</f>
        <v>0</v>
      </c>
      <c r="Q187" s="219"/>
      <c r="R187" s="220">
        <f>SUM(R188:R199)</f>
        <v>1.59301</v>
      </c>
      <c r="S187" s="219"/>
      <c r="T187" s="221">
        <f>SUM(T188:T199)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22" t="s">
        <v>82</v>
      </c>
      <c r="AT187" s="223" t="s">
        <v>74</v>
      </c>
      <c r="AU187" s="223" t="s">
        <v>82</v>
      </c>
      <c r="AY187" s="222" t="s">
        <v>189</v>
      </c>
      <c r="BK187" s="224">
        <f>SUM(BK188:BK199)</f>
        <v>0</v>
      </c>
    </row>
    <row r="188" s="2" customFormat="1" ht="21.75" customHeight="1">
      <c r="A188" s="39"/>
      <c r="B188" s="40"/>
      <c r="C188" s="227" t="s">
        <v>395</v>
      </c>
      <c r="D188" s="227" t="s">
        <v>191</v>
      </c>
      <c r="E188" s="228" t="s">
        <v>277</v>
      </c>
      <c r="F188" s="229" t="s">
        <v>278</v>
      </c>
      <c r="G188" s="230" t="s">
        <v>279</v>
      </c>
      <c r="H188" s="231">
        <v>78</v>
      </c>
      <c r="I188" s="232"/>
      <c r="J188" s="231">
        <f>ROUND(I188*H188,2)</f>
        <v>0</v>
      </c>
      <c r="K188" s="229" t="s">
        <v>1</v>
      </c>
      <c r="L188" s="45"/>
      <c r="M188" s="233" t="s">
        <v>1</v>
      </c>
      <c r="N188" s="234" t="s">
        <v>40</v>
      </c>
      <c r="O188" s="92"/>
      <c r="P188" s="235">
        <f>O188*H188</f>
        <v>0</v>
      </c>
      <c r="Q188" s="235">
        <v>0.001</v>
      </c>
      <c r="R188" s="235">
        <f>Q188*H188</f>
        <v>0.078</v>
      </c>
      <c r="S188" s="235">
        <v>0</v>
      </c>
      <c r="T188" s="236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7" t="s">
        <v>196</v>
      </c>
      <c r="AT188" s="237" t="s">
        <v>191</v>
      </c>
      <c r="AU188" s="237" t="s">
        <v>84</v>
      </c>
      <c r="AY188" s="18" t="s">
        <v>189</v>
      </c>
      <c r="BE188" s="238">
        <f>IF(N188="základní",J188,0)</f>
        <v>0</v>
      </c>
      <c r="BF188" s="238">
        <f>IF(N188="snížená",J188,0)</f>
        <v>0</v>
      </c>
      <c r="BG188" s="238">
        <f>IF(N188="zákl. přenesená",J188,0)</f>
        <v>0</v>
      </c>
      <c r="BH188" s="238">
        <f>IF(N188="sníž. přenesená",J188,0)</f>
        <v>0</v>
      </c>
      <c r="BI188" s="238">
        <f>IF(N188="nulová",J188,0)</f>
        <v>0</v>
      </c>
      <c r="BJ188" s="18" t="s">
        <v>82</v>
      </c>
      <c r="BK188" s="238">
        <f>ROUND(I188*H188,2)</f>
        <v>0</v>
      </c>
      <c r="BL188" s="18" t="s">
        <v>196</v>
      </c>
      <c r="BM188" s="237" t="s">
        <v>792</v>
      </c>
    </row>
    <row r="189" s="14" customFormat="1">
      <c r="A189" s="14"/>
      <c r="B189" s="251"/>
      <c r="C189" s="252"/>
      <c r="D189" s="241" t="s">
        <v>198</v>
      </c>
      <c r="E189" s="253" t="s">
        <v>1</v>
      </c>
      <c r="F189" s="254" t="s">
        <v>281</v>
      </c>
      <c r="G189" s="252"/>
      <c r="H189" s="253" t="s">
        <v>1</v>
      </c>
      <c r="I189" s="255"/>
      <c r="J189" s="252"/>
      <c r="K189" s="252"/>
      <c r="L189" s="256"/>
      <c r="M189" s="257"/>
      <c r="N189" s="258"/>
      <c r="O189" s="258"/>
      <c r="P189" s="258"/>
      <c r="Q189" s="258"/>
      <c r="R189" s="258"/>
      <c r="S189" s="258"/>
      <c r="T189" s="259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0" t="s">
        <v>198</v>
      </c>
      <c r="AU189" s="260" t="s">
        <v>84</v>
      </c>
      <c r="AV189" s="14" t="s">
        <v>82</v>
      </c>
      <c r="AW189" s="14" t="s">
        <v>32</v>
      </c>
      <c r="AX189" s="14" t="s">
        <v>75</v>
      </c>
      <c r="AY189" s="260" t="s">
        <v>189</v>
      </c>
    </row>
    <row r="190" s="13" customFormat="1">
      <c r="A190" s="13"/>
      <c r="B190" s="239"/>
      <c r="C190" s="240"/>
      <c r="D190" s="241" t="s">
        <v>198</v>
      </c>
      <c r="E190" s="242" t="s">
        <v>1</v>
      </c>
      <c r="F190" s="243" t="s">
        <v>793</v>
      </c>
      <c r="G190" s="240"/>
      <c r="H190" s="244">
        <v>78</v>
      </c>
      <c r="I190" s="245"/>
      <c r="J190" s="240"/>
      <c r="K190" s="240"/>
      <c r="L190" s="246"/>
      <c r="M190" s="247"/>
      <c r="N190" s="248"/>
      <c r="O190" s="248"/>
      <c r="P190" s="248"/>
      <c r="Q190" s="248"/>
      <c r="R190" s="248"/>
      <c r="S190" s="248"/>
      <c r="T190" s="249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0" t="s">
        <v>198</v>
      </c>
      <c r="AU190" s="250" t="s">
        <v>84</v>
      </c>
      <c r="AV190" s="13" t="s">
        <v>84</v>
      </c>
      <c r="AW190" s="13" t="s">
        <v>32</v>
      </c>
      <c r="AX190" s="13" t="s">
        <v>82</v>
      </c>
      <c r="AY190" s="250" t="s">
        <v>189</v>
      </c>
    </row>
    <row r="191" s="2" customFormat="1" ht="16.5" customHeight="1">
      <c r="A191" s="39"/>
      <c r="B191" s="40"/>
      <c r="C191" s="227" t="s">
        <v>400</v>
      </c>
      <c r="D191" s="227" t="s">
        <v>191</v>
      </c>
      <c r="E191" s="228" t="s">
        <v>284</v>
      </c>
      <c r="F191" s="229" t="s">
        <v>285</v>
      </c>
      <c r="G191" s="230" t="s">
        <v>252</v>
      </c>
      <c r="H191" s="231">
        <v>7</v>
      </c>
      <c r="I191" s="232"/>
      <c r="J191" s="231">
        <f>ROUND(I191*H191,2)</f>
        <v>0</v>
      </c>
      <c r="K191" s="229" t="s">
        <v>1</v>
      </c>
      <c r="L191" s="45"/>
      <c r="M191" s="233" t="s">
        <v>1</v>
      </c>
      <c r="N191" s="234" t="s">
        <v>40</v>
      </c>
      <c r="O191" s="92"/>
      <c r="P191" s="235">
        <f>O191*H191</f>
        <v>0</v>
      </c>
      <c r="Q191" s="235">
        <v>0</v>
      </c>
      <c r="R191" s="235">
        <f>Q191*H191</f>
        <v>0</v>
      </c>
      <c r="S191" s="235">
        <v>0</v>
      </c>
      <c r="T191" s="236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7" t="s">
        <v>196</v>
      </c>
      <c r="AT191" s="237" t="s">
        <v>191</v>
      </c>
      <c r="AU191" s="237" t="s">
        <v>84</v>
      </c>
      <c r="AY191" s="18" t="s">
        <v>189</v>
      </c>
      <c r="BE191" s="238">
        <f>IF(N191="základní",J191,0)</f>
        <v>0</v>
      </c>
      <c r="BF191" s="238">
        <f>IF(N191="snížená",J191,0)</f>
        <v>0</v>
      </c>
      <c r="BG191" s="238">
        <f>IF(N191="zákl. přenesená",J191,0)</f>
        <v>0</v>
      </c>
      <c r="BH191" s="238">
        <f>IF(N191="sníž. přenesená",J191,0)</f>
        <v>0</v>
      </c>
      <c r="BI191" s="238">
        <f>IF(N191="nulová",J191,0)</f>
        <v>0</v>
      </c>
      <c r="BJ191" s="18" t="s">
        <v>82</v>
      </c>
      <c r="BK191" s="238">
        <f>ROUND(I191*H191,2)</f>
        <v>0</v>
      </c>
      <c r="BL191" s="18" t="s">
        <v>196</v>
      </c>
      <c r="BM191" s="237" t="s">
        <v>794</v>
      </c>
    </row>
    <row r="192" s="14" customFormat="1">
      <c r="A192" s="14"/>
      <c r="B192" s="251"/>
      <c r="C192" s="252"/>
      <c r="D192" s="241" t="s">
        <v>198</v>
      </c>
      <c r="E192" s="253" t="s">
        <v>1</v>
      </c>
      <c r="F192" s="254" t="s">
        <v>287</v>
      </c>
      <c r="G192" s="252"/>
      <c r="H192" s="253" t="s">
        <v>1</v>
      </c>
      <c r="I192" s="255"/>
      <c r="J192" s="252"/>
      <c r="K192" s="252"/>
      <c r="L192" s="256"/>
      <c r="M192" s="257"/>
      <c r="N192" s="258"/>
      <c r="O192" s="258"/>
      <c r="P192" s="258"/>
      <c r="Q192" s="258"/>
      <c r="R192" s="258"/>
      <c r="S192" s="258"/>
      <c r="T192" s="259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0" t="s">
        <v>198</v>
      </c>
      <c r="AU192" s="260" t="s">
        <v>84</v>
      </c>
      <c r="AV192" s="14" t="s">
        <v>82</v>
      </c>
      <c r="AW192" s="14" t="s">
        <v>32</v>
      </c>
      <c r="AX192" s="14" t="s">
        <v>75</v>
      </c>
      <c r="AY192" s="260" t="s">
        <v>189</v>
      </c>
    </row>
    <row r="193" s="13" customFormat="1">
      <c r="A193" s="13"/>
      <c r="B193" s="239"/>
      <c r="C193" s="240"/>
      <c r="D193" s="241" t="s">
        <v>198</v>
      </c>
      <c r="E193" s="242" t="s">
        <v>1</v>
      </c>
      <c r="F193" s="243" t="s">
        <v>449</v>
      </c>
      <c r="G193" s="240"/>
      <c r="H193" s="244">
        <v>7</v>
      </c>
      <c r="I193" s="245"/>
      <c r="J193" s="240"/>
      <c r="K193" s="240"/>
      <c r="L193" s="246"/>
      <c r="M193" s="247"/>
      <c r="N193" s="248"/>
      <c r="O193" s="248"/>
      <c r="P193" s="248"/>
      <c r="Q193" s="248"/>
      <c r="R193" s="248"/>
      <c r="S193" s="248"/>
      <c r="T193" s="249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0" t="s">
        <v>198</v>
      </c>
      <c r="AU193" s="250" t="s">
        <v>84</v>
      </c>
      <c r="AV193" s="13" t="s">
        <v>84</v>
      </c>
      <c r="AW193" s="13" t="s">
        <v>32</v>
      </c>
      <c r="AX193" s="13" t="s">
        <v>82</v>
      </c>
      <c r="AY193" s="250" t="s">
        <v>189</v>
      </c>
    </row>
    <row r="194" s="2" customFormat="1" ht="24.15" customHeight="1">
      <c r="A194" s="39"/>
      <c r="B194" s="40"/>
      <c r="C194" s="227" t="s">
        <v>403</v>
      </c>
      <c r="D194" s="227" t="s">
        <v>191</v>
      </c>
      <c r="E194" s="228" t="s">
        <v>404</v>
      </c>
      <c r="F194" s="229" t="s">
        <v>795</v>
      </c>
      <c r="G194" s="230" t="s">
        <v>252</v>
      </c>
      <c r="H194" s="231">
        <v>1</v>
      </c>
      <c r="I194" s="232"/>
      <c r="J194" s="231">
        <f>ROUND(I194*H194,2)</f>
        <v>0</v>
      </c>
      <c r="K194" s="229" t="s">
        <v>1</v>
      </c>
      <c r="L194" s="45"/>
      <c r="M194" s="233" t="s">
        <v>1</v>
      </c>
      <c r="N194" s="234" t="s">
        <v>40</v>
      </c>
      <c r="O194" s="92"/>
      <c r="P194" s="235">
        <f>O194*H194</f>
        <v>0</v>
      </c>
      <c r="Q194" s="235">
        <v>0.00029999999999999997</v>
      </c>
      <c r="R194" s="235">
        <f>Q194*H194</f>
        <v>0.00029999999999999997</v>
      </c>
      <c r="S194" s="235">
        <v>0</v>
      </c>
      <c r="T194" s="236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7" t="s">
        <v>196</v>
      </c>
      <c r="AT194" s="237" t="s">
        <v>191</v>
      </c>
      <c r="AU194" s="237" t="s">
        <v>84</v>
      </c>
      <c r="AY194" s="18" t="s">
        <v>189</v>
      </c>
      <c r="BE194" s="238">
        <f>IF(N194="základní",J194,0)</f>
        <v>0</v>
      </c>
      <c r="BF194" s="238">
        <f>IF(N194="snížená",J194,0)</f>
        <v>0</v>
      </c>
      <c r="BG194" s="238">
        <f>IF(N194="zákl. přenesená",J194,0)</f>
        <v>0</v>
      </c>
      <c r="BH194" s="238">
        <f>IF(N194="sníž. přenesená",J194,0)</f>
        <v>0</v>
      </c>
      <c r="BI194" s="238">
        <f>IF(N194="nulová",J194,0)</f>
        <v>0</v>
      </c>
      <c r="BJ194" s="18" t="s">
        <v>82</v>
      </c>
      <c r="BK194" s="238">
        <f>ROUND(I194*H194,2)</f>
        <v>0</v>
      </c>
      <c r="BL194" s="18" t="s">
        <v>196</v>
      </c>
      <c r="BM194" s="237" t="s">
        <v>796</v>
      </c>
    </row>
    <row r="195" s="14" customFormat="1">
      <c r="A195" s="14"/>
      <c r="B195" s="251"/>
      <c r="C195" s="252"/>
      <c r="D195" s="241" t="s">
        <v>198</v>
      </c>
      <c r="E195" s="253" t="s">
        <v>1</v>
      </c>
      <c r="F195" s="254" t="s">
        <v>380</v>
      </c>
      <c r="G195" s="252"/>
      <c r="H195" s="253" t="s">
        <v>1</v>
      </c>
      <c r="I195" s="255"/>
      <c r="J195" s="252"/>
      <c r="K195" s="252"/>
      <c r="L195" s="256"/>
      <c r="M195" s="257"/>
      <c r="N195" s="258"/>
      <c r="O195" s="258"/>
      <c r="P195" s="258"/>
      <c r="Q195" s="258"/>
      <c r="R195" s="258"/>
      <c r="S195" s="258"/>
      <c r="T195" s="259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60" t="s">
        <v>198</v>
      </c>
      <c r="AU195" s="260" t="s">
        <v>84</v>
      </c>
      <c r="AV195" s="14" t="s">
        <v>82</v>
      </c>
      <c r="AW195" s="14" t="s">
        <v>32</v>
      </c>
      <c r="AX195" s="14" t="s">
        <v>75</v>
      </c>
      <c r="AY195" s="260" t="s">
        <v>189</v>
      </c>
    </row>
    <row r="196" s="13" customFormat="1">
      <c r="A196" s="13"/>
      <c r="B196" s="239"/>
      <c r="C196" s="240"/>
      <c r="D196" s="241" t="s">
        <v>198</v>
      </c>
      <c r="E196" s="242" t="s">
        <v>1</v>
      </c>
      <c r="F196" s="243" t="s">
        <v>407</v>
      </c>
      <c r="G196" s="240"/>
      <c r="H196" s="244">
        <v>1</v>
      </c>
      <c r="I196" s="245"/>
      <c r="J196" s="240"/>
      <c r="K196" s="240"/>
      <c r="L196" s="246"/>
      <c r="M196" s="247"/>
      <c r="N196" s="248"/>
      <c r="O196" s="248"/>
      <c r="P196" s="248"/>
      <c r="Q196" s="248"/>
      <c r="R196" s="248"/>
      <c r="S196" s="248"/>
      <c r="T196" s="249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0" t="s">
        <v>198</v>
      </c>
      <c r="AU196" s="250" t="s">
        <v>84</v>
      </c>
      <c r="AV196" s="13" t="s">
        <v>84</v>
      </c>
      <c r="AW196" s="13" t="s">
        <v>32</v>
      </c>
      <c r="AX196" s="13" t="s">
        <v>82</v>
      </c>
      <c r="AY196" s="250" t="s">
        <v>189</v>
      </c>
    </row>
    <row r="197" s="2" customFormat="1" ht="21.75" customHeight="1">
      <c r="A197" s="39"/>
      <c r="B197" s="40"/>
      <c r="C197" s="227" t="s">
        <v>408</v>
      </c>
      <c r="D197" s="227" t="s">
        <v>191</v>
      </c>
      <c r="E197" s="228" t="s">
        <v>290</v>
      </c>
      <c r="F197" s="229" t="s">
        <v>291</v>
      </c>
      <c r="G197" s="230" t="s">
        <v>252</v>
      </c>
      <c r="H197" s="231">
        <v>1</v>
      </c>
      <c r="I197" s="232"/>
      <c r="J197" s="231">
        <f>ROUND(I197*H197,2)</f>
        <v>0</v>
      </c>
      <c r="K197" s="229" t="s">
        <v>1</v>
      </c>
      <c r="L197" s="45"/>
      <c r="M197" s="233" t="s">
        <v>1</v>
      </c>
      <c r="N197" s="234" t="s">
        <v>40</v>
      </c>
      <c r="O197" s="92"/>
      <c r="P197" s="235">
        <f>O197*H197</f>
        <v>0</v>
      </c>
      <c r="Q197" s="235">
        <v>1.51471</v>
      </c>
      <c r="R197" s="235">
        <f>Q197*H197</f>
        <v>1.51471</v>
      </c>
      <c r="S197" s="235">
        <v>0</v>
      </c>
      <c r="T197" s="236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7" t="s">
        <v>196</v>
      </c>
      <c r="AT197" s="237" t="s">
        <v>191</v>
      </c>
      <c r="AU197" s="237" t="s">
        <v>84</v>
      </c>
      <c r="AY197" s="18" t="s">
        <v>189</v>
      </c>
      <c r="BE197" s="238">
        <f>IF(N197="základní",J197,0)</f>
        <v>0</v>
      </c>
      <c r="BF197" s="238">
        <f>IF(N197="snížená",J197,0)</f>
        <v>0</v>
      </c>
      <c r="BG197" s="238">
        <f>IF(N197="zákl. přenesená",J197,0)</f>
        <v>0</v>
      </c>
      <c r="BH197" s="238">
        <f>IF(N197="sníž. přenesená",J197,0)</f>
        <v>0</v>
      </c>
      <c r="BI197" s="238">
        <f>IF(N197="nulová",J197,0)</f>
        <v>0</v>
      </c>
      <c r="BJ197" s="18" t="s">
        <v>82</v>
      </c>
      <c r="BK197" s="238">
        <f>ROUND(I197*H197,2)</f>
        <v>0</v>
      </c>
      <c r="BL197" s="18" t="s">
        <v>196</v>
      </c>
      <c r="BM197" s="237" t="s">
        <v>797</v>
      </c>
    </row>
    <row r="198" s="14" customFormat="1">
      <c r="A198" s="14"/>
      <c r="B198" s="251"/>
      <c r="C198" s="252"/>
      <c r="D198" s="241" t="s">
        <v>198</v>
      </c>
      <c r="E198" s="253" t="s">
        <v>1</v>
      </c>
      <c r="F198" s="254" t="s">
        <v>293</v>
      </c>
      <c r="G198" s="252"/>
      <c r="H198" s="253" t="s">
        <v>1</v>
      </c>
      <c r="I198" s="255"/>
      <c r="J198" s="252"/>
      <c r="K198" s="252"/>
      <c r="L198" s="256"/>
      <c r="M198" s="257"/>
      <c r="N198" s="258"/>
      <c r="O198" s="258"/>
      <c r="P198" s="258"/>
      <c r="Q198" s="258"/>
      <c r="R198" s="258"/>
      <c r="S198" s="258"/>
      <c r="T198" s="259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60" t="s">
        <v>198</v>
      </c>
      <c r="AU198" s="260" t="s">
        <v>84</v>
      </c>
      <c r="AV198" s="14" t="s">
        <v>82</v>
      </c>
      <c r="AW198" s="14" t="s">
        <v>32</v>
      </c>
      <c r="AX198" s="14" t="s">
        <v>75</v>
      </c>
      <c r="AY198" s="260" t="s">
        <v>189</v>
      </c>
    </row>
    <row r="199" s="13" customFormat="1">
      <c r="A199" s="13"/>
      <c r="B199" s="239"/>
      <c r="C199" s="240"/>
      <c r="D199" s="241" t="s">
        <v>198</v>
      </c>
      <c r="E199" s="242" t="s">
        <v>1</v>
      </c>
      <c r="F199" s="243" t="s">
        <v>407</v>
      </c>
      <c r="G199" s="240"/>
      <c r="H199" s="244">
        <v>1</v>
      </c>
      <c r="I199" s="245"/>
      <c r="J199" s="240"/>
      <c r="K199" s="240"/>
      <c r="L199" s="246"/>
      <c r="M199" s="247"/>
      <c r="N199" s="248"/>
      <c r="O199" s="248"/>
      <c r="P199" s="248"/>
      <c r="Q199" s="248"/>
      <c r="R199" s="248"/>
      <c r="S199" s="248"/>
      <c r="T199" s="249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0" t="s">
        <v>198</v>
      </c>
      <c r="AU199" s="250" t="s">
        <v>84</v>
      </c>
      <c r="AV199" s="13" t="s">
        <v>84</v>
      </c>
      <c r="AW199" s="13" t="s">
        <v>32</v>
      </c>
      <c r="AX199" s="13" t="s">
        <v>82</v>
      </c>
      <c r="AY199" s="250" t="s">
        <v>189</v>
      </c>
    </row>
    <row r="200" s="12" customFormat="1" ht="22.8" customHeight="1">
      <c r="A200" s="12"/>
      <c r="B200" s="211"/>
      <c r="C200" s="212"/>
      <c r="D200" s="213" t="s">
        <v>74</v>
      </c>
      <c r="E200" s="225" t="s">
        <v>295</v>
      </c>
      <c r="F200" s="225" t="s">
        <v>296</v>
      </c>
      <c r="G200" s="212"/>
      <c r="H200" s="212"/>
      <c r="I200" s="215"/>
      <c r="J200" s="226">
        <f>BK200</f>
        <v>0</v>
      </c>
      <c r="K200" s="212"/>
      <c r="L200" s="217"/>
      <c r="M200" s="218"/>
      <c r="N200" s="219"/>
      <c r="O200" s="219"/>
      <c r="P200" s="220">
        <f>P201</f>
        <v>0</v>
      </c>
      <c r="Q200" s="219"/>
      <c r="R200" s="220">
        <f>R201</f>
        <v>0</v>
      </c>
      <c r="S200" s="219"/>
      <c r="T200" s="221">
        <f>T201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22" t="s">
        <v>82</v>
      </c>
      <c r="AT200" s="223" t="s">
        <v>74</v>
      </c>
      <c r="AU200" s="223" t="s">
        <v>82</v>
      </c>
      <c r="AY200" s="222" t="s">
        <v>189</v>
      </c>
      <c r="BK200" s="224">
        <f>BK201</f>
        <v>0</v>
      </c>
    </row>
    <row r="201" s="2" customFormat="1" ht="21.75" customHeight="1">
      <c r="A201" s="39"/>
      <c r="B201" s="40"/>
      <c r="C201" s="227" t="s">
        <v>411</v>
      </c>
      <c r="D201" s="227" t="s">
        <v>191</v>
      </c>
      <c r="E201" s="228" t="s">
        <v>297</v>
      </c>
      <c r="F201" s="229" t="s">
        <v>298</v>
      </c>
      <c r="G201" s="230" t="s">
        <v>234</v>
      </c>
      <c r="H201" s="231">
        <v>9.8000000000000007</v>
      </c>
      <c r="I201" s="232"/>
      <c r="J201" s="231">
        <f>ROUND(I201*H201,2)</f>
        <v>0</v>
      </c>
      <c r="K201" s="229" t="s">
        <v>195</v>
      </c>
      <c r="L201" s="45"/>
      <c r="M201" s="292" t="s">
        <v>1</v>
      </c>
      <c r="N201" s="293" t="s">
        <v>40</v>
      </c>
      <c r="O201" s="294"/>
      <c r="P201" s="295">
        <f>O201*H201</f>
        <v>0</v>
      </c>
      <c r="Q201" s="295">
        <v>0</v>
      </c>
      <c r="R201" s="295">
        <f>Q201*H201</f>
        <v>0</v>
      </c>
      <c r="S201" s="295">
        <v>0</v>
      </c>
      <c r="T201" s="296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7" t="s">
        <v>196</v>
      </c>
      <c r="AT201" s="237" t="s">
        <v>191</v>
      </c>
      <c r="AU201" s="237" t="s">
        <v>84</v>
      </c>
      <c r="AY201" s="18" t="s">
        <v>189</v>
      </c>
      <c r="BE201" s="238">
        <f>IF(N201="základní",J201,0)</f>
        <v>0</v>
      </c>
      <c r="BF201" s="238">
        <f>IF(N201="snížená",J201,0)</f>
        <v>0</v>
      </c>
      <c r="BG201" s="238">
        <f>IF(N201="zákl. přenesená",J201,0)</f>
        <v>0</v>
      </c>
      <c r="BH201" s="238">
        <f>IF(N201="sníž. přenesená",J201,0)</f>
        <v>0</v>
      </c>
      <c r="BI201" s="238">
        <f>IF(N201="nulová",J201,0)</f>
        <v>0</v>
      </c>
      <c r="BJ201" s="18" t="s">
        <v>82</v>
      </c>
      <c r="BK201" s="238">
        <f>ROUND(I201*H201,2)</f>
        <v>0</v>
      </c>
      <c r="BL201" s="18" t="s">
        <v>196</v>
      </c>
      <c r="BM201" s="237" t="s">
        <v>798</v>
      </c>
    </row>
    <row r="202" s="2" customFormat="1" ht="6.96" customHeight="1">
      <c r="A202" s="39"/>
      <c r="B202" s="67"/>
      <c r="C202" s="68"/>
      <c r="D202" s="68"/>
      <c r="E202" s="68"/>
      <c r="F202" s="68"/>
      <c r="G202" s="68"/>
      <c r="H202" s="68"/>
      <c r="I202" s="68"/>
      <c r="J202" s="68"/>
      <c r="K202" s="68"/>
      <c r="L202" s="45"/>
      <c r="M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</row>
  </sheetData>
  <sheetProtection sheet="1" autoFilter="0" formatColumns="0" formatRows="0" objects="1" scenarios="1" spinCount="100000" saltValue="NPWjcKOhZoVGHDv+1lFeUuNRI0oVFd8C70xmlwLgGi+pwFt2xSUT+AwLk7+AylKVD65aqncI7W2LM4dwSqaHeQ==" hashValue="DgT8VM+N66rQNjS8WR8Ra8GsLDzvjfcuRrmhh2KZYhi6drFSZ8yD5CxeTrw+OT8m1X89C2qyTZdw4YJFhVl9/A==" algorithmName="SHA-512" password="CC35"/>
  <autoFilter ref="C124:K201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128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84</v>
      </c>
    </row>
    <row r="4" s="1" customFormat="1" ht="24.96" customHeight="1">
      <c r="B4" s="21"/>
      <c r="D4" s="149" t="s">
        <v>159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NAPOJENÍ ROKYCANSKA NA DÁLNICI D5, I. ETAPA</v>
      </c>
      <c r="F7" s="151"/>
      <c r="G7" s="151"/>
      <c r="H7" s="151"/>
      <c r="L7" s="21"/>
    </row>
    <row r="8" s="1" customFormat="1" ht="12" customHeight="1">
      <c r="B8" s="21"/>
      <c r="D8" s="151" t="s">
        <v>160</v>
      </c>
      <c r="L8" s="21"/>
    </row>
    <row r="9" s="2" customFormat="1" ht="16.5" customHeight="1">
      <c r="A9" s="39"/>
      <c r="B9" s="45"/>
      <c r="C9" s="39"/>
      <c r="D9" s="39"/>
      <c r="E9" s="152" t="s">
        <v>617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162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30" customHeight="1">
      <c r="A11" s="39"/>
      <c r="B11" s="45"/>
      <c r="C11" s="39"/>
      <c r="D11" s="39"/>
      <c r="E11" s="153" t="s">
        <v>799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20</v>
      </c>
      <c r="E14" s="39"/>
      <c r="F14" s="142" t="s">
        <v>21</v>
      </c>
      <c r="G14" s="39"/>
      <c r="H14" s="39"/>
      <c r="I14" s="151" t="s">
        <v>22</v>
      </c>
      <c r="J14" s="154" t="str">
        <f>'Rekapitulace stavby'!AN8</f>
        <v>26. 4. 2022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1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28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30</v>
      </c>
      <c r="E22" s="39"/>
      <c r="F22" s="39"/>
      <c r="G22" s="39"/>
      <c r="H22" s="39"/>
      <c r="I22" s="151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1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33</v>
      </c>
      <c r="E25" s="39"/>
      <c r="F25" s="39"/>
      <c r="G25" s="39"/>
      <c r="H25" s="39"/>
      <c r="I25" s="151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26</v>
      </c>
      <c r="F26" s="39"/>
      <c r="G26" s="39"/>
      <c r="H26" s="39"/>
      <c r="I26" s="151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34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35</v>
      </c>
      <c r="E32" s="39"/>
      <c r="F32" s="39"/>
      <c r="G32" s="39"/>
      <c r="H32" s="39"/>
      <c r="I32" s="39"/>
      <c r="J32" s="161">
        <f>ROUND(J125,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37</v>
      </c>
      <c r="G34" s="39"/>
      <c r="H34" s="39"/>
      <c r="I34" s="162" t="s">
        <v>36</v>
      </c>
      <c r="J34" s="162" t="s">
        <v>38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39</v>
      </c>
      <c r="E35" s="151" t="s">
        <v>40</v>
      </c>
      <c r="F35" s="164">
        <f>ROUND((SUM(BE125:BE201)),  2)</f>
        <v>0</v>
      </c>
      <c r="G35" s="39"/>
      <c r="H35" s="39"/>
      <c r="I35" s="165">
        <v>0.20999999999999999</v>
      </c>
      <c r="J35" s="164">
        <f>ROUND(((SUM(BE125:BE201))*I35),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41</v>
      </c>
      <c r="F36" s="164">
        <f>ROUND((SUM(BF125:BF201)),  2)</f>
        <v>0</v>
      </c>
      <c r="G36" s="39"/>
      <c r="H36" s="39"/>
      <c r="I36" s="165">
        <v>0.14999999999999999</v>
      </c>
      <c r="J36" s="164">
        <f>ROUND(((SUM(BF125:BF201))*I36),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42</v>
      </c>
      <c r="F37" s="164">
        <f>ROUND((SUM(BG125:BG201)),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43</v>
      </c>
      <c r="F38" s="164">
        <f>ROUND((SUM(BH125:BH201)),  2)</f>
        <v>0</v>
      </c>
      <c r="G38" s="39"/>
      <c r="H38" s="39"/>
      <c r="I38" s="165">
        <v>0.14999999999999999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44</v>
      </c>
      <c r="F39" s="164">
        <f>ROUND((SUM(BI125:BI201)),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45</v>
      </c>
      <c r="E41" s="168"/>
      <c r="F41" s="168"/>
      <c r="G41" s="169" t="s">
        <v>46</v>
      </c>
      <c r="H41" s="170" t="s">
        <v>47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48</v>
      </c>
      <c r="E50" s="174"/>
      <c r="F50" s="174"/>
      <c r="G50" s="173" t="s">
        <v>49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50</v>
      </c>
      <c r="E61" s="176"/>
      <c r="F61" s="177" t="s">
        <v>51</v>
      </c>
      <c r="G61" s="175" t="s">
        <v>50</v>
      </c>
      <c r="H61" s="176"/>
      <c r="I61" s="176"/>
      <c r="J61" s="178" t="s">
        <v>51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52</v>
      </c>
      <c r="E65" s="179"/>
      <c r="F65" s="179"/>
      <c r="G65" s="173" t="s">
        <v>53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50</v>
      </c>
      <c r="E76" s="176"/>
      <c r="F76" s="177" t="s">
        <v>51</v>
      </c>
      <c r="G76" s="175" t="s">
        <v>50</v>
      </c>
      <c r="H76" s="176"/>
      <c r="I76" s="176"/>
      <c r="J76" s="178" t="s">
        <v>51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164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NAPOJENÍ ROKYCANSKA NA DÁLNICI D5, I. ETAPA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160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617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162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30" customHeight="1">
      <c r="A89" s="39"/>
      <c r="B89" s="40"/>
      <c r="C89" s="41"/>
      <c r="D89" s="41"/>
      <c r="E89" s="77" t="str">
        <f>E11</f>
        <v xml:space="preserve">02.7 - SO 302-7  Svodný drén v km 3,543-3,625 - levá strana 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Rokycansko</v>
      </c>
      <c r="G91" s="41"/>
      <c r="H91" s="41"/>
      <c r="I91" s="33" t="s">
        <v>22</v>
      </c>
      <c r="J91" s="80" t="str">
        <f>IF(J14="","",J14)</f>
        <v>26. 4. 2022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 xml:space="preserve"> </v>
      </c>
      <c r="G93" s="41"/>
      <c r="H93" s="41"/>
      <c r="I93" s="33" t="s">
        <v>30</v>
      </c>
      <c r="J93" s="37" t="str">
        <f>E23</f>
        <v>Ing. J. Egermaier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165</v>
      </c>
      <c r="D96" s="186"/>
      <c r="E96" s="186"/>
      <c r="F96" s="186"/>
      <c r="G96" s="186"/>
      <c r="H96" s="186"/>
      <c r="I96" s="186"/>
      <c r="J96" s="187" t="s">
        <v>166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167</v>
      </c>
      <c r="D98" s="41"/>
      <c r="E98" s="41"/>
      <c r="F98" s="41"/>
      <c r="G98" s="41"/>
      <c r="H98" s="41"/>
      <c r="I98" s="41"/>
      <c r="J98" s="111">
        <f>J125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168</v>
      </c>
    </row>
    <row r="99" s="9" customFormat="1" ht="24.96" customHeight="1">
      <c r="A99" s="9"/>
      <c r="B99" s="189"/>
      <c r="C99" s="190"/>
      <c r="D99" s="191" t="s">
        <v>169</v>
      </c>
      <c r="E99" s="192"/>
      <c r="F99" s="192"/>
      <c r="G99" s="192"/>
      <c r="H99" s="192"/>
      <c r="I99" s="192"/>
      <c r="J99" s="193">
        <f>J126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4"/>
      <c r="D100" s="196" t="s">
        <v>170</v>
      </c>
      <c r="E100" s="197"/>
      <c r="F100" s="197"/>
      <c r="G100" s="197"/>
      <c r="H100" s="197"/>
      <c r="I100" s="197"/>
      <c r="J100" s="198">
        <f>J127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4"/>
      <c r="D101" s="196" t="s">
        <v>171</v>
      </c>
      <c r="E101" s="197"/>
      <c r="F101" s="197"/>
      <c r="G101" s="197"/>
      <c r="H101" s="197"/>
      <c r="I101" s="197"/>
      <c r="J101" s="198">
        <f>J167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5"/>
      <c r="C102" s="134"/>
      <c r="D102" s="196" t="s">
        <v>172</v>
      </c>
      <c r="E102" s="197"/>
      <c r="F102" s="197"/>
      <c r="G102" s="197"/>
      <c r="H102" s="197"/>
      <c r="I102" s="197"/>
      <c r="J102" s="198">
        <f>J187</f>
        <v>0</v>
      </c>
      <c r="K102" s="134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4"/>
      <c r="D103" s="196" t="s">
        <v>173</v>
      </c>
      <c r="E103" s="197"/>
      <c r="F103" s="197"/>
      <c r="G103" s="197"/>
      <c r="H103" s="197"/>
      <c r="I103" s="197"/>
      <c r="J103" s="198">
        <f>J200</f>
        <v>0</v>
      </c>
      <c r="K103" s="134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174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184" t="str">
        <f>E7</f>
        <v>NAPOJENÍ ROKYCANSKA NA DÁLNICI D5, I. ETAPA</v>
      </c>
      <c r="F113" s="33"/>
      <c r="G113" s="33"/>
      <c r="H113" s="33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1" customFormat="1" ht="12" customHeight="1">
      <c r="B114" s="22"/>
      <c r="C114" s="33" t="s">
        <v>160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184" t="s">
        <v>617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162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30" customHeight="1">
      <c r="A117" s="39"/>
      <c r="B117" s="40"/>
      <c r="C117" s="41"/>
      <c r="D117" s="41"/>
      <c r="E117" s="77" t="str">
        <f>E11</f>
        <v xml:space="preserve">02.7 - SO 302-7  Svodný drén v km 3,543-3,625 - levá strana 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F14</f>
        <v>Rokycansko</v>
      </c>
      <c r="G119" s="41"/>
      <c r="H119" s="41"/>
      <c r="I119" s="33" t="s">
        <v>22</v>
      </c>
      <c r="J119" s="80" t="str">
        <f>IF(J14="","",J14)</f>
        <v>26. 4. 2022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E17</f>
        <v xml:space="preserve"> </v>
      </c>
      <c r="G121" s="41"/>
      <c r="H121" s="41"/>
      <c r="I121" s="33" t="s">
        <v>30</v>
      </c>
      <c r="J121" s="37" t="str">
        <f>E23</f>
        <v>Ing. J. Egermaier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IF(E20="","",E20)</f>
        <v>Vyplň údaj</v>
      </c>
      <c r="G122" s="41"/>
      <c r="H122" s="41"/>
      <c r="I122" s="33" t="s">
        <v>33</v>
      </c>
      <c r="J122" s="37" t="str">
        <f>E26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0"/>
      <c r="B124" s="201"/>
      <c r="C124" s="202" t="s">
        <v>175</v>
      </c>
      <c r="D124" s="203" t="s">
        <v>60</v>
      </c>
      <c r="E124" s="203" t="s">
        <v>56</v>
      </c>
      <c r="F124" s="203" t="s">
        <v>57</v>
      </c>
      <c r="G124" s="203" t="s">
        <v>176</v>
      </c>
      <c r="H124" s="203" t="s">
        <v>177</v>
      </c>
      <c r="I124" s="203" t="s">
        <v>178</v>
      </c>
      <c r="J124" s="203" t="s">
        <v>166</v>
      </c>
      <c r="K124" s="204" t="s">
        <v>179</v>
      </c>
      <c r="L124" s="205"/>
      <c r="M124" s="101" t="s">
        <v>1</v>
      </c>
      <c r="N124" s="102" t="s">
        <v>39</v>
      </c>
      <c r="O124" s="102" t="s">
        <v>180</v>
      </c>
      <c r="P124" s="102" t="s">
        <v>181</v>
      </c>
      <c r="Q124" s="102" t="s">
        <v>182</v>
      </c>
      <c r="R124" s="102" t="s">
        <v>183</v>
      </c>
      <c r="S124" s="102" t="s">
        <v>184</v>
      </c>
      <c r="T124" s="103" t="s">
        <v>185</v>
      </c>
      <c r="U124" s="200"/>
      <c r="V124" s="200"/>
      <c r="W124" s="200"/>
      <c r="X124" s="200"/>
      <c r="Y124" s="200"/>
      <c r="Z124" s="200"/>
      <c r="AA124" s="200"/>
      <c r="AB124" s="200"/>
      <c r="AC124" s="200"/>
      <c r="AD124" s="200"/>
      <c r="AE124" s="200"/>
    </row>
    <row r="125" s="2" customFormat="1" ht="22.8" customHeight="1">
      <c r="A125" s="39"/>
      <c r="B125" s="40"/>
      <c r="C125" s="108" t="s">
        <v>186</v>
      </c>
      <c r="D125" s="41"/>
      <c r="E125" s="41"/>
      <c r="F125" s="41"/>
      <c r="G125" s="41"/>
      <c r="H125" s="41"/>
      <c r="I125" s="41"/>
      <c r="J125" s="206">
        <f>BK125</f>
        <v>0</v>
      </c>
      <c r="K125" s="41"/>
      <c r="L125" s="45"/>
      <c r="M125" s="104"/>
      <c r="N125" s="207"/>
      <c r="O125" s="105"/>
      <c r="P125" s="208">
        <f>P126</f>
        <v>0</v>
      </c>
      <c r="Q125" s="105"/>
      <c r="R125" s="208">
        <f>R126</f>
        <v>9.8262919999999987</v>
      </c>
      <c r="S125" s="105"/>
      <c r="T125" s="209">
        <f>T126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74</v>
      </c>
      <c r="AU125" s="18" t="s">
        <v>168</v>
      </c>
      <c r="BK125" s="210">
        <f>BK126</f>
        <v>0</v>
      </c>
    </row>
    <row r="126" s="12" customFormat="1" ht="25.92" customHeight="1">
      <c r="A126" s="12"/>
      <c r="B126" s="211"/>
      <c r="C126" s="212"/>
      <c r="D126" s="213" t="s">
        <v>74</v>
      </c>
      <c r="E126" s="214" t="s">
        <v>187</v>
      </c>
      <c r="F126" s="214" t="s">
        <v>188</v>
      </c>
      <c r="G126" s="212"/>
      <c r="H126" s="212"/>
      <c r="I126" s="215"/>
      <c r="J126" s="216">
        <f>BK126</f>
        <v>0</v>
      </c>
      <c r="K126" s="212"/>
      <c r="L126" s="217"/>
      <c r="M126" s="218"/>
      <c r="N126" s="219"/>
      <c r="O126" s="219"/>
      <c r="P126" s="220">
        <f>P127+P167+P187+P200</f>
        <v>0</v>
      </c>
      <c r="Q126" s="219"/>
      <c r="R126" s="220">
        <f>R127+R167+R187+R200</f>
        <v>9.8262919999999987</v>
      </c>
      <c r="S126" s="219"/>
      <c r="T126" s="221">
        <f>T127+T167+T187+T200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2" t="s">
        <v>82</v>
      </c>
      <c r="AT126" s="223" t="s">
        <v>74</v>
      </c>
      <c r="AU126" s="223" t="s">
        <v>75</v>
      </c>
      <c r="AY126" s="222" t="s">
        <v>189</v>
      </c>
      <c r="BK126" s="224">
        <f>BK127+BK167+BK187+BK200</f>
        <v>0</v>
      </c>
    </row>
    <row r="127" s="12" customFormat="1" ht="22.8" customHeight="1">
      <c r="A127" s="12"/>
      <c r="B127" s="211"/>
      <c r="C127" s="212"/>
      <c r="D127" s="213" t="s">
        <v>74</v>
      </c>
      <c r="E127" s="225" t="s">
        <v>82</v>
      </c>
      <c r="F127" s="225" t="s">
        <v>190</v>
      </c>
      <c r="G127" s="212"/>
      <c r="H127" s="212"/>
      <c r="I127" s="215"/>
      <c r="J127" s="226">
        <f>BK127</f>
        <v>0</v>
      </c>
      <c r="K127" s="212"/>
      <c r="L127" s="217"/>
      <c r="M127" s="218"/>
      <c r="N127" s="219"/>
      <c r="O127" s="219"/>
      <c r="P127" s="220">
        <f>SUM(P128:P166)</f>
        <v>0</v>
      </c>
      <c r="Q127" s="219"/>
      <c r="R127" s="220">
        <f>SUM(R128:R166)</f>
        <v>0</v>
      </c>
      <c r="S127" s="219"/>
      <c r="T127" s="221">
        <f>SUM(T128:T166)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2" t="s">
        <v>82</v>
      </c>
      <c r="AT127" s="223" t="s">
        <v>74</v>
      </c>
      <c r="AU127" s="223" t="s">
        <v>82</v>
      </c>
      <c r="AY127" s="222" t="s">
        <v>189</v>
      </c>
      <c r="BK127" s="224">
        <f>SUM(BK128:BK166)</f>
        <v>0</v>
      </c>
    </row>
    <row r="128" s="2" customFormat="1" ht="24.15" customHeight="1">
      <c r="A128" s="39"/>
      <c r="B128" s="40"/>
      <c r="C128" s="227" t="s">
        <v>82</v>
      </c>
      <c r="D128" s="227" t="s">
        <v>191</v>
      </c>
      <c r="E128" s="228" t="s">
        <v>192</v>
      </c>
      <c r="F128" s="229" t="s">
        <v>193</v>
      </c>
      <c r="G128" s="230" t="s">
        <v>194</v>
      </c>
      <c r="H128" s="231">
        <v>20</v>
      </c>
      <c r="I128" s="232"/>
      <c r="J128" s="231">
        <f>ROUND(I128*H128,2)</f>
        <v>0</v>
      </c>
      <c r="K128" s="229" t="s">
        <v>195</v>
      </c>
      <c r="L128" s="45"/>
      <c r="M128" s="233" t="s">
        <v>1</v>
      </c>
      <c r="N128" s="234" t="s">
        <v>40</v>
      </c>
      <c r="O128" s="92"/>
      <c r="P128" s="235">
        <f>O128*H128</f>
        <v>0</v>
      </c>
      <c r="Q128" s="235">
        <v>0</v>
      </c>
      <c r="R128" s="235">
        <f>Q128*H128</f>
        <v>0</v>
      </c>
      <c r="S128" s="235">
        <v>0</v>
      </c>
      <c r="T128" s="236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7" t="s">
        <v>196</v>
      </c>
      <c r="AT128" s="237" t="s">
        <v>191</v>
      </c>
      <c r="AU128" s="237" t="s">
        <v>84</v>
      </c>
      <c r="AY128" s="18" t="s">
        <v>189</v>
      </c>
      <c r="BE128" s="238">
        <f>IF(N128="základní",J128,0)</f>
        <v>0</v>
      </c>
      <c r="BF128" s="238">
        <f>IF(N128="snížená",J128,0)</f>
        <v>0</v>
      </c>
      <c r="BG128" s="238">
        <f>IF(N128="zákl. přenesená",J128,0)</f>
        <v>0</v>
      </c>
      <c r="BH128" s="238">
        <f>IF(N128="sníž. přenesená",J128,0)</f>
        <v>0</v>
      </c>
      <c r="BI128" s="238">
        <f>IF(N128="nulová",J128,0)</f>
        <v>0</v>
      </c>
      <c r="BJ128" s="18" t="s">
        <v>82</v>
      </c>
      <c r="BK128" s="238">
        <f>ROUND(I128*H128,2)</f>
        <v>0</v>
      </c>
      <c r="BL128" s="18" t="s">
        <v>196</v>
      </c>
      <c r="BM128" s="237" t="s">
        <v>800</v>
      </c>
    </row>
    <row r="129" s="13" customFormat="1">
      <c r="A129" s="13"/>
      <c r="B129" s="239"/>
      <c r="C129" s="240"/>
      <c r="D129" s="241" t="s">
        <v>198</v>
      </c>
      <c r="E129" s="242" t="s">
        <v>1</v>
      </c>
      <c r="F129" s="243" t="s">
        <v>620</v>
      </c>
      <c r="G129" s="240"/>
      <c r="H129" s="244">
        <v>20</v>
      </c>
      <c r="I129" s="245"/>
      <c r="J129" s="240"/>
      <c r="K129" s="240"/>
      <c r="L129" s="246"/>
      <c r="M129" s="247"/>
      <c r="N129" s="248"/>
      <c r="O129" s="248"/>
      <c r="P129" s="248"/>
      <c r="Q129" s="248"/>
      <c r="R129" s="248"/>
      <c r="S129" s="248"/>
      <c r="T129" s="249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50" t="s">
        <v>198</v>
      </c>
      <c r="AU129" s="250" t="s">
        <v>84</v>
      </c>
      <c r="AV129" s="13" t="s">
        <v>84</v>
      </c>
      <c r="AW129" s="13" t="s">
        <v>32</v>
      </c>
      <c r="AX129" s="13" t="s">
        <v>82</v>
      </c>
      <c r="AY129" s="250" t="s">
        <v>189</v>
      </c>
    </row>
    <row r="130" s="2" customFormat="1" ht="33" customHeight="1">
      <c r="A130" s="39"/>
      <c r="B130" s="40"/>
      <c r="C130" s="227" t="s">
        <v>84</v>
      </c>
      <c r="D130" s="227" t="s">
        <v>191</v>
      </c>
      <c r="E130" s="228" t="s">
        <v>200</v>
      </c>
      <c r="F130" s="229" t="s">
        <v>201</v>
      </c>
      <c r="G130" s="230" t="s">
        <v>202</v>
      </c>
      <c r="H130" s="231">
        <v>52.200000000000003</v>
      </c>
      <c r="I130" s="232"/>
      <c r="J130" s="231">
        <f>ROUND(I130*H130,2)</f>
        <v>0</v>
      </c>
      <c r="K130" s="229" t="s">
        <v>195</v>
      </c>
      <c r="L130" s="45"/>
      <c r="M130" s="233" t="s">
        <v>1</v>
      </c>
      <c r="N130" s="234" t="s">
        <v>40</v>
      </c>
      <c r="O130" s="92"/>
      <c r="P130" s="235">
        <f>O130*H130</f>
        <v>0</v>
      </c>
      <c r="Q130" s="235">
        <v>0</v>
      </c>
      <c r="R130" s="235">
        <f>Q130*H130</f>
        <v>0</v>
      </c>
      <c r="S130" s="235">
        <v>0</v>
      </c>
      <c r="T130" s="236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7" t="s">
        <v>196</v>
      </c>
      <c r="AT130" s="237" t="s">
        <v>191</v>
      </c>
      <c r="AU130" s="237" t="s">
        <v>84</v>
      </c>
      <c r="AY130" s="18" t="s">
        <v>189</v>
      </c>
      <c r="BE130" s="238">
        <f>IF(N130="základní",J130,0)</f>
        <v>0</v>
      </c>
      <c r="BF130" s="238">
        <f>IF(N130="snížená",J130,0)</f>
        <v>0</v>
      </c>
      <c r="BG130" s="238">
        <f>IF(N130="zákl. přenesená",J130,0)</f>
        <v>0</v>
      </c>
      <c r="BH130" s="238">
        <f>IF(N130="sníž. přenesená",J130,0)</f>
        <v>0</v>
      </c>
      <c r="BI130" s="238">
        <f>IF(N130="nulová",J130,0)</f>
        <v>0</v>
      </c>
      <c r="BJ130" s="18" t="s">
        <v>82</v>
      </c>
      <c r="BK130" s="238">
        <f>ROUND(I130*H130,2)</f>
        <v>0</v>
      </c>
      <c r="BL130" s="18" t="s">
        <v>196</v>
      </c>
      <c r="BM130" s="237" t="s">
        <v>801</v>
      </c>
    </row>
    <row r="131" s="14" customFormat="1">
      <c r="A131" s="14"/>
      <c r="B131" s="251"/>
      <c r="C131" s="252"/>
      <c r="D131" s="241" t="s">
        <v>198</v>
      </c>
      <c r="E131" s="253" t="s">
        <v>1</v>
      </c>
      <c r="F131" s="254" t="s">
        <v>802</v>
      </c>
      <c r="G131" s="252"/>
      <c r="H131" s="253" t="s">
        <v>1</v>
      </c>
      <c r="I131" s="255"/>
      <c r="J131" s="252"/>
      <c r="K131" s="252"/>
      <c r="L131" s="256"/>
      <c r="M131" s="257"/>
      <c r="N131" s="258"/>
      <c r="O131" s="258"/>
      <c r="P131" s="258"/>
      <c r="Q131" s="258"/>
      <c r="R131" s="258"/>
      <c r="S131" s="258"/>
      <c r="T131" s="259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60" t="s">
        <v>198</v>
      </c>
      <c r="AU131" s="260" t="s">
        <v>84</v>
      </c>
      <c r="AV131" s="14" t="s">
        <v>82</v>
      </c>
      <c r="AW131" s="14" t="s">
        <v>32</v>
      </c>
      <c r="AX131" s="14" t="s">
        <v>75</v>
      </c>
      <c r="AY131" s="260" t="s">
        <v>189</v>
      </c>
    </row>
    <row r="132" s="14" customFormat="1">
      <c r="A132" s="14"/>
      <c r="B132" s="251"/>
      <c r="C132" s="252"/>
      <c r="D132" s="241" t="s">
        <v>198</v>
      </c>
      <c r="E132" s="253" t="s">
        <v>1</v>
      </c>
      <c r="F132" s="254" t="s">
        <v>205</v>
      </c>
      <c r="G132" s="252"/>
      <c r="H132" s="253" t="s">
        <v>1</v>
      </c>
      <c r="I132" s="255"/>
      <c r="J132" s="252"/>
      <c r="K132" s="252"/>
      <c r="L132" s="256"/>
      <c r="M132" s="257"/>
      <c r="N132" s="258"/>
      <c r="O132" s="258"/>
      <c r="P132" s="258"/>
      <c r="Q132" s="258"/>
      <c r="R132" s="258"/>
      <c r="S132" s="258"/>
      <c r="T132" s="259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60" t="s">
        <v>198</v>
      </c>
      <c r="AU132" s="260" t="s">
        <v>84</v>
      </c>
      <c r="AV132" s="14" t="s">
        <v>82</v>
      </c>
      <c r="AW132" s="14" t="s">
        <v>32</v>
      </c>
      <c r="AX132" s="14" t="s">
        <v>75</v>
      </c>
      <c r="AY132" s="260" t="s">
        <v>189</v>
      </c>
    </row>
    <row r="133" s="13" customFormat="1">
      <c r="A133" s="13"/>
      <c r="B133" s="239"/>
      <c r="C133" s="240"/>
      <c r="D133" s="241" t="s">
        <v>198</v>
      </c>
      <c r="E133" s="242" t="s">
        <v>1</v>
      </c>
      <c r="F133" s="243" t="s">
        <v>803</v>
      </c>
      <c r="G133" s="240"/>
      <c r="H133" s="244">
        <v>45.700000000000003</v>
      </c>
      <c r="I133" s="245"/>
      <c r="J133" s="240"/>
      <c r="K133" s="240"/>
      <c r="L133" s="246"/>
      <c r="M133" s="247"/>
      <c r="N133" s="248"/>
      <c r="O133" s="248"/>
      <c r="P133" s="248"/>
      <c r="Q133" s="248"/>
      <c r="R133" s="248"/>
      <c r="S133" s="248"/>
      <c r="T133" s="249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0" t="s">
        <v>198</v>
      </c>
      <c r="AU133" s="250" t="s">
        <v>84</v>
      </c>
      <c r="AV133" s="13" t="s">
        <v>84</v>
      </c>
      <c r="AW133" s="13" t="s">
        <v>32</v>
      </c>
      <c r="AX133" s="13" t="s">
        <v>75</v>
      </c>
      <c r="AY133" s="250" t="s">
        <v>189</v>
      </c>
    </row>
    <row r="134" s="14" customFormat="1">
      <c r="A134" s="14"/>
      <c r="B134" s="251"/>
      <c r="C134" s="252"/>
      <c r="D134" s="241" t="s">
        <v>198</v>
      </c>
      <c r="E134" s="253" t="s">
        <v>1</v>
      </c>
      <c r="F134" s="254" t="s">
        <v>207</v>
      </c>
      <c r="G134" s="252"/>
      <c r="H134" s="253" t="s">
        <v>1</v>
      </c>
      <c r="I134" s="255"/>
      <c r="J134" s="252"/>
      <c r="K134" s="252"/>
      <c r="L134" s="256"/>
      <c r="M134" s="257"/>
      <c r="N134" s="258"/>
      <c r="O134" s="258"/>
      <c r="P134" s="258"/>
      <c r="Q134" s="258"/>
      <c r="R134" s="258"/>
      <c r="S134" s="258"/>
      <c r="T134" s="259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60" t="s">
        <v>198</v>
      </c>
      <c r="AU134" s="260" t="s">
        <v>84</v>
      </c>
      <c r="AV134" s="14" t="s">
        <v>82</v>
      </c>
      <c r="AW134" s="14" t="s">
        <v>32</v>
      </c>
      <c r="AX134" s="14" t="s">
        <v>75</v>
      </c>
      <c r="AY134" s="260" t="s">
        <v>189</v>
      </c>
    </row>
    <row r="135" s="13" customFormat="1">
      <c r="A135" s="13"/>
      <c r="B135" s="239"/>
      <c r="C135" s="240"/>
      <c r="D135" s="241" t="s">
        <v>198</v>
      </c>
      <c r="E135" s="242" t="s">
        <v>1</v>
      </c>
      <c r="F135" s="243" t="s">
        <v>418</v>
      </c>
      <c r="G135" s="240"/>
      <c r="H135" s="244">
        <v>1</v>
      </c>
      <c r="I135" s="245"/>
      <c r="J135" s="240"/>
      <c r="K135" s="240"/>
      <c r="L135" s="246"/>
      <c r="M135" s="247"/>
      <c r="N135" s="248"/>
      <c r="O135" s="248"/>
      <c r="P135" s="248"/>
      <c r="Q135" s="248"/>
      <c r="R135" s="248"/>
      <c r="S135" s="248"/>
      <c r="T135" s="249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0" t="s">
        <v>198</v>
      </c>
      <c r="AU135" s="250" t="s">
        <v>84</v>
      </c>
      <c r="AV135" s="13" t="s">
        <v>84</v>
      </c>
      <c r="AW135" s="13" t="s">
        <v>32</v>
      </c>
      <c r="AX135" s="13" t="s">
        <v>75</v>
      </c>
      <c r="AY135" s="250" t="s">
        <v>189</v>
      </c>
    </row>
    <row r="136" s="14" customFormat="1">
      <c r="A136" s="14"/>
      <c r="B136" s="251"/>
      <c r="C136" s="252"/>
      <c r="D136" s="241" t="s">
        <v>198</v>
      </c>
      <c r="E136" s="253" t="s">
        <v>1</v>
      </c>
      <c r="F136" s="254" t="s">
        <v>209</v>
      </c>
      <c r="G136" s="252"/>
      <c r="H136" s="253" t="s">
        <v>1</v>
      </c>
      <c r="I136" s="255"/>
      <c r="J136" s="252"/>
      <c r="K136" s="252"/>
      <c r="L136" s="256"/>
      <c r="M136" s="257"/>
      <c r="N136" s="258"/>
      <c r="O136" s="258"/>
      <c r="P136" s="258"/>
      <c r="Q136" s="258"/>
      <c r="R136" s="258"/>
      <c r="S136" s="258"/>
      <c r="T136" s="259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60" t="s">
        <v>198</v>
      </c>
      <c r="AU136" s="260" t="s">
        <v>84</v>
      </c>
      <c r="AV136" s="14" t="s">
        <v>82</v>
      </c>
      <c r="AW136" s="14" t="s">
        <v>32</v>
      </c>
      <c r="AX136" s="14" t="s">
        <v>75</v>
      </c>
      <c r="AY136" s="260" t="s">
        <v>189</v>
      </c>
    </row>
    <row r="137" s="13" customFormat="1">
      <c r="A137" s="13"/>
      <c r="B137" s="239"/>
      <c r="C137" s="240"/>
      <c r="D137" s="241" t="s">
        <v>198</v>
      </c>
      <c r="E137" s="242" t="s">
        <v>1</v>
      </c>
      <c r="F137" s="243" t="s">
        <v>419</v>
      </c>
      <c r="G137" s="240"/>
      <c r="H137" s="244">
        <v>3.5</v>
      </c>
      <c r="I137" s="245"/>
      <c r="J137" s="240"/>
      <c r="K137" s="240"/>
      <c r="L137" s="246"/>
      <c r="M137" s="247"/>
      <c r="N137" s="248"/>
      <c r="O137" s="248"/>
      <c r="P137" s="248"/>
      <c r="Q137" s="248"/>
      <c r="R137" s="248"/>
      <c r="S137" s="248"/>
      <c r="T137" s="249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0" t="s">
        <v>198</v>
      </c>
      <c r="AU137" s="250" t="s">
        <v>84</v>
      </c>
      <c r="AV137" s="13" t="s">
        <v>84</v>
      </c>
      <c r="AW137" s="13" t="s">
        <v>32</v>
      </c>
      <c r="AX137" s="13" t="s">
        <v>75</v>
      </c>
      <c r="AY137" s="250" t="s">
        <v>189</v>
      </c>
    </row>
    <row r="138" s="14" customFormat="1">
      <c r="A138" s="14"/>
      <c r="B138" s="251"/>
      <c r="C138" s="252"/>
      <c r="D138" s="241" t="s">
        <v>198</v>
      </c>
      <c r="E138" s="253" t="s">
        <v>1</v>
      </c>
      <c r="F138" s="254" t="s">
        <v>624</v>
      </c>
      <c r="G138" s="252"/>
      <c r="H138" s="253" t="s">
        <v>1</v>
      </c>
      <c r="I138" s="255"/>
      <c r="J138" s="252"/>
      <c r="K138" s="252"/>
      <c r="L138" s="256"/>
      <c r="M138" s="257"/>
      <c r="N138" s="258"/>
      <c r="O138" s="258"/>
      <c r="P138" s="258"/>
      <c r="Q138" s="258"/>
      <c r="R138" s="258"/>
      <c r="S138" s="258"/>
      <c r="T138" s="259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0" t="s">
        <v>198</v>
      </c>
      <c r="AU138" s="260" t="s">
        <v>84</v>
      </c>
      <c r="AV138" s="14" t="s">
        <v>82</v>
      </c>
      <c r="AW138" s="14" t="s">
        <v>32</v>
      </c>
      <c r="AX138" s="14" t="s">
        <v>75</v>
      </c>
      <c r="AY138" s="260" t="s">
        <v>189</v>
      </c>
    </row>
    <row r="139" s="13" customFormat="1">
      <c r="A139" s="13"/>
      <c r="B139" s="239"/>
      <c r="C139" s="240"/>
      <c r="D139" s="241" t="s">
        <v>198</v>
      </c>
      <c r="E139" s="242" t="s">
        <v>1</v>
      </c>
      <c r="F139" s="243" t="s">
        <v>353</v>
      </c>
      <c r="G139" s="240"/>
      <c r="H139" s="244">
        <v>2</v>
      </c>
      <c r="I139" s="245"/>
      <c r="J139" s="240"/>
      <c r="K139" s="240"/>
      <c r="L139" s="246"/>
      <c r="M139" s="247"/>
      <c r="N139" s="248"/>
      <c r="O139" s="248"/>
      <c r="P139" s="248"/>
      <c r="Q139" s="248"/>
      <c r="R139" s="248"/>
      <c r="S139" s="248"/>
      <c r="T139" s="249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0" t="s">
        <v>198</v>
      </c>
      <c r="AU139" s="250" t="s">
        <v>84</v>
      </c>
      <c r="AV139" s="13" t="s">
        <v>84</v>
      </c>
      <c r="AW139" s="13" t="s">
        <v>32</v>
      </c>
      <c r="AX139" s="13" t="s">
        <v>75</v>
      </c>
      <c r="AY139" s="250" t="s">
        <v>189</v>
      </c>
    </row>
    <row r="140" s="15" customFormat="1">
      <c r="A140" s="15"/>
      <c r="B140" s="261"/>
      <c r="C140" s="262"/>
      <c r="D140" s="241" t="s">
        <v>198</v>
      </c>
      <c r="E140" s="263" t="s">
        <v>1</v>
      </c>
      <c r="F140" s="264" t="s">
        <v>211</v>
      </c>
      <c r="G140" s="262"/>
      <c r="H140" s="265">
        <v>52.200000000000003</v>
      </c>
      <c r="I140" s="266"/>
      <c r="J140" s="262"/>
      <c r="K140" s="262"/>
      <c r="L140" s="267"/>
      <c r="M140" s="268"/>
      <c r="N140" s="269"/>
      <c r="O140" s="269"/>
      <c r="P140" s="269"/>
      <c r="Q140" s="269"/>
      <c r="R140" s="269"/>
      <c r="S140" s="269"/>
      <c r="T140" s="270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71" t="s">
        <v>198</v>
      </c>
      <c r="AU140" s="271" t="s">
        <v>84</v>
      </c>
      <c r="AV140" s="15" t="s">
        <v>196</v>
      </c>
      <c r="AW140" s="15" t="s">
        <v>32</v>
      </c>
      <c r="AX140" s="15" t="s">
        <v>82</v>
      </c>
      <c r="AY140" s="271" t="s">
        <v>189</v>
      </c>
    </row>
    <row r="141" s="2" customFormat="1" ht="24.15" customHeight="1">
      <c r="A141" s="39"/>
      <c r="B141" s="40"/>
      <c r="C141" s="227" t="s">
        <v>212</v>
      </c>
      <c r="D141" s="227" t="s">
        <v>191</v>
      </c>
      <c r="E141" s="228" t="s">
        <v>213</v>
      </c>
      <c r="F141" s="229" t="s">
        <v>214</v>
      </c>
      <c r="G141" s="230" t="s">
        <v>202</v>
      </c>
      <c r="H141" s="231">
        <v>32.799999999999997</v>
      </c>
      <c r="I141" s="232"/>
      <c r="J141" s="231">
        <f>ROUND(I141*H141,2)</f>
        <v>0</v>
      </c>
      <c r="K141" s="229" t="s">
        <v>195</v>
      </c>
      <c r="L141" s="45"/>
      <c r="M141" s="233" t="s">
        <v>1</v>
      </c>
      <c r="N141" s="234" t="s">
        <v>40</v>
      </c>
      <c r="O141" s="92"/>
      <c r="P141" s="235">
        <f>O141*H141</f>
        <v>0</v>
      </c>
      <c r="Q141" s="235">
        <v>0</v>
      </c>
      <c r="R141" s="235">
        <f>Q141*H141</f>
        <v>0</v>
      </c>
      <c r="S141" s="235">
        <v>0</v>
      </c>
      <c r="T141" s="236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7" t="s">
        <v>196</v>
      </c>
      <c r="AT141" s="237" t="s">
        <v>191</v>
      </c>
      <c r="AU141" s="237" t="s">
        <v>84</v>
      </c>
      <c r="AY141" s="18" t="s">
        <v>189</v>
      </c>
      <c r="BE141" s="238">
        <f>IF(N141="základní",J141,0)</f>
        <v>0</v>
      </c>
      <c r="BF141" s="238">
        <f>IF(N141="snížená",J141,0)</f>
        <v>0</v>
      </c>
      <c r="BG141" s="238">
        <f>IF(N141="zákl. přenesená",J141,0)</f>
        <v>0</v>
      </c>
      <c r="BH141" s="238">
        <f>IF(N141="sníž. přenesená",J141,0)</f>
        <v>0</v>
      </c>
      <c r="BI141" s="238">
        <f>IF(N141="nulová",J141,0)</f>
        <v>0</v>
      </c>
      <c r="BJ141" s="18" t="s">
        <v>82</v>
      </c>
      <c r="BK141" s="238">
        <f>ROUND(I141*H141,2)</f>
        <v>0</v>
      </c>
      <c r="BL141" s="18" t="s">
        <v>196</v>
      </c>
      <c r="BM141" s="237" t="s">
        <v>804</v>
      </c>
    </row>
    <row r="142" s="13" customFormat="1">
      <c r="A142" s="13"/>
      <c r="B142" s="239"/>
      <c r="C142" s="240"/>
      <c r="D142" s="241" t="s">
        <v>198</v>
      </c>
      <c r="E142" s="242" t="s">
        <v>1</v>
      </c>
      <c r="F142" s="243" t="s">
        <v>805</v>
      </c>
      <c r="G142" s="240"/>
      <c r="H142" s="244">
        <v>52.200000000000003</v>
      </c>
      <c r="I142" s="245"/>
      <c r="J142" s="240"/>
      <c r="K142" s="240"/>
      <c r="L142" s="246"/>
      <c r="M142" s="247"/>
      <c r="N142" s="248"/>
      <c r="O142" s="248"/>
      <c r="P142" s="248"/>
      <c r="Q142" s="248"/>
      <c r="R142" s="248"/>
      <c r="S142" s="248"/>
      <c r="T142" s="249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0" t="s">
        <v>198</v>
      </c>
      <c r="AU142" s="250" t="s">
        <v>84</v>
      </c>
      <c r="AV142" s="13" t="s">
        <v>84</v>
      </c>
      <c r="AW142" s="13" t="s">
        <v>32</v>
      </c>
      <c r="AX142" s="13" t="s">
        <v>75</v>
      </c>
      <c r="AY142" s="250" t="s">
        <v>189</v>
      </c>
    </row>
    <row r="143" s="14" customFormat="1">
      <c r="A143" s="14"/>
      <c r="B143" s="251"/>
      <c r="C143" s="252"/>
      <c r="D143" s="241" t="s">
        <v>198</v>
      </c>
      <c r="E143" s="253" t="s">
        <v>1</v>
      </c>
      <c r="F143" s="254" t="s">
        <v>217</v>
      </c>
      <c r="G143" s="252"/>
      <c r="H143" s="253" t="s">
        <v>1</v>
      </c>
      <c r="I143" s="255"/>
      <c r="J143" s="252"/>
      <c r="K143" s="252"/>
      <c r="L143" s="256"/>
      <c r="M143" s="257"/>
      <c r="N143" s="258"/>
      <c r="O143" s="258"/>
      <c r="P143" s="258"/>
      <c r="Q143" s="258"/>
      <c r="R143" s="258"/>
      <c r="S143" s="258"/>
      <c r="T143" s="259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0" t="s">
        <v>198</v>
      </c>
      <c r="AU143" s="260" t="s">
        <v>84</v>
      </c>
      <c r="AV143" s="14" t="s">
        <v>82</v>
      </c>
      <c r="AW143" s="14" t="s">
        <v>32</v>
      </c>
      <c r="AX143" s="14" t="s">
        <v>75</v>
      </c>
      <c r="AY143" s="260" t="s">
        <v>189</v>
      </c>
    </row>
    <row r="144" s="13" customFormat="1">
      <c r="A144" s="13"/>
      <c r="B144" s="239"/>
      <c r="C144" s="240"/>
      <c r="D144" s="241" t="s">
        <v>198</v>
      </c>
      <c r="E144" s="242" t="s">
        <v>1</v>
      </c>
      <c r="F144" s="243" t="s">
        <v>423</v>
      </c>
      <c r="G144" s="240"/>
      <c r="H144" s="244">
        <v>-4.0999999999999996</v>
      </c>
      <c r="I144" s="245"/>
      <c r="J144" s="240"/>
      <c r="K144" s="240"/>
      <c r="L144" s="246"/>
      <c r="M144" s="247"/>
      <c r="N144" s="248"/>
      <c r="O144" s="248"/>
      <c r="P144" s="248"/>
      <c r="Q144" s="248"/>
      <c r="R144" s="248"/>
      <c r="S144" s="248"/>
      <c r="T144" s="249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0" t="s">
        <v>198</v>
      </c>
      <c r="AU144" s="250" t="s">
        <v>84</v>
      </c>
      <c r="AV144" s="13" t="s">
        <v>84</v>
      </c>
      <c r="AW144" s="13" t="s">
        <v>32</v>
      </c>
      <c r="AX144" s="13" t="s">
        <v>75</v>
      </c>
      <c r="AY144" s="250" t="s">
        <v>189</v>
      </c>
    </row>
    <row r="145" s="14" customFormat="1">
      <c r="A145" s="14"/>
      <c r="B145" s="251"/>
      <c r="C145" s="252"/>
      <c r="D145" s="241" t="s">
        <v>198</v>
      </c>
      <c r="E145" s="253" t="s">
        <v>1</v>
      </c>
      <c r="F145" s="254" t="s">
        <v>219</v>
      </c>
      <c r="G145" s="252"/>
      <c r="H145" s="253" t="s">
        <v>1</v>
      </c>
      <c r="I145" s="255"/>
      <c r="J145" s="252"/>
      <c r="K145" s="252"/>
      <c r="L145" s="256"/>
      <c r="M145" s="257"/>
      <c r="N145" s="258"/>
      <c r="O145" s="258"/>
      <c r="P145" s="258"/>
      <c r="Q145" s="258"/>
      <c r="R145" s="258"/>
      <c r="S145" s="258"/>
      <c r="T145" s="259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0" t="s">
        <v>198</v>
      </c>
      <c r="AU145" s="260" t="s">
        <v>84</v>
      </c>
      <c r="AV145" s="14" t="s">
        <v>82</v>
      </c>
      <c r="AW145" s="14" t="s">
        <v>32</v>
      </c>
      <c r="AX145" s="14" t="s">
        <v>75</v>
      </c>
      <c r="AY145" s="260" t="s">
        <v>189</v>
      </c>
    </row>
    <row r="146" s="13" customFormat="1">
      <c r="A146" s="13"/>
      <c r="B146" s="239"/>
      <c r="C146" s="240"/>
      <c r="D146" s="241" t="s">
        <v>198</v>
      </c>
      <c r="E146" s="242" t="s">
        <v>1</v>
      </c>
      <c r="F146" s="243" t="s">
        <v>424</v>
      </c>
      <c r="G146" s="240"/>
      <c r="H146" s="244">
        <v>-12.300000000000001</v>
      </c>
      <c r="I146" s="245"/>
      <c r="J146" s="240"/>
      <c r="K146" s="240"/>
      <c r="L146" s="246"/>
      <c r="M146" s="247"/>
      <c r="N146" s="248"/>
      <c r="O146" s="248"/>
      <c r="P146" s="248"/>
      <c r="Q146" s="248"/>
      <c r="R146" s="248"/>
      <c r="S146" s="248"/>
      <c r="T146" s="249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0" t="s">
        <v>198</v>
      </c>
      <c r="AU146" s="250" t="s">
        <v>84</v>
      </c>
      <c r="AV146" s="13" t="s">
        <v>84</v>
      </c>
      <c r="AW146" s="13" t="s">
        <v>32</v>
      </c>
      <c r="AX146" s="13" t="s">
        <v>75</v>
      </c>
      <c r="AY146" s="250" t="s">
        <v>189</v>
      </c>
    </row>
    <row r="147" s="14" customFormat="1">
      <c r="A147" s="14"/>
      <c r="B147" s="251"/>
      <c r="C147" s="252"/>
      <c r="D147" s="241" t="s">
        <v>198</v>
      </c>
      <c r="E147" s="253" t="s">
        <v>1</v>
      </c>
      <c r="F147" s="254" t="s">
        <v>221</v>
      </c>
      <c r="G147" s="252"/>
      <c r="H147" s="253" t="s">
        <v>1</v>
      </c>
      <c r="I147" s="255"/>
      <c r="J147" s="252"/>
      <c r="K147" s="252"/>
      <c r="L147" s="256"/>
      <c r="M147" s="257"/>
      <c r="N147" s="258"/>
      <c r="O147" s="258"/>
      <c r="P147" s="258"/>
      <c r="Q147" s="258"/>
      <c r="R147" s="258"/>
      <c r="S147" s="258"/>
      <c r="T147" s="259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0" t="s">
        <v>198</v>
      </c>
      <c r="AU147" s="260" t="s">
        <v>84</v>
      </c>
      <c r="AV147" s="14" t="s">
        <v>82</v>
      </c>
      <c r="AW147" s="14" t="s">
        <v>32</v>
      </c>
      <c r="AX147" s="14" t="s">
        <v>75</v>
      </c>
      <c r="AY147" s="260" t="s">
        <v>189</v>
      </c>
    </row>
    <row r="148" s="13" customFormat="1">
      <c r="A148" s="13"/>
      <c r="B148" s="239"/>
      <c r="C148" s="240"/>
      <c r="D148" s="241" t="s">
        <v>198</v>
      </c>
      <c r="E148" s="242" t="s">
        <v>1</v>
      </c>
      <c r="F148" s="243" t="s">
        <v>425</v>
      </c>
      <c r="G148" s="240"/>
      <c r="H148" s="244">
        <v>-1</v>
      </c>
      <c r="I148" s="245"/>
      <c r="J148" s="240"/>
      <c r="K148" s="240"/>
      <c r="L148" s="246"/>
      <c r="M148" s="247"/>
      <c r="N148" s="248"/>
      <c r="O148" s="248"/>
      <c r="P148" s="248"/>
      <c r="Q148" s="248"/>
      <c r="R148" s="248"/>
      <c r="S148" s="248"/>
      <c r="T148" s="249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0" t="s">
        <v>198</v>
      </c>
      <c r="AU148" s="250" t="s">
        <v>84</v>
      </c>
      <c r="AV148" s="13" t="s">
        <v>84</v>
      </c>
      <c r="AW148" s="13" t="s">
        <v>32</v>
      </c>
      <c r="AX148" s="13" t="s">
        <v>75</v>
      </c>
      <c r="AY148" s="250" t="s">
        <v>189</v>
      </c>
    </row>
    <row r="149" s="14" customFormat="1">
      <c r="A149" s="14"/>
      <c r="B149" s="251"/>
      <c r="C149" s="252"/>
      <c r="D149" s="241" t="s">
        <v>198</v>
      </c>
      <c r="E149" s="253" t="s">
        <v>1</v>
      </c>
      <c r="F149" s="254" t="s">
        <v>629</v>
      </c>
      <c r="G149" s="252"/>
      <c r="H149" s="253" t="s">
        <v>1</v>
      </c>
      <c r="I149" s="255"/>
      <c r="J149" s="252"/>
      <c r="K149" s="252"/>
      <c r="L149" s="256"/>
      <c r="M149" s="257"/>
      <c r="N149" s="258"/>
      <c r="O149" s="258"/>
      <c r="P149" s="258"/>
      <c r="Q149" s="258"/>
      <c r="R149" s="258"/>
      <c r="S149" s="258"/>
      <c r="T149" s="259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0" t="s">
        <v>198</v>
      </c>
      <c r="AU149" s="260" t="s">
        <v>84</v>
      </c>
      <c r="AV149" s="14" t="s">
        <v>82</v>
      </c>
      <c r="AW149" s="14" t="s">
        <v>32</v>
      </c>
      <c r="AX149" s="14" t="s">
        <v>75</v>
      </c>
      <c r="AY149" s="260" t="s">
        <v>189</v>
      </c>
    </row>
    <row r="150" s="13" customFormat="1">
      <c r="A150" s="13"/>
      <c r="B150" s="239"/>
      <c r="C150" s="240"/>
      <c r="D150" s="241" t="s">
        <v>198</v>
      </c>
      <c r="E150" s="242" t="s">
        <v>1</v>
      </c>
      <c r="F150" s="243" t="s">
        <v>317</v>
      </c>
      <c r="G150" s="240"/>
      <c r="H150" s="244">
        <v>-2</v>
      </c>
      <c r="I150" s="245"/>
      <c r="J150" s="240"/>
      <c r="K150" s="240"/>
      <c r="L150" s="246"/>
      <c r="M150" s="247"/>
      <c r="N150" s="248"/>
      <c r="O150" s="248"/>
      <c r="P150" s="248"/>
      <c r="Q150" s="248"/>
      <c r="R150" s="248"/>
      <c r="S150" s="248"/>
      <c r="T150" s="249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0" t="s">
        <v>198</v>
      </c>
      <c r="AU150" s="250" t="s">
        <v>84</v>
      </c>
      <c r="AV150" s="13" t="s">
        <v>84</v>
      </c>
      <c r="AW150" s="13" t="s">
        <v>32</v>
      </c>
      <c r="AX150" s="13" t="s">
        <v>75</v>
      </c>
      <c r="AY150" s="250" t="s">
        <v>189</v>
      </c>
    </row>
    <row r="151" s="16" customFormat="1">
      <c r="A151" s="16"/>
      <c r="B151" s="272"/>
      <c r="C151" s="273"/>
      <c r="D151" s="241" t="s">
        <v>198</v>
      </c>
      <c r="E151" s="274" t="s">
        <v>1</v>
      </c>
      <c r="F151" s="275" t="s">
        <v>223</v>
      </c>
      <c r="G151" s="273"/>
      <c r="H151" s="276">
        <v>32.799999999999997</v>
      </c>
      <c r="I151" s="277"/>
      <c r="J151" s="273"/>
      <c r="K151" s="273"/>
      <c r="L151" s="278"/>
      <c r="M151" s="279"/>
      <c r="N151" s="280"/>
      <c r="O151" s="280"/>
      <c r="P151" s="280"/>
      <c r="Q151" s="280"/>
      <c r="R151" s="280"/>
      <c r="S151" s="280"/>
      <c r="T151" s="281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T151" s="282" t="s">
        <v>198</v>
      </c>
      <c r="AU151" s="282" t="s">
        <v>84</v>
      </c>
      <c r="AV151" s="16" t="s">
        <v>212</v>
      </c>
      <c r="AW151" s="16" t="s">
        <v>32</v>
      </c>
      <c r="AX151" s="16" t="s">
        <v>75</v>
      </c>
      <c r="AY151" s="282" t="s">
        <v>189</v>
      </c>
    </row>
    <row r="152" s="14" customFormat="1">
      <c r="A152" s="14"/>
      <c r="B152" s="251"/>
      <c r="C152" s="252"/>
      <c r="D152" s="241" t="s">
        <v>198</v>
      </c>
      <c r="E152" s="253" t="s">
        <v>1</v>
      </c>
      <c r="F152" s="254" t="s">
        <v>426</v>
      </c>
      <c r="G152" s="252"/>
      <c r="H152" s="253" t="s">
        <v>1</v>
      </c>
      <c r="I152" s="255"/>
      <c r="J152" s="252"/>
      <c r="K152" s="252"/>
      <c r="L152" s="256"/>
      <c r="M152" s="257"/>
      <c r="N152" s="258"/>
      <c r="O152" s="258"/>
      <c r="P152" s="258"/>
      <c r="Q152" s="258"/>
      <c r="R152" s="258"/>
      <c r="S152" s="258"/>
      <c r="T152" s="259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0" t="s">
        <v>198</v>
      </c>
      <c r="AU152" s="260" t="s">
        <v>84</v>
      </c>
      <c r="AV152" s="14" t="s">
        <v>82</v>
      </c>
      <c r="AW152" s="14" t="s">
        <v>32</v>
      </c>
      <c r="AX152" s="14" t="s">
        <v>75</v>
      </c>
      <c r="AY152" s="260" t="s">
        <v>189</v>
      </c>
    </row>
    <row r="153" s="15" customFormat="1">
      <c r="A153" s="15"/>
      <c r="B153" s="261"/>
      <c r="C153" s="262"/>
      <c r="D153" s="241" t="s">
        <v>198</v>
      </c>
      <c r="E153" s="263" t="s">
        <v>1</v>
      </c>
      <c r="F153" s="264" t="s">
        <v>211</v>
      </c>
      <c r="G153" s="262"/>
      <c r="H153" s="265">
        <v>32.799999999999997</v>
      </c>
      <c r="I153" s="266"/>
      <c r="J153" s="262"/>
      <c r="K153" s="262"/>
      <c r="L153" s="267"/>
      <c r="M153" s="268"/>
      <c r="N153" s="269"/>
      <c r="O153" s="269"/>
      <c r="P153" s="269"/>
      <c r="Q153" s="269"/>
      <c r="R153" s="269"/>
      <c r="S153" s="269"/>
      <c r="T153" s="270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71" t="s">
        <v>198</v>
      </c>
      <c r="AU153" s="271" t="s">
        <v>84</v>
      </c>
      <c r="AV153" s="15" t="s">
        <v>196</v>
      </c>
      <c r="AW153" s="15" t="s">
        <v>32</v>
      </c>
      <c r="AX153" s="15" t="s">
        <v>82</v>
      </c>
      <c r="AY153" s="271" t="s">
        <v>189</v>
      </c>
    </row>
    <row r="154" s="2" customFormat="1" ht="16.5" customHeight="1">
      <c r="A154" s="39"/>
      <c r="B154" s="40"/>
      <c r="C154" s="227" t="s">
        <v>196</v>
      </c>
      <c r="D154" s="227" t="s">
        <v>191</v>
      </c>
      <c r="E154" s="228" t="s">
        <v>225</v>
      </c>
      <c r="F154" s="229" t="s">
        <v>226</v>
      </c>
      <c r="G154" s="230" t="s">
        <v>202</v>
      </c>
      <c r="H154" s="231">
        <v>12.300000000000001</v>
      </c>
      <c r="I154" s="232"/>
      <c r="J154" s="231">
        <f>ROUND(I154*H154,2)</f>
        <v>0</v>
      </c>
      <c r="K154" s="229" t="s">
        <v>195</v>
      </c>
      <c r="L154" s="45"/>
      <c r="M154" s="233" t="s">
        <v>1</v>
      </c>
      <c r="N154" s="234" t="s">
        <v>40</v>
      </c>
      <c r="O154" s="92"/>
      <c r="P154" s="235">
        <f>O154*H154</f>
        <v>0</v>
      </c>
      <c r="Q154" s="235">
        <v>0</v>
      </c>
      <c r="R154" s="235">
        <f>Q154*H154</f>
        <v>0</v>
      </c>
      <c r="S154" s="235">
        <v>0</v>
      </c>
      <c r="T154" s="236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7" t="s">
        <v>196</v>
      </c>
      <c r="AT154" s="237" t="s">
        <v>191</v>
      </c>
      <c r="AU154" s="237" t="s">
        <v>84</v>
      </c>
      <c r="AY154" s="18" t="s">
        <v>189</v>
      </c>
      <c r="BE154" s="238">
        <f>IF(N154="základní",J154,0)</f>
        <v>0</v>
      </c>
      <c r="BF154" s="238">
        <f>IF(N154="snížená",J154,0)</f>
        <v>0</v>
      </c>
      <c r="BG154" s="238">
        <f>IF(N154="zákl. přenesená",J154,0)</f>
        <v>0</v>
      </c>
      <c r="BH154" s="238">
        <f>IF(N154="sníž. přenesená",J154,0)</f>
        <v>0</v>
      </c>
      <c r="BI154" s="238">
        <f>IF(N154="nulová",J154,0)</f>
        <v>0</v>
      </c>
      <c r="BJ154" s="18" t="s">
        <v>82</v>
      </c>
      <c r="BK154" s="238">
        <f>ROUND(I154*H154,2)</f>
        <v>0</v>
      </c>
      <c r="BL154" s="18" t="s">
        <v>196</v>
      </c>
      <c r="BM154" s="237" t="s">
        <v>806</v>
      </c>
    </row>
    <row r="155" s="14" customFormat="1">
      <c r="A155" s="14"/>
      <c r="B155" s="251"/>
      <c r="C155" s="252"/>
      <c r="D155" s="241" t="s">
        <v>198</v>
      </c>
      <c r="E155" s="253" t="s">
        <v>1</v>
      </c>
      <c r="F155" s="254" t="s">
        <v>228</v>
      </c>
      <c r="G155" s="252"/>
      <c r="H155" s="253" t="s">
        <v>1</v>
      </c>
      <c r="I155" s="255"/>
      <c r="J155" s="252"/>
      <c r="K155" s="252"/>
      <c r="L155" s="256"/>
      <c r="M155" s="257"/>
      <c r="N155" s="258"/>
      <c r="O155" s="258"/>
      <c r="P155" s="258"/>
      <c r="Q155" s="258"/>
      <c r="R155" s="258"/>
      <c r="S155" s="258"/>
      <c r="T155" s="259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0" t="s">
        <v>198</v>
      </c>
      <c r="AU155" s="260" t="s">
        <v>84</v>
      </c>
      <c r="AV155" s="14" t="s">
        <v>82</v>
      </c>
      <c r="AW155" s="14" t="s">
        <v>32</v>
      </c>
      <c r="AX155" s="14" t="s">
        <v>75</v>
      </c>
      <c r="AY155" s="260" t="s">
        <v>189</v>
      </c>
    </row>
    <row r="156" s="13" customFormat="1">
      <c r="A156" s="13"/>
      <c r="B156" s="239"/>
      <c r="C156" s="240"/>
      <c r="D156" s="241" t="s">
        <v>198</v>
      </c>
      <c r="E156" s="242" t="s">
        <v>1</v>
      </c>
      <c r="F156" s="243" t="s">
        <v>428</v>
      </c>
      <c r="G156" s="240"/>
      <c r="H156" s="244">
        <v>12.300000000000001</v>
      </c>
      <c r="I156" s="245"/>
      <c r="J156" s="240"/>
      <c r="K156" s="240"/>
      <c r="L156" s="246"/>
      <c r="M156" s="247"/>
      <c r="N156" s="248"/>
      <c r="O156" s="248"/>
      <c r="P156" s="248"/>
      <c r="Q156" s="248"/>
      <c r="R156" s="248"/>
      <c r="S156" s="248"/>
      <c r="T156" s="249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0" t="s">
        <v>198</v>
      </c>
      <c r="AU156" s="250" t="s">
        <v>84</v>
      </c>
      <c r="AV156" s="13" t="s">
        <v>84</v>
      </c>
      <c r="AW156" s="13" t="s">
        <v>32</v>
      </c>
      <c r="AX156" s="13" t="s">
        <v>82</v>
      </c>
      <c r="AY156" s="250" t="s">
        <v>189</v>
      </c>
    </row>
    <row r="157" s="2" customFormat="1" ht="16.5" customHeight="1">
      <c r="A157" s="39"/>
      <c r="B157" s="40"/>
      <c r="C157" s="283" t="s">
        <v>230</v>
      </c>
      <c r="D157" s="283" t="s">
        <v>231</v>
      </c>
      <c r="E157" s="284" t="s">
        <v>232</v>
      </c>
      <c r="F157" s="285" t="s">
        <v>233</v>
      </c>
      <c r="G157" s="286" t="s">
        <v>234</v>
      </c>
      <c r="H157" s="287">
        <v>23.399999999999999</v>
      </c>
      <c r="I157" s="288"/>
      <c r="J157" s="287">
        <f>ROUND(I157*H157,2)</f>
        <v>0</v>
      </c>
      <c r="K157" s="285" t="s">
        <v>195</v>
      </c>
      <c r="L157" s="289"/>
      <c r="M157" s="290" t="s">
        <v>1</v>
      </c>
      <c r="N157" s="291" t="s">
        <v>40</v>
      </c>
      <c r="O157" s="92"/>
      <c r="P157" s="235">
        <f>O157*H157</f>
        <v>0</v>
      </c>
      <c r="Q157" s="235">
        <v>0</v>
      </c>
      <c r="R157" s="235">
        <f>Q157*H157</f>
        <v>0</v>
      </c>
      <c r="S157" s="235">
        <v>0</v>
      </c>
      <c r="T157" s="236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7" t="s">
        <v>235</v>
      </c>
      <c r="AT157" s="237" t="s">
        <v>231</v>
      </c>
      <c r="AU157" s="237" t="s">
        <v>84</v>
      </c>
      <c r="AY157" s="18" t="s">
        <v>189</v>
      </c>
      <c r="BE157" s="238">
        <f>IF(N157="základní",J157,0)</f>
        <v>0</v>
      </c>
      <c r="BF157" s="238">
        <f>IF(N157="snížená",J157,0)</f>
        <v>0</v>
      </c>
      <c r="BG157" s="238">
        <f>IF(N157="zákl. přenesená",J157,0)</f>
        <v>0</v>
      </c>
      <c r="BH157" s="238">
        <f>IF(N157="sníž. přenesená",J157,0)</f>
        <v>0</v>
      </c>
      <c r="BI157" s="238">
        <f>IF(N157="nulová",J157,0)</f>
        <v>0</v>
      </c>
      <c r="BJ157" s="18" t="s">
        <v>82</v>
      </c>
      <c r="BK157" s="238">
        <f>ROUND(I157*H157,2)</f>
        <v>0</v>
      </c>
      <c r="BL157" s="18" t="s">
        <v>196</v>
      </c>
      <c r="BM157" s="237" t="s">
        <v>807</v>
      </c>
    </row>
    <row r="158" s="13" customFormat="1">
      <c r="A158" s="13"/>
      <c r="B158" s="239"/>
      <c r="C158" s="240"/>
      <c r="D158" s="241" t="s">
        <v>198</v>
      </c>
      <c r="E158" s="242" t="s">
        <v>1</v>
      </c>
      <c r="F158" s="243" t="s">
        <v>430</v>
      </c>
      <c r="G158" s="240"/>
      <c r="H158" s="244">
        <v>23.399999999999999</v>
      </c>
      <c r="I158" s="245"/>
      <c r="J158" s="240"/>
      <c r="K158" s="240"/>
      <c r="L158" s="246"/>
      <c r="M158" s="247"/>
      <c r="N158" s="248"/>
      <c r="O158" s="248"/>
      <c r="P158" s="248"/>
      <c r="Q158" s="248"/>
      <c r="R158" s="248"/>
      <c r="S158" s="248"/>
      <c r="T158" s="249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0" t="s">
        <v>198</v>
      </c>
      <c r="AU158" s="250" t="s">
        <v>84</v>
      </c>
      <c r="AV158" s="13" t="s">
        <v>84</v>
      </c>
      <c r="AW158" s="13" t="s">
        <v>32</v>
      </c>
      <c r="AX158" s="13" t="s">
        <v>82</v>
      </c>
      <c r="AY158" s="250" t="s">
        <v>189</v>
      </c>
    </row>
    <row r="159" s="2" customFormat="1" ht="37.8" customHeight="1">
      <c r="A159" s="39"/>
      <c r="B159" s="40"/>
      <c r="C159" s="227" t="s">
        <v>239</v>
      </c>
      <c r="D159" s="227" t="s">
        <v>191</v>
      </c>
      <c r="E159" s="228" t="s">
        <v>323</v>
      </c>
      <c r="F159" s="229" t="s">
        <v>324</v>
      </c>
      <c r="G159" s="230" t="s">
        <v>202</v>
      </c>
      <c r="H159" s="231">
        <v>19.399999999999999</v>
      </c>
      <c r="I159" s="232"/>
      <c r="J159" s="231">
        <f>ROUND(I159*H159,2)</f>
        <v>0</v>
      </c>
      <c r="K159" s="229" t="s">
        <v>195</v>
      </c>
      <c r="L159" s="45"/>
      <c r="M159" s="233" t="s">
        <v>1</v>
      </c>
      <c r="N159" s="234" t="s">
        <v>40</v>
      </c>
      <c r="O159" s="92"/>
      <c r="P159" s="235">
        <f>O159*H159</f>
        <v>0</v>
      </c>
      <c r="Q159" s="235">
        <v>0</v>
      </c>
      <c r="R159" s="235">
        <f>Q159*H159</f>
        <v>0</v>
      </c>
      <c r="S159" s="235">
        <v>0</v>
      </c>
      <c r="T159" s="236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7" t="s">
        <v>196</v>
      </c>
      <c r="AT159" s="237" t="s">
        <v>191</v>
      </c>
      <c r="AU159" s="237" t="s">
        <v>84</v>
      </c>
      <c r="AY159" s="18" t="s">
        <v>189</v>
      </c>
      <c r="BE159" s="238">
        <f>IF(N159="základní",J159,0)</f>
        <v>0</v>
      </c>
      <c r="BF159" s="238">
        <f>IF(N159="snížená",J159,0)</f>
        <v>0</v>
      </c>
      <c r="BG159" s="238">
        <f>IF(N159="zákl. přenesená",J159,0)</f>
        <v>0</v>
      </c>
      <c r="BH159" s="238">
        <f>IF(N159="sníž. přenesená",J159,0)</f>
        <v>0</v>
      </c>
      <c r="BI159" s="238">
        <f>IF(N159="nulová",J159,0)</f>
        <v>0</v>
      </c>
      <c r="BJ159" s="18" t="s">
        <v>82</v>
      </c>
      <c r="BK159" s="238">
        <f>ROUND(I159*H159,2)</f>
        <v>0</v>
      </c>
      <c r="BL159" s="18" t="s">
        <v>196</v>
      </c>
      <c r="BM159" s="237" t="s">
        <v>808</v>
      </c>
    </row>
    <row r="160" s="14" customFormat="1">
      <c r="A160" s="14"/>
      <c r="B160" s="251"/>
      <c r="C160" s="252"/>
      <c r="D160" s="241" t="s">
        <v>198</v>
      </c>
      <c r="E160" s="253" t="s">
        <v>1</v>
      </c>
      <c r="F160" s="254" t="s">
        <v>243</v>
      </c>
      <c r="G160" s="252"/>
      <c r="H160" s="253" t="s">
        <v>1</v>
      </c>
      <c r="I160" s="255"/>
      <c r="J160" s="252"/>
      <c r="K160" s="252"/>
      <c r="L160" s="256"/>
      <c r="M160" s="257"/>
      <c r="N160" s="258"/>
      <c r="O160" s="258"/>
      <c r="P160" s="258"/>
      <c r="Q160" s="258"/>
      <c r="R160" s="258"/>
      <c r="S160" s="258"/>
      <c r="T160" s="259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0" t="s">
        <v>198</v>
      </c>
      <c r="AU160" s="260" t="s">
        <v>84</v>
      </c>
      <c r="AV160" s="14" t="s">
        <v>82</v>
      </c>
      <c r="AW160" s="14" t="s">
        <v>32</v>
      </c>
      <c r="AX160" s="14" t="s">
        <v>75</v>
      </c>
      <c r="AY160" s="260" t="s">
        <v>189</v>
      </c>
    </row>
    <row r="161" s="13" customFormat="1">
      <c r="A161" s="13"/>
      <c r="B161" s="239"/>
      <c r="C161" s="240"/>
      <c r="D161" s="241" t="s">
        <v>198</v>
      </c>
      <c r="E161" s="242" t="s">
        <v>1</v>
      </c>
      <c r="F161" s="243" t="s">
        <v>432</v>
      </c>
      <c r="G161" s="240"/>
      <c r="H161" s="244">
        <v>19.399999999999999</v>
      </c>
      <c r="I161" s="245"/>
      <c r="J161" s="240"/>
      <c r="K161" s="240"/>
      <c r="L161" s="246"/>
      <c r="M161" s="247"/>
      <c r="N161" s="248"/>
      <c r="O161" s="248"/>
      <c r="P161" s="248"/>
      <c r="Q161" s="248"/>
      <c r="R161" s="248"/>
      <c r="S161" s="248"/>
      <c r="T161" s="249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0" t="s">
        <v>198</v>
      </c>
      <c r="AU161" s="250" t="s">
        <v>84</v>
      </c>
      <c r="AV161" s="13" t="s">
        <v>84</v>
      </c>
      <c r="AW161" s="13" t="s">
        <v>32</v>
      </c>
      <c r="AX161" s="13" t="s">
        <v>82</v>
      </c>
      <c r="AY161" s="250" t="s">
        <v>189</v>
      </c>
    </row>
    <row r="162" s="2" customFormat="1" ht="33" customHeight="1">
      <c r="A162" s="39"/>
      <c r="B162" s="40"/>
      <c r="C162" s="227" t="s">
        <v>245</v>
      </c>
      <c r="D162" s="227" t="s">
        <v>191</v>
      </c>
      <c r="E162" s="228" t="s">
        <v>246</v>
      </c>
      <c r="F162" s="229" t="s">
        <v>247</v>
      </c>
      <c r="G162" s="230" t="s">
        <v>234</v>
      </c>
      <c r="H162" s="231">
        <v>31</v>
      </c>
      <c r="I162" s="232"/>
      <c r="J162" s="231">
        <f>ROUND(I162*H162,2)</f>
        <v>0</v>
      </c>
      <c r="K162" s="229" t="s">
        <v>195</v>
      </c>
      <c r="L162" s="45"/>
      <c r="M162" s="233" t="s">
        <v>1</v>
      </c>
      <c r="N162" s="234" t="s">
        <v>40</v>
      </c>
      <c r="O162" s="92"/>
      <c r="P162" s="235">
        <f>O162*H162</f>
        <v>0</v>
      </c>
      <c r="Q162" s="235">
        <v>0</v>
      </c>
      <c r="R162" s="235">
        <f>Q162*H162</f>
        <v>0</v>
      </c>
      <c r="S162" s="235">
        <v>0</v>
      </c>
      <c r="T162" s="236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7" t="s">
        <v>196</v>
      </c>
      <c r="AT162" s="237" t="s">
        <v>191</v>
      </c>
      <c r="AU162" s="237" t="s">
        <v>84</v>
      </c>
      <c r="AY162" s="18" t="s">
        <v>189</v>
      </c>
      <c r="BE162" s="238">
        <f>IF(N162="základní",J162,0)</f>
        <v>0</v>
      </c>
      <c r="BF162" s="238">
        <f>IF(N162="snížená",J162,0)</f>
        <v>0</v>
      </c>
      <c r="BG162" s="238">
        <f>IF(N162="zákl. přenesená",J162,0)</f>
        <v>0</v>
      </c>
      <c r="BH162" s="238">
        <f>IF(N162="sníž. přenesená",J162,0)</f>
        <v>0</v>
      </c>
      <c r="BI162" s="238">
        <f>IF(N162="nulová",J162,0)</f>
        <v>0</v>
      </c>
      <c r="BJ162" s="18" t="s">
        <v>82</v>
      </c>
      <c r="BK162" s="238">
        <f>ROUND(I162*H162,2)</f>
        <v>0</v>
      </c>
      <c r="BL162" s="18" t="s">
        <v>196</v>
      </c>
      <c r="BM162" s="237" t="s">
        <v>809</v>
      </c>
    </row>
    <row r="163" s="13" customFormat="1">
      <c r="A163" s="13"/>
      <c r="B163" s="239"/>
      <c r="C163" s="240"/>
      <c r="D163" s="241" t="s">
        <v>198</v>
      </c>
      <c r="E163" s="242" t="s">
        <v>1</v>
      </c>
      <c r="F163" s="243" t="s">
        <v>434</v>
      </c>
      <c r="G163" s="240"/>
      <c r="H163" s="244">
        <v>31</v>
      </c>
      <c r="I163" s="245"/>
      <c r="J163" s="240"/>
      <c r="K163" s="240"/>
      <c r="L163" s="246"/>
      <c r="M163" s="247"/>
      <c r="N163" s="248"/>
      <c r="O163" s="248"/>
      <c r="P163" s="248"/>
      <c r="Q163" s="248"/>
      <c r="R163" s="248"/>
      <c r="S163" s="248"/>
      <c r="T163" s="249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0" t="s">
        <v>198</v>
      </c>
      <c r="AU163" s="250" t="s">
        <v>84</v>
      </c>
      <c r="AV163" s="13" t="s">
        <v>84</v>
      </c>
      <c r="AW163" s="13" t="s">
        <v>32</v>
      </c>
      <c r="AX163" s="13" t="s">
        <v>82</v>
      </c>
      <c r="AY163" s="250" t="s">
        <v>189</v>
      </c>
    </row>
    <row r="164" s="2" customFormat="1" ht="16.5" customHeight="1">
      <c r="A164" s="39"/>
      <c r="B164" s="40"/>
      <c r="C164" s="227" t="s">
        <v>235</v>
      </c>
      <c r="D164" s="227" t="s">
        <v>191</v>
      </c>
      <c r="E164" s="228" t="s">
        <v>250</v>
      </c>
      <c r="F164" s="229" t="s">
        <v>251</v>
      </c>
      <c r="G164" s="230" t="s">
        <v>252</v>
      </c>
      <c r="H164" s="231">
        <v>2</v>
      </c>
      <c r="I164" s="232"/>
      <c r="J164" s="231">
        <f>ROUND(I164*H164,2)</f>
        <v>0</v>
      </c>
      <c r="K164" s="229" t="s">
        <v>1</v>
      </c>
      <c r="L164" s="45"/>
      <c r="M164" s="233" t="s">
        <v>1</v>
      </c>
      <c r="N164" s="234" t="s">
        <v>40</v>
      </c>
      <c r="O164" s="92"/>
      <c r="P164" s="235">
        <f>O164*H164</f>
        <v>0</v>
      </c>
      <c r="Q164" s="235">
        <v>0</v>
      </c>
      <c r="R164" s="235">
        <f>Q164*H164</f>
        <v>0</v>
      </c>
      <c r="S164" s="235">
        <v>0</v>
      </c>
      <c r="T164" s="236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7" t="s">
        <v>196</v>
      </c>
      <c r="AT164" s="237" t="s">
        <v>191</v>
      </c>
      <c r="AU164" s="237" t="s">
        <v>84</v>
      </c>
      <c r="AY164" s="18" t="s">
        <v>189</v>
      </c>
      <c r="BE164" s="238">
        <f>IF(N164="základní",J164,0)</f>
        <v>0</v>
      </c>
      <c r="BF164" s="238">
        <f>IF(N164="snížená",J164,0)</f>
        <v>0</v>
      </c>
      <c r="BG164" s="238">
        <f>IF(N164="zákl. přenesená",J164,0)</f>
        <v>0</v>
      </c>
      <c r="BH164" s="238">
        <f>IF(N164="sníž. přenesená",J164,0)</f>
        <v>0</v>
      </c>
      <c r="BI164" s="238">
        <f>IF(N164="nulová",J164,0)</f>
        <v>0</v>
      </c>
      <c r="BJ164" s="18" t="s">
        <v>82</v>
      </c>
      <c r="BK164" s="238">
        <f>ROUND(I164*H164,2)</f>
        <v>0</v>
      </c>
      <c r="BL164" s="18" t="s">
        <v>196</v>
      </c>
      <c r="BM164" s="237" t="s">
        <v>810</v>
      </c>
    </row>
    <row r="165" s="14" customFormat="1">
      <c r="A165" s="14"/>
      <c r="B165" s="251"/>
      <c r="C165" s="252"/>
      <c r="D165" s="241" t="s">
        <v>198</v>
      </c>
      <c r="E165" s="253" t="s">
        <v>1</v>
      </c>
      <c r="F165" s="254" t="s">
        <v>254</v>
      </c>
      <c r="G165" s="252"/>
      <c r="H165" s="253" t="s">
        <v>1</v>
      </c>
      <c r="I165" s="255"/>
      <c r="J165" s="252"/>
      <c r="K165" s="252"/>
      <c r="L165" s="256"/>
      <c r="M165" s="257"/>
      <c r="N165" s="258"/>
      <c r="O165" s="258"/>
      <c r="P165" s="258"/>
      <c r="Q165" s="258"/>
      <c r="R165" s="258"/>
      <c r="S165" s="258"/>
      <c r="T165" s="259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0" t="s">
        <v>198</v>
      </c>
      <c r="AU165" s="260" t="s">
        <v>84</v>
      </c>
      <c r="AV165" s="14" t="s">
        <v>82</v>
      </c>
      <c r="AW165" s="14" t="s">
        <v>32</v>
      </c>
      <c r="AX165" s="14" t="s">
        <v>75</v>
      </c>
      <c r="AY165" s="260" t="s">
        <v>189</v>
      </c>
    </row>
    <row r="166" s="13" customFormat="1">
      <c r="A166" s="13"/>
      <c r="B166" s="239"/>
      <c r="C166" s="240"/>
      <c r="D166" s="241" t="s">
        <v>198</v>
      </c>
      <c r="E166" s="242" t="s">
        <v>1</v>
      </c>
      <c r="F166" s="243" t="s">
        <v>330</v>
      </c>
      <c r="G166" s="240"/>
      <c r="H166" s="244">
        <v>2</v>
      </c>
      <c r="I166" s="245"/>
      <c r="J166" s="240"/>
      <c r="K166" s="240"/>
      <c r="L166" s="246"/>
      <c r="M166" s="247"/>
      <c r="N166" s="248"/>
      <c r="O166" s="248"/>
      <c r="P166" s="248"/>
      <c r="Q166" s="248"/>
      <c r="R166" s="248"/>
      <c r="S166" s="248"/>
      <c r="T166" s="249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0" t="s">
        <v>198</v>
      </c>
      <c r="AU166" s="250" t="s">
        <v>84</v>
      </c>
      <c r="AV166" s="13" t="s">
        <v>84</v>
      </c>
      <c r="AW166" s="13" t="s">
        <v>32</v>
      </c>
      <c r="AX166" s="13" t="s">
        <v>82</v>
      </c>
      <c r="AY166" s="250" t="s">
        <v>189</v>
      </c>
    </row>
    <row r="167" s="12" customFormat="1" ht="22.8" customHeight="1">
      <c r="A167" s="12"/>
      <c r="B167" s="211"/>
      <c r="C167" s="212"/>
      <c r="D167" s="213" t="s">
        <v>74</v>
      </c>
      <c r="E167" s="225" t="s">
        <v>196</v>
      </c>
      <c r="F167" s="225" t="s">
        <v>256</v>
      </c>
      <c r="G167" s="212"/>
      <c r="H167" s="212"/>
      <c r="I167" s="215"/>
      <c r="J167" s="226">
        <f>BK167</f>
        <v>0</v>
      </c>
      <c r="K167" s="212"/>
      <c r="L167" s="217"/>
      <c r="M167" s="218"/>
      <c r="N167" s="219"/>
      <c r="O167" s="219"/>
      <c r="P167" s="220">
        <f>SUM(P168:P186)</f>
        <v>0</v>
      </c>
      <c r="Q167" s="219"/>
      <c r="R167" s="220">
        <f>SUM(R168:R186)</f>
        <v>8.2292819999999995</v>
      </c>
      <c r="S167" s="219"/>
      <c r="T167" s="221">
        <f>SUM(T168:T186)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22" t="s">
        <v>82</v>
      </c>
      <c r="AT167" s="223" t="s">
        <v>74</v>
      </c>
      <c r="AU167" s="223" t="s">
        <v>82</v>
      </c>
      <c r="AY167" s="222" t="s">
        <v>189</v>
      </c>
      <c r="BK167" s="224">
        <f>SUM(BK168:BK186)</f>
        <v>0</v>
      </c>
    </row>
    <row r="168" s="2" customFormat="1" ht="24.15" customHeight="1">
      <c r="A168" s="39"/>
      <c r="B168" s="40"/>
      <c r="C168" s="227" t="s">
        <v>257</v>
      </c>
      <c r="D168" s="227" t="s">
        <v>191</v>
      </c>
      <c r="E168" s="228" t="s">
        <v>258</v>
      </c>
      <c r="F168" s="229" t="s">
        <v>259</v>
      </c>
      <c r="G168" s="230" t="s">
        <v>202</v>
      </c>
      <c r="H168" s="231">
        <v>4.0999999999999996</v>
      </c>
      <c r="I168" s="232"/>
      <c r="J168" s="231">
        <f>ROUND(I168*H168,2)</f>
        <v>0</v>
      </c>
      <c r="K168" s="229" t="s">
        <v>195</v>
      </c>
      <c r="L168" s="45"/>
      <c r="M168" s="233" t="s">
        <v>1</v>
      </c>
      <c r="N168" s="234" t="s">
        <v>40</v>
      </c>
      <c r="O168" s="92"/>
      <c r="P168" s="235">
        <f>O168*H168</f>
        <v>0</v>
      </c>
      <c r="Q168" s="235">
        <v>0</v>
      </c>
      <c r="R168" s="235">
        <f>Q168*H168</f>
        <v>0</v>
      </c>
      <c r="S168" s="235">
        <v>0</v>
      </c>
      <c r="T168" s="236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7" t="s">
        <v>196</v>
      </c>
      <c r="AT168" s="237" t="s">
        <v>191</v>
      </c>
      <c r="AU168" s="237" t="s">
        <v>84</v>
      </c>
      <c r="AY168" s="18" t="s">
        <v>189</v>
      </c>
      <c r="BE168" s="238">
        <f>IF(N168="základní",J168,0)</f>
        <v>0</v>
      </c>
      <c r="BF168" s="238">
        <f>IF(N168="snížená",J168,0)</f>
        <v>0</v>
      </c>
      <c r="BG168" s="238">
        <f>IF(N168="zákl. přenesená",J168,0)</f>
        <v>0</v>
      </c>
      <c r="BH168" s="238">
        <f>IF(N168="sníž. přenesená",J168,0)</f>
        <v>0</v>
      </c>
      <c r="BI168" s="238">
        <f>IF(N168="nulová",J168,0)</f>
        <v>0</v>
      </c>
      <c r="BJ168" s="18" t="s">
        <v>82</v>
      </c>
      <c r="BK168" s="238">
        <f>ROUND(I168*H168,2)</f>
        <v>0</v>
      </c>
      <c r="BL168" s="18" t="s">
        <v>196</v>
      </c>
      <c r="BM168" s="237" t="s">
        <v>811</v>
      </c>
    </row>
    <row r="169" s="14" customFormat="1">
      <c r="A169" s="14"/>
      <c r="B169" s="251"/>
      <c r="C169" s="252"/>
      <c r="D169" s="241" t="s">
        <v>198</v>
      </c>
      <c r="E169" s="253" t="s">
        <v>1</v>
      </c>
      <c r="F169" s="254" t="s">
        <v>261</v>
      </c>
      <c r="G169" s="252"/>
      <c r="H169" s="253" t="s">
        <v>1</v>
      </c>
      <c r="I169" s="255"/>
      <c r="J169" s="252"/>
      <c r="K169" s="252"/>
      <c r="L169" s="256"/>
      <c r="M169" s="257"/>
      <c r="N169" s="258"/>
      <c r="O169" s="258"/>
      <c r="P169" s="258"/>
      <c r="Q169" s="258"/>
      <c r="R169" s="258"/>
      <c r="S169" s="258"/>
      <c r="T169" s="259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0" t="s">
        <v>198</v>
      </c>
      <c r="AU169" s="260" t="s">
        <v>84</v>
      </c>
      <c r="AV169" s="14" t="s">
        <v>82</v>
      </c>
      <c r="AW169" s="14" t="s">
        <v>32</v>
      </c>
      <c r="AX169" s="14" t="s">
        <v>75</v>
      </c>
      <c r="AY169" s="260" t="s">
        <v>189</v>
      </c>
    </row>
    <row r="170" s="13" customFormat="1">
      <c r="A170" s="13"/>
      <c r="B170" s="239"/>
      <c r="C170" s="240"/>
      <c r="D170" s="241" t="s">
        <v>198</v>
      </c>
      <c r="E170" s="242" t="s">
        <v>1</v>
      </c>
      <c r="F170" s="243" t="s">
        <v>437</v>
      </c>
      <c r="G170" s="240"/>
      <c r="H170" s="244">
        <v>4.0999999999999996</v>
      </c>
      <c r="I170" s="245"/>
      <c r="J170" s="240"/>
      <c r="K170" s="240"/>
      <c r="L170" s="246"/>
      <c r="M170" s="247"/>
      <c r="N170" s="248"/>
      <c r="O170" s="248"/>
      <c r="P170" s="248"/>
      <c r="Q170" s="248"/>
      <c r="R170" s="248"/>
      <c r="S170" s="248"/>
      <c r="T170" s="249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0" t="s">
        <v>198</v>
      </c>
      <c r="AU170" s="250" t="s">
        <v>84</v>
      </c>
      <c r="AV170" s="13" t="s">
        <v>84</v>
      </c>
      <c r="AW170" s="13" t="s">
        <v>32</v>
      </c>
      <c r="AX170" s="13" t="s">
        <v>82</v>
      </c>
      <c r="AY170" s="250" t="s">
        <v>189</v>
      </c>
    </row>
    <row r="171" s="2" customFormat="1" ht="16.5" customHeight="1">
      <c r="A171" s="39"/>
      <c r="B171" s="40"/>
      <c r="C171" s="227" t="s">
        <v>263</v>
      </c>
      <c r="D171" s="227" t="s">
        <v>191</v>
      </c>
      <c r="E171" s="228" t="s">
        <v>264</v>
      </c>
      <c r="F171" s="229" t="s">
        <v>265</v>
      </c>
      <c r="G171" s="230" t="s">
        <v>266</v>
      </c>
      <c r="H171" s="231">
        <v>41</v>
      </c>
      <c r="I171" s="232"/>
      <c r="J171" s="231">
        <f>ROUND(I171*H171,2)</f>
        <v>0</v>
      </c>
      <c r="K171" s="229" t="s">
        <v>195</v>
      </c>
      <c r="L171" s="45"/>
      <c r="M171" s="233" t="s">
        <v>1</v>
      </c>
      <c r="N171" s="234" t="s">
        <v>40</v>
      </c>
      <c r="O171" s="92"/>
      <c r="P171" s="235">
        <f>O171*H171</f>
        <v>0</v>
      </c>
      <c r="Q171" s="235">
        <v>0.001</v>
      </c>
      <c r="R171" s="235">
        <f>Q171*H171</f>
        <v>0.041000000000000002</v>
      </c>
      <c r="S171" s="235">
        <v>0</v>
      </c>
      <c r="T171" s="236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7" t="s">
        <v>196</v>
      </c>
      <c r="AT171" s="237" t="s">
        <v>191</v>
      </c>
      <c r="AU171" s="237" t="s">
        <v>84</v>
      </c>
      <c r="AY171" s="18" t="s">
        <v>189</v>
      </c>
      <c r="BE171" s="238">
        <f>IF(N171="základní",J171,0)</f>
        <v>0</v>
      </c>
      <c r="BF171" s="238">
        <f>IF(N171="snížená",J171,0)</f>
        <v>0</v>
      </c>
      <c r="BG171" s="238">
        <f>IF(N171="zákl. přenesená",J171,0)</f>
        <v>0</v>
      </c>
      <c r="BH171" s="238">
        <f>IF(N171="sníž. přenesená",J171,0)</f>
        <v>0</v>
      </c>
      <c r="BI171" s="238">
        <f>IF(N171="nulová",J171,0)</f>
        <v>0</v>
      </c>
      <c r="BJ171" s="18" t="s">
        <v>82</v>
      </c>
      <c r="BK171" s="238">
        <f>ROUND(I171*H171,2)</f>
        <v>0</v>
      </c>
      <c r="BL171" s="18" t="s">
        <v>196</v>
      </c>
      <c r="BM171" s="237" t="s">
        <v>812</v>
      </c>
    </row>
    <row r="172" s="14" customFormat="1">
      <c r="A172" s="14"/>
      <c r="B172" s="251"/>
      <c r="C172" s="252"/>
      <c r="D172" s="241" t="s">
        <v>198</v>
      </c>
      <c r="E172" s="253" t="s">
        <v>1</v>
      </c>
      <c r="F172" s="254" t="s">
        <v>268</v>
      </c>
      <c r="G172" s="252"/>
      <c r="H172" s="253" t="s">
        <v>1</v>
      </c>
      <c r="I172" s="255"/>
      <c r="J172" s="252"/>
      <c r="K172" s="252"/>
      <c r="L172" s="256"/>
      <c r="M172" s="257"/>
      <c r="N172" s="258"/>
      <c r="O172" s="258"/>
      <c r="P172" s="258"/>
      <c r="Q172" s="258"/>
      <c r="R172" s="258"/>
      <c r="S172" s="258"/>
      <c r="T172" s="259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0" t="s">
        <v>198</v>
      </c>
      <c r="AU172" s="260" t="s">
        <v>84</v>
      </c>
      <c r="AV172" s="14" t="s">
        <v>82</v>
      </c>
      <c r="AW172" s="14" t="s">
        <v>32</v>
      </c>
      <c r="AX172" s="14" t="s">
        <v>75</v>
      </c>
      <c r="AY172" s="260" t="s">
        <v>189</v>
      </c>
    </row>
    <row r="173" s="13" customFormat="1">
      <c r="A173" s="13"/>
      <c r="B173" s="239"/>
      <c r="C173" s="240"/>
      <c r="D173" s="241" t="s">
        <v>198</v>
      </c>
      <c r="E173" s="242" t="s">
        <v>1</v>
      </c>
      <c r="F173" s="243" t="s">
        <v>441</v>
      </c>
      <c r="G173" s="240"/>
      <c r="H173" s="244">
        <v>41</v>
      </c>
      <c r="I173" s="245"/>
      <c r="J173" s="240"/>
      <c r="K173" s="240"/>
      <c r="L173" s="246"/>
      <c r="M173" s="247"/>
      <c r="N173" s="248"/>
      <c r="O173" s="248"/>
      <c r="P173" s="248"/>
      <c r="Q173" s="248"/>
      <c r="R173" s="248"/>
      <c r="S173" s="248"/>
      <c r="T173" s="249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0" t="s">
        <v>198</v>
      </c>
      <c r="AU173" s="250" t="s">
        <v>84</v>
      </c>
      <c r="AV173" s="13" t="s">
        <v>84</v>
      </c>
      <c r="AW173" s="13" t="s">
        <v>32</v>
      </c>
      <c r="AX173" s="13" t="s">
        <v>82</v>
      </c>
      <c r="AY173" s="250" t="s">
        <v>189</v>
      </c>
    </row>
    <row r="174" s="2" customFormat="1" ht="16.5" customHeight="1">
      <c r="A174" s="39"/>
      <c r="B174" s="40"/>
      <c r="C174" s="283" t="s">
        <v>270</v>
      </c>
      <c r="D174" s="283" t="s">
        <v>231</v>
      </c>
      <c r="E174" s="284" t="s">
        <v>271</v>
      </c>
      <c r="F174" s="285" t="s">
        <v>272</v>
      </c>
      <c r="G174" s="286" t="s">
        <v>266</v>
      </c>
      <c r="H174" s="287">
        <v>41</v>
      </c>
      <c r="I174" s="288"/>
      <c r="J174" s="287">
        <f>ROUND(I174*H174,2)</f>
        <v>0</v>
      </c>
      <c r="K174" s="285" t="s">
        <v>195</v>
      </c>
      <c r="L174" s="289"/>
      <c r="M174" s="290" t="s">
        <v>1</v>
      </c>
      <c r="N174" s="291" t="s">
        <v>40</v>
      </c>
      <c r="O174" s="92"/>
      <c r="P174" s="235">
        <f>O174*H174</f>
        <v>0</v>
      </c>
      <c r="Q174" s="235">
        <v>0.00020000000000000001</v>
      </c>
      <c r="R174" s="235">
        <f>Q174*H174</f>
        <v>0.0082000000000000007</v>
      </c>
      <c r="S174" s="235">
        <v>0</v>
      </c>
      <c r="T174" s="236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7" t="s">
        <v>235</v>
      </c>
      <c r="AT174" s="237" t="s">
        <v>231</v>
      </c>
      <c r="AU174" s="237" t="s">
        <v>84</v>
      </c>
      <c r="AY174" s="18" t="s">
        <v>189</v>
      </c>
      <c r="BE174" s="238">
        <f>IF(N174="základní",J174,0)</f>
        <v>0</v>
      </c>
      <c r="BF174" s="238">
        <f>IF(N174="snížená",J174,0)</f>
        <v>0</v>
      </c>
      <c r="BG174" s="238">
        <f>IF(N174="zákl. přenesená",J174,0)</f>
        <v>0</v>
      </c>
      <c r="BH174" s="238">
        <f>IF(N174="sníž. přenesená",J174,0)</f>
        <v>0</v>
      </c>
      <c r="BI174" s="238">
        <f>IF(N174="nulová",J174,0)</f>
        <v>0</v>
      </c>
      <c r="BJ174" s="18" t="s">
        <v>82</v>
      </c>
      <c r="BK174" s="238">
        <f>ROUND(I174*H174,2)</f>
        <v>0</v>
      </c>
      <c r="BL174" s="18" t="s">
        <v>196</v>
      </c>
      <c r="BM174" s="237" t="s">
        <v>813</v>
      </c>
    </row>
    <row r="175" s="13" customFormat="1">
      <c r="A175" s="13"/>
      <c r="B175" s="239"/>
      <c r="C175" s="240"/>
      <c r="D175" s="241" t="s">
        <v>198</v>
      </c>
      <c r="E175" s="242" t="s">
        <v>1</v>
      </c>
      <c r="F175" s="243" t="s">
        <v>443</v>
      </c>
      <c r="G175" s="240"/>
      <c r="H175" s="244">
        <v>41</v>
      </c>
      <c r="I175" s="245"/>
      <c r="J175" s="240"/>
      <c r="K175" s="240"/>
      <c r="L175" s="246"/>
      <c r="M175" s="247"/>
      <c r="N175" s="248"/>
      <c r="O175" s="248"/>
      <c r="P175" s="248"/>
      <c r="Q175" s="248"/>
      <c r="R175" s="248"/>
      <c r="S175" s="248"/>
      <c r="T175" s="249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0" t="s">
        <v>198</v>
      </c>
      <c r="AU175" s="250" t="s">
        <v>84</v>
      </c>
      <c r="AV175" s="13" t="s">
        <v>84</v>
      </c>
      <c r="AW175" s="13" t="s">
        <v>32</v>
      </c>
      <c r="AX175" s="13" t="s">
        <v>82</v>
      </c>
      <c r="AY175" s="250" t="s">
        <v>189</v>
      </c>
    </row>
    <row r="176" s="2" customFormat="1" ht="24.15" customHeight="1">
      <c r="A176" s="39"/>
      <c r="B176" s="40"/>
      <c r="C176" s="227" t="s">
        <v>276</v>
      </c>
      <c r="D176" s="227" t="s">
        <v>191</v>
      </c>
      <c r="E176" s="228" t="s">
        <v>377</v>
      </c>
      <c r="F176" s="229" t="s">
        <v>378</v>
      </c>
      <c r="G176" s="230" t="s">
        <v>202</v>
      </c>
      <c r="H176" s="231">
        <v>0.80000000000000004</v>
      </c>
      <c r="I176" s="232"/>
      <c r="J176" s="231">
        <f>ROUND(I176*H176,2)</f>
        <v>0</v>
      </c>
      <c r="K176" s="229" t="s">
        <v>195</v>
      </c>
      <c r="L176" s="45"/>
      <c r="M176" s="233" t="s">
        <v>1</v>
      </c>
      <c r="N176" s="234" t="s">
        <v>40</v>
      </c>
      <c r="O176" s="92"/>
      <c r="P176" s="235">
        <f>O176*H176</f>
        <v>0</v>
      </c>
      <c r="Q176" s="235">
        <v>0</v>
      </c>
      <c r="R176" s="235">
        <f>Q176*H176</f>
        <v>0</v>
      </c>
      <c r="S176" s="235">
        <v>0</v>
      </c>
      <c r="T176" s="236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7" t="s">
        <v>196</v>
      </c>
      <c r="AT176" s="237" t="s">
        <v>191</v>
      </c>
      <c r="AU176" s="237" t="s">
        <v>84</v>
      </c>
      <c r="AY176" s="18" t="s">
        <v>189</v>
      </c>
      <c r="BE176" s="238">
        <f>IF(N176="základní",J176,0)</f>
        <v>0</v>
      </c>
      <c r="BF176" s="238">
        <f>IF(N176="snížená",J176,0)</f>
        <v>0</v>
      </c>
      <c r="BG176" s="238">
        <f>IF(N176="zákl. přenesená",J176,0)</f>
        <v>0</v>
      </c>
      <c r="BH176" s="238">
        <f>IF(N176="sníž. přenesená",J176,0)</f>
        <v>0</v>
      </c>
      <c r="BI176" s="238">
        <f>IF(N176="nulová",J176,0)</f>
        <v>0</v>
      </c>
      <c r="BJ176" s="18" t="s">
        <v>82</v>
      </c>
      <c r="BK176" s="238">
        <f>ROUND(I176*H176,2)</f>
        <v>0</v>
      </c>
      <c r="BL176" s="18" t="s">
        <v>196</v>
      </c>
      <c r="BM176" s="237" t="s">
        <v>814</v>
      </c>
    </row>
    <row r="177" s="14" customFormat="1">
      <c r="A177" s="14"/>
      <c r="B177" s="251"/>
      <c r="C177" s="252"/>
      <c r="D177" s="241" t="s">
        <v>198</v>
      </c>
      <c r="E177" s="253" t="s">
        <v>1</v>
      </c>
      <c r="F177" s="254" t="s">
        <v>380</v>
      </c>
      <c r="G177" s="252"/>
      <c r="H177" s="253" t="s">
        <v>1</v>
      </c>
      <c r="I177" s="255"/>
      <c r="J177" s="252"/>
      <c r="K177" s="252"/>
      <c r="L177" s="256"/>
      <c r="M177" s="257"/>
      <c r="N177" s="258"/>
      <c r="O177" s="258"/>
      <c r="P177" s="258"/>
      <c r="Q177" s="258"/>
      <c r="R177" s="258"/>
      <c r="S177" s="258"/>
      <c r="T177" s="259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0" t="s">
        <v>198</v>
      </c>
      <c r="AU177" s="260" t="s">
        <v>84</v>
      </c>
      <c r="AV177" s="14" t="s">
        <v>82</v>
      </c>
      <c r="AW177" s="14" t="s">
        <v>32</v>
      </c>
      <c r="AX177" s="14" t="s">
        <v>75</v>
      </c>
      <c r="AY177" s="260" t="s">
        <v>189</v>
      </c>
    </row>
    <row r="178" s="13" customFormat="1">
      <c r="A178" s="13"/>
      <c r="B178" s="239"/>
      <c r="C178" s="240"/>
      <c r="D178" s="241" t="s">
        <v>198</v>
      </c>
      <c r="E178" s="242" t="s">
        <v>1</v>
      </c>
      <c r="F178" s="243" t="s">
        <v>381</v>
      </c>
      <c r="G178" s="240"/>
      <c r="H178" s="244">
        <v>0.80000000000000004</v>
      </c>
      <c r="I178" s="245"/>
      <c r="J178" s="240"/>
      <c r="K178" s="240"/>
      <c r="L178" s="246"/>
      <c r="M178" s="247"/>
      <c r="N178" s="248"/>
      <c r="O178" s="248"/>
      <c r="P178" s="248"/>
      <c r="Q178" s="248"/>
      <c r="R178" s="248"/>
      <c r="S178" s="248"/>
      <c r="T178" s="249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0" t="s">
        <v>198</v>
      </c>
      <c r="AU178" s="250" t="s">
        <v>84</v>
      </c>
      <c r="AV178" s="13" t="s">
        <v>84</v>
      </c>
      <c r="AW178" s="13" t="s">
        <v>32</v>
      </c>
      <c r="AX178" s="13" t="s">
        <v>82</v>
      </c>
      <c r="AY178" s="250" t="s">
        <v>189</v>
      </c>
    </row>
    <row r="179" s="2" customFormat="1" ht="16.5" customHeight="1">
      <c r="A179" s="39"/>
      <c r="B179" s="40"/>
      <c r="C179" s="227" t="s">
        <v>283</v>
      </c>
      <c r="D179" s="227" t="s">
        <v>191</v>
      </c>
      <c r="E179" s="228" t="s">
        <v>382</v>
      </c>
      <c r="F179" s="229" t="s">
        <v>383</v>
      </c>
      <c r="G179" s="230" t="s">
        <v>266</v>
      </c>
      <c r="H179" s="231">
        <v>3.7999999999999998</v>
      </c>
      <c r="I179" s="232"/>
      <c r="J179" s="231">
        <f>ROUND(I179*H179,2)</f>
        <v>0</v>
      </c>
      <c r="K179" s="229" t="s">
        <v>195</v>
      </c>
      <c r="L179" s="45"/>
      <c r="M179" s="233" t="s">
        <v>1</v>
      </c>
      <c r="N179" s="234" t="s">
        <v>40</v>
      </c>
      <c r="O179" s="92"/>
      <c r="P179" s="235">
        <f>O179*H179</f>
        <v>0</v>
      </c>
      <c r="Q179" s="235">
        <v>0.0063899999999999998</v>
      </c>
      <c r="R179" s="235">
        <f>Q179*H179</f>
        <v>0.024281999999999998</v>
      </c>
      <c r="S179" s="235">
        <v>0</v>
      </c>
      <c r="T179" s="236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7" t="s">
        <v>196</v>
      </c>
      <c r="AT179" s="237" t="s">
        <v>191</v>
      </c>
      <c r="AU179" s="237" t="s">
        <v>84</v>
      </c>
      <c r="AY179" s="18" t="s">
        <v>189</v>
      </c>
      <c r="BE179" s="238">
        <f>IF(N179="základní",J179,0)</f>
        <v>0</v>
      </c>
      <c r="BF179" s="238">
        <f>IF(N179="snížená",J179,0)</f>
        <v>0</v>
      </c>
      <c r="BG179" s="238">
        <f>IF(N179="zákl. přenesená",J179,0)</f>
        <v>0</v>
      </c>
      <c r="BH179" s="238">
        <f>IF(N179="sníž. přenesená",J179,0)</f>
        <v>0</v>
      </c>
      <c r="BI179" s="238">
        <f>IF(N179="nulová",J179,0)</f>
        <v>0</v>
      </c>
      <c r="BJ179" s="18" t="s">
        <v>82</v>
      </c>
      <c r="BK179" s="238">
        <f>ROUND(I179*H179,2)</f>
        <v>0</v>
      </c>
      <c r="BL179" s="18" t="s">
        <v>196</v>
      </c>
      <c r="BM179" s="237" t="s">
        <v>815</v>
      </c>
    </row>
    <row r="180" s="14" customFormat="1">
      <c r="A180" s="14"/>
      <c r="B180" s="251"/>
      <c r="C180" s="252"/>
      <c r="D180" s="241" t="s">
        <v>198</v>
      </c>
      <c r="E180" s="253" t="s">
        <v>1</v>
      </c>
      <c r="F180" s="254" t="s">
        <v>385</v>
      </c>
      <c r="G180" s="252"/>
      <c r="H180" s="253" t="s">
        <v>1</v>
      </c>
      <c r="I180" s="255"/>
      <c r="J180" s="252"/>
      <c r="K180" s="252"/>
      <c r="L180" s="256"/>
      <c r="M180" s="257"/>
      <c r="N180" s="258"/>
      <c r="O180" s="258"/>
      <c r="P180" s="258"/>
      <c r="Q180" s="258"/>
      <c r="R180" s="258"/>
      <c r="S180" s="258"/>
      <c r="T180" s="259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0" t="s">
        <v>198</v>
      </c>
      <c r="AU180" s="260" t="s">
        <v>84</v>
      </c>
      <c r="AV180" s="14" t="s">
        <v>82</v>
      </c>
      <c r="AW180" s="14" t="s">
        <v>32</v>
      </c>
      <c r="AX180" s="14" t="s">
        <v>75</v>
      </c>
      <c r="AY180" s="260" t="s">
        <v>189</v>
      </c>
    </row>
    <row r="181" s="13" customFormat="1">
      <c r="A181" s="13"/>
      <c r="B181" s="239"/>
      <c r="C181" s="240"/>
      <c r="D181" s="241" t="s">
        <v>198</v>
      </c>
      <c r="E181" s="242" t="s">
        <v>1</v>
      </c>
      <c r="F181" s="243" t="s">
        <v>386</v>
      </c>
      <c r="G181" s="240"/>
      <c r="H181" s="244">
        <v>3.7999999999999998</v>
      </c>
      <c r="I181" s="245"/>
      <c r="J181" s="240"/>
      <c r="K181" s="240"/>
      <c r="L181" s="246"/>
      <c r="M181" s="247"/>
      <c r="N181" s="248"/>
      <c r="O181" s="248"/>
      <c r="P181" s="248"/>
      <c r="Q181" s="248"/>
      <c r="R181" s="248"/>
      <c r="S181" s="248"/>
      <c r="T181" s="249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0" t="s">
        <v>198</v>
      </c>
      <c r="AU181" s="250" t="s">
        <v>84</v>
      </c>
      <c r="AV181" s="13" t="s">
        <v>84</v>
      </c>
      <c r="AW181" s="13" t="s">
        <v>32</v>
      </c>
      <c r="AX181" s="13" t="s">
        <v>82</v>
      </c>
      <c r="AY181" s="250" t="s">
        <v>189</v>
      </c>
    </row>
    <row r="182" s="2" customFormat="1" ht="24.15" customHeight="1">
      <c r="A182" s="39"/>
      <c r="B182" s="40"/>
      <c r="C182" s="227" t="s">
        <v>289</v>
      </c>
      <c r="D182" s="227" t="s">
        <v>191</v>
      </c>
      <c r="E182" s="228" t="s">
        <v>387</v>
      </c>
      <c r="F182" s="229" t="s">
        <v>388</v>
      </c>
      <c r="G182" s="230" t="s">
        <v>202</v>
      </c>
      <c r="H182" s="231">
        <v>3.6000000000000001</v>
      </c>
      <c r="I182" s="232"/>
      <c r="J182" s="231">
        <f>ROUND(I182*H182,2)</f>
        <v>0</v>
      </c>
      <c r="K182" s="229" t="s">
        <v>195</v>
      </c>
      <c r="L182" s="45"/>
      <c r="M182" s="233" t="s">
        <v>1</v>
      </c>
      <c r="N182" s="234" t="s">
        <v>40</v>
      </c>
      <c r="O182" s="92"/>
      <c r="P182" s="235">
        <f>O182*H182</f>
        <v>0</v>
      </c>
      <c r="Q182" s="235">
        <v>2.2654999999999998</v>
      </c>
      <c r="R182" s="235">
        <f>Q182*H182</f>
        <v>8.1557999999999993</v>
      </c>
      <c r="S182" s="235">
        <v>0</v>
      </c>
      <c r="T182" s="236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7" t="s">
        <v>196</v>
      </c>
      <c r="AT182" s="237" t="s">
        <v>191</v>
      </c>
      <c r="AU182" s="237" t="s">
        <v>84</v>
      </c>
      <c r="AY182" s="18" t="s">
        <v>189</v>
      </c>
      <c r="BE182" s="238">
        <f>IF(N182="základní",J182,0)</f>
        <v>0</v>
      </c>
      <c r="BF182" s="238">
        <f>IF(N182="snížená",J182,0)</f>
        <v>0</v>
      </c>
      <c r="BG182" s="238">
        <f>IF(N182="zákl. přenesená",J182,0)</f>
        <v>0</v>
      </c>
      <c r="BH182" s="238">
        <f>IF(N182="sníž. přenesená",J182,0)</f>
        <v>0</v>
      </c>
      <c r="BI182" s="238">
        <f>IF(N182="nulová",J182,0)</f>
        <v>0</v>
      </c>
      <c r="BJ182" s="18" t="s">
        <v>82</v>
      </c>
      <c r="BK182" s="238">
        <f>ROUND(I182*H182,2)</f>
        <v>0</v>
      </c>
      <c r="BL182" s="18" t="s">
        <v>196</v>
      </c>
      <c r="BM182" s="237" t="s">
        <v>816</v>
      </c>
    </row>
    <row r="183" s="14" customFormat="1">
      <c r="A183" s="14"/>
      <c r="B183" s="251"/>
      <c r="C183" s="252"/>
      <c r="D183" s="241" t="s">
        <v>198</v>
      </c>
      <c r="E183" s="253" t="s">
        <v>1</v>
      </c>
      <c r="F183" s="254" t="s">
        <v>385</v>
      </c>
      <c r="G183" s="252"/>
      <c r="H183" s="253" t="s">
        <v>1</v>
      </c>
      <c r="I183" s="255"/>
      <c r="J183" s="252"/>
      <c r="K183" s="252"/>
      <c r="L183" s="256"/>
      <c r="M183" s="257"/>
      <c r="N183" s="258"/>
      <c r="O183" s="258"/>
      <c r="P183" s="258"/>
      <c r="Q183" s="258"/>
      <c r="R183" s="258"/>
      <c r="S183" s="258"/>
      <c r="T183" s="259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0" t="s">
        <v>198</v>
      </c>
      <c r="AU183" s="260" t="s">
        <v>84</v>
      </c>
      <c r="AV183" s="14" t="s">
        <v>82</v>
      </c>
      <c r="AW183" s="14" t="s">
        <v>32</v>
      </c>
      <c r="AX183" s="14" t="s">
        <v>75</v>
      </c>
      <c r="AY183" s="260" t="s">
        <v>189</v>
      </c>
    </row>
    <row r="184" s="13" customFormat="1">
      <c r="A184" s="13"/>
      <c r="B184" s="239"/>
      <c r="C184" s="240"/>
      <c r="D184" s="241" t="s">
        <v>198</v>
      </c>
      <c r="E184" s="242" t="s">
        <v>1</v>
      </c>
      <c r="F184" s="243" t="s">
        <v>390</v>
      </c>
      <c r="G184" s="240"/>
      <c r="H184" s="244">
        <v>3.6000000000000001</v>
      </c>
      <c r="I184" s="245"/>
      <c r="J184" s="240"/>
      <c r="K184" s="240"/>
      <c r="L184" s="246"/>
      <c r="M184" s="247"/>
      <c r="N184" s="248"/>
      <c r="O184" s="248"/>
      <c r="P184" s="248"/>
      <c r="Q184" s="248"/>
      <c r="R184" s="248"/>
      <c r="S184" s="248"/>
      <c r="T184" s="249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0" t="s">
        <v>198</v>
      </c>
      <c r="AU184" s="250" t="s">
        <v>84</v>
      </c>
      <c r="AV184" s="13" t="s">
        <v>84</v>
      </c>
      <c r="AW184" s="13" t="s">
        <v>32</v>
      </c>
      <c r="AX184" s="13" t="s">
        <v>82</v>
      </c>
      <c r="AY184" s="250" t="s">
        <v>189</v>
      </c>
    </row>
    <row r="185" s="2" customFormat="1" ht="16.5" customHeight="1">
      <c r="A185" s="39"/>
      <c r="B185" s="40"/>
      <c r="C185" s="227" t="s">
        <v>8</v>
      </c>
      <c r="D185" s="227" t="s">
        <v>191</v>
      </c>
      <c r="E185" s="228" t="s">
        <v>391</v>
      </c>
      <c r="F185" s="229" t="s">
        <v>392</v>
      </c>
      <c r="G185" s="230" t="s">
        <v>266</v>
      </c>
      <c r="H185" s="231">
        <v>12</v>
      </c>
      <c r="I185" s="232"/>
      <c r="J185" s="231">
        <f>ROUND(I185*H185,2)</f>
        <v>0</v>
      </c>
      <c r="K185" s="229" t="s">
        <v>195</v>
      </c>
      <c r="L185" s="45"/>
      <c r="M185" s="233" t="s">
        <v>1</v>
      </c>
      <c r="N185" s="234" t="s">
        <v>40</v>
      </c>
      <c r="O185" s="92"/>
      <c r="P185" s="235">
        <f>O185*H185</f>
        <v>0</v>
      </c>
      <c r="Q185" s="235">
        <v>0</v>
      </c>
      <c r="R185" s="235">
        <f>Q185*H185</f>
        <v>0</v>
      </c>
      <c r="S185" s="235">
        <v>0</v>
      </c>
      <c r="T185" s="236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7" t="s">
        <v>196</v>
      </c>
      <c r="AT185" s="237" t="s">
        <v>191</v>
      </c>
      <c r="AU185" s="237" t="s">
        <v>84</v>
      </c>
      <c r="AY185" s="18" t="s">
        <v>189</v>
      </c>
      <c r="BE185" s="238">
        <f>IF(N185="základní",J185,0)</f>
        <v>0</v>
      </c>
      <c r="BF185" s="238">
        <f>IF(N185="snížená",J185,0)</f>
        <v>0</v>
      </c>
      <c r="BG185" s="238">
        <f>IF(N185="zákl. přenesená",J185,0)</f>
        <v>0</v>
      </c>
      <c r="BH185" s="238">
        <f>IF(N185="sníž. přenesená",J185,0)</f>
        <v>0</v>
      </c>
      <c r="BI185" s="238">
        <f>IF(N185="nulová",J185,0)</f>
        <v>0</v>
      </c>
      <c r="BJ185" s="18" t="s">
        <v>82</v>
      </c>
      <c r="BK185" s="238">
        <f>ROUND(I185*H185,2)</f>
        <v>0</v>
      </c>
      <c r="BL185" s="18" t="s">
        <v>196</v>
      </c>
      <c r="BM185" s="237" t="s">
        <v>817</v>
      </c>
    </row>
    <row r="186" s="13" customFormat="1">
      <c r="A186" s="13"/>
      <c r="B186" s="239"/>
      <c r="C186" s="240"/>
      <c r="D186" s="241" t="s">
        <v>198</v>
      </c>
      <c r="E186" s="242" t="s">
        <v>1</v>
      </c>
      <c r="F186" s="243" t="s">
        <v>394</v>
      </c>
      <c r="G186" s="240"/>
      <c r="H186" s="244">
        <v>12</v>
      </c>
      <c r="I186" s="245"/>
      <c r="J186" s="240"/>
      <c r="K186" s="240"/>
      <c r="L186" s="246"/>
      <c r="M186" s="247"/>
      <c r="N186" s="248"/>
      <c r="O186" s="248"/>
      <c r="P186" s="248"/>
      <c r="Q186" s="248"/>
      <c r="R186" s="248"/>
      <c r="S186" s="248"/>
      <c r="T186" s="249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0" t="s">
        <v>198</v>
      </c>
      <c r="AU186" s="250" t="s">
        <v>84</v>
      </c>
      <c r="AV186" s="13" t="s">
        <v>84</v>
      </c>
      <c r="AW186" s="13" t="s">
        <v>32</v>
      </c>
      <c r="AX186" s="13" t="s">
        <v>82</v>
      </c>
      <c r="AY186" s="250" t="s">
        <v>189</v>
      </c>
    </row>
    <row r="187" s="12" customFormat="1" ht="22.8" customHeight="1">
      <c r="A187" s="12"/>
      <c r="B187" s="211"/>
      <c r="C187" s="212"/>
      <c r="D187" s="213" t="s">
        <v>74</v>
      </c>
      <c r="E187" s="225" t="s">
        <v>235</v>
      </c>
      <c r="F187" s="225" t="s">
        <v>275</v>
      </c>
      <c r="G187" s="212"/>
      <c r="H187" s="212"/>
      <c r="I187" s="215"/>
      <c r="J187" s="226">
        <f>BK187</f>
        <v>0</v>
      </c>
      <c r="K187" s="212"/>
      <c r="L187" s="217"/>
      <c r="M187" s="218"/>
      <c r="N187" s="219"/>
      <c r="O187" s="219"/>
      <c r="P187" s="220">
        <f>SUM(P188:P199)</f>
        <v>0</v>
      </c>
      <c r="Q187" s="219"/>
      <c r="R187" s="220">
        <f>SUM(R188:R199)</f>
        <v>1.59701</v>
      </c>
      <c r="S187" s="219"/>
      <c r="T187" s="221">
        <f>SUM(T188:T199)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22" t="s">
        <v>82</v>
      </c>
      <c r="AT187" s="223" t="s">
        <v>74</v>
      </c>
      <c r="AU187" s="223" t="s">
        <v>82</v>
      </c>
      <c r="AY187" s="222" t="s">
        <v>189</v>
      </c>
      <c r="BK187" s="224">
        <f>SUM(BK188:BK199)</f>
        <v>0</v>
      </c>
    </row>
    <row r="188" s="2" customFormat="1" ht="21.75" customHeight="1">
      <c r="A188" s="39"/>
      <c r="B188" s="40"/>
      <c r="C188" s="227" t="s">
        <v>395</v>
      </c>
      <c r="D188" s="227" t="s">
        <v>191</v>
      </c>
      <c r="E188" s="228" t="s">
        <v>277</v>
      </c>
      <c r="F188" s="229" t="s">
        <v>278</v>
      </c>
      <c r="G188" s="230" t="s">
        <v>279</v>
      </c>
      <c r="H188" s="231">
        <v>82</v>
      </c>
      <c r="I188" s="232"/>
      <c r="J188" s="231">
        <f>ROUND(I188*H188,2)</f>
        <v>0</v>
      </c>
      <c r="K188" s="229" t="s">
        <v>1</v>
      </c>
      <c r="L188" s="45"/>
      <c r="M188" s="233" t="s">
        <v>1</v>
      </c>
      <c r="N188" s="234" t="s">
        <v>40</v>
      </c>
      <c r="O188" s="92"/>
      <c r="P188" s="235">
        <f>O188*H188</f>
        <v>0</v>
      </c>
      <c r="Q188" s="235">
        <v>0.001</v>
      </c>
      <c r="R188" s="235">
        <f>Q188*H188</f>
        <v>0.082000000000000003</v>
      </c>
      <c r="S188" s="235">
        <v>0</v>
      </c>
      <c r="T188" s="236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7" t="s">
        <v>196</v>
      </c>
      <c r="AT188" s="237" t="s">
        <v>191</v>
      </c>
      <c r="AU188" s="237" t="s">
        <v>84</v>
      </c>
      <c r="AY188" s="18" t="s">
        <v>189</v>
      </c>
      <c r="BE188" s="238">
        <f>IF(N188="základní",J188,0)</f>
        <v>0</v>
      </c>
      <c r="BF188" s="238">
        <f>IF(N188="snížená",J188,0)</f>
        <v>0</v>
      </c>
      <c r="BG188" s="238">
        <f>IF(N188="zákl. přenesená",J188,0)</f>
        <v>0</v>
      </c>
      <c r="BH188" s="238">
        <f>IF(N188="sníž. přenesená",J188,0)</f>
        <v>0</v>
      </c>
      <c r="BI188" s="238">
        <f>IF(N188="nulová",J188,0)</f>
        <v>0</v>
      </c>
      <c r="BJ188" s="18" t="s">
        <v>82</v>
      </c>
      <c r="BK188" s="238">
        <f>ROUND(I188*H188,2)</f>
        <v>0</v>
      </c>
      <c r="BL188" s="18" t="s">
        <v>196</v>
      </c>
      <c r="BM188" s="237" t="s">
        <v>818</v>
      </c>
    </row>
    <row r="189" s="14" customFormat="1">
      <c r="A189" s="14"/>
      <c r="B189" s="251"/>
      <c r="C189" s="252"/>
      <c r="D189" s="241" t="s">
        <v>198</v>
      </c>
      <c r="E189" s="253" t="s">
        <v>1</v>
      </c>
      <c r="F189" s="254" t="s">
        <v>281</v>
      </c>
      <c r="G189" s="252"/>
      <c r="H189" s="253" t="s">
        <v>1</v>
      </c>
      <c r="I189" s="255"/>
      <c r="J189" s="252"/>
      <c r="K189" s="252"/>
      <c r="L189" s="256"/>
      <c r="M189" s="257"/>
      <c r="N189" s="258"/>
      <c r="O189" s="258"/>
      <c r="P189" s="258"/>
      <c r="Q189" s="258"/>
      <c r="R189" s="258"/>
      <c r="S189" s="258"/>
      <c r="T189" s="259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0" t="s">
        <v>198</v>
      </c>
      <c r="AU189" s="260" t="s">
        <v>84</v>
      </c>
      <c r="AV189" s="14" t="s">
        <v>82</v>
      </c>
      <c r="AW189" s="14" t="s">
        <v>32</v>
      </c>
      <c r="AX189" s="14" t="s">
        <v>75</v>
      </c>
      <c r="AY189" s="260" t="s">
        <v>189</v>
      </c>
    </row>
    <row r="190" s="13" customFormat="1">
      <c r="A190" s="13"/>
      <c r="B190" s="239"/>
      <c r="C190" s="240"/>
      <c r="D190" s="241" t="s">
        <v>198</v>
      </c>
      <c r="E190" s="242" t="s">
        <v>1</v>
      </c>
      <c r="F190" s="243" t="s">
        <v>447</v>
      </c>
      <c r="G190" s="240"/>
      <c r="H190" s="244">
        <v>82</v>
      </c>
      <c r="I190" s="245"/>
      <c r="J190" s="240"/>
      <c r="K190" s="240"/>
      <c r="L190" s="246"/>
      <c r="M190" s="247"/>
      <c r="N190" s="248"/>
      <c r="O190" s="248"/>
      <c r="P190" s="248"/>
      <c r="Q190" s="248"/>
      <c r="R190" s="248"/>
      <c r="S190" s="248"/>
      <c r="T190" s="249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0" t="s">
        <v>198</v>
      </c>
      <c r="AU190" s="250" t="s">
        <v>84</v>
      </c>
      <c r="AV190" s="13" t="s">
        <v>84</v>
      </c>
      <c r="AW190" s="13" t="s">
        <v>32</v>
      </c>
      <c r="AX190" s="13" t="s">
        <v>82</v>
      </c>
      <c r="AY190" s="250" t="s">
        <v>189</v>
      </c>
    </row>
    <row r="191" s="2" customFormat="1" ht="16.5" customHeight="1">
      <c r="A191" s="39"/>
      <c r="B191" s="40"/>
      <c r="C191" s="227" t="s">
        <v>400</v>
      </c>
      <c r="D191" s="227" t="s">
        <v>191</v>
      </c>
      <c r="E191" s="228" t="s">
        <v>284</v>
      </c>
      <c r="F191" s="229" t="s">
        <v>285</v>
      </c>
      <c r="G191" s="230" t="s">
        <v>252</v>
      </c>
      <c r="H191" s="231">
        <v>7</v>
      </c>
      <c r="I191" s="232"/>
      <c r="J191" s="231">
        <f>ROUND(I191*H191,2)</f>
        <v>0</v>
      </c>
      <c r="K191" s="229" t="s">
        <v>1</v>
      </c>
      <c r="L191" s="45"/>
      <c r="M191" s="233" t="s">
        <v>1</v>
      </c>
      <c r="N191" s="234" t="s">
        <v>40</v>
      </c>
      <c r="O191" s="92"/>
      <c r="P191" s="235">
        <f>O191*H191</f>
        <v>0</v>
      </c>
      <c r="Q191" s="235">
        <v>0</v>
      </c>
      <c r="R191" s="235">
        <f>Q191*H191</f>
        <v>0</v>
      </c>
      <c r="S191" s="235">
        <v>0</v>
      </c>
      <c r="T191" s="236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7" t="s">
        <v>196</v>
      </c>
      <c r="AT191" s="237" t="s">
        <v>191</v>
      </c>
      <c r="AU191" s="237" t="s">
        <v>84</v>
      </c>
      <c r="AY191" s="18" t="s">
        <v>189</v>
      </c>
      <c r="BE191" s="238">
        <f>IF(N191="základní",J191,0)</f>
        <v>0</v>
      </c>
      <c r="BF191" s="238">
        <f>IF(N191="snížená",J191,0)</f>
        <v>0</v>
      </c>
      <c r="BG191" s="238">
        <f>IF(N191="zákl. přenesená",J191,0)</f>
        <v>0</v>
      </c>
      <c r="BH191" s="238">
        <f>IF(N191="sníž. přenesená",J191,0)</f>
        <v>0</v>
      </c>
      <c r="BI191" s="238">
        <f>IF(N191="nulová",J191,0)</f>
        <v>0</v>
      </c>
      <c r="BJ191" s="18" t="s">
        <v>82</v>
      </c>
      <c r="BK191" s="238">
        <f>ROUND(I191*H191,2)</f>
        <v>0</v>
      </c>
      <c r="BL191" s="18" t="s">
        <v>196</v>
      </c>
      <c r="BM191" s="237" t="s">
        <v>819</v>
      </c>
    </row>
    <row r="192" s="14" customFormat="1">
      <c r="A192" s="14"/>
      <c r="B192" s="251"/>
      <c r="C192" s="252"/>
      <c r="D192" s="241" t="s">
        <v>198</v>
      </c>
      <c r="E192" s="253" t="s">
        <v>1</v>
      </c>
      <c r="F192" s="254" t="s">
        <v>287</v>
      </c>
      <c r="G192" s="252"/>
      <c r="H192" s="253" t="s">
        <v>1</v>
      </c>
      <c r="I192" s="255"/>
      <c r="J192" s="252"/>
      <c r="K192" s="252"/>
      <c r="L192" s="256"/>
      <c r="M192" s="257"/>
      <c r="N192" s="258"/>
      <c r="O192" s="258"/>
      <c r="P192" s="258"/>
      <c r="Q192" s="258"/>
      <c r="R192" s="258"/>
      <c r="S192" s="258"/>
      <c r="T192" s="259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0" t="s">
        <v>198</v>
      </c>
      <c r="AU192" s="260" t="s">
        <v>84</v>
      </c>
      <c r="AV192" s="14" t="s">
        <v>82</v>
      </c>
      <c r="AW192" s="14" t="s">
        <v>32</v>
      </c>
      <c r="AX192" s="14" t="s">
        <v>75</v>
      </c>
      <c r="AY192" s="260" t="s">
        <v>189</v>
      </c>
    </row>
    <row r="193" s="13" customFormat="1">
      <c r="A193" s="13"/>
      <c r="B193" s="239"/>
      <c r="C193" s="240"/>
      <c r="D193" s="241" t="s">
        <v>198</v>
      </c>
      <c r="E193" s="242" t="s">
        <v>1</v>
      </c>
      <c r="F193" s="243" t="s">
        <v>449</v>
      </c>
      <c r="G193" s="240"/>
      <c r="H193" s="244">
        <v>7</v>
      </c>
      <c r="I193" s="245"/>
      <c r="J193" s="240"/>
      <c r="K193" s="240"/>
      <c r="L193" s="246"/>
      <c r="M193" s="247"/>
      <c r="N193" s="248"/>
      <c r="O193" s="248"/>
      <c r="P193" s="248"/>
      <c r="Q193" s="248"/>
      <c r="R193" s="248"/>
      <c r="S193" s="248"/>
      <c r="T193" s="249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0" t="s">
        <v>198</v>
      </c>
      <c r="AU193" s="250" t="s">
        <v>84</v>
      </c>
      <c r="AV193" s="13" t="s">
        <v>84</v>
      </c>
      <c r="AW193" s="13" t="s">
        <v>32</v>
      </c>
      <c r="AX193" s="13" t="s">
        <v>82</v>
      </c>
      <c r="AY193" s="250" t="s">
        <v>189</v>
      </c>
    </row>
    <row r="194" s="2" customFormat="1" ht="24.15" customHeight="1">
      <c r="A194" s="39"/>
      <c r="B194" s="40"/>
      <c r="C194" s="227" t="s">
        <v>403</v>
      </c>
      <c r="D194" s="227" t="s">
        <v>191</v>
      </c>
      <c r="E194" s="228" t="s">
        <v>404</v>
      </c>
      <c r="F194" s="229" t="s">
        <v>795</v>
      </c>
      <c r="G194" s="230" t="s">
        <v>252</v>
      </c>
      <c r="H194" s="231">
        <v>1</v>
      </c>
      <c r="I194" s="232"/>
      <c r="J194" s="231">
        <f>ROUND(I194*H194,2)</f>
        <v>0</v>
      </c>
      <c r="K194" s="229" t="s">
        <v>1</v>
      </c>
      <c r="L194" s="45"/>
      <c r="M194" s="233" t="s">
        <v>1</v>
      </c>
      <c r="N194" s="234" t="s">
        <v>40</v>
      </c>
      <c r="O194" s="92"/>
      <c r="P194" s="235">
        <f>O194*H194</f>
        <v>0</v>
      </c>
      <c r="Q194" s="235">
        <v>0.00029999999999999997</v>
      </c>
      <c r="R194" s="235">
        <f>Q194*H194</f>
        <v>0.00029999999999999997</v>
      </c>
      <c r="S194" s="235">
        <v>0</v>
      </c>
      <c r="T194" s="236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7" t="s">
        <v>196</v>
      </c>
      <c r="AT194" s="237" t="s">
        <v>191</v>
      </c>
      <c r="AU194" s="237" t="s">
        <v>84</v>
      </c>
      <c r="AY194" s="18" t="s">
        <v>189</v>
      </c>
      <c r="BE194" s="238">
        <f>IF(N194="základní",J194,0)</f>
        <v>0</v>
      </c>
      <c r="BF194" s="238">
        <f>IF(N194="snížená",J194,0)</f>
        <v>0</v>
      </c>
      <c r="BG194" s="238">
        <f>IF(N194="zákl. přenesená",J194,0)</f>
        <v>0</v>
      </c>
      <c r="BH194" s="238">
        <f>IF(N194="sníž. přenesená",J194,0)</f>
        <v>0</v>
      </c>
      <c r="BI194" s="238">
        <f>IF(N194="nulová",J194,0)</f>
        <v>0</v>
      </c>
      <c r="BJ194" s="18" t="s">
        <v>82</v>
      </c>
      <c r="BK194" s="238">
        <f>ROUND(I194*H194,2)</f>
        <v>0</v>
      </c>
      <c r="BL194" s="18" t="s">
        <v>196</v>
      </c>
      <c r="BM194" s="237" t="s">
        <v>820</v>
      </c>
    </row>
    <row r="195" s="14" customFormat="1">
      <c r="A195" s="14"/>
      <c r="B195" s="251"/>
      <c r="C195" s="252"/>
      <c r="D195" s="241" t="s">
        <v>198</v>
      </c>
      <c r="E195" s="253" t="s">
        <v>1</v>
      </c>
      <c r="F195" s="254" t="s">
        <v>380</v>
      </c>
      <c r="G195" s="252"/>
      <c r="H195" s="253" t="s">
        <v>1</v>
      </c>
      <c r="I195" s="255"/>
      <c r="J195" s="252"/>
      <c r="K195" s="252"/>
      <c r="L195" s="256"/>
      <c r="M195" s="257"/>
      <c r="N195" s="258"/>
      <c r="O195" s="258"/>
      <c r="P195" s="258"/>
      <c r="Q195" s="258"/>
      <c r="R195" s="258"/>
      <c r="S195" s="258"/>
      <c r="T195" s="259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60" t="s">
        <v>198</v>
      </c>
      <c r="AU195" s="260" t="s">
        <v>84</v>
      </c>
      <c r="AV195" s="14" t="s">
        <v>82</v>
      </c>
      <c r="AW195" s="14" t="s">
        <v>32</v>
      </c>
      <c r="AX195" s="14" t="s">
        <v>75</v>
      </c>
      <c r="AY195" s="260" t="s">
        <v>189</v>
      </c>
    </row>
    <row r="196" s="13" customFormat="1">
      <c r="A196" s="13"/>
      <c r="B196" s="239"/>
      <c r="C196" s="240"/>
      <c r="D196" s="241" t="s">
        <v>198</v>
      </c>
      <c r="E196" s="242" t="s">
        <v>1</v>
      </c>
      <c r="F196" s="243" t="s">
        <v>407</v>
      </c>
      <c r="G196" s="240"/>
      <c r="H196" s="244">
        <v>1</v>
      </c>
      <c r="I196" s="245"/>
      <c r="J196" s="240"/>
      <c r="K196" s="240"/>
      <c r="L196" s="246"/>
      <c r="M196" s="247"/>
      <c r="N196" s="248"/>
      <c r="O196" s="248"/>
      <c r="P196" s="248"/>
      <c r="Q196" s="248"/>
      <c r="R196" s="248"/>
      <c r="S196" s="248"/>
      <c r="T196" s="249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0" t="s">
        <v>198</v>
      </c>
      <c r="AU196" s="250" t="s">
        <v>84</v>
      </c>
      <c r="AV196" s="13" t="s">
        <v>84</v>
      </c>
      <c r="AW196" s="13" t="s">
        <v>32</v>
      </c>
      <c r="AX196" s="13" t="s">
        <v>82</v>
      </c>
      <c r="AY196" s="250" t="s">
        <v>189</v>
      </c>
    </row>
    <row r="197" s="2" customFormat="1" ht="21.75" customHeight="1">
      <c r="A197" s="39"/>
      <c r="B197" s="40"/>
      <c r="C197" s="227" t="s">
        <v>408</v>
      </c>
      <c r="D197" s="227" t="s">
        <v>191</v>
      </c>
      <c r="E197" s="228" t="s">
        <v>290</v>
      </c>
      <c r="F197" s="229" t="s">
        <v>291</v>
      </c>
      <c r="G197" s="230" t="s">
        <v>252</v>
      </c>
      <c r="H197" s="231">
        <v>1</v>
      </c>
      <c r="I197" s="232"/>
      <c r="J197" s="231">
        <f>ROUND(I197*H197,2)</f>
        <v>0</v>
      </c>
      <c r="K197" s="229" t="s">
        <v>1</v>
      </c>
      <c r="L197" s="45"/>
      <c r="M197" s="233" t="s">
        <v>1</v>
      </c>
      <c r="N197" s="234" t="s">
        <v>40</v>
      </c>
      <c r="O197" s="92"/>
      <c r="P197" s="235">
        <f>O197*H197</f>
        <v>0</v>
      </c>
      <c r="Q197" s="235">
        <v>1.51471</v>
      </c>
      <c r="R197" s="235">
        <f>Q197*H197</f>
        <v>1.51471</v>
      </c>
      <c r="S197" s="235">
        <v>0</v>
      </c>
      <c r="T197" s="236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7" t="s">
        <v>196</v>
      </c>
      <c r="AT197" s="237" t="s">
        <v>191</v>
      </c>
      <c r="AU197" s="237" t="s">
        <v>84</v>
      </c>
      <c r="AY197" s="18" t="s">
        <v>189</v>
      </c>
      <c r="BE197" s="238">
        <f>IF(N197="základní",J197,0)</f>
        <v>0</v>
      </c>
      <c r="BF197" s="238">
        <f>IF(N197="snížená",J197,0)</f>
        <v>0</v>
      </c>
      <c r="BG197" s="238">
        <f>IF(N197="zákl. přenesená",J197,0)</f>
        <v>0</v>
      </c>
      <c r="BH197" s="238">
        <f>IF(N197="sníž. přenesená",J197,0)</f>
        <v>0</v>
      </c>
      <c r="BI197" s="238">
        <f>IF(N197="nulová",J197,0)</f>
        <v>0</v>
      </c>
      <c r="BJ197" s="18" t="s">
        <v>82</v>
      </c>
      <c r="BK197" s="238">
        <f>ROUND(I197*H197,2)</f>
        <v>0</v>
      </c>
      <c r="BL197" s="18" t="s">
        <v>196</v>
      </c>
      <c r="BM197" s="237" t="s">
        <v>821</v>
      </c>
    </row>
    <row r="198" s="14" customFormat="1">
      <c r="A198" s="14"/>
      <c r="B198" s="251"/>
      <c r="C198" s="252"/>
      <c r="D198" s="241" t="s">
        <v>198</v>
      </c>
      <c r="E198" s="253" t="s">
        <v>1</v>
      </c>
      <c r="F198" s="254" t="s">
        <v>293</v>
      </c>
      <c r="G198" s="252"/>
      <c r="H198" s="253" t="s">
        <v>1</v>
      </c>
      <c r="I198" s="255"/>
      <c r="J198" s="252"/>
      <c r="K198" s="252"/>
      <c r="L198" s="256"/>
      <c r="M198" s="257"/>
      <c r="N198" s="258"/>
      <c r="O198" s="258"/>
      <c r="P198" s="258"/>
      <c r="Q198" s="258"/>
      <c r="R198" s="258"/>
      <c r="S198" s="258"/>
      <c r="T198" s="259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60" t="s">
        <v>198</v>
      </c>
      <c r="AU198" s="260" t="s">
        <v>84</v>
      </c>
      <c r="AV198" s="14" t="s">
        <v>82</v>
      </c>
      <c r="AW198" s="14" t="s">
        <v>32</v>
      </c>
      <c r="AX198" s="14" t="s">
        <v>75</v>
      </c>
      <c r="AY198" s="260" t="s">
        <v>189</v>
      </c>
    </row>
    <row r="199" s="13" customFormat="1">
      <c r="A199" s="13"/>
      <c r="B199" s="239"/>
      <c r="C199" s="240"/>
      <c r="D199" s="241" t="s">
        <v>198</v>
      </c>
      <c r="E199" s="242" t="s">
        <v>1</v>
      </c>
      <c r="F199" s="243" t="s">
        <v>407</v>
      </c>
      <c r="G199" s="240"/>
      <c r="H199" s="244">
        <v>1</v>
      </c>
      <c r="I199" s="245"/>
      <c r="J199" s="240"/>
      <c r="K199" s="240"/>
      <c r="L199" s="246"/>
      <c r="M199" s="247"/>
      <c r="N199" s="248"/>
      <c r="O199" s="248"/>
      <c r="P199" s="248"/>
      <c r="Q199" s="248"/>
      <c r="R199" s="248"/>
      <c r="S199" s="248"/>
      <c r="T199" s="249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0" t="s">
        <v>198</v>
      </c>
      <c r="AU199" s="250" t="s">
        <v>84</v>
      </c>
      <c r="AV199" s="13" t="s">
        <v>84</v>
      </c>
      <c r="AW199" s="13" t="s">
        <v>32</v>
      </c>
      <c r="AX199" s="13" t="s">
        <v>82</v>
      </c>
      <c r="AY199" s="250" t="s">
        <v>189</v>
      </c>
    </row>
    <row r="200" s="12" customFormat="1" ht="22.8" customHeight="1">
      <c r="A200" s="12"/>
      <c r="B200" s="211"/>
      <c r="C200" s="212"/>
      <c r="D200" s="213" t="s">
        <v>74</v>
      </c>
      <c r="E200" s="225" t="s">
        <v>295</v>
      </c>
      <c r="F200" s="225" t="s">
        <v>296</v>
      </c>
      <c r="G200" s="212"/>
      <c r="H200" s="212"/>
      <c r="I200" s="215"/>
      <c r="J200" s="226">
        <f>BK200</f>
        <v>0</v>
      </c>
      <c r="K200" s="212"/>
      <c r="L200" s="217"/>
      <c r="M200" s="218"/>
      <c r="N200" s="219"/>
      <c r="O200" s="219"/>
      <c r="P200" s="220">
        <f>P201</f>
        <v>0</v>
      </c>
      <c r="Q200" s="219"/>
      <c r="R200" s="220">
        <f>R201</f>
        <v>0</v>
      </c>
      <c r="S200" s="219"/>
      <c r="T200" s="221">
        <f>T201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22" t="s">
        <v>82</v>
      </c>
      <c r="AT200" s="223" t="s">
        <v>74</v>
      </c>
      <c r="AU200" s="223" t="s">
        <v>82</v>
      </c>
      <c r="AY200" s="222" t="s">
        <v>189</v>
      </c>
      <c r="BK200" s="224">
        <f>BK201</f>
        <v>0</v>
      </c>
    </row>
    <row r="201" s="2" customFormat="1" ht="21.75" customHeight="1">
      <c r="A201" s="39"/>
      <c r="B201" s="40"/>
      <c r="C201" s="227" t="s">
        <v>411</v>
      </c>
      <c r="D201" s="227" t="s">
        <v>191</v>
      </c>
      <c r="E201" s="228" t="s">
        <v>297</v>
      </c>
      <c r="F201" s="229" t="s">
        <v>298</v>
      </c>
      <c r="G201" s="230" t="s">
        <v>234</v>
      </c>
      <c r="H201" s="231">
        <v>9.8000000000000007</v>
      </c>
      <c r="I201" s="232"/>
      <c r="J201" s="231">
        <f>ROUND(I201*H201,2)</f>
        <v>0</v>
      </c>
      <c r="K201" s="229" t="s">
        <v>195</v>
      </c>
      <c r="L201" s="45"/>
      <c r="M201" s="292" t="s">
        <v>1</v>
      </c>
      <c r="N201" s="293" t="s">
        <v>40</v>
      </c>
      <c r="O201" s="294"/>
      <c r="P201" s="295">
        <f>O201*H201</f>
        <v>0</v>
      </c>
      <c r="Q201" s="295">
        <v>0</v>
      </c>
      <c r="R201" s="295">
        <f>Q201*H201</f>
        <v>0</v>
      </c>
      <c r="S201" s="295">
        <v>0</v>
      </c>
      <c r="T201" s="296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7" t="s">
        <v>196</v>
      </c>
      <c r="AT201" s="237" t="s">
        <v>191</v>
      </c>
      <c r="AU201" s="237" t="s">
        <v>84</v>
      </c>
      <c r="AY201" s="18" t="s">
        <v>189</v>
      </c>
      <c r="BE201" s="238">
        <f>IF(N201="základní",J201,0)</f>
        <v>0</v>
      </c>
      <c r="BF201" s="238">
        <f>IF(N201="snížená",J201,0)</f>
        <v>0</v>
      </c>
      <c r="BG201" s="238">
        <f>IF(N201="zákl. přenesená",J201,0)</f>
        <v>0</v>
      </c>
      <c r="BH201" s="238">
        <f>IF(N201="sníž. přenesená",J201,0)</f>
        <v>0</v>
      </c>
      <c r="BI201" s="238">
        <f>IF(N201="nulová",J201,0)</f>
        <v>0</v>
      </c>
      <c r="BJ201" s="18" t="s">
        <v>82</v>
      </c>
      <c r="BK201" s="238">
        <f>ROUND(I201*H201,2)</f>
        <v>0</v>
      </c>
      <c r="BL201" s="18" t="s">
        <v>196</v>
      </c>
      <c r="BM201" s="237" t="s">
        <v>822</v>
      </c>
    </row>
    <row r="202" s="2" customFormat="1" ht="6.96" customHeight="1">
      <c r="A202" s="39"/>
      <c r="B202" s="67"/>
      <c r="C202" s="68"/>
      <c r="D202" s="68"/>
      <c r="E202" s="68"/>
      <c r="F202" s="68"/>
      <c r="G202" s="68"/>
      <c r="H202" s="68"/>
      <c r="I202" s="68"/>
      <c r="J202" s="68"/>
      <c r="K202" s="68"/>
      <c r="L202" s="45"/>
      <c r="M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</row>
  </sheetData>
  <sheetProtection sheet="1" autoFilter="0" formatColumns="0" formatRows="0" objects="1" scenarios="1" spinCount="100000" saltValue="p1c+Bdk5cmZiT5U00sTS7X4g4XIJ0OlG+YpbMXDI3s/nJUYD9Sk61doO4/RRtbRnnCEXvXubEqTC7Mulx7+RBw==" hashValue="vRikfRSHePEq6oThMFtpsM/shwcEw/h0Z/rkVostMHBLxWlsZK8rFNQ5/qCF0oBppXmHSTg2PxgCrUaQZ5tBmQ==" algorithmName="SHA-512" password="CC35"/>
  <autoFilter ref="C124:K201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134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84</v>
      </c>
    </row>
    <row r="4" s="1" customFormat="1" ht="24.96" customHeight="1">
      <c r="B4" s="21"/>
      <c r="D4" s="149" t="s">
        <v>159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NAPOJENÍ ROKYCANSKA NA DÁLNICI D5, I. ETAPA</v>
      </c>
      <c r="F7" s="151"/>
      <c r="G7" s="151"/>
      <c r="H7" s="151"/>
      <c r="L7" s="21"/>
    </row>
    <row r="8" s="1" customFormat="1" ht="12" customHeight="1">
      <c r="B8" s="21"/>
      <c r="D8" s="151" t="s">
        <v>160</v>
      </c>
      <c r="L8" s="21"/>
    </row>
    <row r="9" s="2" customFormat="1" ht="16.5" customHeight="1">
      <c r="A9" s="39"/>
      <c r="B9" s="45"/>
      <c r="C9" s="39"/>
      <c r="D9" s="39"/>
      <c r="E9" s="152" t="s">
        <v>823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162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30" customHeight="1">
      <c r="A11" s="39"/>
      <c r="B11" s="45"/>
      <c r="C11" s="39"/>
      <c r="D11" s="39"/>
      <c r="E11" s="153" t="s">
        <v>824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20</v>
      </c>
      <c r="E14" s="39"/>
      <c r="F14" s="142" t="s">
        <v>21</v>
      </c>
      <c r="G14" s="39"/>
      <c r="H14" s="39"/>
      <c r="I14" s="151" t="s">
        <v>22</v>
      </c>
      <c r="J14" s="154" t="str">
        <f>'Rekapitulace stavby'!AN8</f>
        <v>26. 4. 2022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1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28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30</v>
      </c>
      <c r="E22" s="39"/>
      <c r="F22" s="39"/>
      <c r="G22" s="39"/>
      <c r="H22" s="39"/>
      <c r="I22" s="151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1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33</v>
      </c>
      <c r="E25" s="39"/>
      <c r="F25" s="39"/>
      <c r="G25" s="39"/>
      <c r="H25" s="39"/>
      <c r="I25" s="151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26</v>
      </c>
      <c r="F26" s="39"/>
      <c r="G26" s="39"/>
      <c r="H26" s="39"/>
      <c r="I26" s="151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34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35</v>
      </c>
      <c r="E32" s="39"/>
      <c r="F32" s="39"/>
      <c r="G32" s="39"/>
      <c r="H32" s="39"/>
      <c r="I32" s="39"/>
      <c r="J32" s="161">
        <f>ROUND(J125,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37</v>
      </c>
      <c r="G34" s="39"/>
      <c r="H34" s="39"/>
      <c r="I34" s="162" t="s">
        <v>36</v>
      </c>
      <c r="J34" s="162" t="s">
        <v>38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39</v>
      </c>
      <c r="E35" s="151" t="s">
        <v>40</v>
      </c>
      <c r="F35" s="164">
        <f>ROUND((SUM(BE125:BE184)),  2)</f>
        <v>0</v>
      </c>
      <c r="G35" s="39"/>
      <c r="H35" s="39"/>
      <c r="I35" s="165">
        <v>0.20999999999999999</v>
      </c>
      <c r="J35" s="164">
        <f>ROUND(((SUM(BE125:BE184))*I35),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41</v>
      </c>
      <c r="F36" s="164">
        <f>ROUND((SUM(BF125:BF184)),  2)</f>
        <v>0</v>
      </c>
      <c r="G36" s="39"/>
      <c r="H36" s="39"/>
      <c r="I36" s="165">
        <v>0.14999999999999999</v>
      </c>
      <c r="J36" s="164">
        <f>ROUND(((SUM(BF125:BF184))*I36),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42</v>
      </c>
      <c r="F37" s="164">
        <f>ROUND((SUM(BG125:BG184)),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43</v>
      </c>
      <c r="F38" s="164">
        <f>ROUND((SUM(BH125:BH184)),  2)</f>
        <v>0</v>
      </c>
      <c r="G38" s="39"/>
      <c r="H38" s="39"/>
      <c r="I38" s="165">
        <v>0.14999999999999999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44</v>
      </c>
      <c r="F39" s="164">
        <f>ROUND((SUM(BI125:BI184)),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45</v>
      </c>
      <c r="E41" s="168"/>
      <c r="F41" s="168"/>
      <c r="G41" s="169" t="s">
        <v>46</v>
      </c>
      <c r="H41" s="170" t="s">
        <v>47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48</v>
      </c>
      <c r="E50" s="174"/>
      <c r="F50" s="174"/>
      <c r="G50" s="173" t="s">
        <v>49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50</v>
      </c>
      <c r="E61" s="176"/>
      <c r="F61" s="177" t="s">
        <v>51</v>
      </c>
      <c r="G61" s="175" t="s">
        <v>50</v>
      </c>
      <c r="H61" s="176"/>
      <c r="I61" s="176"/>
      <c r="J61" s="178" t="s">
        <v>51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52</v>
      </c>
      <c r="E65" s="179"/>
      <c r="F65" s="179"/>
      <c r="G65" s="173" t="s">
        <v>53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50</v>
      </c>
      <c r="E76" s="176"/>
      <c r="F76" s="177" t="s">
        <v>51</v>
      </c>
      <c r="G76" s="175" t="s">
        <v>50</v>
      </c>
      <c r="H76" s="176"/>
      <c r="I76" s="176"/>
      <c r="J76" s="178" t="s">
        <v>51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164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NAPOJENÍ ROKYCANSKA NA DÁLNICI D5, I. ETAPA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160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823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162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30" customHeight="1">
      <c r="A89" s="39"/>
      <c r="B89" s="40"/>
      <c r="C89" s="41"/>
      <c r="D89" s="41"/>
      <c r="E89" s="77" t="str">
        <f>E11</f>
        <v xml:space="preserve">03.1 - SO 303-1  Svodný drén v km 4,153-4,225 - levá strana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Rokycansko</v>
      </c>
      <c r="G91" s="41"/>
      <c r="H91" s="41"/>
      <c r="I91" s="33" t="s">
        <v>22</v>
      </c>
      <c r="J91" s="80" t="str">
        <f>IF(J14="","",J14)</f>
        <v>26. 4. 2022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 xml:space="preserve"> </v>
      </c>
      <c r="G93" s="41"/>
      <c r="H93" s="41"/>
      <c r="I93" s="33" t="s">
        <v>30</v>
      </c>
      <c r="J93" s="37" t="str">
        <f>E23</f>
        <v>Ing. J. Egermaier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165</v>
      </c>
      <c r="D96" s="186"/>
      <c r="E96" s="186"/>
      <c r="F96" s="186"/>
      <c r="G96" s="186"/>
      <c r="H96" s="186"/>
      <c r="I96" s="186"/>
      <c r="J96" s="187" t="s">
        <v>166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167</v>
      </c>
      <c r="D98" s="41"/>
      <c r="E98" s="41"/>
      <c r="F98" s="41"/>
      <c r="G98" s="41"/>
      <c r="H98" s="41"/>
      <c r="I98" s="41"/>
      <c r="J98" s="111">
        <f>J125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168</v>
      </c>
    </row>
    <row r="99" s="9" customFormat="1" ht="24.96" customHeight="1">
      <c r="A99" s="9"/>
      <c r="B99" s="189"/>
      <c r="C99" s="190"/>
      <c r="D99" s="191" t="s">
        <v>169</v>
      </c>
      <c r="E99" s="192"/>
      <c r="F99" s="192"/>
      <c r="G99" s="192"/>
      <c r="H99" s="192"/>
      <c r="I99" s="192"/>
      <c r="J99" s="193">
        <f>J126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4"/>
      <c r="D100" s="196" t="s">
        <v>170</v>
      </c>
      <c r="E100" s="197"/>
      <c r="F100" s="197"/>
      <c r="G100" s="197"/>
      <c r="H100" s="197"/>
      <c r="I100" s="197"/>
      <c r="J100" s="198">
        <f>J127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4"/>
      <c r="D101" s="196" t="s">
        <v>171</v>
      </c>
      <c r="E101" s="197"/>
      <c r="F101" s="197"/>
      <c r="G101" s="197"/>
      <c r="H101" s="197"/>
      <c r="I101" s="197"/>
      <c r="J101" s="198">
        <f>J163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5"/>
      <c r="C102" s="134"/>
      <c r="D102" s="196" t="s">
        <v>172</v>
      </c>
      <c r="E102" s="197"/>
      <c r="F102" s="197"/>
      <c r="G102" s="197"/>
      <c r="H102" s="197"/>
      <c r="I102" s="197"/>
      <c r="J102" s="198">
        <f>J172</f>
        <v>0</v>
      </c>
      <c r="K102" s="134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4"/>
      <c r="D103" s="196" t="s">
        <v>173</v>
      </c>
      <c r="E103" s="197"/>
      <c r="F103" s="197"/>
      <c r="G103" s="197"/>
      <c r="H103" s="197"/>
      <c r="I103" s="197"/>
      <c r="J103" s="198">
        <f>J183</f>
        <v>0</v>
      </c>
      <c r="K103" s="134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174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184" t="str">
        <f>E7</f>
        <v>NAPOJENÍ ROKYCANSKA NA DÁLNICI D5, I. ETAPA</v>
      </c>
      <c r="F113" s="33"/>
      <c r="G113" s="33"/>
      <c r="H113" s="33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1" customFormat="1" ht="12" customHeight="1">
      <c r="B114" s="22"/>
      <c r="C114" s="33" t="s">
        <v>160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184" t="s">
        <v>823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162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30" customHeight="1">
      <c r="A117" s="39"/>
      <c r="B117" s="40"/>
      <c r="C117" s="41"/>
      <c r="D117" s="41"/>
      <c r="E117" s="77" t="str">
        <f>E11</f>
        <v xml:space="preserve">03.1 - SO 303-1  Svodný drén v km 4,153-4,225 - levá strana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F14</f>
        <v>Rokycansko</v>
      </c>
      <c r="G119" s="41"/>
      <c r="H119" s="41"/>
      <c r="I119" s="33" t="s">
        <v>22</v>
      </c>
      <c r="J119" s="80" t="str">
        <f>IF(J14="","",J14)</f>
        <v>26. 4. 2022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E17</f>
        <v xml:space="preserve"> </v>
      </c>
      <c r="G121" s="41"/>
      <c r="H121" s="41"/>
      <c r="I121" s="33" t="s">
        <v>30</v>
      </c>
      <c r="J121" s="37" t="str">
        <f>E23</f>
        <v>Ing. J. Egermaier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IF(E20="","",E20)</f>
        <v>Vyplň údaj</v>
      </c>
      <c r="G122" s="41"/>
      <c r="H122" s="41"/>
      <c r="I122" s="33" t="s">
        <v>33</v>
      </c>
      <c r="J122" s="37" t="str">
        <f>E26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0"/>
      <c r="B124" s="201"/>
      <c r="C124" s="202" t="s">
        <v>175</v>
      </c>
      <c r="D124" s="203" t="s">
        <v>60</v>
      </c>
      <c r="E124" s="203" t="s">
        <v>56</v>
      </c>
      <c r="F124" s="203" t="s">
        <v>57</v>
      </c>
      <c r="G124" s="203" t="s">
        <v>176</v>
      </c>
      <c r="H124" s="203" t="s">
        <v>177</v>
      </c>
      <c r="I124" s="203" t="s">
        <v>178</v>
      </c>
      <c r="J124" s="203" t="s">
        <v>166</v>
      </c>
      <c r="K124" s="204" t="s">
        <v>179</v>
      </c>
      <c r="L124" s="205"/>
      <c r="M124" s="101" t="s">
        <v>1</v>
      </c>
      <c r="N124" s="102" t="s">
        <v>39</v>
      </c>
      <c r="O124" s="102" t="s">
        <v>180</v>
      </c>
      <c r="P124" s="102" t="s">
        <v>181</v>
      </c>
      <c r="Q124" s="102" t="s">
        <v>182</v>
      </c>
      <c r="R124" s="102" t="s">
        <v>183</v>
      </c>
      <c r="S124" s="102" t="s">
        <v>184</v>
      </c>
      <c r="T124" s="103" t="s">
        <v>185</v>
      </c>
      <c r="U124" s="200"/>
      <c r="V124" s="200"/>
      <c r="W124" s="200"/>
      <c r="X124" s="200"/>
      <c r="Y124" s="200"/>
      <c r="Z124" s="200"/>
      <c r="AA124" s="200"/>
      <c r="AB124" s="200"/>
      <c r="AC124" s="200"/>
      <c r="AD124" s="200"/>
      <c r="AE124" s="200"/>
    </row>
    <row r="125" s="2" customFormat="1" ht="22.8" customHeight="1">
      <c r="A125" s="39"/>
      <c r="B125" s="40"/>
      <c r="C125" s="108" t="s">
        <v>186</v>
      </c>
      <c r="D125" s="41"/>
      <c r="E125" s="41"/>
      <c r="F125" s="41"/>
      <c r="G125" s="41"/>
      <c r="H125" s="41"/>
      <c r="I125" s="41"/>
      <c r="J125" s="206">
        <f>BK125</f>
        <v>0</v>
      </c>
      <c r="K125" s="41"/>
      <c r="L125" s="45"/>
      <c r="M125" s="104"/>
      <c r="N125" s="207"/>
      <c r="O125" s="105"/>
      <c r="P125" s="208">
        <f>P126</f>
        <v>0</v>
      </c>
      <c r="Q125" s="105"/>
      <c r="R125" s="208">
        <f>R126</f>
        <v>3.1590199999999999</v>
      </c>
      <c r="S125" s="105"/>
      <c r="T125" s="209">
        <f>T126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74</v>
      </c>
      <c r="AU125" s="18" t="s">
        <v>168</v>
      </c>
      <c r="BK125" s="210">
        <f>BK126</f>
        <v>0</v>
      </c>
    </row>
    <row r="126" s="12" customFormat="1" ht="25.92" customHeight="1">
      <c r="A126" s="12"/>
      <c r="B126" s="211"/>
      <c r="C126" s="212"/>
      <c r="D126" s="213" t="s">
        <v>74</v>
      </c>
      <c r="E126" s="214" t="s">
        <v>187</v>
      </c>
      <c r="F126" s="214" t="s">
        <v>188</v>
      </c>
      <c r="G126" s="212"/>
      <c r="H126" s="212"/>
      <c r="I126" s="215"/>
      <c r="J126" s="216">
        <f>BK126</f>
        <v>0</v>
      </c>
      <c r="K126" s="212"/>
      <c r="L126" s="217"/>
      <c r="M126" s="218"/>
      <c r="N126" s="219"/>
      <c r="O126" s="219"/>
      <c r="P126" s="220">
        <f>P127+P163+P172+P183</f>
        <v>0</v>
      </c>
      <c r="Q126" s="219"/>
      <c r="R126" s="220">
        <f>R127+R163+R172+R183</f>
        <v>3.1590199999999999</v>
      </c>
      <c r="S126" s="219"/>
      <c r="T126" s="221">
        <f>T127+T163+T172+T183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2" t="s">
        <v>82</v>
      </c>
      <c r="AT126" s="223" t="s">
        <v>74</v>
      </c>
      <c r="AU126" s="223" t="s">
        <v>75</v>
      </c>
      <c r="AY126" s="222" t="s">
        <v>189</v>
      </c>
      <c r="BK126" s="224">
        <f>BK127+BK163+BK172+BK183</f>
        <v>0</v>
      </c>
    </row>
    <row r="127" s="12" customFormat="1" ht="22.8" customHeight="1">
      <c r="A127" s="12"/>
      <c r="B127" s="211"/>
      <c r="C127" s="212"/>
      <c r="D127" s="213" t="s">
        <v>74</v>
      </c>
      <c r="E127" s="225" t="s">
        <v>82</v>
      </c>
      <c r="F127" s="225" t="s">
        <v>190</v>
      </c>
      <c r="G127" s="212"/>
      <c r="H127" s="212"/>
      <c r="I127" s="215"/>
      <c r="J127" s="226">
        <f>BK127</f>
        <v>0</v>
      </c>
      <c r="K127" s="212"/>
      <c r="L127" s="217"/>
      <c r="M127" s="218"/>
      <c r="N127" s="219"/>
      <c r="O127" s="219"/>
      <c r="P127" s="220">
        <f>SUM(P128:P162)</f>
        <v>0</v>
      </c>
      <c r="Q127" s="219"/>
      <c r="R127" s="220">
        <f>SUM(R128:R162)</f>
        <v>0</v>
      </c>
      <c r="S127" s="219"/>
      <c r="T127" s="221">
        <f>SUM(T128:T162)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2" t="s">
        <v>82</v>
      </c>
      <c r="AT127" s="223" t="s">
        <v>74</v>
      </c>
      <c r="AU127" s="223" t="s">
        <v>82</v>
      </c>
      <c r="AY127" s="222" t="s">
        <v>189</v>
      </c>
      <c r="BK127" s="224">
        <f>SUM(BK128:BK162)</f>
        <v>0</v>
      </c>
    </row>
    <row r="128" s="2" customFormat="1" ht="24.15" customHeight="1">
      <c r="A128" s="39"/>
      <c r="B128" s="40"/>
      <c r="C128" s="227" t="s">
        <v>82</v>
      </c>
      <c r="D128" s="227" t="s">
        <v>191</v>
      </c>
      <c r="E128" s="228" t="s">
        <v>192</v>
      </c>
      <c r="F128" s="229" t="s">
        <v>193</v>
      </c>
      <c r="G128" s="230" t="s">
        <v>194</v>
      </c>
      <c r="H128" s="231">
        <v>40</v>
      </c>
      <c r="I128" s="232"/>
      <c r="J128" s="231">
        <f>ROUND(I128*H128,2)</f>
        <v>0</v>
      </c>
      <c r="K128" s="229" t="s">
        <v>195</v>
      </c>
      <c r="L128" s="45"/>
      <c r="M128" s="233" t="s">
        <v>1</v>
      </c>
      <c r="N128" s="234" t="s">
        <v>40</v>
      </c>
      <c r="O128" s="92"/>
      <c r="P128" s="235">
        <f>O128*H128</f>
        <v>0</v>
      </c>
      <c r="Q128" s="235">
        <v>0</v>
      </c>
      <c r="R128" s="235">
        <f>Q128*H128</f>
        <v>0</v>
      </c>
      <c r="S128" s="235">
        <v>0</v>
      </c>
      <c r="T128" s="236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7" t="s">
        <v>196</v>
      </c>
      <c r="AT128" s="237" t="s">
        <v>191</v>
      </c>
      <c r="AU128" s="237" t="s">
        <v>84</v>
      </c>
      <c r="AY128" s="18" t="s">
        <v>189</v>
      </c>
      <c r="BE128" s="238">
        <f>IF(N128="základní",J128,0)</f>
        <v>0</v>
      </c>
      <c r="BF128" s="238">
        <f>IF(N128="snížená",J128,0)</f>
        <v>0</v>
      </c>
      <c r="BG128" s="238">
        <f>IF(N128="zákl. přenesená",J128,0)</f>
        <v>0</v>
      </c>
      <c r="BH128" s="238">
        <f>IF(N128="sníž. přenesená",J128,0)</f>
        <v>0</v>
      </c>
      <c r="BI128" s="238">
        <f>IF(N128="nulová",J128,0)</f>
        <v>0</v>
      </c>
      <c r="BJ128" s="18" t="s">
        <v>82</v>
      </c>
      <c r="BK128" s="238">
        <f>ROUND(I128*H128,2)</f>
        <v>0</v>
      </c>
      <c r="BL128" s="18" t="s">
        <v>196</v>
      </c>
      <c r="BM128" s="237" t="s">
        <v>825</v>
      </c>
    </row>
    <row r="129" s="13" customFormat="1">
      <c r="A129" s="13"/>
      <c r="B129" s="239"/>
      <c r="C129" s="240"/>
      <c r="D129" s="241" t="s">
        <v>198</v>
      </c>
      <c r="E129" s="242" t="s">
        <v>1</v>
      </c>
      <c r="F129" s="243" t="s">
        <v>199</v>
      </c>
      <c r="G129" s="240"/>
      <c r="H129" s="244">
        <v>40</v>
      </c>
      <c r="I129" s="245"/>
      <c r="J129" s="240"/>
      <c r="K129" s="240"/>
      <c r="L129" s="246"/>
      <c r="M129" s="247"/>
      <c r="N129" s="248"/>
      <c r="O129" s="248"/>
      <c r="P129" s="248"/>
      <c r="Q129" s="248"/>
      <c r="R129" s="248"/>
      <c r="S129" s="248"/>
      <c r="T129" s="249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50" t="s">
        <v>198</v>
      </c>
      <c r="AU129" s="250" t="s">
        <v>84</v>
      </c>
      <c r="AV129" s="13" t="s">
        <v>84</v>
      </c>
      <c r="AW129" s="13" t="s">
        <v>32</v>
      </c>
      <c r="AX129" s="13" t="s">
        <v>82</v>
      </c>
      <c r="AY129" s="250" t="s">
        <v>189</v>
      </c>
    </row>
    <row r="130" s="2" customFormat="1" ht="33" customHeight="1">
      <c r="A130" s="39"/>
      <c r="B130" s="40"/>
      <c r="C130" s="227" t="s">
        <v>84</v>
      </c>
      <c r="D130" s="227" t="s">
        <v>191</v>
      </c>
      <c r="E130" s="228" t="s">
        <v>200</v>
      </c>
      <c r="F130" s="229" t="s">
        <v>201</v>
      </c>
      <c r="G130" s="230" t="s">
        <v>202</v>
      </c>
      <c r="H130" s="231">
        <v>40.200000000000003</v>
      </c>
      <c r="I130" s="232"/>
      <c r="J130" s="231">
        <f>ROUND(I130*H130,2)</f>
        <v>0</v>
      </c>
      <c r="K130" s="229" t="s">
        <v>195</v>
      </c>
      <c r="L130" s="45"/>
      <c r="M130" s="233" t="s">
        <v>1</v>
      </c>
      <c r="N130" s="234" t="s">
        <v>40</v>
      </c>
      <c r="O130" s="92"/>
      <c r="P130" s="235">
        <f>O130*H130</f>
        <v>0</v>
      </c>
      <c r="Q130" s="235">
        <v>0</v>
      </c>
      <c r="R130" s="235">
        <f>Q130*H130</f>
        <v>0</v>
      </c>
      <c r="S130" s="235">
        <v>0</v>
      </c>
      <c r="T130" s="236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7" t="s">
        <v>196</v>
      </c>
      <c r="AT130" s="237" t="s">
        <v>191</v>
      </c>
      <c r="AU130" s="237" t="s">
        <v>84</v>
      </c>
      <c r="AY130" s="18" t="s">
        <v>189</v>
      </c>
      <c r="BE130" s="238">
        <f>IF(N130="základní",J130,0)</f>
        <v>0</v>
      </c>
      <c r="BF130" s="238">
        <f>IF(N130="snížená",J130,0)</f>
        <v>0</v>
      </c>
      <c r="BG130" s="238">
        <f>IF(N130="zákl. přenesená",J130,0)</f>
        <v>0</v>
      </c>
      <c r="BH130" s="238">
        <f>IF(N130="sníž. přenesená",J130,0)</f>
        <v>0</v>
      </c>
      <c r="BI130" s="238">
        <f>IF(N130="nulová",J130,0)</f>
        <v>0</v>
      </c>
      <c r="BJ130" s="18" t="s">
        <v>82</v>
      </c>
      <c r="BK130" s="238">
        <f>ROUND(I130*H130,2)</f>
        <v>0</v>
      </c>
      <c r="BL130" s="18" t="s">
        <v>196</v>
      </c>
      <c r="BM130" s="237" t="s">
        <v>826</v>
      </c>
    </row>
    <row r="131" s="14" customFormat="1">
      <c r="A131" s="14"/>
      <c r="B131" s="251"/>
      <c r="C131" s="252"/>
      <c r="D131" s="241" t="s">
        <v>198</v>
      </c>
      <c r="E131" s="253" t="s">
        <v>1</v>
      </c>
      <c r="F131" s="254" t="s">
        <v>204</v>
      </c>
      <c r="G131" s="252"/>
      <c r="H131" s="253" t="s">
        <v>1</v>
      </c>
      <c r="I131" s="255"/>
      <c r="J131" s="252"/>
      <c r="K131" s="252"/>
      <c r="L131" s="256"/>
      <c r="M131" s="257"/>
      <c r="N131" s="258"/>
      <c r="O131" s="258"/>
      <c r="P131" s="258"/>
      <c r="Q131" s="258"/>
      <c r="R131" s="258"/>
      <c r="S131" s="258"/>
      <c r="T131" s="259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60" t="s">
        <v>198</v>
      </c>
      <c r="AU131" s="260" t="s">
        <v>84</v>
      </c>
      <c r="AV131" s="14" t="s">
        <v>82</v>
      </c>
      <c r="AW131" s="14" t="s">
        <v>32</v>
      </c>
      <c r="AX131" s="14" t="s">
        <v>75</v>
      </c>
      <c r="AY131" s="260" t="s">
        <v>189</v>
      </c>
    </row>
    <row r="132" s="14" customFormat="1">
      <c r="A132" s="14"/>
      <c r="B132" s="251"/>
      <c r="C132" s="252"/>
      <c r="D132" s="241" t="s">
        <v>198</v>
      </c>
      <c r="E132" s="253" t="s">
        <v>1</v>
      </c>
      <c r="F132" s="254" t="s">
        <v>205</v>
      </c>
      <c r="G132" s="252"/>
      <c r="H132" s="253" t="s">
        <v>1</v>
      </c>
      <c r="I132" s="255"/>
      <c r="J132" s="252"/>
      <c r="K132" s="252"/>
      <c r="L132" s="256"/>
      <c r="M132" s="257"/>
      <c r="N132" s="258"/>
      <c r="O132" s="258"/>
      <c r="P132" s="258"/>
      <c r="Q132" s="258"/>
      <c r="R132" s="258"/>
      <c r="S132" s="258"/>
      <c r="T132" s="259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60" t="s">
        <v>198</v>
      </c>
      <c r="AU132" s="260" t="s">
        <v>84</v>
      </c>
      <c r="AV132" s="14" t="s">
        <v>82</v>
      </c>
      <c r="AW132" s="14" t="s">
        <v>32</v>
      </c>
      <c r="AX132" s="14" t="s">
        <v>75</v>
      </c>
      <c r="AY132" s="260" t="s">
        <v>189</v>
      </c>
    </row>
    <row r="133" s="13" customFormat="1">
      <c r="A133" s="13"/>
      <c r="B133" s="239"/>
      <c r="C133" s="240"/>
      <c r="D133" s="241" t="s">
        <v>198</v>
      </c>
      <c r="E133" s="242" t="s">
        <v>1</v>
      </c>
      <c r="F133" s="243" t="s">
        <v>827</v>
      </c>
      <c r="G133" s="240"/>
      <c r="H133" s="244">
        <v>34.200000000000003</v>
      </c>
      <c r="I133" s="245"/>
      <c r="J133" s="240"/>
      <c r="K133" s="240"/>
      <c r="L133" s="246"/>
      <c r="M133" s="247"/>
      <c r="N133" s="248"/>
      <c r="O133" s="248"/>
      <c r="P133" s="248"/>
      <c r="Q133" s="248"/>
      <c r="R133" s="248"/>
      <c r="S133" s="248"/>
      <c r="T133" s="249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0" t="s">
        <v>198</v>
      </c>
      <c r="AU133" s="250" t="s">
        <v>84</v>
      </c>
      <c r="AV133" s="13" t="s">
        <v>84</v>
      </c>
      <c r="AW133" s="13" t="s">
        <v>32</v>
      </c>
      <c r="AX133" s="13" t="s">
        <v>75</v>
      </c>
      <c r="AY133" s="250" t="s">
        <v>189</v>
      </c>
    </row>
    <row r="134" s="14" customFormat="1">
      <c r="A134" s="14"/>
      <c r="B134" s="251"/>
      <c r="C134" s="252"/>
      <c r="D134" s="241" t="s">
        <v>198</v>
      </c>
      <c r="E134" s="253" t="s">
        <v>1</v>
      </c>
      <c r="F134" s="254" t="s">
        <v>207</v>
      </c>
      <c r="G134" s="252"/>
      <c r="H134" s="253" t="s">
        <v>1</v>
      </c>
      <c r="I134" s="255"/>
      <c r="J134" s="252"/>
      <c r="K134" s="252"/>
      <c r="L134" s="256"/>
      <c r="M134" s="257"/>
      <c r="N134" s="258"/>
      <c r="O134" s="258"/>
      <c r="P134" s="258"/>
      <c r="Q134" s="258"/>
      <c r="R134" s="258"/>
      <c r="S134" s="258"/>
      <c r="T134" s="259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60" t="s">
        <v>198</v>
      </c>
      <c r="AU134" s="260" t="s">
        <v>84</v>
      </c>
      <c r="AV134" s="14" t="s">
        <v>82</v>
      </c>
      <c r="AW134" s="14" t="s">
        <v>32</v>
      </c>
      <c r="AX134" s="14" t="s">
        <v>75</v>
      </c>
      <c r="AY134" s="260" t="s">
        <v>189</v>
      </c>
    </row>
    <row r="135" s="13" customFormat="1">
      <c r="A135" s="13"/>
      <c r="B135" s="239"/>
      <c r="C135" s="240"/>
      <c r="D135" s="241" t="s">
        <v>198</v>
      </c>
      <c r="E135" s="242" t="s">
        <v>1</v>
      </c>
      <c r="F135" s="243" t="s">
        <v>308</v>
      </c>
      <c r="G135" s="240"/>
      <c r="H135" s="244">
        <v>2</v>
      </c>
      <c r="I135" s="245"/>
      <c r="J135" s="240"/>
      <c r="K135" s="240"/>
      <c r="L135" s="246"/>
      <c r="M135" s="247"/>
      <c r="N135" s="248"/>
      <c r="O135" s="248"/>
      <c r="P135" s="248"/>
      <c r="Q135" s="248"/>
      <c r="R135" s="248"/>
      <c r="S135" s="248"/>
      <c r="T135" s="249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0" t="s">
        <v>198</v>
      </c>
      <c r="AU135" s="250" t="s">
        <v>84</v>
      </c>
      <c r="AV135" s="13" t="s">
        <v>84</v>
      </c>
      <c r="AW135" s="13" t="s">
        <v>32</v>
      </c>
      <c r="AX135" s="13" t="s">
        <v>75</v>
      </c>
      <c r="AY135" s="250" t="s">
        <v>189</v>
      </c>
    </row>
    <row r="136" s="14" customFormat="1">
      <c r="A136" s="14"/>
      <c r="B136" s="251"/>
      <c r="C136" s="252"/>
      <c r="D136" s="241" t="s">
        <v>198</v>
      </c>
      <c r="E136" s="253" t="s">
        <v>1</v>
      </c>
      <c r="F136" s="254" t="s">
        <v>209</v>
      </c>
      <c r="G136" s="252"/>
      <c r="H136" s="253" t="s">
        <v>1</v>
      </c>
      <c r="I136" s="255"/>
      <c r="J136" s="252"/>
      <c r="K136" s="252"/>
      <c r="L136" s="256"/>
      <c r="M136" s="257"/>
      <c r="N136" s="258"/>
      <c r="O136" s="258"/>
      <c r="P136" s="258"/>
      <c r="Q136" s="258"/>
      <c r="R136" s="258"/>
      <c r="S136" s="258"/>
      <c r="T136" s="259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60" t="s">
        <v>198</v>
      </c>
      <c r="AU136" s="260" t="s">
        <v>84</v>
      </c>
      <c r="AV136" s="14" t="s">
        <v>82</v>
      </c>
      <c r="AW136" s="14" t="s">
        <v>32</v>
      </c>
      <c r="AX136" s="14" t="s">
        <v>75</v>
      </c>
      <c r="AY136" s="260" t="s">
        <v>189</v>
      </c>
    </row>
    <row r="137" s="13" customFormat="1">
      <c r="A137" s="13"/>
      <c r="B137" s="239"/>
      <c r="C137" s="240"/>
      <c r="D137" s="241" t="s">
        <v>198</v>
      </c>
      <c r="E137" s="242" t="s">
        <v>1</v>
      </c>
      <c r="F137" s="243" t="s">
        <v>828</v>
      </c>
      <c r="G137" s="240"/>
      <c r="H137" s="244">
        <v>4</v>
      </c>
      <c r="I137" s="245"/>
      <c r="J137" s="240"/>
      <c r="K137" s="240"/>
      <c r="L137" s="246"/>
      <c r="M137" s="247"/>
      <c r="N137" s="248"/>
      <c r="O137" s="248"/>
      <c r="P137" s="248"/>
      <c r="Q137" s="248"/>
      <c r="R137" s="248"/>
      <c r="S137" s="248"/>
      <c r="T137" s="249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0" t="s">
        <v>198</v>
      </c>
      <c r="AU137" s="250" t="s">
        <v>84</v>
      </c>
      <c r="AV137" s="13" t="s">
        <v>84</v>
      </c>
      <c r="AW137" s="13" t="s">
        <v>32</v>
      </c>
      <c r="AX137" s="13" t="s">
        <v>75</v>
      </c>
      <c r="AY137" s="250" t="s">
        <v>189</v>
      </c>
    </row>
    <row r="138" s="15" customFormat="1">
      <c r="A138" s="15"/>
      <c r="B138" s="261"/>
      <c r="C138" s="262"/>
      <c r="D138" s="241" t="s">
        <v>198</v>
      </c>
      <c r="E138" s="263" t="s">
        <v>1</v>
      </c>
      <c r="F138" s="264" t="s">
        <v>211</v>
      </c>
      <c r="G138" s="262"/>
      <c r="H138" s="265">
        <v>40.200000000000003</v>
      </c>
      <c r="I138" s="266"/>
      <c r="J138" s="262"/>
      <c r="K138" s="262"/>
      <c r="L138" s="267"/>
      <c r="M138" s="268"/>
      <c r="N138" s="269"/>
      <c r="O138" s="269"/>
      <c r="P138" s="269"/>
      <c r="Q138" s="269"/>
      <c r="R138" s="269"/>
      <c r="S138" s="269"/>
      <c r="T138" s="270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71" t="s">
        <v>198</v>
      </c>
      <c r="AU138" s="271" t="s">
        <v>84</v>
      </c>
      <c r="AV138" s="15" t="s">
        <v>196</v>
      </c>
      <c r="AW138" s="15" t="s">
        <v>32</v>
      </c>
      <c r="AX138" s="15" t="s">
        <v>82</v>
      </c>
      <c r="AY138" s="271" t="s">
        <v>189</v>
      </c>
    </row>
    <row r="139" s="2" customFormat="1" ht="24.15" customHeight="1">
      <c r="A139" s="39"/>
      <c r="B139" s="40"/>
      <c r="C139" s="227" t="s">
        <v>212</v>
      </c>
      <c r="D139" s="227" t="s">
        <v>191</v>
      </c>
      <c r="E139" s="228" t="s">
        <v>213</v>
      </c>
      <c r="F139" s="229" t="s">
        <v>214</v>
      </c>
      <c r="G139" s="230" t="s">
        <v>202</v>
      </c>
      <c r="H139" s="231">
        <v>23.800000000000001</v>
      </c>
      <c r="I139" s="232"/>
      <c r="J139" s="231">
        <f>ROUND(I139*H139,2)</f>
        <v>0</v>
      </c>
      <c r="K139" s="229" t="s">
        <v>195</v>
      </c>
      <c r="L139" s="45"/>
      <c r="M139" s="233" t="s">
        <v>1</v>
      </c>
      <c r="N139" s="234" t="s">
        <v>40</v>
      </c>
      <c r="O139" s="92"/>
      <c r="P139" s="235">
        <f>O139*H139</f>
        <v>0</v>
      </c>
      <c r="Q139" s="235">
        <v>0</v>
      </c>
      <c r="R139" s="235">
        <f>Q139*H139</f>
        <v>0</v>
      </c>
      <c r="S139" s="235">
        <v>0</v>
      </c>
      <c r="T139" s="236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7" t="s">
        <v>196</v>
      </c>
      <c r="AT139" s="237" t="s">
        <v>191</v>
      </c>
      <c r="AU139" s="237" t="s">
        <v>84</v>
      </c>
      <c r="AY139" s="18" t="s">
        <v>189</v>
      </c>
      <c r="BE139" s="238">
        <f>IF(N139="základní",J139,0)</f>
        <v>0</v>
      </c>
      <c r="BF139" s="238">
        <f>IF(N139="snížená",J139,0)</f>
        <v>0</v>
      </c>
      <c r="BG139" s="238">
        <f>IF(N139="zákl. přenesená",J139,0)</f>
        <v>0</v>
      </c>
      <c r="BH139" s="238">
        <f>IF(N139="sníž. přenesená",J139,0)</f>
        <v>0</v>
      </c>
      <c r="BI139" s="238">
        <f>IF(N139="nulová",J139,0)</f>
        <v>0</v>
      </c>
      <c r="BJ139" s="18" t="s">
        <v>82</v>
      </c>
      <c r="BK139" s="238">
        <f>ROUND(I139*H139,2)</f>
        <v>0</v>
      </c>
      <c r="BL139" s="18" t="s">
        <v>196</v>
      </c>
      <c r="BM139" s="237" t="s">
        <v>829</v>
      </c>
    </row>
    <row r="140" s="13" customFormat="1">
      <c r="A140" s="13"/>
      <c r="B140" s="239"/>
      <c r="C140" s="240"/>
      <c r="D140" s="241" t="s">
        <v>198</v>
      </c>
      <c r="E140" s="242" t="s">
        <v>1</v>
      </c>
      <c r="F140" s="243" t="s">
        <v>830</v>
      </c>
      <c r="G140" s="240"/>
      <c r="H140" s="244">
        <v>40.200000000000003</v>
      </c>
      <c r="I140" s="245"/>
      <c r="J140" s="240"/>
      <c r="K140" s="240"/>
      <c r="L140" s="246"/>
      <c r="M140" s="247"/>
      <c r="N140" s="248"/>
      <c r="O140" s="248"/>
      <c r="P140" s="248"/>
      <c r="Q140" s="248"/>
      <c r="R140" s="248"/>
      <c r="S140" s="248"/>
      <c r="T140" s="249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0" t="s">
        <v>198</v>
      </c>
      <c r="AU140" s="250" t="s">
        <v>84</v>
      </c>
      <c r="AV140" s="13" t="s">
        <v>84</v>
      </c>
      <c r="AW140" s="13" t="s">
        <v>32</v>
      </c>
      <c r="AX140" s="13" t="s">
        <v>75</v>
      </c>
      <c r="AY140" s="250" t="s">
        <v>189</v>
      </c>
    </row>
    <row r="141" s="14" customFormat="1">
      <c r="A141" s="14"/>
      <c r="B141" s="251"/>
      <c r="C141" s="252"/>
      <c r="D141" s="241" t="s">
        <v>198</v>
      </c>
      <c r="E141" s="253" t="s">
        <v>1</v>
      </c>
      <c r="F141" s="254" t="s">
        <v>217</v>
      </c>
      <c r="G141" s="252"/>
      <c r="H141" s="253" t="s">
        <v>1</v>
      </c>
      <c r="I141" s="255"/>
      <c r="J141" s="252"/>
      <c r="K141" s="252"/>
      <c r="L141" s="256"/>
      <c r="M141" s="257"/>
      <c r="N141" s="258"/>
      <c r="O141" s="258"/>
      <c r="P141" s="258"/>
      <c r="Q141" s="258"/>
      <c r="R141" s="258"/>
      <c r="S141" s="258"/>
      <c r="T141" s="259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0" t="s">
        <v>198</v>
      </c>
      <c r="AU141" s="260" t="s">
        <v>84</v>
      </c>
      <c r="AV141" s="14" t="s">
        <v>82</v>
      </c>
      <c r="AW141" s="14" t="s">
        <v>32</v>
      </c>
      <c r="AX141" s="14" t="s">
        <v>75</v>
      </c>
      <c r="AY141" s="260" t="s">
        <v>189</v>
      </c>
    </row>
    <row r="142" s="13" customFormat="1">
      <c r="A142" s="13"/>
      <c r="B142" s="239"/>
      <c r="C142" s="240"/>
      <c r="D142" s="241" t="s">
        <v>198</v>
      </c>
      <c r="E142" s="242" t="s">
        <v>1</v>
      </c>
      <c r="F142" s="243" t="s">
        <v>717</v>
      </c>
      <c r="G142" s="240"/>
      <c r="H142" s="244">
        <v>-3.6000000000000001</v>
      </c>
      <c r="I142" s="245"/>
      <c r="J142" s="240"/>
      <c r="K142" s="240"/>
      <c r="L142" s="246"/>
      <c r="M142" s="247"/>
      <c r="N142" s="248"/>
      <c r="O142" s="248"/>
      <c r="P142" s="248"/>
      <c r="Q142" s="248"/>
      <c r="R142" s="248"/>
      <c r="S142" s="248"/>
      <c r="T142" s="249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0" t="s">
        <v>198</v>
      </c>
      <c r="AU142" s="250" t="s">
        <v>84</v>
      </c>
      <c r="AV142" s="13" t="s">
        <v>84</v>
      </c>
      <c r="AW142" s="13" t="s">
        <v>32</v>
      </c>
      <c r="AX142" s="13" t="s">
        <v>75</v>
      </c>
      <c r="AY142" s="250" t="s">
        <v>189</v>
      </c>
    </row>
    <row r="143" s="14" customFormat="1">
      <c r="A143" s="14"/>
      <c r="B143" s="251"/>
      <c r="C143" s="252"/>
      <c r="D143" s="241" t="s">
        <v>198</v>
      </c>
      <c r="E143" s="253" t="s">
        <v>1</v>
      </c>
      <c r="F143" s="254" t="s">
        <v>219</v>
      </c>
      <c r="G143" s="252"/>
      <c r="H143" s="253" t="s">
        <v>1</v>
      </c>
      <c r="I143" s="255"/>
      <c r="J143" s="252"/>
      <c r="K143" s="252"/>
      <c r="L143" s="256"/>
      <c r="M143" s="257"/>
      <c r="N143" s="258"/>
      <c r="O143" s="258"/>
      <c r="P143" s="258"/>
      <c r="Q143" s="258"/>
      <c r="R143" s="258"/>
      <c r="S143" s="258"/>
      <c r="T143" s="259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0" t="s">
        <v>198</v>
      </c>
      <c r="AU143" s="260" t="s">
        <v>84</v>
      </c>
      <c r="AV143" s="14" t="s">
        <v>82</v>
      </c>
      <c r="AW143" s="14" t="s">
        <v>32</v>
      </c>
      <c r="AX143" s="14" t="s">
        <v>75</v>
      </c>
      <c r="AY143" s="260" t="s">
        <v>189</v>
      </c>
    </row>
    <row r="144" s="13" customFormat="1">
      <c r="A144" s="13"/>
      <c r="B144" s="239"/>
      <c r="C144" s="240"/>
      <c r="D144" s="241" t="s">
        <v>198</v>
      </c>
      <c r="E144" s="242" t="s">
        <v>1</v>
      </c>
      <c r="F144" s="243" t="s">
        <v>831</v>
      </c>
      <c r="G144" s="240"/>
      <c r="H144" s="244">
        <v>-10.800000000000001</v>
      </c>
      <c r="I144" s="245"/>
      <c r="J144" s="240"/>
      <c r="K144" s="240"/>
      <c r="L144" s="246"/>
      <c r="M144" s="247"/>
      <c r="N144" s="248"/>
      <c r="O144" s="248"/>
      <c r="P144" s="248"/>
      <c r="Q144" s="248"/>
      <c r="R144" s="248"/>
      <c r="S144" s="248"/>
      <c r="T144" s="249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0" t="s">
        <v>198</v>
      </c>
      <c r="AU144" s="250" t="s">
        <v>84</v>
      </c>
      <c r="AV144" s="13" t="s">
        <v>84</v>
      </c>
      <c r="AW144" s="13" t="s">
        <v>32</v>
      </c>
      <c r="AX144" s="13" t="s">
        <v>75</v>
      </c>
      <c r="AY144" s="250" t="s">
        <v>189</v>
      </c>
    </row>
    <row r="145" s="14" customFormat="1">
      <c r="A145" s="14"/>
      <c r="B145" s="251"/>
      <c r="C145" s="252"/>
      <c r="D145" s="241" t="s">
        <v>198</v>
      </c>
      <c r="E145" s="253" t="s">
        <v>1</v>
      </c>
      <c r="F145" s="254" t="s">
        <v>221</v>
      </c>
      <c r="G145" s="252"/>
      <c r="H145" s="253" t="s">
        <v>1</v>
      </c>
      <c r="I145" s="255"/>
      <c r="J145" s="252"/>
      <c r="K145" s="252"/>
      <c r="L145" s="256"/>
      <c r="M145" s="257"/>
      <c r="N145" s="258"/>
      <c r="O145" s="258"/>
      <c r="P145" s="258"/>
      <c r="Q145" s="258"/>
      <c r="R145" s="258"/>
      <c r="S145" s="258"/>
      <c r="T145" s="259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0" t="s">
        <v>198</v>
      </c>
      <c r="AU145" s="260" t="s">
        <v>84</v>
      </c>
      <c r="AV145" s="14" t="s">
        <v>82</v>
      </c>
      <c r="AW145" s="14" t="s">
        <v>32</v>
      </c>
      <c r="AX145" s="14" t="s">
        <v>75</v>
      </c>
      <c r="AY145" s="260" t="s">
        <v>189</v>
      </c>
    </row>
    <row r="146" s="13" customFormat="1">
      <c r="A146" s="13"/>
      <c r="B146" s="239"/>
      <c r="C146" s="240"/>
      <c r="D146" s="241" t="s">
        <v>198</v>
      </c>
      <c r="E146" s="242" t="s">
        <v>1</v>
      </c>
      <c r="F146" s="243" t="s">
        <v>317</v>
      </c>
      <c r="G146" s="240"/>
      <c r="H146" s="244">
        <v>-2</v>
      </c>
      <c r="I146" s="245"/>
      <c r="J146" s="240"/>
      <c r="K146" s="240"/>
      <c r="L146" s="246"/>
      <c r="M146" s="247"/>
      <c r="N146" s="248"/>
      <c r="O146" s="248"/>
      <c r="P146" s="248"/>
      <c r="Q146" s="248"/>
      <c r="R146" s="248"/>
      <c r="S146" s="248"/>
      <c r="T146" s="249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0" t="s">
        <v>198</v>
      </c>
      <c r="AU146" s="250" t="s">
        <v>84</v>
      </c>
      <c r="AV146" s="13" t="s">
        <v>84</v>
      </c>
      <c r="AW146" s="13" t="s">
        <v>32</v>
      </c>
      <c r="AX146" s="13" t="s">
        <v>75</v>
      </c>
      <c r="AY146" s="250" t="s">
        <v>189</v>
      </c>
    </row>
    <row r="147" s="16" customFormat="1">
      <c r="A147" s="16"/>
      <c r="B147" s="272"/>
      <c r="C147" s="273"/>
      <c r="D147" s="241" t="s">
        <v>198</v>
      </c>
      <c r="E147" s="274" t="s">
        <v>1</v>
      </c>
      <c r="F147" s="275" t="s">
        <v>223</v>
      </c>
      <c r="G147" s="273"/>
      <c r="H147" s="276">
        <v>23.800000000000001</v>
      </c>
      <c r="I147" s="277"/>
      <c r="J147" s="273"/>
      <c r="K147" s="273"/>
      <c r="L147" s="278"/>
      <c r="M147" s="279"/>
      <c r="N147" s="280"/>
      <c r="O147" s="280"/>
      <c r="P147" s="280"/>
      <c r="Q147" s="280"/>
      <c r="R147" s="280"/>
      <c r="S147" s="280"/>
      <c r="T147" s="281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T147" s="282" t="s">
        <v>198</v>
      </c>
      <c r="AU147" s="282" t="s">
        <v>84</v>
      </c>
      <c r="AV147" s="16" t="s">
        <v>212</v>
      </c>
      <c r="AW147" s="16" t="s">
        <v>32</v>
      </c>
      <c r="AX147" s="16" t="s">
        <v>75</v>
      </c>
      <c r="AY147" s="282" t="s">
        <v>189</v>
      </c>
    </row>
    <row r="148" s="14" customFormat="1">
      <c r="A148" s="14"/>
      <c r="B148" s="251"/>
      <c r="C148" s="252"/>
      <c r="D148" s="241" t="s">
        <v>198</v>
      </c>
      <c r="E148" s="253" t="s">
        <v>1</v>
      </c>
      <c r="F148" s="254" t="s">
        <v>832</v>
      </c>
      <c r="G148" s="252"/>
      <c r="H148" s="253" t="s">
        <v>1</v>
      </c>
      <c r="I148" s="255"/>
      <c r="J148" s="252"/>
      <c r="K148" s="252"/>
      <c r="L148" s="256"/>
      <c r="M148" s="257"/>
      <c r="N148" s="258"/>
      <c r="O148" s="258"/>
      <c r="P148" s="258"/>
      <c r="Q148" s="258"/>
      <c r="R148" s="258"/>
      <c r="S148" s="258"/>
      <c r="T148" s="259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0" t="s">
        <v>198</v>
      </c>
      <c r="AU148" s="260" t="s">
        <v>84</v>
      </c>
      <c r="AV148" s="14" t="s">
        <v>82</v>
      </c>
      <c r="AW148" s="14" t="s">
        <v>32</v>
      </c>
      <c r="AX148" s="14" t="s">
        <v>75</v>
      </c>
      <c r="AY148" s="260" t="s">
        <v>189</v>
      </c>
    </row>
    <row r="149" s="15" customFormat="1">
      <c r="A149" s="15"/>
      <c r="B149" s="261"/>
      <c r="C149" s="262"/>
      <c r="D149" s="241" t="s">
        <v>198</v>
      </c>
      <c r="E149" s="263" t="s">
        <v>1</v>
      </c>
      <c r="F149" s="264" t="s">
        <v>211</v>
      </c>
      <c r="G149" s="262"/>
      <c r="H149" s="265">
        <v>23.800000000000001</v>
      </c>
      <c r="I149" s="266"/>
      <c r="J149" s="262"/>
      <c r="K149" s="262"/>
      <c r="L149" s="267"/>
      <c r="M149" s="268"/>
      <c r="N149" s="269"/>
      <c r="O149" s="269"/>
      <c r="P149" s="269"/>
      <c r="Q149" s="269"/>
      <c r="R149" s="269"/>
      <c r="S149" s="269"/>
      <c r="T149" s="270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71" t="s">
        <v>198</v>
      </c>
      <c r="AU149" s="271" t="s">
        <v>84</v>
      </c>
      <c r="AV149" s="15" t="s">
        <v>196</v>
      </c>
      <c r="AW149" s="15" t="s">
        <v>32</v>
      </c>
      <c r="AX149" s="15" t="s">
        <v>82</v>
      </c>
      <c r="AY149" s="271" t="s">
        <v>189</v>
      </c>
    </row>
    <row r="150" s="2" customFormat="1" ht="16.5" customHeight="1">
      <c r="A150" s="39"/>
      <c r="B150" s="40"/>
      <c r="C150" s="227" t="s">
        <v>196</v>
      </c>
      <c r="D150" s="227" t="s">
        <v>191</v>
      </c>
      <c r="E150" s="228" t="s">
        <v>225</v>
      </c>
      <c r="F150" s="229" t="s">
        <v>226</v>
      </c>
      <c r="G150" s="230" t="s">
        <v>202</v>
      </c>
      <c r="H150" s="231">
        <v>10.800000000000001</v>
      </c>
      <c r="I150" s="232"/>
      <c r="J150" s="231">
        <f>ROUND(I150*H150,2)</f>
        <v>0</v>
      </c>
      <c r="K150" s="229" t="s">
        <v>195</v>
      </c>
      <c r="L150" s="45"/>
      <c r="M150" s="233" t="s">
        <v>1</v>
      </c>
      <c r="N150" s="234" t="s">
        <v>40</v>
      </c>
      <c r="O150" s="92"/>
      <c r="P150" s="235">
        <f>O150*H150</f>
        <v>0</v>
      </c>
      <c r="Q150" s="235">
        <v>0</v>
      </c>
      <c r="R150" s="235">
        <f>Q150*H150</f>
        <v>0</v>
      </c>
      <c r="S150" s="235">
        <v>0</v>
      </c>
      <c r="T150" s="236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7" t="s">
        <v>196</v>
      </c>
      <c r="AT150" s="237" t="s">
        <v>191</v>
      </c>
      <c r="AU150" s="237" t="s">
        <v>84</v>
      </c>
      <c r="AY150" s="18" t="s">
        <v>189</v>
      </c>
      <c r="BE150" s="238">
        <f>IF(N150="základní",J150,0)</f>
        <v>0</v>
      </c>
      <c r="BF150" s="238">
        <f>IF(N150="snížená",J150,0)</f>
        <v>0</v>
      </c>
      <c r="BG150" s="238">
        <f>IF(N150="zákl. přenesená",J150,0)</f>
        <v>0</v>
      </c>
      <c r="BH150" s="238">
        <f>IF(N150="sníž. přenesená",J150,0)</f>
        <v>0</v>
      </c>
      <c r="BI150" s="238">
        <f>IF(N150="nulová",J150,0)</f>
        <v>0</v>
      </c>
      <c r="BJ150" s="18" t="s">
        <v>82</v>
      </c>
      <c r="BK150" s="238">
        <f>ROUND(I150*H150,2)</f>
        <v>0</v>
      </c>
      <c r="BL150" s="18" t="s">
        <v>196</v>
      </c>
      <c r="BM150" s="237" t="s">
        <v>833</v>
      </c>
    </row>
    <row r="151" s="14" customFormat="1">
      <c r="A151" s="14"/>
      <c r="B151" s="251"/>
      <c r="C151" s="252"/>
      <c r="D151" s="241" t="s">
        <v>198</v>
      </c>
      <c r="E151" s="253" t="s">
        <v>1</v>
      </c>
      <c r="F151" s="254" t="s">
        <v>228</v>
      </c>
      <c r="G151" s="252"/>
      <c r="H151" s="253" t="s">
        <v>1</v>
      </c>
      <c r="I151" s="255"/>
      <c r="J151" s="252"/>
      <c r="K151" s="252"/>
      <c r="L151" s="256"/>
      <c r="M151" s="257"/>
      <c r="N151" s="258"/>
      <c r="O151" s="258"/>
      <c r="P151" s="258"/>
      <c r="Q151" s="258"/>
      <c r="R151" s="258"/>
      <c r="S151" s="258"/>
      <c r="T151" s="259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0" t="s">
        <v>198</v>
      </c>
      <c r="AU151" s="260" t="s">
        <v>84</v>
      </c>
      <c r="AV151" s="14" t="s">
        <v>82</v>
      </c>
      <c r="AW151" s="14" t="s">
        <v>32</v>
      </c>
      <c r="AX151" s="14" t="s">
        <v>75</v>
      </c>
      <c r="AY151" s="260" t="s">
        <v>189</v>
      </c>
    </row>
    <row r="152" s="13" customFormat="1">
      <c r="A152" s="13"/>
      <c r="B152" s="239"/>
      <c r="C152" s="240"/>
      <c r="D152" s="241" t="s">
        <v>198</v>
      </c>
      <c r="E152" s="242" t="s">
        <v>1</v>
      </c>
      <c r="F152" s="243" t="s">
        <v>721</v>
      </c>
      <c r="G152" s="240"/>
      <c r="H152" s="244">
        <v>10.800000000000001</v>
      </c>
      <c r="I152" s="245"/>
      <c r="J152" s="240"/>
      <c r="K152" s="240"/>
      <c r="L152" s="246"/>
      <c r="M152" s="247"/>
      <c r="N152" s="248"/>
      <c r="O152" s="248"/>
      <c r="P152" s="248"/>
      <c r="Q152" s="248"/>
      <c r="R152" s="248"/>
      <c r="S152" s="248"/>
      <c r="T152" s="249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0" t="s">
        <v>198</v>
      </c>
      <c r="AU152" s="250" t="s">
        <v>84</v>
      </c>
      <c r="AV152" s="13" t="s">
        <v>84</v>
      </c>
      <c r="AW152" s="13" t="s">
        <v>32</v>
      </c>
      <c r="AX152" s="13" t="s">
        <v>82</v>
      </c>
      <c r="AY152" s="250" t="s">
        <v>189</v>
      </c>
    </row>
    <row r="153" s="2" customFormat="1" ht="16.5" customHeight="1">
      <c r="A153" s="39"/>
      <c r="B153" s="40"/>
      <c r="C153" s="283" t="s">
        <v>230</v>
      </c>
      <c r="D153" s="283" t="s">
        <v>231</v>
      </c>
      <c r="E153" s="284" t="s">
        <v>232</v>
      </c>
      <c r="F153" s="285" t="s">
        <v>233</v>
      </c>
      <c r="G153" s="286" t="s">
        <v>234</v>
      </c>
      <c r="H153" s="287">
        <v>20.5</v>
      </c>
      <c r="I153" s="288"/>
      <c r="J153" s="287">
        <f>ROUND(I153*H153,2)</f>
        <v>0</v>
      </c>
      <c r="K153" s="285" t="s">
        <v>195</v>
      </c>
      <c r="L153" s="289"/>
      <c r="M153" s="290" t="s">
        <v>1</v>
      </c>
      <c r="N153" s="291" t="s">
        <v>40</v>
      </c>
      <c r="O153" s="92"/>
      <c r="P153" s="235">
        <f>O153*H153</f>
        <v>0</v>
      </c>
      <c r="Q153" s="235">
        <v>0</v>
      </c>
      <c r="R153" s="235">
        <f>Q153*H153</f>
        <v>0</v>
      </c>
      <c r="S153" s="235">
        <v>0</v>
      </c>
      <c r="T153" s="236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7" t="s">
        <v>235</v>
      </c>
      <c r="AT153" s="237" t="s">
        <v>231</v>
      </c>
      <c r="AU153" s="237" t="s">
        <v>84</v>
      </c>
      <c r="AY153" s="18" t="s">
        <v>189</v>
      </c>
      <c r="BE153" s="238">
        <f>IF(N153="základní",J153,0)</f>
        <v>0</v>
      </c>
      <c r="BF153" s="238">
        <f>IF(N153="snížená",J153,0)</f>
        <v>0</v>
      </c>
      <c r="BG153" s="238">
        <f>IF(N153="zákl. přenesená",J153,0)</f>
        <v>0</v>
      </c>
      <c r="BH153" s="238">
        <f>IF(N153="sníž. přenesená",J153,0)</f>
        <v>0</v>
      </c>
      <c r="BI153" s="238">
        <f>IF(N153="nulová",J153,0)</f>
        <v>0</v>
      </c>
      <c r="BJ153" s="18" t="s">
        <v>82</v>
      </c>
      <c r="BK153" s="238">
        <f>ROUND(I153*H153,2)</f>
        <v>0</v>
      </c>
      <c r="BL153" s="18" t="s">
        <v>196</v>
      </c>
      <c r="BM153" s="237" t="s">
        <v>834</v>
      </c>
    </row>
    <row r="154" s="13" customFormat="1">
      <c r="A154" s="13"/>
      <c r="B154" s="239"/>
      <c r="C154" s="240"/>
      <c r="D154" s="241" t="s">
        <v>198</v>
      </c>
      <c r="E154" s="242" t="s">
        <v>1</v>
      </c>
      <c r="F154" s="243" t="s">
        <v>723</v>
      </c>
      <c r="G154" s="240"/>
      <c r="H154" s="244">
        <v>20.5</v>
      </c>
      <c r="I154" s="245"/>
      <c r="J154" s="240"/>
      <c r="K154" s="240"/>
      <c r="L154" s="246"/>
      <c r="M154" s="247"/>
      <c r="N154" s="248"/>
      <c r="O154" s="248"/>
      <c r="P154" s="248"/>
      <c r="Q154" s="248"/>
      <c r="R154" s="248"/>
      <c r="S154" s="248"/>
      <c r="T154" s="249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0" t="s">
        <v>198</v>
      </c>
      <c r="AU154" s="250" t="s">
        <v>84</v>
      </c>
      <c r="AV154" s="13" t="s">
        <v>84</v>
      </c>
      <c r="AW154" s="13" t="s">
        <v>32</v>
      </c>
      <c r="AX154" s="13" t="s">
        <v>82</v>
      </c>
      <c r="AY154" s="250" t="s">
        <v>189</v>
      </c>
    </row>
    <row r="155" s="2" customFormat="1" ht="37.8" customHeight="1">
      <c r="A155" s="39"/>
      <c r="B155" s="40"/>
      <c r="C155" s="227" t="s">
        <v>239</v>
      </c>
      <c r="D155" s="227" t="s">
        <v>191</v>
      </c>
      <c r="E155" s="228" t="s">
        <v>323</v>
      </c>
      <c r="F155" s="229" t="s">
        <v>324</v>
      </c>
      <c r="G155" s="230" t="s">
        <v>202</v>
      </c>
      <c r="H155" s="231">
        <v>16.399999999999999</v>
      </c>
      <c r="I155" s="232"/>
      <c r="J155" s="231">
        <f>ROUND(I155*H155,2)</f>
        <v>0</v>
      </c>
      <c r="K155" s="229" t="s">
        <v>195</v>
      </c>
      <c r="L155" s="45"/>
      <c r="M155" s="233" t="s">
        <v>1</v>
      </c>
      <c r="N155" s="234" t="s">
        <v>40</v>
      </c>
      <c r="O155" s="92"/>
      <c r="P155" s="235">
        <f>O155*H155</f>
        <v>0</v>
      </c>
      <c r="Q155" s="235">
        <v>0</v>
      </c>
      <c r="R155" s="235">
        <f>Q155*H155</f>
        <v>0</v>
      </c>
      <c r="S155" s="235">
        <v>0</v>
      </c>
      <c r="T155" s="236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7" t="s">
        <v>196</v>
      </c>
      <c r="AT155" s="237" t="s">
        <v>191</v>
      </c>
      <c r="AU155" s="237" t="s">
        <v>84</v>
      </c>
      <c r="AY155" s="18" t="s">
        <v>189</v>
      </c>
      <c r="BE155" s="238">
        <f>IF(N155="základní",J155,0)</f>
        <v>0</v>
      </c>
      <c r="BF155" s="238">
        <f>IF(N155="snížená",J155,0)</f>
        <v>0</v>
      </c>
      <c r="BG155" s="238">
        <f>IF(N155="zákl. přenesená",J155,0)</f>
        <v>0</v>
      </c>
      <c r="BH155" s="238">
        <f>IF(N155="sníž. přenesená",J155,0)</f>
        <v>0</v>
      </c>
      <c r="BI155" s="238">
        <f>IF(N155="nulová",J155,0)</f>
        <v>0</v>
      </c>
      <c r="BJ155" s="18" t="s">
        <v>82</v>
      </c>
      <c r="BK155" s="238">
        <f>ROUND(I155*H155,2)</f>
        <v>0</v>
      </c>
      <c r="BL155" s="18" t="s">
        <v>196</v>
      </c>
      <c r="BM155" s="237" t="s">
        <v>835</v>
      </c>
    </row>
    <row r="156" s="14" customFormat="1">
      <c r="A156" s="14"/>
      <c r="B156" s="251"/>
      <c r="C156" s="252"/>
      <c r="D156" s="241" t="s">
        <v>198</v>
      </c>
      <c r="E156" s="253" t="s">
        <v>1</v>
      </c>
      <c r="F156" s="254" t="s">
        <v>243</v>
      </c>
      <c r="G156" s="252"/>
      <c r="H156" s="253" t="s">
        <v>1</v>
      </c>
      <c r="I156" s="255"/>
      <c r="J156" s="252"/>
      <c r="K156" s="252"/>
      <c r="L156" s="256"/>
      <c r="M156" s="257"/>
      <c r="N156" s="258"/>
      <c r="O156" s="258"/>
      <c r="P156" s="258"/>
      <c r="Q156" s="258"/>
      <c r="R156" s="258"/>
      <c r="S156" s="258"/>
      <c r="T156" s="259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0" t="s">
        <v>198</v>
      </c>
      <c r="AU156" s="260" t="s">
        <v>84</v>
      </c>
      <c r="AV156" s="14" t="s">
        <v>82</v>
      </c>
      <c r="AW156" s="14" t="s">
        <v>32</v>
      </c>
      <c r="AX156" s="14" t="s">
        <v>75</v>
      </c>
      <c r="AY156" s="260" t="s">
        <v>189</v>
      </c>
    </row>
    <row r="157" s="13" customFormat="1">
      <c r="A157" s="13"/>
      <c r="B157" s="239"/>
      <c r="C157" s="240"/>
      <c r="D157" s="241" t="s">
        <v>198</v>
      </c>
      <c r="E157" s="242" t="s">
        <v>1</v>
      </c>
      <c r="F157" s="243" t="s">
        <v>836</v>
      </c>
      <c r="G157" s="240"/>
      <c r="H157" s="244">
        <v>16.399999999999999</v>
      </c>
      <c r="I157" s="245"/>
      <c r="J157" s="240"/>
      <c r="K157" s="240"/>
      <c r="L157" s="246"/>
      <c r="M157" s="247"/>
      <c r="N157" s="248"/>
      <c r="O157" s="248"/>
      <c r="P157" s="248"/>
      <c r="Q157" s="248"/>
      <c r="R157" s="248"/>
      <c r="S157" s="248"/>
      <c r="T157" s="249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0" t="s">
        <v>198</v>
      </c>
      <c r="AU157" s="250" t="s">
        <v>84</v>
      </c>
      <c r="AV157" s="13" t="s">
        <v>84</v>
      </c>
      <c r="AW157" s="13" t="s">
        <v>32</v>
      </c>
      <c r="AX157" s="13" t="s">
        <v>82</v>
      </c>
      <c r="AY157" s="250" t="s">
        <v>189</v>
      </c>
    </row>
    <row r="158" s="2" customFormat="1" ht="33" customHeight="1">
      <c r="A158" s="39"/>
      <c r="B158" s="40"/>
      <c r="C158" s="227" t="s">
        <v>245</v>
      </c>
      <c r="D158" s="227" t="s">
        <v>191</v>
      </c>
      <c r="E158" s="228" t="s">
        <v>246</v>
      </c>
      <c r="F158" s="229" t="s">
        <v>247</v>
      </c>
      <c r="G158" s="230" t="s">
        <v>234</v>
      </c>
      <c r="H158" s="231">
        <v>26.199999999999999</v>
      </c>
      <c r="I158" s="232"/>
      <c r="J158" s="231">
        <f>ROUND(I158*H158,2)</f>
        <v>0</v>
      </c>
      <c r="K158" s="229" t="s">
        <v>195</v>
      </c>
      <c r="L158" s="45"/>
      <c r="M158" s="233" t="s">
        <v>1</v>
      </c>
      <c r="N158" s="234" t="s">
        <v>40</v>
      </c>
      <c r="O158" s="92"/>
      <c r="P158" s="235">
        <f>O158*H158</f>
        <v>0</v>
      </c>
      <c r="Q158" s="235">
        <v>0</v>
      </c>
      <c r="R158" s="235">
        <f>Q158*H158</f>
        <v>0</v>
      </c>
      <c r="S158" s="235">
        <v>0</v>
      </c>
      <c r="T158" s="236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7" t="s">
        <v>196</v>
      </c>
      <c r="AT158" s="237" t="s">
        <v>191</v>
      </c>
      <c r="AU158" s="237" t="s">
        <v>84</v>
      </c>
      <c r="AY158" s="18" t="s">
        <v>189</v>
      </c>
      <c r="BE158" s="238">
        <f>IF(N158="základní",J158,0)</f>
        <v>0</v>
      </c>
      <c r="BF158" s="238">
        <f>IF(N158="snížená",J158,0)</f>
        <v>0</v>
      </c>
      <c r="BG158" s="238">
        <f>IF(N158="zákl. přenesená",J158,0)</f>
        <v>0</v>
      </c>
      <c r="BH158" s="238">
        <f>IF(N158="sníž. přenesená",J158,0)</f>
        <v>0</v>
      </c>
      <c r="BI158" s="238">
        <f>IF(N158="nulová",J158,0)</f>
        <v>0</v>
      </c>
      <c r="BJ158" s="18" t="s">
        <v>82</v>
      </c>
      <c r="BK158" s="238">
        <f>ROUND(I158*H158,2)</f>
        <v>0</v>
      </c>
      <c r="BL158" s="18" t="s">
        <v>196</v>
      </c>
      <c r="BM158" s="237" t="s">
        <v>837</v>
      </c>
    </row>
    <row r="159" s="13" customFormat="1">
      <c r="A159" s="13"/>
      <c r="B159" s="239"/>
      <c r="C159" s="240"/>
      <c r="D159" s="241" t="s">
        <v>198</v>
      </c>
      <c r="E159" s="242" t="s">
        <v>1</v>
      </c>
      <c r="F159" s="243" t="s">
        <v>838</v>
      </c>
      <c r="G159" s="240"/>
      <c r="H159" s="244">
        <v>26.199999999999999</v>
      </c>
      <c r="I159" s="245"/>
      <c r="J159" s="240"/>
      <c r="K159" s="240"/>
      <c r="L159" s="246"/>
      <c r="M159" s="247"/>
      <c r="N159" s="248"/>
      <c r="O159" s="248"/>
      <c r="P159" s="248"/>
      <c r="Q159" s="248"/>
      <c r="R159" s="248"/>
      <c r="S159" s="248"/>
      <c r="T159" s="249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0" t="s">
        <v>198</v>
      </c>
      <c r="AU159" s="250" t="s">
        <v>84</v>
      </c>
      <c r="AV159" s="13" t="s">
        <v>84</v>
      </c>
      <c r="AW159" s="13" t="s">
        <v>32</v>
      </c>
      <c r="AX159" s="13" t="s">
        <v>82</v>
      </c>
      <c r="AY159" s="250" t="s">
        <v>189</v>
      </c>
    </row>
    <row r="160" s="2" customFormat="1" ht="16.5" customHeight="1">
      <c r="A160" s="39"/>
      <c r="B160" s="40"/>
      <c r="C160" s="227" t="s">
        <v>235</v>
      </c>
      <c r="D160" s="227" t="s">
        <v>191</v>
      </c>
      <c r="E160" s="228" t="s">
        <v>250</v>
      </c>
      <c r="F160" s="229" t="s">
        <v>251</v>
      </c>
      <c r="G160" s="230" t="s">
        <v>252</v>
      </c>
      <c r="H160" s="231">
        <v>2</v>
      </c>
      <c r="I160" s="232"/>
      <c r="J160" s="231">
        <f>ROUND(I160*H160,2)</f>
        <v>0</v>
      </c>
      <c r="K160" s="229" t="s">
        <v>1</v>
      </c>
      <c r="L160" s="45"/>
      <c r="M160" s="233" t="s">
        <v>1</v>
      </c>
      <c r="N160" s="234" t="s">
        <v>40</v>
      </c>
      <c r="O160" s="92"/>
      <c r="P160" s="235">
        <f>O160*H160</f>
        <v>0</v>
      </c>
      <c r="Q160" s="235">
        <v>0</v>
      </c>
      <c r="R160" s="235">
        <f>Q160*H160</f>
        <v>0</v>
      </c>
      <c r="S160" s="235">
        <v>0</v>
      </c>
      <c r="T160" s="236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7" t="s">
        <v>196</v>
      </c>
      <c r="AT160" s="237" t="s">
        <v>191</v>
      </c>
      <c r="AU160" s="237" t="s">
        <v>84</v>
      </c>
      <c r="AY160" s="18" t="s">
        <v>189</v>
      </c>
      <c r="BE160" s="238">
        <f>IF(N160="základní",J160,0)</f>
        <v>0</v>
      </c>
      <c r="BF160" s="238">
        <f>IF(N160="snížená",J160,0)</f>
        <v>0</v>
      </c>
      <c r="BG160" s="238">
        <f>IF(N160="zákl. přenesená",J160,0)</f>
        <v>0</v>
      </c>
      <c r="BH160" s="238">
        <f>IF(N160="sníž. přenesená",J160,0)</f>
        <v>0</v>
      </c>
      <c r="BI160" s="238">
        <f>IF(N160="nulová",J160,0)</f>
        <v>0</v>
      </c>
      <c r="BJ160" s="18" t="s">
        <v>82</v>
      </c>
      <c r="BK160" s="238">
        <f>ROUND(I160*H160,2)</f>
        <v>0</v>
      </c>
      <c r="BL160" s="18" t="s">
        <v>196</v>
      </c>
      <c r="BM160" s="237" t="s">
        <v>839</v>
      </c>
    </row>
    <row r="161" s="14" customFormat="1">
      <c r="A161" s="14"/>
      <c r="B161" s="251"/>
      <c r="C161" s="252"/>
      <c r="D161" s="241" t="s">
        <v>198</v>
      </c>
      <c r="E161" s="253" t="s">
        <v>1</v>
      </c>
      <c r="F161" s="254" t="s">
        <v>254</v>
      </c>
      <c r="G161" s="252"/>
      <c r="H161" s="253" t="s">
        <v>1</v>
      </c>
      <c r="I161" s="255"/>
      <c r="J161" s="252"/>
      <c r="K161" s="252"/>
      <c r="L161" s="256"/>
      <c r="M161" s="257"/>
      <c r="N161" s="258"/>
      <c r="O161" s="258"/>
      <c r="P161" s="258"/>
      <c r="Q161" s="258"/>
      <c r="R161" s="258"/>
      <c r="S161" s="258"/>
      <c r="T161" s="259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0" t="s">
        <v>198</v>
      </c>
      <c r="AU161" s="260" t="s">
        <v>84</v>
      </c>
      <c r="AV161" s="14" t="s">
        <v>82</v>
      </c>
      <c r="AW161" s="14" t="s">
        <v>32</v>
      </c>
      <c r="AX161" s="14" t="s">
        <v>75</v>
      </c>
      <c r="AY161" s="260" t="s">
        <v>189</v>
      </c>
    </row>
    <row r="162" s="13" customFormat="1">
      <c r="A162" s="13"/>
      <c r="B162" s="239"/>
      <c r="C162" s="240"/>
      <c r="D162" s="241" t="s">
        <v>198</v>
      </c>
      <c r="E162" s="242" t="s">
        <v>1</v>
      </c>
      <c r="F162" s="243" t="s">
        <v>330</v>
      </c>
      <c r="G162" s="240"/>
      <c r="H162" s="244">
        <v>2</v>
      </c>
      <c r="I162" s="245"/>
      <c r="J162" s="240"/>
      <c r="K162" s="240"/>
      <c r="L162" s="246"/>
      <c r="M162" s="247"/>
      <c r="N162" s="248"/>
      <c r="O162" s="248"/>
      <c r="P162" s="248"/>
      <c r="Q162" s="248"/>
      <c r="R162" s="248"/>
      <c r="S162" s="248"/>
      <c r="T162" s="249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0" t="s">
        <v>198</v>
      </c>
      <c r="AU162" s="250" t="s">
        <v>84</v>
      </c>
      <c r="AV162" s="13" t="s">
        <v>84</v>
      </c>
      <c r="AW162" s="13" t="s">
        <v>32</v>
      </c>
      <c r="AX162" s="13" t="s">
        <v>82</v>
      </c>
      <c r="AY162" s="250" t="s">
        <v>189</v>
      </c>
    </row>
    <row r="163" s="12" customFormat="1" ht="22.8" customHeight="1">
      <c r="A163" s="12"/>
      <c r="B163" s="211"/>
      <c r="C163" s="212"/>
      <c r="D163" s="213" t="s">
        <v>74</v>
      </c>
      <c r="E163" s="225" t="s">
        <v>196</v>
      </c>
      <c r="F163" s="225" t="s">
        <v>256</v>
      </c>
      <c r="G163" s="212"/>
      <c r="H163" s="212"/>
      <c r="I163" s="215"/>
      <c r="J163" s="226">
        <f>BK163</f>
        <v>0</v>
      </c>
      <c r="K163" s="212"/>
      <c r="L163" s="217"/>
      <c r="M163" s="218"/>
      <c r="N163" s="219"/>
      <c r="O163" s="219"/>
      <c r="P163" s="220">
        <f>SUM(P164:P171)</f>
        <v>0</v>
      </c>
      <c r="Q163" s="219"/>
      <c r="R163" s="220">
        <f>SUM(R164:R171)</f>
        <v>0.043200000000000002</v>
      </c>
      <c r="S163" s="219"/>
      <c r="T163" s="221">
        <f>SUM(T164:T171)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22" t="s">
        <v>82</v>
      </c>
      <c r="AT163" s="223" t="s">
        <v>74</v>
      </c>
      <c r="AU163" s="223" t="s">
        <v>82</v>
      </c>
      <c r="AY163" s="222" t="s">
        <v>189</v>
      </c>
      <c r="BK163" s="224">
        <f>SUM(BK164:BK171)</f>
        <v>0</v>
      </c>
    </row>
    <row r="164" s="2" customFormat="1" ht="24.15" customHeight="1">
      <c r="A164" s="39"/>
      <c r="B164" s="40"/>
      <c r="C164" s="227" t="s">
        <v>257</v>
      </c>
      <c r="D164" s="227" t="s">
        <v>191</v>
      </c>
      <c r="E164" s="228" t="s">
        <v>258</v>
      </c>
      <c r="F164" s="229" t="s">
        <v>259</v>
      </c>
      <c r="G164" s="230" t="s">
        <v>202</v>
      </c>
      <c r="H164" s="231">
        <v>3.6000000000000001</v>
      </c>
      <c r="I164" s="232"/>
      <c r="J164" s="231">
        <f>ROUND(I164*H164,2)</f>
        <v>0</v>
      </c>
      <c r="K164" s="229" t="s">
        <v>195</v>
      </c>
      <c r="L164" s="45"/>
      <c r="M164" s="233" t="s">
        <v>1</v>
      </c>
      <c r="N164" s="234" t="s">
        <v>40</v>
      </c>
      <c r="O164" s="92"/>
      <c r="P164" s="235">
        <f>O164*H164</f>
        <v>0</v>
      </c>
      <c r="Q164" s="235">
        <v>0</v>
      </c>
      <c r="R164" s="235">
        <f>Q164*H164</f>
        <v>0</v>
      </c>
      <c r="S164" s="235">
        <v>0</v>
      </c>
      <c r="T164" s="236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7" t="s">
        <v>196</v>
      </c>
      <c r="AT164" s="237" t="s">
        <v>191</v>
      </c>
      <c r="AU164" s="237" t="s">
        <v>84</v>
      </c>
      <c r="AY164" s="18" t="s">
        <v>189</v>
      </c>
      <c r="BE164" s="238">
        <f>IF(N164="základní",J164,0)</f>
        <v>0</v>
      </c>
      <c r="BF164" s="238">
        <f>IF(N164="snížená",J164,0)</f>
        <v>0</v>
      </c>
      <c r="BG164" s="238">
        <f>IF(N164="zákl. přenesená",J164,0)</f>
        <v>0</v>
      </c>
      <c r="BH164" s="238">
        <f>IF(N164="sníž. přenesená",J164,0)</f>
        <v>0</v>
      </c>
      <c r="BI164" s="238">
        <f>IF(N164="nulová",J164,0)</f>
        <v>0</v>
      </c>
      <c r="BJ164" s="18" t="s">
        <v>82</v>
      </c>
      <c r="BK164" s="238">
        <f>ROUND(I164*H164,2)</f>
        <v>0</v>
      </c>
      <c r="BL164" s="18" t="s">
        <v>196</v>
      </c>
      <c r="BM164" s="237" t="s">
        <v>840</v>
      </c>
    </row>
    <row r="165" s="14" customFormat="1">
      <c r="A165" s="14"/>
      <c r="B165" s="251"/>
      <c r="C165" s="252"/>
      <c r="D165" s="241" t="s">
        <v>198</v>
      </c>
      <c r="E165" s="253" t="s">
        <v>1</v>
      </c>
      <c r="F165" s="254" t="s">
        <v>261</v>
      </c>
      <c r="G165" s="252"/>
      <c r="H165" s="253" t="s">
        <v>1</v>
      </c>
      <c r="I165" s="255"/>
      <c r="J165" s="252"/>
      <c r="K165" s="252"/>
      <c r="L165" s="256"/>
      <c r="M165" s="257"/>
      <c r="N165" s="258"/>
      <c r="O165" s="258"/>
      <c r="P165" s="258"/>
      <c r="Q165" s="258"/>
      <c r="R165" s="258"/>
      <c r="S165" s="258"/>
      <c r="T165" s="259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0" t="s">
        <v>198</v>
      </c>
      <c r="AU165" s="260" t="s">
        <v>84</v>
      </c>
      <c r="AV165" s="14" t="s">
        <v>82</v>
      </c>
      <c r="AW165" s="14" t="s">
        <v>32</v>
      </c>
      <c r="AX165" s="14" t="s">
        <v>75</v>
      </c>
      <c r="AY165" s="260" t="s">
        <v>189</v>
      </c>
    </row>
    <row r="166" s="13" customFormat="1">
      <c r="A166" s="13"/>
      <c r="B166" s="239"/>
      <c r="C166" s="240"/>
      <c r="D166" s="241" t="s">
        <v>198</v>
      </c>
      <c r="E166" s="242" t="s">
        <v>1</v>
      </c>
      <c r="F166" s="243" t="s">
        <v>730</v>
      </c>
      <c r="G166" s="240"/>
      <c r="H166" s="244">
        <v>3.6000000000000001</v>
      </c>
      <c r="I166" s="245"/>
      <c r="J166" s="240"/>
      <c r="K166" s="240"/>
      <c r="L166" s="246"/>
      <c r="M166" s="247"/>
      <c r="N166" s="248"/>
      <c r="O166" s="248"/>
      <c r="P166" s="248"/>
      <c r="Q166" s="248"/>
      <c r="R166" s="248"/>
      <c r="S166" s="248"/>
      <c r="T166" s="249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0" t="s">
        <v>198</v>
      </c>
      <c r="AU166" s="250" t="s">
        <v>84</v>
      </c>
      <c r="AV166" s="13" t="s">
        <v>84</v>
      </c>
      <c r="AW166" s="13" t="s">
        <v>32</v>
      </c>
      <c r="AX166" s="13" t="s">
        <v>82</v>
      </c>
      <c r="AY166" s="250" t="s">
        <v>189</v>
      </c>
    </row>
    <row r="167" s="2" customFormat="1" ht="16.5" customHeight="1">
      <c r="A167" s="39"/>
      <c r="B167" s="40"/>
      <c r="C167" s="227" t="s">
        <v>263</v>
      </c>
      <c r="D167" s="227" t="s">
        <v>191</v>
      </c>
      <c r="E167" s="228" t="s">
        <v>264</v>
      </c>
      <c r="F167" s="229" t="s">
        <v>265</v>
      </c>
      <c r="G167" s="230" t="s">
        <v>266</v>
      </c>
      <c r="H167" s="231">
        <v>36</v>
      </c>
      <c r="I167" s="232"/>
      <c r="J167" s="231">
        <f>ROUND(I167*H167,2)</f>
        <v>0</v>
      </c>
      <c r="K167" s="229" t="s">
        <v>195</v>
      </c>
      <c r="L167" s="45"/>
      <c r="M167" s="233" t="s">
        <v>1</v>
      </c>
      <c r="N167" s="234" t="s">
        <v>40</v>
      </c>
      <c r="O167" s="92"/>
      <c r="P167" s="235">
        <f>O167*H167</f>
        <v>0</v>
      </c>
      <c r="Q167" s="235">
        <v>0.001</v>
      </c>
      <c r="R167" s="235">
        <f>Q167*H167</f>
        <v>0.036000000000000004</v>
      </c>
      <c r="S167" s="235">
        <v>0</v>
      </c>
      <c r="T167" s="236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7" t="s">
        <v>196</v>
      </c>
      <c r="AT167" s="237" t="s">
        <v>191</v>
      </c>
      <c r="AU167" s="237" t="s">
        <v>84</v>
      </c>
      <c r="AY167" s="18" t="s">
        <v>189</v>
      </c>
      <c r="BE167" s="238">
        <f>IF(N167="základní",J167,0)</f>
        <v>0</v>
      </c>
      <c r="BF167" s="238">
        <f>IF(N167="snížená",J167,0)</f>
        <v>0</v>
      </c>
      <c r="BG167" s="238">
        <f>IF(N167="zákl. přenesená",J167,0)</f>
        <v>0</v>
      </c>
      <c r="BH167" s="238">
        <f>IF(N167="sníž. přenesená",J167,0)</f>
        <v>0</v>
      </c>
      <c r="BI167" s="238">
        <f>IF(N167="nulová",J167,0)</f>
        <v>0</v>
      </c>
      <c r="BJ167" s="18" t="s">
        <v>82</v>
      </c>
      <c r="BK167" s="238">
        <f>ROUND(I167*H167,2)</f>
        <v>0</v>
      </c>
      <c r="BL167" s="18" t="s">
        <v>196</v>
      </c>
      <c r="BM167" s="237" t="s">
        <v>841</v>
      </c>
    </row>
    <row r="168" s="14" customFormat="1">
      <c r="A168" s="14"/>
      <c r="B168" s="251"/>
      <c r="C168" s="252"/>
      <c r="D168" s="241" t="s">
        <v>198</v>
      </c>
      <c r="E168" s="253" t="s">
        <v>1</v>
      </c>
      <c r="F168" s="254" t="s">
        <v>268</v>
      </c>
      <c r="G168" s="252"/>
      <c r="H168" s="253" t="s">
        <v>1</v>
      </c>
      <c r="I168" s="255"/>
      <c r="J168" s="252"/>
      <c r="K168" s="252"/>
      <c r="L168" s="256"/>
      <c r="M168" s="257"/>
      <c r="N168" s="258"/>
      <c r="O168" s="258"/>
      <c r="P168" s="258"/>
      <c r="Q168" s="258"/>
      <c r="R168" s="258"/>
      <c r="S168" s="258"/>
      <c r="T168" s="259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0" t="s">
        <v>198</v>
      </c>
      <c r="AU168" s="260" t="s">
        <v>84</v>
      </c>
      <c r="AV168" s="14" t="s">
        <v>82</v>
      </c>
      <c r="AW168" s="14" t="s">
        <v>32</v>
      </c>
      <c r="AX168" s="14" t="s">
        <v>75</v>
      </c>
      <c r="AY168" s="260" t="s">
        <v>189</v>
      </c>
    </row>
    <row r="169" s="13" customFormat="1">
      <c r="A169" s="13"/>
      <c r="B169" s="239"/>
      <c r="C169" s="240"/>
      <c r="D169" s="241" t="s">
        <v>198</v>
      </c>
      <c r="E169" s="242" t="s">
        <v>1</v>
      </c>
      <c r="F169" s="243" t="s">
        <v>732</v>
      </c>
      <c r="G169" s="240"/>
      <c r="H169" s="244">
        <v>36</v>
      </c>
      <c r="I169" s="245"/>
      <c r="J169" s="240"/>
      <c r="K169" s="240"/>
      <c r="L169" s="246"/>
      <c r="M169" s="247"/>
      <c r="N169" s="248"/>
      <c r="O169" s="248"/>
      <c r="P169" s="248"/>
      <c r="Q169" s="248"/>
      <c r="R169" s="248"/>
      <c r="S169" s="248"/>
      <c r="T169" s="249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0" t="s">
        <v>198</v>
      </c>
      <c r="AU169" s="250" t="s">
        <v>84</v>
      </c>
      <c r="AV169" s="13" t="s">
        <v>84</v>
      </c>
      <c r="AW169" s="13" t="s">
        <v>32</v>
      </c>
      <c r="AX169" s="13" t="s">
        <v>82</v>
      </c>
      <c r="AY169" s="250" t="s">
        <v>189</v>
      </c>
    </row>
    <row r="170" s="2" customFormat="1" ht="16.5" customHeight="1">
      <c r="A170" s="39"/>
      <c r="B170" s="40"/>
      <c r="C170" s="283" t="s">
        <v>270</v>
      </c>
      <c r="D170" s="283" t="s">
        <v>231</v>
      </c>
      <c r="E170" s="284" t="s">
        <v>271</v>
      </c>
      <c r="F170" s="285" t="s">
        <v>272</v>
      </c>
      <c r="G170" s="286" t="s">
        <v>266</v>
      </c>
      <c r="H170" s="287">
        <v>36</v>
      </c>
      <c r="I170" s="288"/>
      <c r="J170" s="287">
        <f>ROUND(I170*H170,2)</f>
        <v>0</v>
      </c>
      <c r="K170" s="285" t="s">
        <v>195</v>
      </c>
      <c r="L170" s="289"/>
      <c r="M170" s="290" t="s">
        <v>1</v>
      </c>
      <c r="N170" s="291" t="s">
        <v>40</v>
      </c>
      <c r="O170" s="92"/>
      <c r="P170" s="235">
        <f>O170*H170</f>
        <v>0</v>
      </c>
      <c r="Q170" s="235">
        <v>0.00020000000000000001</v>
      </c>
      <c r="R170" s="235">
        <f>Q170*H170</f>
        <v>0.0072000000000000007</v>
      </c>
      <c r="S170" s="235">
        <v>0</v>
      </c>
      <c r="T170" s="236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7" t="s">
        <v>235</v>
      </c>
      <c r="AT170" s="237" t="s">
        <v>231</v>
      </c>
      <c r="AU170" s="237" t="s">
        <v>84</v>
      </c>
      <c r="AY170" s="18" t="s">
        <v>189</v>
      </c>
      <c r="BE170" s="238">
        <f>IF(N170="základní",J170,0)</f>
        <v>0</v>
      </c>
      <c r="BF170" s="238">
        <f>IF(N170="snížená",J170,0)</f>
        <v>0</v>
      </c>
      <c r="BG170" s="238">
        <f>IF(N170="zákl. přenesená",J170,0)</f>
        <v>0</v>
      </c>
      <c r="BH170" s="238">
        <f>IF(N170="sníž. přenesená",J170,0)</f>
        <v>0</v>
      </c>
      <c r="BI170" s="238">
        <f>IF(N170="nulová",J170,0)</f>
        <v>0</v>
      </c>
      <c r="BJ170" s="18" t="s">
        <v>82</v>
      </c>
      <c r="BK170" s="238">
        <f>ROUND(I170*H170,2)</f>
        <v>0</v>
      </c>
      <c r="BL170" s="18" t="s">
        <v>196</v>
      </c>
      <c r="BM170" s="237" t="s">
        <v>842</v>
      </c>
    </row>
    <row r="171" s="13" customFormat="1">
      <c r="A171" s="13"/>
      <c r="B171" s="239"/>
      <c r="C171" s="240"/>
      <c r="D171" s="241" t="s">
        <v>198</v>
      </c>
      <c r="E171" s="242" t="s">
        <v>1</v>
      </c>
      <c r="F171" s="243" t="s">
        <v>734</v>
      </c>
      <c r="G171" s="240"/>
      <c r="H171" s="244">
        <v>36</v>
      </c>
      <c r="I171" s="245"/>
      <c r="J171" s="240"/>
      <c r="K171" s="240"/>
      <c r="L171" s="246"/>
      <c r="M171" s="247"/>
      <c r="N171" s="248"/>
      <c r="O171" s="248"/>
      <c r="P171" s="248"/>
      <c r="Q171" s="248"/>
      <c r="R171" s="248"/>
      <c r="S171" s="248"/>
      <c r="T171" s="249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0" t="s">
        <v>198</v>
      </c>
      <c r="AU171" s="250" t="s">
        <v>84</v>
      </c>
      <c r="AV171" s="13" t="s">
        <v>84</v>
      </c>
      <c r="AW171" s="13" t="s">
        <v>32</v>
      </c>
      <c r="AX171" s="13" t="s">
        <v>82</v>
      </c>
      <c r="AY171" s="250" t="s">
        <v>189</v>
      </c>
    </row>
    <row r="172" s="12" customFormat="1" ht="22.8" customHeight="1">
      <c r="A172" s="12"/>
      <c r="B172" s="211"/>
      <c r="C172" s="212"/>
      <c r="D172" s="213" t="s">
        <v>74</v>
      </c>
      <c r="E172" s="225" t="s">
        <v>235</v>
      </c>
      <c r="F172" s="225" t="s">
        <v>275</v>
      </c>
      <c r="G172" s="212"/>
      <c r="H172" s="212"/>
      <c r="I172" s="215"/>
      <c r="J172" s="226">
        <f>BK172</f>
        <v>0</v>
      </c>
      <c r="K172" s="212"/>
      <c r="L172" s="217"/>
      <c r="M172" s="218"/>
      <c r="N172" s="219"/>
      <c r="O172" s="219"/>
      <c r="P172" s="220">
        <f>SUM(P173:P182)</f>
        <v>0</v>
      </c>
      <c r="Q172" s="219"/>
      <c r="R172" s="220">
        <f>SUM(R173:R182)</f>
        <v>3.1158199999999998</v>
      </c>
      <c r="S172" s="219"/>
      <c r="T172" s="221">
        <f>SUM(T173:T182)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22" t="s">
        <v>82</v>
      </c>
      <c r="AT172" s="223" t="s">
        <v>74</v>
      </c>
      <c r="AU172" s="223" t="s">
        <v>82</v>
      </c>
      <c r="AY172" s="222" t="s">
        <v>189</v>
      </c>
      <c r="BK172" s="224">
        <f>SUM(BK173:BK182)</f>
        <v>0</v>
      </c>
    </row>
    <row r="173" s="2" customFormat="1" ht="21.75" customHeight="1">
      <c r="A173" s="39"/>
      <c r="B173" s="40"/>
      <c r="C173" s="227" t="s">
        <v>276</v>
      </c>
      <c r="D173" s="227" t="s">
        <v>191</v>
      </c>
      <c r="E173" s="228" t="s">
        <v>277</v>
      </c>
      <c r="F173" s="229" t="s">
        <v>278</v>
      </c>
      <c r="G173" s="230" t="s">
        <v>279</v>
      </c>
      <c r="H173" s="231">
        <v>86.400000000000006</v>
      </c>
      <c r="I173" s="232"/>
      <c r="J173" s="231">
        <f>ROUND(I173*H173,2)</f>
        <v>0</v>
      </c>
      <c r="K173" s="229" t="s">
        <v>1</v>
      </c>
      <c r="L173" s="45"/>
      <c r="M173" s="233" t="s">
        <v>1</v>
      </c>
      <c r="N173" s="234" t="s">
        <v>40</v>
      </c>
      <c r="O173" s="92"/>
      <c r="P173" s="235">
        <f>O173*H173</f>
        <v>0</v>
      </c>
      <c r="Q173" s="235">
        <v>0.001</v>
      </c>
      <c r="R173" s="235">
        <f>Q173*H173</f>
        <v>0.086400000000000005</v>
      </c>
      <c r="S173" s="235">
        <v>0</v>
      </c>
      <c r="T173" s="236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7" t="s">
        <v>196</v>
      </c>
      <c r="AT173" s="237" t="s">
        <v>191</v>
      </c>
      <c r="AU173" s="237" t="s">
        <v>84</v>
      </c>
      <c r="AY173" s="18" t="s">
        <v>189</v>
      </c>
      <c r="BE173" s="238">
        <f>IF(N173="základní",J173,0)</f>
        <v>0</v>
      </c>
      <c r="BF173" s="238">
        <f>IF(N173="snížená",J173,0)</f>
        <v>0</v>
      </c>
      <c r="BG173" s="238">
        <f>IF(N173="zákl. přenesená",J173,0)</f>
        <v>0</v>
      </c>
      <c r="BH173" s="238">
        <f>IF(N173="sníž. přenesená",J173,0)</f>
        <v>0</v>
      </c>
      <c r="BI173" s="238">
        <f>IF(N173="nulová",J173,0)</f>
        <v>0</v>
      </c>
      <c r="BJ173" s="18" t="s">
        <v>82</v>
      </c>
      <c r="BK173" s="238">
        <f>ROUND(I173*H173,2)</f>
        <v>0</v>
      </c>
      <c r="BL173" s="18" t="s">
        <v>196</v>
      </c>
      <c r="BM173" s="237" t="s">
        <v>843</v>
      </c>
    </row>
    <row r="174" s="14" customFormat="1">
      <c r="A174" s="14"/>
      <c r="B174" s="251"/>
      <c r="C174" s="252"/>
      <c r="D174" s="241" t="s">
        <v>198</v>
      </c>
      <c r="E174" s="253" t="s">
        <v>1</v>
      </c>
      <c r="F174" s="254" t="s">
        <v>281</v>
      </c>
      <c r="G174" s="252"/>
      <c r="H174" s="253" t="s">
        <v>1</v>
      </c>
      <c r="I174" s="255"/>
      <c r="J174" s="252"/>
      <c r="K174" s="252"/>
      <c r="L174" s="256"/>
      <c r="M174" s="257"/>
      <c r="N174" s="258"/>
      <c r="O174" s="258"/>
      <c r="P174" s="258"/>
      <c r="Q174" s="258"/>
      <c r="R174" s="258"/>
      <c r="S174" s="258"/>
      <c r="T174" s="259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0" t="s">
        <v>198</v>
      </c>
      <c r="AU174" s="260" t="s">
        <v>84</v>
      </c>
      <c r="AV174" s="14" t="s">
        <v>82</v>
      </c>
      <c r="AW174" s="14" t="s">
        <v>32</v>
      </c>
      <c r="AX174" s="14" t="s">
        <v>75</v>
      </c>
      <c r="AY174" s="260" t="s">
        <v>189</v>
      </c>
    </row>
    <row r="175" s="13" customFormat="1">
      <c r="A175" s="13"/>
      <c r="B175" s="239"/>
      <c r="C175" s="240"/>
      <c r="D175" s="241" t="s">
        <v>198</v>
      </c>
      <c r="E175" s="242" t="s">
        <v>1</v>
      </c>
      <c r="F175" s="243" t="s">
        <v>736</v>
      </c>
      <c r="G175" s="240"/>
      <c r="H175" s="244">
        <v>72</v>
      </c>
      <c r="I175" s="245"/>
      <c r="J175" s="240"/>
      <c r="K175" s="240"/>
      <c r="L175" s="246"/>
      <c r="M175" s="247"/>
      <c r="N175" s="248"/>
      <c r="O175" s="248"/>
      <c r="P175" s="248"/>
      <c r="Q175" s="248"/>
      <c r="R175" s="248"/>
      <c r="S175" s="248"/>
      <c r="T175" s="249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0" t="s">
        <v>198</v>
      </c>
      <c r="AU175" s="250" t="s">
        <v>84</v>
      </c>
      <c r="AV175" s="13" t="s">
        <v>84</v>
      </c>
      <c r="AW175" s="13" t="s">
        <v>32</v>
      </c>
      <c r="AX175" s="13" t="s">
        <v>82</v>
      </c>
      <c r="AY175" s="250" t="s">
        <v>189</v>
      </c>
    </row>
    <row r="176" s="13" customFormat="1">
      <c r="A176" s="13"/>
      <c r="B176" s="239"/>
      <c r="C176" s="240"/>
      <c r="D176" s="241" t="s">
        <v>198</v>
      </c>
      <c r="E176" s="240"/>
      <c r="F176" s="243" t="s">
        <v>844</v>
      </c>
      <c r="G176" s="240"/>
      <c r="H176" s="244">
        <v>86.400000000000006</v>
      </c>
      <c r="I176" s="245"/>
      <c r="J176" s="240"/>
      <c r="K176" s="240"/>
      <c r="L176" s="246"/>
      <c r="M176" s="247"/>
      <c r="N176" s="248"/>
      <c r="O176" s="248"/>
      <c r="P176" s="248"/>
      <c r="Q176" s="248"/>
      <c r="R176" s="248"/>
      <c r="S176" s="248"/>
      <c r="T176" s="249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0" t="s">
        <v>198</v>
      </c>
      <c r="AU176" s="250" t="s">
        <v>84</v>
      </c>
      <c r="AV176" s="13" t="s">
        <v>84</v>
      </c>
      <c r="AW176" s="13" t="s">
        <v>4</v>
      </c>
      <c r="AX176" s="13" t="s">
        <v>82</v>
      </c>
      <c r="AY176" s="250" t="s">
        <v>189</v>
      </c>
    </row>
    <row r="177" s="2" customFormat="1" ht="21.75" customHeight="1">
      <c r="A177" s="39"/>
      <c r="B177" s="40"/>
      <c r="C177" s="227" t="s">
        <v>283</v>
      </c>
      <c r="D177" s="227" t="s">
        <v>191</v>
      </c>
      <c r="E177" s="228" t="s">
        <v>290</v>
      </c>
      <c r="F177" s="229" t="s">
        <v>291</v>
      </c>
      <c r="G177" s="230" t="s">
        <v>252</v>
      </c>
      <c r="H177" s="231">
        <v>2</v>
      </c>
      <c r="I177" s="232"/>
      <c r="J177" s="231">
        <f>ROUND(I177*H177,2)</f>
        <v>0</v>
      </c>
      <c r="K177" s="229" t="s">
        <v>1</v>
      </c>
      <c r="L177" s="45"/>
      <c r="M177" s="233" t="s">
        <v>1</v>
      </c>
      <c r="N177" s="234" t="s">
        <v>40</v>
      </c>
      <c r="O177" s="92"/>
      <c r="P177" s="235">
        <f>O177*H177</f>
        <v>0</v>
      </c>
      <c r="Q177" s="235">
        <v>1.51471</v>
      </c>
      <c r="R177" s="235">
        <f>Q177*H177</f>
        <v>3.02942</v>
      </c>
      <c r="S177" s="235">
        <v>0</v>
      </c>
      <c r="T177" s="236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7" t="s">
        <v>196</v>
      </c>
      <c r="AT177" s="237" t="s">
        <v>191</v>
      </c>
      <c r="AU177" s="237" t="s">
        <v>84</v>
      </c>
      <c r="AY177" s="18" t="s">
        <v>189</v>
      </c>
      <c r="BE177" s="238">
        <f>IF(N177="základní",J177,0)</f>
        <v>0</v>
      </c>
      <c r="BF177" s="238">
        <f>IF(N177="snížená",J177,0)</f>
        <v>0</v>
      </c>
      <c r="BG177" s="238">
        <f>IF(N177="zákl. přenesená",J177,0)</f>
        <v>0</v>
      </c>
      <c r="BH177" s="238">
        <f>IF(N177="sníž. přenesená",J177,0)</f>
        <v>0</v>
      </c>
      <c r="BI177" s="238">
        <f>IF(N177="nulová",J177,0)</f>
        <v>0</v>
      </c>
      <c r="BJ177" s="18" t="s">
        <v>82</v>
      </c>
      <c r="BK177" s="238">
        <f>ROUND(I177*H177,2)</f>
        <v>0</v>
      </c>
      <c r="BL177" s="18" t="s">
        <v>196</v>
      </c>
      <c r="BM177" s="237" t="s">
        <v>845</v>
      </c>
    </row>
    <row r="178" s="14" customFormat="1">
      <c r="A178" s="14"/>
      <c r="B178" s="251"/>
      <c r="C178" s="252"/>
      <c r="D178" s="241" t="s">
        <v>198</v>
      </c>
      <c r="E178" s="253" t="s">
        <v>1</v>
      </c>
      <c r="F178" s="254" t="s">
        <v>293</v>
      </c>
      <c r="G178" s="252"/>
      <c r="H178" s="253" t="s">
        <v>1</v>
      </c>
      <c r="I178" s="255"/>
      <c r="J178" s="252"/>
      <c r="K178" s="252"/>
      <c r="L178" s="256"/>
      <c r="M178" s="257"/>
      <c r="N178" s="258"/>
      <c r="O178" s="258"/>
      <c r="P178" s="258"/>
      <c r="Q178" s="258"/>
      <c r="R178" s="258"/>
      <c r="S178" s="258"/>
      <c r="T178" s="259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0" t="s">
        <v>198</v>
      </c>
      <c r="AU178" s="260" t="s">
        <v>84</v>
      </c>
      <c r="AV178" s="14" t="s">
        <v>82</v>
      </c>
      <c r="AW178" s="14" t="s">
        <v>32</v>
      </c>
      <c r="AX178" s="14" t="s">
        <v>75</v>
      </c>
      <c r="AY178" s="260" t="s">
        <v>189</v>
      </c>
    </row>
    <row r="179" s="13" customFormat="1">
      <c r="A179" s="13"/>
      <c r="B179" s="239"/>
      <c r="C179" s="240"/>
      <c r="D179" s="241" t="s">
        <v>198</v>
      </c>
      <c r="E179" s="242" t="s">
        <v>1</v>
      </c>
      <c r="F179" s="243" t="s">
        <v>330</v>
      </c>
      <c r="G179" s="240"/>
      <c r="H179" s="244">
        <v>2</v>
      </c>
      <c r="I179" s="245"/>
      <c r="J179" s="240"/>
      <c r="K179" s="240"/>
      <c r="L179" s="246"/>
      <c r="M179" s="247"/>
      <c r="N179" s="248"/>
      <c r="O179" s="248"/>
      <c r="P179" s="248"/>
      <c r="Q179" s="248"/>
      <c r="R179" s="248"/>
      <c r="S179" s="248"/>
      <c r="T179" s="249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0" t="s">
        <v>198</v>
      </c>
      <c r="AU179" s="250" t="s">
        <v>84</v>
      </c>
      <c r="AV179" s="13" t="s">
        <v>84</v>
      </c>
      <c r="AW179" s="13" t="s">
        <v>32</v>
      </c>
      <c r="AX179" s="13" t="s">
        <v>82</v>
      </c>
      <c r="AY179" s="250" t="s">
        <v>189</v>
      </c>
    </row>
    <row r="180" s="2" customFormat="1" ht="16.5" customHeight="1">
      <c r="A180" s="39"/>
      <c r="B180" s="40"/>
      <c r="C180" s="227" t="s">
        <v>289</v>
      </c>
      <c r="D180" s="227" t="s">
        <v>191</v>
      </c>
      <c r="E180" s="228" t="s">
        <v>284</v>
      </c>
      <c r="F180" s="229" t="s">
        <v>285</v>
      </c>
      <c r="G180" s="230" t="s">
        <v>252</v>
      </c>
      <c r="H180" s="231">
        <v>8</v>
      </c>
      <c r="I180" s="232"/>
      <c r="J180" s="231">
        <f>ROUND(I180*H180,2)</f>
        <v>0</v>
      </c>
      <c r="K180" s="229" t="s">
        <v>1</v>
      </c>
      <c r="L180" s="45"/>
      <c r="M180" s="233" t="s">
        <v>1</v>
      </c>
      <c r="N180" s="234" t="s">
        <v>40</v>
      </c>
      <c r="O180" s="92"/>
      <c r="P180" s="235">
        <f>O180*H180</f>
        <v>0</v>
      </c>
      <c r="Q180" s="235">
        <v>0</v>
      </c>
      <c r="R180" s="235">
        <f>Q180*H180</f>
        <v>0</v>
      </c>
      <c r="S180" s="235">
        <v>0</v>
      </c>
      <c r="T180" s="236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7" t="s">
        <v>196</v>
      </c>
      <c r="AT180" s="237" t="s">
        <v>191</v>
      </c>
      <c r="AU180" s="237" t="s">
        <v>84</v>
      </c>
      <c r="AY180" s="18" t="s">
        <v>189</v>
      </c>
      <c r="BE180" s="238">
        <f>IF(N180="základní",J180,0)</f>
        <v>0</v>
      </c>
      <c r="BF180" s="238">
        <f>IF(N180="snížená",J180,0)</f>
        <v>0</v>
      </c>
      <c r="BG180" s="238">
        <f>IF(N180="zákl. přenesená",J180,0)</f>
        <v>0</v>
      </c>
      <c r="BH180" s="238">
        <f>IF(N180="sníž. přenesená",J180,0)</f>
        <v>0</v>
      </c>
      <c r="BI180" s="238">
        <f>IF(N180="nulová",J180,0)</f>
        <v>0</v>
      </c>
      <c r="BJ180" s="18" t="s">
        <v>82</v>
      </c>
      <c r="BK180" s="238">
        <f>ROUND(I180*H180,2)</f>
        <v>0</v>
      </c>
      <c r="BL180" s="18" t="s">
        <v>196</v>
      </c>
      <c r="BM180" s="237" t="s">
        <v>846</v>
      </c>
    </row>
    <row r="181" s="14" customFormat="1">
      <c r="A181" s="14"/>
      <c r="B181" s="251"/>
      <c r="C181" s="252"/>
      <c r="D181" s="241" t="s">
        <v>198</v>
      </c>
      <c r="E181" s="253" t="s">
        <v>1</v>
      </c>
      <c r="F181" s="254" t="s">
        <v>287</v>
      </c>
      <c r="G181" s="252"/>
      <c r="H181" s="253" t="s">
        <v>1</v>
      </c>
      <c r="I181" s="255"/>
      <c r="J181" s="252"/>
      <c r="K181" s="252"/>
      <c r="L181" s="256"/>
      <c r="M181" s="257"/>
      <c r="N181" s="258"/>
      <c r="O181" s="258"/>
      <c r="P181" s="258"/>
      <c r="Q181" s="258"/>
      <c r="R181" s="258"/>
      <c r="S181" s="258"/>
      <c r="T181" s="259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60" t="s">
        <v>198</v>
      </c>
      <c r="AU181" s="260" t="s">
        <v>84</v>
      </c>
      <c r="AV181" s="14" t="s">
        <v>82</v>
      </c>
      <c r="AW181" s="14" t="s">
        <v>32</v>
      </c>
      <c r="AX181" s="14" t="s">
        <v>75</v>
      </c>
      <c r="AY181" s="260" t="s">
        <v>189</v>
      </c>
    </row>
    <row r="182" s="13" customFormat="1">
      <c r="A182" s="13"/>
      <c r="B182" s="239"/>
      <c r="C182" s="240"/>
      <c r="D182" s="241" t="s">
        <v>198</v>
      </c>
      <c r="E182" s="242" t="s">
        <v>1</v>
      </c>
      <c r="F182" s="243" t="s">
        <v>370</v>
      </c>
      <c r="G182" s="240"/>
      <c r="H182" s="244">
        <v>8</v>
      </c>
      <c r="I182" s="245"/>
      <c r="J182" s="240"/>
      <c r="K182" s="240"/>
      <c r="L182" s="246"/>
      <c r="M182" s="247"/>
      <c r="N182" s="248"/>
      <c r="O182" s="248"/>
      <c r="P182" s="248"/>
      <c r="Q182" s="248"/>
      <c r="R182" s="248"/>
      <c r="S182" s="248"/>
      <c r="T182" s="249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0" t="s">
        <v>198</v>
      </c>
      <c r="AU182" s="250" t="s">
        <v>84</v>
      </c>
      <c r="AV182" s="13" t="s">
        <v>84</v>
      </c>
      <c r="AW182" s="13" t="s">
        <v>32</v>
      </c>
      <c r="AX182" s="13" t="s">
        <v>82</v>
      </c>
      <c r="AY182" s="250" t="s">
        <v>189</v>
      </c>
    </row>
    <row r="183" s="12" customFormat="1" ht="22.8" customHeight="1">
      <c r="A183" s="12"/>
      <c r="B183" s="211"/>
      <c r="C183" s="212"/>
      <c r="D183" s="213" t="s">
        <v>74</v>
      </c>
      <c r="E183" s="225" t="s">
        <v>295</v>
      </c>
      <c r="F183" s="225" t="s">
        <v>296</v>
      </c>
      <c r="G183" s="212"/>
      <c r="H183" s="212"/>
      <c r="I183" s="215"/>
      <c r="J183" s="226">
        <f>BK183</f>
        <v>0</v>
      </c>
      <c r="K183" s="212"/>
      <c r="L183" s="217"/>
      <c r="M183" s="218"/>
      <c r="N183" s="219"/>
      <c r="O183" s="219"/>
      <c r="P183" s="220">
        <f>P184</f>
        <v>0</v>
      </c>
      <c r="Q183" s="219"/>
      <c r="R183" s="220">
        <f>R184</f>
        <v>0</v>
      </c>
      <c r="S183" s="219"/>
      <c r="T183" s="221">
        <f>T184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22" t="s">
        <v>82</v>
      </c>
      <c r="AT183" s="223" t="s">
        <v>74</v>
      </c>
      <c r="AU183" s="223" t="s">
        <v>82</v>
      </c>
      <c r="AY183" s="222" t="s">
        <v>189</v>
      </c>
      <c r="BK183" s="224">
        <f>BK184</f>
        <v>0</v>
      </c>
    </row>
    <row r="184" s="2" customFormat="1" ht="21.75" customHeight="1">
      <c r="A184" s="39"/>
      <c r="B184" s="40"/>
      <c r="C184" s="227" t="s">
        <v>8</v>
      </c>
      <c r="D184" s="227" t="s">
        <v>191</v>
      </c>
      <c r="E184" s="228" t="s">
        <v>297</v>
      </c>
      <c r="F184" s="229" t="s">
        <v>298</v>
      </c>
      <c r="G184" s="230" t="s">
        <v>234</v>
      </c>
      <c r="H184" s="231">
        <v>3.1000000000000001</v>
      </c>
      <c r="I184" s="232"/>
      <c r="J184" s="231">
        <f>ROUND(I184*H184,2)</f>
        <v>0</v>
      </c>
      <c r="K184" s="229" t="s">
        <v>195</v>
      </c>
      <c r="L184" s="45"/>
      <c r="M184" s="292" t="s">
        <v>1</v>
      </c>
      <c r="N184" s="293" t="s">
        <v>40</v>
      </c>
      <c r="O184" s="294"/>
      <c r="P184" s="295">
        <f>O184*H184</f>
        <v>0</v>
      </c>
      <c r="Q184" s="295">
        <v>0</v>
      </c>
      <c r="R184" s="295">
        <f>Q184*H184</f>
        <v>0</v>
      </c>
      <c r="S184" s="295">
        <v>0</v>
      </c>
      <c r="T184" s="296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7" t="s">
        <v>196</v>
      </c>
      <c r="AT184" s="237" t="s">
        <v>191</v>
      </c>
      <c r="AU184" s="237" t="s">
        <v>84</v>
      </c>
      <c r="AY184" s="18" t="s">
        <v>189</v>
      </c>
      <c r="BE184" s="238">
        <f>IF(N184="základní",J184,0)</f>
        <v>0</v>
      </c>
      <c r="BF184" s="238">
        <f>IF(N184="snížená",J184,0)</f>
        <v>0</v>
      </c>
      <c r="BG184" s="238">
        <f>IF(N184="zákl. přenesená",J184,0)</f>
        <v>0</v>
      </c>
      <c r="BH184" s="238">
        <f>IF(N184="sníž. přenesená",J184,0)</f>
        <v>0</v>
      </c>
      <c r="BI184" s="238">
        <f>IF(N184="nulová",J184,0)</f>
        <v>0</v>
      </c>
      <c r="BJ184" s="18" t="s">
        <v>82</v>
      </c>
      <c r="BK184" s="238">
        <f>ROUND(I184*H184,2)</f>
        <v>0</v>
      </c>
      <c r="BL184" s="18" t="s">
        <v>196</v>
      </c>
      <c r="BM184" s="237" t="s">
        <v>847</v>
      </c>
    </row>
    <row r="185" s="2" customFormat="1" ht="6.96" customHeight="1">
      <c r="A185" s="39"/>
      <c r="B185" s="67"/>
      <c r="C185" s="68"/>
      <c r="D185" s="68"/>
      <c r="E185" s="68"/>
      <c r="F185" s="68"/>
      <c r="G185" s="68"/>
      <c r="H185" s="68"/>
      <c r="I185" s="68"/>
      <c r="J185" s="68"/>
      <c r="K185" s="68"/>
      <c r="L185" s="45"/>
      <c r="M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</row>
  </sheetData>
  <sheetProtection sheet="1" autoFilter="0" formatColumns="0" formatRows="0" objects="1" scenarios="1" spinCount="100000" saltValue="af1qc1Xo7fsGaWkllIOheKvHHQa4n3T7jEUQCkqz0XIeaqlYLLX4Evis2/nHfZIU8RvTm0XYgCtigmihOaXBHw==" hashValue="btiRy8XtsrwNe8WH3U6MMrnekjmFHzDI5Sfb5mYUx77iEOKWG7Ag01DQXUQ2QgACUjzdvihIAY9bGKy3E0/YbA==" algorithmName="SHA-512" password="CC35"/>
  <autoFilter ref="C124:K18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137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84</v>
      </c>
    </row>
    <row r="4" s="1" customFormat="1" ht="24.96" customHeight="1">
      <c r="B4" s="21"/>
      <c r="D4" s="149" t="s">
        <v>159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NAPOJENÍ ROKYCANSKA NA DÁLNICI D5, I. ETAPA</v>
      </c>
      <c r="F7" s="151"/>
      <c r="G7" s="151"/>
      <c r="H7" s="151"/>
      <c r="L7" s="21"/>
    </row>
    <row r="8" s="1" customFormat="1" ht="12" customHeight="1">
      <c r="B8" s="21"/>
      <c r="D8" s="151" t="s">
        <v>160</v>
      </c>
      <c r="L8" s="21"/>
    </row>
    <row r="9" s="2" customFormat="1" ht="16.5" customHeight="1">
      <c r="A9" s="39"/>
      <c r="B9" s="45"/>
      <c r="C9" s="39"/>
      <c r="D9" s="39"/>
      <c r="E9" s="152" t="s">
        <v>823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162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30" customHeight="1">
      <c r="A11" s="39"/>
      <c r="B11" s="45"/>
      <c r="C11" s="39"/>
      <c r="D11" s="39"/>
      <c r="E11" s="153" t="s">
        <v>848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20</v>
      </c>
      <c r="E14" s="39"/>
      <c r="F14" s="142" t="s">
        <v>21</v>
      </c>
      <c r="G14" s="39"/>
      <c r="H14" s="39"/>
      <c r="I14" s="151" t="s">
        <v>22</v>
      </c>
      <c r="J14" s="154" t="str">
        <f>'Rekapitulace stavby'!AN8</f>
        <v>26. 4. 2022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1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28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30</v>
      </c>
      <c r="E22" s="39"/>
      <c r="F22" s="39"/>
      <c r="G22" s="39"/>
      <c r="H22" s="39"/>
      <c r="I22" s="151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1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33</v>
      </c>
      <c r="E25" s="39"/>
      <c r="F25" s="39"/>
      <c r="G25" s="39"/>
      <c r="H25" s="39"/>
      <c r="I25" s="151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26</v>
      </c>
      <c r="F26" s="39"/>
      <c r="G26" s="39"/>
      <c r="H26" s="39"/>
      <c r="I26" s="151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34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35</v>
      </c>
      <c r="E32" s="39"/>
      <c r="F32" s="39"/>
      <c r="G32" s="39"/>
      <c r="H32" s="39"/>
      <c r="I32" s="39"/>
      <c r="J32" s="161">
        <f>ROUND(J125,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37</v>
      </c>
      <c r="G34" s="39"/>
      <c r="H34" s="39"/>
      <c r="I34" s="162" t="s">
        <v>36</v>
      </c>
      <c r="J34" s="162" t="s">
        <v>38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39</v>
      </c>
      <c r="E35" s="151" t="s">
        <v>40</v>
      </c>
      <c r="F35" s="164">
        <f>ROUND((SUM(BE125:BE183)),  2)</f>
        <v>0</v>
      </c>
      <c r="G35" s="39"/>
      <c r="H35" s="39"/>
      <c r="I35" s="165">
        <v>0.20999999999999999</v>
      </c>
      <c r="J35" s="164">
        <f>ROUND(((SUM(BE125:BE183))*I35),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41</v>
      </c>
      <c r="F36" s="164">
        <f>ROUND((SUM(BF125:BF183)),  2)</f>
        <v>0</v>
      </c>
      <c r="G36" s="39"/>
      <c r="H36" s="39"/>
      <c r="I36" s="165">
        <v>0.14999999999999999</v>
      </c>
      <c r="J36" s="164">
        <f>ROUND(((SUM(BF125:BF183))*I36),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42</v>
      </c>
      <c r="F37" s="164">
        <f>ROUND((SUM(BG125:BG183)),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43</v>
      </c>
      <c r="F38" s="164">
        <f>ROUND((SUM(BH125:BH183)),  2)</f>
        <v>0</v>
      </c>
      <c r="G38" s="39"/>
      <c r="H38" s="39"/>
      <c r="I38" s="165">
        <v>0.14999999999999999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44</v>
      </c>
      <c r="F39" s="164">
        <f>ROUND((SUM(BI125:BI183)),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45</v>
      </c>
      <c r="E41" s="168"/>
      <c r="F41" s="168"/>
      <c r="G41" s="169" t="s">
        <v>46</v>
      </c>
      <c r="H41" s="170" t="s">
        <v>47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48</v>
      </c>
      <c r="E50" s="174"/>
      <c r="F50" s="174"/>
      <c r="G50" s="173" t="s">
        <v>49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50</v>
      </c>
      <c r="E61" s="176"/>
      <c r="F61" s="177" t="s">
        <v>51</v>
      </c>
      <c r="G61" s="175" t="s">
        <v>50</v>
      </c>
      <c r="H61" s="176"/>
      <c r="I61" s="176"/>
      <c r="J61" s="178" t="s">
        <v>51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52</v>
      </c>
      <c r="E65" s="179"/>
      <c r="F65" s="179"/>
      <c r="G65" s="173" t="s">
        <v>53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50</v>
      </c>
      <c r="E76" s="176"/>
      <c r="F76" s="177" t="s">
        <v>51</v>
      </c>
      <c r="G76" s="175" t="s">
        <v>50</v>
      </c>
      <c r="H76" s="176"/>
      <c r="I76" s="176"/>
      <c r="J76" s="178" t="s">
        <v>51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164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NAPOJENÍ ROKYCANSKA NA DÁLNICI D5, I. ETAPA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160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823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162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30" customHeight="1">
      <c r="A89" s="39"/>
      <c r="B89" s="40"/>
      <c r="C89" s="41"/>
      <c r="D89" s="41"/>
      <c r="E89" s="77" t="str">
        <f>E11</f>
        <v xml:space="preserve">03.2 - SO 303-2  Svodný drén v km 4,225-4,292 - levá strana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Rokycansko</v>
      </c>
      <c r="G91" s="41"/>
      <c r="H91" s="41"/>
      <c r="I91" s="33" t="s">
        <v>22</v>
      </c>
      <c r="J91" s="80" t="str">
        <f>IF(J14="","",J14)</f>
        <v>26. 4. 2022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 xml:space="preserve"> </v>
      </c>
      <c r="G93" s="41"/>
      <c r="H93" s="41"/>
      <c r="I93" s="33" t="s">
        <v>30</v>
      </c>
      <c r="J93" s="37" t="str">
        <f>E23</f>
        <v>Ing. J. Egermaier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165</v>
      </c>
      <c r="D96" s="186"/>
      <c r="E96" s="186"/>
      <c r="F96" s="186"/>
      <c r="G96" s="186"/>
      <c r="H96" s="186"/>
      <c r="I96" s="186"/>
      <c r="J96" s="187" t="s">
        <v>166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167</v>
      </c>
      <c r="D98" s="41"/>
      <c r="E98" s="41"/>
      <c r="F98" s="41"/>
      <c r="G98" s="41"/>
      <c r="H98" s="41"/>
      <c r="I98" s="41"/>
      <c r="J98" s="111">
        <f>J125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168</v>
      </c>
    </row>
    <row r="99" s="9" customFormat="1" ht="24.96" customHeight="1">
      <c r="A99" s="9"/>
      <c r="B99" s="189"/>
      <c r="C99" s="190"/>
      <c r="D99" s="191" t="s">
        <v>169</v>
      </c>
      <c r="E99" s="192"/>
      <c r="F99" s="192"/>
      <c r="G99" s="192"/>
      <c r="H99" s="192"/>
      <c r="I99" s="192"/>
      <c r="J99" s="193">
        <f>J126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4"/>
      <c r="D100" s="196" t="s">
        <v>170</v>
      </c>
      <c r="E100" s="197"/>
      <c r="F100" s="197"/>
      <c r="G100" s="197"/>
      <c r="H100" s="197"/>
      <c r="I100" s="197"/>
      <c r="J100" s="198">
        <f>J127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4"/>
      <c r="D101" s="196" t="s">
        <v>171</v>
      </c>
      <c r="E101" s="197"/>
      <c r="F101" s="197"/>
      <c r="G101" s="197"/>
      <c r="H101" s="197"/>
      <c r="I101" s="197"/>
      <c r="J101" s="198">
        <f>J163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5"/>
      <c r="C102" s="134"/>
      <c r="D102" s="196" t="s">
        <v>172</v>
      </c>
      <c r="E102" s="197"/>
      <c r="F102" s="197"/>
      <c r="G102" s="197"/>
      <c r="H102" s="197"/>
      <c r="I102" s="197"/>
      <c r="J102" s="198">
        <f>J172</f>
        <v>0</v>
      </c>
      <c r="K102" s="134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4"/>
      <c r="D103" s="196" t="s">
        <v>173</v>
      </c>
      <c r="E103" s="197"/>
      <c r="F103" s="197"/>
      <c r="G103" s="197"/>
      <c r="H103" s="197"/>
      <c r="I103" s="197"/>
      <c r="J103" s="198">
        <f>J182</f>
        <v>0</v>
      </c>
      <c r="K103" s="134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174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184" t="str">
        <f>E7</f>
        <v>NAPOJENÍ ROKYCANSKA NA DÁLNICI D5, I. ETAPA</v>
      </c>
      <c r="F113" s="33"/>
      <c r="G113" s="33"/>
      <c r="H113" s="33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1" customFormat="1" ht="12" customHeight="1">
      <c r="B114" s="22"/>
      <c r="C114" s="33" t="s">
        <v>160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184" t="s">
        <v>823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162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30" customHeight="1">
      <c r="A117" s="39"/>
      <c r="B117" s="40"/>
      <c r="C117" s="41"/>
      <c r="D117" s="41"/>
      <c r="E117" s="77" t="str">
        <f>E11</f>
        <v xml:space="preserve">03.2 - SO 303-2  Svodný drén v km 4,225-4,292 - levá strana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F14</f>
        <v>Rokycansko</v>
      </c>
      <c r="G119" s="41"/>
      <c r="H119" s="41"/>
      <c r="I119" s="33" t="s">
        <v>22</v>
      </c>
      <c r="J119" s="80" t="str">
        <f>IF(J14="","",J14)</f>
        <v>26. 4. 2022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E17</f>
        <v xml:space="preserve"> </v>
      </c>
      <c r="G121" s="41"/>
      <c r="H121" s="41"/>
      <c r="I121" s="33" t="s">
        <v>30</v>
      </c>
      <c r="J121" s="37" t="str">
        <f>E23</f>
        <v>Ing. J. Egermaier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IF(E20="","",E20)</f>
        <v>Vyplň údaj</v>
      </c>
      <c r="G122" s="41"/>
      <c r="H122" s="41"/>
      <c r="I122" s="33" t="s">
        <v>33</v>
      </c>
      <c r="J122" s="37" t="str">
        <f>E26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0"/>
      <c r="B124" s="201"/>
      <c r="C124" s="202" t="s">
        <v>175</v>
      </c>
      <c r="D124" s="203" t="s">
        <v>60</v>
      </c>
      <c r="E124" s="203" t="s">
        <v>56</v>
      </c>
      <c r="F124" s="203" t="s">
        <v>57</v>
      </c>
      <c r="G124" s="203" t="s">
        <v>176</v>
      </c>
      <c r="H124" s="203" t="s">
        <v>177</v>
      </c>
      <c r="I124" s="203" t="s">
        <v>178</v>
      </c>
      <c r="J124" s="203" t="s">
        <v>166</v>
      </c>
      <c r="K124" s="204" t="s">
        <v>179</v>
      </c>
      <c r="L124" s="205"/>
      <c r="M124" s="101" t="s">
        <v>1</v>
      </c>
      <c r="N124" s="102" t="s">
        <v>39</v>
      </c>
      <c r="O124" s="102" t="s">
        <v>180</v>
      </c>
      <c r="P124" s="102" t="s">
        <v>181</v>
      </c>
      <c r="Q124" s="102" t="s">
        <v>182</v>
      </c>
      <c r="R124" s="102" t="s">
        <v>183</v>
      </c>
      <c r="S124" s="102" t="s">
        <v>184</v>
      </c>
      <c r="T124" s="103" t="s">
        <v>185</v>
      </c>
      <c r="U124" s="200"/>
      <c r="V124" s="200"/>
      <c r="W124" s="200"/>
      <c r="X124" s="200"/>
      <c r="Y124" s="200"/>
      <c r="Z124" s="200"/>
      <c r="AA124" s="200"/>
      <c r="AB124" s="200"/>
      <c r="AC124" s="200"/>
      <c r="AD124" s="200"/>
      <c r="AE124" s="200"/>
    </row>
    <row r="125" s="2" customFormat="1" ht="22.8" customHeight="1">
      <c r="A125" s="39"/>
      <c r="B125" s="40"/>
      <c r="C125" s="108" t="s">
        <v>186</v>
      </c>
      <c r="D125" s="41"/>
      <c r="E125" s="41"/>
      <c r="F125" s="41"/>
      <c r="G125" s="41"/>
      <c r="H125" s="41"/>
      <c r="I125" s="41"/>
      <c r="J125" s="206">
        <f>BK125</f>
        <v>0</v>
      </c>
      <c r="K125" s="41"/>
      <c r="L125" s="45"/>
      <c r="M125" s="104"/>
      <c r="N125" s="207"/>
      <c r="O125" s="105"/>
      <c r="P125" s="208">
        <f>P126</f>
        <v>0</v>
      </c>
      <c r="Q125" s="105"/>
      <c r="R125" s="208">
        <f>R126</f>
        <v>1.62191</v>
      </c>
      <c r="S125" s="105"/>
      <c r="T125" s="209">
        <f>T126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74</v>
      </c>
      <c r="AU125" s="18" t="s">
        <v>168</v>
      </c>
      <c r="BK125" s="210">
        <f>BK126</f>
        <v>0</v>
      </c>
    </row>
    <row r="126" s="12" customFormat="1" ht="25.92" customHeight="1">
      <c r="A126" s="12"/>
      <c r="B126" s="211"/>
      <c r="C126" s="212"/>
      <c r="D126" s="213" t="s">
        <v>74</v>
      </c>
      <c r="E126" s="214" t="s">
        <v>187</v>
      </c>
      <c r="F126" s="214" t="s">
        <v>188</v>
      </c>
      <c r="G126" s="212"/>
      <c r="H126" s="212"/>
      <c r="I126" s="215"/>
      <c r="J126" s="216">
        <f>BK126</f>
        <v>0</v>
      </c>
      <c r="K126" s="212"/>
      <c r="L126" s="217"/>
      <c r="M126" s="218"/>
      <c r="N126" s="219"/>
      <c r="O126" s="219"/>
      <c r="P126" s="220">
        <f>P127+P163+P172+P182</f>
        <v>0</v>
      </c>
      <c r="Q126" s="219"/>
      <c r="R126" s="220">
        <f>R127+R163+R172+R182</f>
        <v>1.62191</v>
      </c>
      <c r="S126" s="219"/>
      <c r="T126" s="221">
        <f>T127+T163+T172+T182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2" t="s">
        <v>82</v>
      </c>
      <c r="AT126" s="223" t="s">
        <v>74</v>
      </c>
      <c r="AU126" s="223" t="s">
        <v>75</v>
      </c>
      <c r="AY126" s="222" t="s">
        <v>189</v>
      </c>
      <c r="BK126" s="224">
        <f>BK127+BK163+BK172+BK182</f>
        <v>0</v>
      </c>
    </row>
    <row r="127" s="12" customFormat="1" ht="22.8" customHeight="1">
      <c r="A127" s="12"/>
      <c r="B127" s="211"/>
      <c r="C127" s="212"/>
      <c r="D127" s="213" t="s">
        <v>74</v>
      </c>
      <c r="E127" s="225" t="s">
        <v>82</v>
      </c>
      <c r="F127" s="225" t="s">
        <v>190</v>
      </c>
      <c r="G127" s="212"/>
      <c r="H127" s="212"/>
      <c r="I127" s="215"/>
      <c r="J127" s="226">
        <f>BK127</f>
        <v>0</v>
      </c>
      <c r="K127" s="212"/>
      <c r="L127" s="217"/>
      <c r="M127" s="218"/>
      <c r="N127" s="219"/>
      <c r="O127" s="219"/>
      <c r="P127" s="220">
        <f>SUM(P128:P162)</f>
        <v>0</v>
      </c>
      <c r="Q127" s="219"/>
      <c r="R127" s="220">
        <f>SUM(R128:R162)</f>
        <v>0</v>
      </c>
      <c r="S127" s="219"/>
      <c r="T127" s="221">
        <f>SUM(T128:T162)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2" t="s">
        <v>82</v>
      </c>
      <c r="AT127" s="223" t="s">
        <v>74</v>
      </c>
      <c r="AU127" s="223" t="s">
        <v>82</v>
      </c>
      <c r="AY127" s="222" t="s">
        <v>189</v>
      </c>
      <c r="BK127" s="224">
        <f>SUM(BK128:BK162)</f>
        <v>0</v>
      </c>
    </row>
    <row r="128" s="2" customFormat="1" ht="24.15" customHeight="1">
      <c r="A128" s="39"/>
      <c r="B128" s="40"/>
      <c r="C128" s="227" t="s">
        <v>82</v>
      </c>
      <c r="D128" s="227" t="s">
        <v>191</v>
      </c>
      <c r="E128" s="228" t="s">
        <v>192</v>
      </c>
      <c r="F128" s="229" t="s">
        <v>193</v>
      </c>
      <c r="G128" s="230" t="s">
        <v>194</v>
      </c>
      <c r="H128" s="231">
        <v>40</v>
      </c>
      <c r="I128" s="232"/>
      <c r="J128" s="231">
        <f>ROUND(I128*H128,2)</f>
        <v>0</v>
      </c>
      <c r="K128" s="229" t="s">
        <v>195</v>
      </c>
      <c r="L128" s="45"/>
      <c r="M128" s="233" t="s">
        <v>1</v>
      </c>
      <c r="N128" s="234" t="s">
        <v>40</v>
      </c>
      <c r="O128" s="92"/>
      <c r="P128" s="235">
        <f>O128*H128</f>
        <v>0</v>
      </c>
      <c r="Q128" s="235">
        <v>0</v>
      </c>
      <c r="R128" s="235">
        <f>Q128*H128</f>
        <v>0</v>
      </c>
      <c r="S128" s="235">
        <v>0</v>
      </c>
      <c r="T128" s="236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7" t="s">
        <v>196</v>
      </c>
      <c r="AT128" s="237" t="s">
        <v>191</v>
      </c>
      <c r="AU128" s="237" t="s">
        <v>84</v>
      </c>
      <c r="AY128" s="18" t="s">
        <v>189</v>
      </c>
      <c r="BE128" s="238">
        <f>IF(N128="základní",J128,0)</f>
        <v>0</v>
      </c>
      <c r="BF128" s="238">
        <f>IF(N128="snížená",J128,0)</f>
        <v>0</v>
      </c>
      <c r="BG128" s="238">
        <f>IF(N128="zákl. přenesená",J128,0)</f>
        <v>0</v>
      </c>
      <c r="BH128" s="238">
        <f>IF(N128="sníž. přenesená",J128,0)</f>
        <v>0</v>
      </c>
      <c r="BI128" s="238">
        <f>IF(N128="nulová",J128,0)</f>
        <v>0</v>
      </c>
      <c r="BJ128" s="18" t="s">
        <v>82</v>
      </c>
      <c r="BK128" s="238">
        <f>ROUND(I128*H128,2)</f>
        <v>0</v>
      </c>
      <c r="BL128" s="18" t="s">
        <v>196</v>
      </c>
      <c r="BM128" s="237" t="s">
        <v>849</v>
      </c>
    </row>
    <row r="129" s="13" customFormat="1">
      <c r="A129" s="13"/>
      <c r="B129" s="239"/>
      <c r="C129" s="240"/>
      <c r="D129" s="241" t="s">
        <v>198</v>
      </c>
      <c r="E129" s="242" t="s">
        <v>1</v>
      </c>
      <c r="F129" s="243" t="s">
        <v>199</v>
      </c>
      <c r="G129" s="240"/>
      <c r="H129" s="244">
        <v>40</v>
      </c>
      <c r="I129" s="245"/>
      <c r="J129" s="240"/>
      <c r="K129" s="240"/>
      <c r="L129" s="246"/>
      <c r="M129" s="247"/>
      <c r="N129" s="248"/>
      <c r="O129" s="248"/>
      <c r="P129" s="248"/>
      <c r="Q129" s="248"/>
      <c r="R129" s="248"/>
      <c r="S129" s="248"/>
      <c r="T129" s="249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50" t="s">
        <v>198</v>
      </c>
      <c r="AU129" s="250" t="s">
        <v>84</v>
      </c>
      <c r="AV129" s="13" t="s">
        <v>84</v>
      </c>
      <c r="AW129" s="13" t="s">
        <v>32</v>
      </c>
      <c r="AX129" s="13" t="s">
        <v>82</v>
      </c>
      <c r="AY129" s="250" t="s">
        <v>189</v>
      </c>
    </row>
    <row r="130" s="2" customFormat="1" ht="33" customHeight="1">
      <c r="A130" s="39"/>
      <c r="B130" s="40"/>
      <c r="C130" s="227" t="s">
        <v>84</v>
      </c>
      <c r="D130" s="227" t="s">
        <v>191</v>
      </c>
      <c r="E130" s="228" t="s">
        <v>200</v>
      </c>
      <c r="F130" s="229" t="s">
        <v>201</v>
      </c>
      <c r="G130" s="230" t="s">
        <v>202</v>
      </c>
      <c r="H130" s="231">
        <v>36</v>
      </c>
      <c r="I130" s="232"/>
      <c r="J130" s="231">
        <f>ROUND(I130*H130,2)</f>
        <v>0</v>
      </c>
      <c r="K130" s="229" t="s">
        <v>195</v>
      </c>
      <c r="L130" s="45"/>
      <c r="M130" s="233" t="s">
        <v>1</v>
      </c>
      <c r="N130" s="234" t="s">
        <v>40</v>
      </c>
      <c r="O130" s="92"/>
      <c r="P130" s="235">
        <f>O130*H130</f>
        <v>0</v>
      </c>
      <c r="Q130" s="235">
        <v>0</v>
      </c>
      <c r="R130" s="235">
        <f>Q130*H130</f>
        <v>0</v>
      </c>
      <c r="S130" s="235">
        <v>0</v>
      </c>
      <c r="T130" s="236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7" t="s">
        <v>196</v>
      </c>
      <c r="AT130" s="237" t="s">
        <v>191</v>
      </c>
      <c r="AU130" s="237" t="s">
        <v>84</v>
      </c>
      <c r="AY130" s="18" t="s">
        <v>189</v>
      </c>
      <c r="BE130" s="238">
        <f>IF(N130="základní",J130,0)</f>
        <v>0</v>
      </c>
      <c r="BF130" s="238">
        <f>IF(N130="snížená",J130,0)</f>
        <v>0</v>
      </c>
      <c r="BG130" s="238">
        <f>IF(N130="zákl. přenesená",J130,0)</f>
        <v>0</v>
      </c>
      <c r="BH130" s="238">
        <f>IF(N130="sníž. přenesená",J130,0)</f>
        <v>0</v>
      </c>
      <c r="BI130" s="238">
        <f>IF(N130="nulová",J130,0)</f>
        <v>0</v>
      </c>
      <c r="BJ130" s="18" t="s">
        <v>82</v>
      </c>
      <c r="BK130" s="238">
        <f>ROUND(I130*H130,2)</f>
        <v>0</v>
      </c>
      <c r="BL130" s="18" t="s">
        <v>196</v>
      </c>
      <c r="BM130" s="237" t="s">
        <v>850</v>
      </c>
    </row>
    <row r="131" s="14" customFormat="1">
      <c r="A131" s="14"/>
      <c r="B131" s="251"/>
      <c r="C131" s="252"/>
      <c r="D131" s="241" t="s">
        <v>198</v>
      </c>
      <c r="E131" s="253" t="s">
        <v>1</v>
      </c>
      <c r="F131" s="254" t="s">
        <v>851</v>
      </c>
      <c r="G131" s="252"/>
      <c r="H131" s="253" t="s">
        <v>1</v>
      </c>
      <c r="I131" s="255"/>
      <c r="J131" s="252"/>
      <c r="K131" s="252"/>
      <c r="L131" s="256"/>
      <c r="M131" s="257"/>
      <c r="N131" s="258"/>
      <c r="O131" s="258"/>
      <c r="P131" s="258"/>
      <c r="Q131" s="258"/>
      <c r="R131" s="258"/>
      <c r="S131" s="258"/>
      <c r="T131" s="259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60" t="s">
        <v>198</v>
      </c>
      <c r="AU131" s="260" t="s">
        <v>84</v>
      </c>
      <c r="AV131" s="14" t="s">
        <v>82</v>
      </c>
      <c r="AW131" s="14" t="s">
        <v>32</v>
      </c>
      <c r="AX131" s="14" t="s">
        <v>75</v>
      </c>
      <c r="AY131" s="260" t="s">
        <v>189</v>
      </c>
    </row>
    <row r="132" s="14" customFormat="1">
      <c r="A132" s="14"/>
      <c r="B132" s="251"/>
      <c r="C132" s="252"/>
      <c r="D132" s="241" t="s">
        <v>198</v>
      </c>
      <c r="E132" s="253" t="s">
        <v>1</v>
      </c>
      <c r="F132" s="254" t="s">
        <v>205</v>
      </c>
      <c r="G132" s="252"/>
      <c r="H132" s="253" t="s">
        <v>1</v>
      </c>
      <c r="I132" s="255"/>
      <c r="J132" s="252"/>
      <c r="K132" s="252"/>
      <c r="L132" s="256"/>
      <c r="M132" s="257"/>
      <c r="N132" s="258"/>
      <c r="O132" s="258"/>
      <c r="P132" s="258"/>
      <c r="Q132" s="258"/>
      <c r="R132" s="258"/>
      <c r="S132" s="258"/>
      <c r="T132" s="259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60" t="s">
        <v>198</v>
      </c>
      <c r="AU132" s="260" t="s">
        <v>84</v>
      </c>
      <c r="AV132" s="14" t="s">
        <v>82</v>
      </c>
      <c r="AW132" s="14" t="s">
        <v>32</v>
      </c>
      <c r="AX132" s="14" t="s">
        <v>75</v>
      </c>
      <c r="AY132" s="260" t="s">
        <v>189</v>
      </c>
    </row>
    <row r="133" s="13" customFormat="1">
      <c r="A133" s="13"/>
      <c r="B133" s="239"/>
      <c r="C133" s="240"/>
      <c r="D133" s="241" t="s">
        <v>198</v>
      </c>
      <c r="E133" s="242" t="s">
        <v>1</v>
      </c>
      <c r="F133" s="243" t="s">
        <v>852</v>
      </c>
      <c r="G133" s="240"/>
      <c r="H133" s="244">
        <v>31</v>
      </c>
      <c r="I133" s="245"/>
      <c r="J133" s="240"/>
      <c r="K133" s="240"/>
      <c r="L133" s="246"/>
      <c r="M133" s="247"/>
      <c r="N133" s="248"/>
      <c r="O133" s="248"/>
      <c r="P133" s="248"/>
      <c r="Q133" s="248"/>
      <c r="R133" s="248"/>
      <c r="S133" s="248"/>
      <c r="T133" s="249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0" t="s">
        <v>198</v>
      </c>
      <c r="AU133" s="250" t="s">
        <v>84</v>
      </c>
      <c r="AV133" s="13" t="s">
        <v>84</v>
      </c>
      <c r="AW133" s="13" t="s">
        <v>32</v>
      </c>
      <c r="AX133" s="13" t="s">
        <v>75</v>
      </c>
      <c r="AY133" s="250" t="s">
        <v>189</v>
      </c>
    </row>
    <row r="134" s="14" customFormat="1">
      <c r="A134" s="14"/>
      <c r="B134" s="251"/>
      <c r="C134" s="252"/>
      <c r="D134" s="241" t="s">
        <v>198</v>
      </c>
      <c r="E134" s="253" t="s">
        <v>1</v>
      </c>
      <c r="F134" s="254" t="s">
        <v>207</v>
      </c>
      <c r="G134" s="252"/>
      <c r="H134" s="253" t="s">
        <v>1</v>
      </c>
      <c r="I134" s="255"/>
      <c r="J134" s="252"/>
      <c r="K134" s="252"/>
      <c r="L134" s="256"/>
      <c r="M134" s="257"/>
      <c r="N134" s="258"/>
      <c r="O134" s="258"/>
      <c r="P134" s="258"/>
      <c r="Q134" s="258"/>
      <c r="R134" s="258"/>
      <c r="S134" s="258"/>
      <c r="T134" s="259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60" t="s">
        <v>198</v>
      </c>
      <c r="AU134" s="260" t="s">
        <v>84</v>
      </c>
      <c r="AV134" s="14" t="s">
        <v>82</v>
      </c>
      <c r="AW134" s="14" t="s">
        <v>32</v>
      </c>
      <c r="AX134" s="14" t="s">
        <v>75</v>
      </c>
      <c r="AY134" s="260" t="s">
        <v>189</v>
      </c>
    </row>
    <row r="135" s="13" customFormat="1">
      <c r="A135" s="13"/>
      <c r="B135" s="239"/>
      <c r="C135" s="240"/>
      <c r="D135" s="241" t="s">
        <v>198</v>
      </c>
      <c r="E135" s="242" t="s">
        <v>1</v>
      </c>
      <c r="F135" s="243" t="s">
        <v>853</v>
      </c>
      <c r="G135" s="240"/>
      <c r="H135" s="244">
        <v>1</v>
      </c>
      <c r="I135" s="245"/>
      <c r="J135" s="240"/>
      <c r="K135" s="240"/>
      <c r="L135" s="246"/>
      <c r="M135" s="247"/>
      <c r="N135" s="248"/>
      <c r="O135" s="248"/>
      <c r="P135" s="248"/>
      <c r="Q135" s="248"/>
      <c r="R135" s="248"/>
      <c r="S135" s="248"/>
      <c r="T135" s="249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0" t="s">
        <v>198</v>
      </c>
      <c r="AU135" s="250" t="s">
        <v>84</v>
      </c>
      <c r="AV135" s="13" t="s">
        <v>84</v>
      </c>
      <c r="AW135" s="13" t="s">
        <v>32</v>
      </c>
      <c r="AX135" s="13" t="s">
        <v>75</v>
      </c>
      <c r="AY135" s="250" t="s">
        <v>189</v>
      </c>
    </row>
    <row r="136" s="14" customFormat="1">
      <c r="A136" s="14"/>
      <c r="B136" s="251"/>
      <c r="C136" s="252"/>
      <c r="D136" s="241" t="s">
        <v>198</v>
      </c>
      <c r="E136" s="253" t="s">
        <v>1</v>
      </c>
      <c r="F136" s="254" t="s">
        <v>209</v>
      </c>
      <c r="G136" s="252"/>
      <c r="H136" s="253" t="s">
        <v>1</v>
      </c>
      <c r="I136" s="255"/>
      <c r="J136" s="252"/>
      <c r="K136" s="252"/>
      <c r="L136" s="256"/>
      <c r="M136" s="257"/>
      <c r="N136" s="258"/>
      <c r="O136" s="258"/>
      <c r="P136" s="258"/>
      <c r="Q136" s="258"/>
      <c r="R136" s="258"/>
      <c r="S136" s="258"/>
      <c r="T136" s="259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60" t="s">
        <v>198</v>
      </c>
      <c r="AU136" s="260" t="s">
        <v>84</v>
      </c>
      <c r="AV136" s="14" t="s">
        <v>82</v>
      </c>
      <c r="AW136" s="14" t="s">
        <v>32</v>
      </c>
      <c r="AX136" s="14" t="s">
        <v>75</v>
      </c>
      <c r="AY136" s="260" t="s">
        <v>189</v>
      </c>
    </row>
    <row r="137" s="13" customFormat="1">
      <c r="A137" s="13"/>
      <c r="B137" s="239"/>
      <c r="C137" s="240"/>
      <c r="D137" s="241" t="s">
        <v>198</v>
      </c>
      <c r="E137" s="242" t="s">
        <v>1</v>
      </c>
      <c r="F137" s="243" t="s">
        <v>828</v>
      </c>
      <c r="G137" s="240"/>
      <c r="H137" s="244">
        <v>4</v>
      </c>
      <c r="I137" s="245"/>
      <c r="J137" s="240"/>
      <c r="K137" s="240"/>
      <c r="L137" s="246"/>
      <c r="M137" s="247"/>
      <c r="N137" s="248"/>
      <c r="O137" s="248"/>
      <c r="P137" s="248"/>
      <c r="Q137" s="248"/>
      <c r="R137" s="248"/>
      <c r="S137" s="248"/>
      <c r="T137" s="249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0" t="s">
        <v>198</v>
      </c>
      <c r="AU137" s="250" t="s">
        <v>84</v>
      </c>
      <c r="AV137" s="13" t="s">
        <v>84</v>
      </c>
      <c r="AW137" s="13" t="s">
        <v>32</v>
      </c>
      <c r="AX137" s="13" t="s">
        <v>75</v>
      </c>
      <c r="AY137" s="250" t="s">
        <v>189</v>
      </c>
    </row>
    <row r="138" s="15" customFormat="1">
      <c r="A138" s="15"/>
      <c r="B138" s="261"/>
      <c r="C138" s="262"/>
      <c r="D138" s="241" t="s">
        <v>198</v>
      </c>
      <c r="E138" s="263" t="s">
        <v>1</v>
      </c>
      <c r="F138" s="264" t="s">
        <v>211</v>
      </c>
      <c r="G138" s="262"/>
      <c r="H138" s="265">
        <v>36</v>
      </c>
      <c r="I138" s="266"/>
      <c r="J138" s="262"/>
      <c r="K138" s="262"/>
      <c r="L138" s="267"/>
      <c r="M138" s="268"/>
      <c r="N138" s="269"/>
      <c r="O138" s="269"/>
      <c r="P138" s="269"/>
      <c r="Q138" s="269"/>
      <c r="R138" s="269"/>
      <c r="S138" s="269"/>
      <c r="T138" s="270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71" t="s">
        <v>198</v>
      </c>
      <c r="AU138" s="271" t="s">
        <v>84</v>
      </c>
      <c r="AV138" s="15" t="s">
        <v>196</v>
      </c>
      <c r="AW138" s="15" t="s">
        <v>32</v>
      </c>
      <c r="AX138" s="15" t="s">
        <v>82</v>
      </c>
      <c r="AY138" s="271" t="s">
        <v>189</v>
      </c>
    </row>
    <row r="139" s="2" customFormat="1" ht="24.15" customHeight="1">
      <c r="A139" s="39"/>
      <c r="B139" s="40"/>
      <c r="C139" s="227" t="s">
        <v>212</v>
      </c>
      <c r="D139" s="227" t="s">
        <v>191</v>
      </c>
      <c r="E139" s="228" t="s">
        <v>213</v>
      </c>
      <c r="F139" s="229" t="s">
        <v>214</v>
      </c>
      <c r="G139" s="230" t="s">
        <v>202</v>
      </c>
      <c r="H139" s="231">
        <v>21.5</v>
      </c>
      <c r="I139" s="232"/>
      <c r="J139" s="231">
        <f>ROUND(I139*H139,2)</f>
        <v>0</v>
      </c>
      <c r="K139" s="229" t="s">
        <v>195</v>
      </c>
      <c r="L139" s="45"/>
      <c r="M139" s="233" t="s">
        <v>1</v>
      </c>
      <c r="N139" s="234" t="s">
        <v>40</v>
      </c>
      <c r="O139" s="92"/>
      <c r="P139" s="235">
        <f>O139*H139</f>
        <v>0</v>
      </c>
      <c r="Q139" s="235">
        <v>0</v>
      </c>
      <c r="R139" s="235">
        <f>Q139*H139</f>
        <v>0</v>
      </c>
      <c r="S139" s="235">
        <v>0</v>
      </c>
      <c r="T139" s="236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7" t="s">
        <v>196</v>
      </c>
      <c r="AT139" s="237" t="s">
        <v>191</v>
      </c>
      <c r="AU139" s="237" t="s">
        <v>84</v>
      </c>
      <c r="AY139" s="18" t="s">
        <v>189</v>
      </c>
      <c r="BE139" s="238">
        <f>IF(N139="základní",J139,0)</f>
        <v>0</v>
      </c>
      <c r="BF139" s="238">
        <f>IF(N139="snížená",J139,0)</f>
        <v>0</v>
      </c>
      <c r="BG139" s="238">
        <f>IF(N139="zákl. přenesená",J139,0)</f>
        <v>0</v>
      </c>
      <c r="BH139" s="238">
        <f>IF(N139="sníž. přenesená",J139,0)</f>
        <v>0</v>
      </c>
      <c r="BI139" s="238">
        <f>IF(N139="nulová",J139,0)</f>
        <v>0</v>
      </c>
      <c r="BJ139" s="18" t="s">
        <v>82</v>
      </c>
      <c r="BK139" s="238">
        <f>ROUND(I139*H139,2)</f>
        <v>0</v>
      </c>
      <c r="BL139" s="18" t="s">
        <v>196</v>
      </c>
      <c r="BM139" s="237" t="s">
        <v>854</v>
      </c>
    </row>
    <row r="140" s="13" customFormat="1">
      <c r="A140" s="13"/>
      <c r="B140" s="239"/>
      <c r="C140" s="240"/>
      <c r="D140" s="241" t="s">
        <v>198</v>
      </c>
      <c r="E140" s="242" t="s">
        <v>1</v>
      </c>
      <c r="F140" s="243" t="s">
        <v>734</v>
      </c>
      <c r="G140" s="240"/>
      <c r="H140" s="244">
        <v>36</v>
      </c>
      <c r="I140" s="245"/>
      <c r="J140" s="240"/>
      <c r="K140" s="240"/>
      <c r="L140" s="246"/>
      <c r="M140" s="247"/>
      <c r="N140" s="248"/>
      <c r="O140" s="248"/>
      <c r="P140" s="248"/>
      <c r="Q140" s="248"/>
      <c r="R140" s="248"/>
      <c r="S140" s="248"/>
      <c r="T140" s="249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0" t="s">
        <v>198</v>
      </c>
      <c r="AU140" s="250" t="s">
        <v>84</v>
      </c>
      <c r="AV140" s="13" t="s">
        <v>84</v>
      </c>
      <c r="AW140" s="13" t="s">
        <v>32</v>
      </c>
      <c r="AX140" s="13" t="s">
        <v>75</v>
      </c>
      <c r="AY140" s="250" t="s">
        <v>189</v>
      </c>
    </row>
    <row r="141" s="14" customFormat="1">
      <c r="A141" s="14"/>
      <c r="B141" s="251"/>
      <c r="C141" s="252"/>
      <c r="D141" s="241" t="s">
        <v>198</v>
      </c>
      <c r="E141" s="253" t="s">
        <v>1</v>
      </c>
      <c r="F141" s="254" t="s">
        <v>217</v>
      </c>
      <c r="G141" s="252"/>
      <c r="H141" s="253" t="s">
        <v>1</v>
      </c>
      <c r="I141" s="255"/>
      <c r="J141" s="252"/>
      <c r="K141" s="252"/>
      <c r="L141" s="256"/>
      <c r="M141" s="257"/>
      <c r="N141" s="258"/>
      <c r="O141" s="258"/>
      <c r="P141" s="258"/>
      <c r="Q141" s="258"/>
      <c r="R141" s="258"/>
      <c r="S141" s="258"/>
      <c r="T141" s="259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0" t="s">
        <v>198</v>
      </c>
      <c r="AU141" s="260" t="s">
        <v>84</v>
      </c>
      <c r="AV141" s="14" t="s">
        <v>82</v>
      </c>
      <c r="AW141" s="14" t="s">
        <v>32</v>
      </c>
      <c r="AX141" s="14" t="s">
        <v>75</v>
      </c>
      <c r="AY141" s="260" t="s">
        <v>189</v>
      </c>
    </row>
    <row r="142" s="13" customFormat="1">
      <c r="A142" s="13"/>
      <c r="B142" s="239"/>
      <c r="C142" s="240"/>
      <c r="D142" s="241" t="s">
        <v>198</v>
      </c>
      <c r="E142" s="242" t="s">
        <v>1</v>
      </c>
      <c r="F142" s="243" t="s">
        <v>855</v>
      </c>
      <c r="G142" s="240"/>
      <c r="H142" s="244">
        <v>-3.3999999999999999</v>
      </c>
      <c r="I142" s="245"/>
      <c r="J142" s="240"/>
      <c r="K142" s="240"/>
      <c r="L142" s="246"/>
      <c r="M142" s="247"/>
      <c r="N142" s="248"/>
      <c r="O142" s="248"/>
      <c r="P142" s="248"/>
      <c r="Q142" s="248"/>
      <c r="R142" s="248"/>
      <c r="S142" s="248"/>
      <c r="T142" s="249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0" t="s">
        <v>198</v>
      </c>
      <c r="AU142" s="250" t="s">
        <v>84</v>
      </c>
      <c r="AV142" s="13" t="s">
        <v>84</v>
      </c>
      <c r="AW142" s="13" t="s">
        <v>32</v>
      </c>
      <c r="AX142" s="13" t="s">
        <v>75</v>
      </c>
      <c r="AY142" s="250" t="s">
        <v>189</v>
      </c>
    </row>
    <row r="143" s="14" customFormat="1">
      <c r="A143" s="14"/>
      <c r="B143" s="251"/>
      <c r="C143" s="252"/>
      <c r="D143" s="241" t="s">
        <v>198</v>
      </c>
      <c r="E143" s="253" t="s">
        <v>1</v>
      </c>
      <c r="F143" s="254" t="s">
        <v>219</v>
      </c>
      <c r="G143" s="252"/>
      <c r="H143" s="253" t="s">
        <v>1</v>
      </c>
      <c r="I143" s="255"/>
      <c r="J143" s="252"/>
      <c r="K143" s="252"/>
      <c r="L143" s="256"/>
      <c r="M143" s="257"/>
      <c r="N143" s="258"/>
      <c r="O143" s="258"/>
      <c r="P143" s="258"/>
      <c r="Q143" s="258"/>
      <c r="R143" s="258"/>
      <c r="S143" s="258"/>
      <c r="T143" s="259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0" t="s">
        <v>198</v>
      </c>
      <c r="AU143" s="260" t="s">
        <v>84</v>
      </c>
      <c r="AV143" s="14" t="s">
        <v>82</v>
      </c>
      <c r="AW143" s="14" t="s">
        <v>32</v>
      </c>
      <c r="AX143" s="14" t="s">
        <v>75</v>
      </c>
      <c r="AY143" s="260" t="s">
        <v>189</v>
      </c>
    </row>
    <row r="144" s="13" customFormat="1">
      <c r="A144" s="13"/>
      <c r="B144" s="239"/>
      <c r="C144" s="240"/>
      <c r="D144" s="241" t="s">
        <v>198</v>
      </c>
      <c r="E144" s="242" t="s">
        <v>1</v>
      </c>
      <c r="F144" s="243" t="s">
        <v>856</v>
      </c>
      <c r="G144" s="240"/>
      <c r="H144" s="244">
        <v>-10.1</v>
      </c>
      <c r="I144" s="245"/>
      <c r="J144" s="240"/>
      <c r="K144" s="240"/>
      <c r="L144" s="246"/>
      <c r="M144" s="247"/>
      <c r="N144" s="248"/>
      <c r="O144" s="248"/>
      <c r="P144" s="248"/>
      <c r="Q144" s="248"/>
      <c r="R144" s="248"/>
      <c r="S144" s="248"/>
      <c r="T144" s="249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0" t="s">
        <v>198</v>
      </c>
      <c r="AU144" s="250" t="s">
        <v>84</v>
      </c>
      <c r="AV144" s="13" t="s">
        <v>84</v>
      </c>
      <c r="AW144" s="13" t="s">
        <v>32</v>
      </c>
      <c r="AX144" s="13" t="s">
        <v>75</v>
      </c>
      <c r="AY144" s="250" t="s">
        <v>189</v>
      </c>
    </row>
    <row r="145" s="14" customFormat="1">
      <c r="A145" s="14"/>
      <c r="B145" s="251"/>
      <c r="C145" s="252"/>
      <c r="D145" s="241" t="s">
        <v>198</v>
      </c>
      <c r="E145" s="253" t="s">
        <v>1</v>
      </c>
      <c r="F145" s="254" t="s">
        <v>221</v>
      </c>
      <c r="G145" s="252"/>
      <c r="H145" s="253" t="s">
        <v>1</v>
      </c>
      <c r="I145" s="255"/>
      <c r="J145" s="252"/>
      <c r="K145" s="252"/>
      <c r="L145" s="256"/>
      <c r="M145" s="257"/>
      <c r="N145" s="258"/>
      <c r="O145" s="258"/>
      <c r="P145" s="258"/>
      <c r="Q145" s="258"/>
      <c r="R145" s="258"/>
      <c r="S145" s="258"/>
      <c r="T145" s="259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0" t="s">
        <v>198</v>
      </c>
      <c r="AU145" s="260" t="s">
        <v>84</v>
      </c>
      <c r="AV145" s="14" t="s">
        <v>82</v>
      </c>
      <c r="AW145" s="14" t="s">
        <v>32</v>
      </c>
      <c r="AX145" s="14" t="s">
        <v>75</v>
      </c>
      <c r="AY145" s="260" t="s">
        <v>189</v>
      </c>
    </row>
    <row r="146" s="13" customFormat="1">
      <c r="A146" s="13"/>
      <c r="B146" s="239"/>
      <c r="C146" s="240"/>
      <c r="D146" s="241" t="s">
        <v>198</v>
      </c>
      <c r="E146" s="242" t="s">
        <v>1</v>
      </c>
      <c r="F146" s="243" t="s">
        <v>425</v>
      </c>
      <c r="G146" s="240"/>
      <c r="H146" s="244">
        <v>-1</v>
      </c>
      <c r="I146" s="245"/>
      <c r="J146" s="240"/>
      <c r="K146" s="240"/>
      <c r="L146" s="246"/>
      <c r="M146" s="247"/>
      <c r="N146" s="248"/>
      <c r="O146" s="248"/>
      <c r="P146" s="248"/>
      <c r="Q146" s="248"/>
      <c r="R146" s="248"/>
      <c r="S146" s="248"/>
      <c r="T146" s="249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0" t="s">
        <v>198</v>
      </c>
      <c r="AU146" s="250" t="s">
        <v>84</v>
      </c>
      <c r="AV146" s="13" t="s">
        <v>84</v>
      </c>
      <c r="AW146" s="13" t="s">
        <v>32</v>
      </c>
      <c r="AX146" s="13" t="s">
        <v>75</v>
      </c>
      <c r="AY146" s="250" t="s">
        <v>189</v>
      </c>
    </row>
    <row r="147" s="16" customFormat="1">
      <c r="A147" s="16"/>
      <c r="B147" s="272"/>
      <c r="C147" s="273"/>
      <c r="D147" s="241" t="s">
        <v>198</v>
      </c>
      <c r="E147" s="274" t="s">
        <v>1</v>
      </c>
      <c r="F147" s="275" t="s">
        <v>223</v>
      </c>
      <c r="G147" s="273"/>
      <c r="H147" s="276">
        <v>21.5</v>
      </c>
      <c r="I147" s="277"/>
      <c r="J147" s="273"/>
      <c r="K147" s="273"/>
      <c r="L147" s="278"/>
      <c r="M147" s="279"/>
      <c r="N147" s="280"/>
      <c r="O147" s="280"/>
      <c r="P147" s="280"/>
      <c r="Q147" s="280"/>
      <c r="R147" s="280"/>
      <c r="S147" s="280"/>
      <c r="T147" s="281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T147" s="282" t="s">
        <v>198</v>
      </c>
      <c r="AU147" s="282" t="s">
        <v>84</v>
      </c>
      <c r="AV147" s="16" t="s">
        <v>212</v>
      </c>
      <c r="AW147" s="16" t="s">
        <v>32</v>
      </c>
      <c r="AX147" s="16" t="s">
        <v>75</v>
      </c>
      <c r="AY147" s="282" t="s">
        <v>189</v>
      </c>
    </row>
    <row r="148" s="14" customFormat="1">
      <c r="A148" s="14"/>
      <c r="B148" s="251"/>
      <c r="C148" s="252"/>
      <c r="D148" s="241" t="s">
        <v>198</v>
      </c>
      <c r="E148" s="253" t="s">
        <v>1</v>
      </c>
      <c r="F148" s="254" t="s">
        <v>857</v>
      </c>
      <c r="G148" s="252"/>
      <c r="H148" s="253" t="s">
        <v>1</v>
      </c>
      <c r="I148" s="255"/>
      <c r="J148" s="252"/>
      <c r="K148" s="252"/>
      <c r="L148" s="256"/>
      <c r="M148" s="257"/>
      <c r="N148" s="258"/>
      <c r="O148" s="258"/>
      <c r="P148" s="258"/>
      <c r="Q148" s="258"/>
      <c r="R148" s="258"/>
      <c r="S148" s="258"/>
      <c r="T148" s="259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0" t="s">
        <v>198</v>
      </c>
      <c r="AU148" s="260" t="s">
        <v>84</v>
      </c>
      <c r="AV148" s="14" t="s">
        <v>82</v>
      </c>
      <c r="AW148" s="14" t="s">
        <v>32</v>
      </c>
      <c r="AX148" s="14" t="s">
        <v>75</v>
      </c>
      <c r="AY148" s="260" t="s">
        <v>189</v>
      </c>
    </row>
    <row r="149" s="15" customFormat="1">
      <c r="A149" s="15"/>
      <c r="B149" s="261"/>
      <c r="C149" s="262"/>
      <c r="D149" s="241" t="s">
        <v>198</v>
      </c>
      <c r="E149" s="263" t="s">
        <v>1</v>
      </c>
      <c r="F149" s="264" t="s">
        <v>211</v>
      </c>
      <c r="G149" s="262"/>
      <c r="H149" s="265">
        <v>21.5</v>
      </c>
      <c r="I149" s="266"/>
      <c r="J149" s="262"/>
      <c r="K149" s="262"/>
      <c r="L149" s="267"/>
      <c r="M149" s="268"/>
      <c r="N149" s="269"/>
      <c r="O149" s="269"/>
      <c r="P149" s="269"/>
      <c r="Q149" s="269"/>
      <c r="R149" s="269"/>
      <c r="S149" s="269"/>
      <c r="T149" s="270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71" t="s">
        <v>198</v>
      </c>
      <c r="AU149" s="271" t="s">
        <v>84</v>
      </c>
      <c r="AV149" s="15" t="s">
        <v>196</v>
      </c>
      <c r="AW149" s="15" t="s">
        <v>32</v>
      </c>
      <c r="AX149" s="15" t="s">
        <v>82</v>
      </c>
      <c r="AY149" s="271" t="s">
        <v>189</v>
      </c>
    </row>
    <row r="150" s="2" customFormat="1" ht="16.5" customHeight="1">
      <c r="A150" s="39"/>
      <c r="B150" s="40"/>
      <c r="C150" s="227" t="s">
        <v>196</v>
      </c>
      <c r="D150" s="227" t="s">
        <v>191</v>
      </c>
      <c r="E150" s="228" t="s">
        <v>225</v>
      </c>
      <c r="F150" s="229" t="s">
        <v>226</v>
      </c>
      <c r="G150" s="230" t="s">
        <v>202</v>
      </c>
      <c r="H150" s="231">
        <v>10.1</v>
      </c>
      <c r="I150" s="232"/>
      <c r="J150" s="231">
        <f>ROUND(I150*H150,2)</f>
        <v>0</v>
      </c>
      <c r="K150" s="229" t="s">
        <v>195</v>
      </c>
      <c r="L150" s="45"/>
      <c r="M150" s="233" t="s">
        <v>1</v>
      </c>
      <c r="N150" s="234" t="s">
        <v>40</v>
      </c>
      <c r="O150" s="92"/>
      <c r="P150" s="235">
        <f>O150*H150</f>
        <v>0</v>
      </c>
      <c r="Q150" s="235">
        <v>0</v>
      </c>
      <c r="R150" s="235">
        <f>Q150*H150</f>
        <v>0</v>
      </c>
      <c r="S150" s="235">
        <v>0</v>
      </c>
      <c r="T150" s="236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7" t="s">
        <v>196</v>
      </c>
      <c r="AT150" s="237" t="s">
        <v>191</v>
      </c>
      <c r="AU150" s="237" t="s">
        <v>84</v>
      </c>
      <c r="AY150" s="18" t="s">
        <v>189</v>
      </c>
      <c r="BE150" s="238">
        <f>IF(N150="základní",J150,0)</f>
        <v>0</v>
      </c>
      <c r="BF150" s="238">
        <f>IF(N150="snížená",J150,0)</f>
        <v>0</v>
      </c>
      <c r="BG150" s="238">
        <f>IF(N150="zákl. přenesená",J150,0)</f>
        <v>0</v>
      </c>
      <c r="BH150" s="238">
        <f>IF(N150="sníž. přenesená",J150,0)</f>
        <v>0</v>
      </c>
      <c r="BI150" s="238">
        <f>IF(N150="nulová",J150,0)</f>
        <v>0</v>
      </c>
      <c r="BJ150" s="18" t="s">
        <v>82</v>
      </c>
      <c r="BK150" s="238">
        <f>ROUND(I150*H150,2)</f>
        <v>0</v>
      </c>
      <c r="BL150" s="18" t="s">
        <v>196</v>
      </c>
      <c r="BM150" s="237" t="s">
        <v>858</v>
      </c>
    </row>
    <row r="151" s="14" customFormat="1">
      <c r="A151" s="14"/>
      <c r="B151" s="251"/>
      <c r="C151" s="252"/>
      <c r="D151" s="241" t="s">
        <v>198</v>
      </c>
      <c r="E151" s="253" t="s">
        <v>1</v>
      </c>
      <c r="F151" s="254" t="s">
        <v>228</v>
      </c>
      <c r="G151" s="252"/>
      <c r="H151" s="253" t="s">
        <v>1</v>
      </c>
      <c r="I151" s="255"/>
      <c r="J151" s="252"/>
      <c r="K151" s="252"/>
      <c r="L151" s="256"/>
      <c r="M151" s="257"/>
      <c r="N151" s="258"/>
      <c r="O151" s="258"/>
      <c r="P151" s="258"/>
      <c r="Q151" s="258"/>
      <c r="R151" s="258"/>
      <c r="S151" s="258"/>
      <c r="T151" s="259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0" t="s">
        <v>198</v>
      </c>
      <c r="AU151" s="260" t="s">
        <v>84</v>
      </c>
      <c r="AV151" s="14" t="s">
        <v>82</v>
      </c>
      <c r="AW151" s="14" t="s">
        <v>32</v>
      </c>
      <c r="AX151" s="14" t="s">
        <v>75</v>
      </c>
      <c r="AY151" s="260" t="s">
        <v>189</v>
      </c>
    </row>
    <row r="152" s="13" customFormat="1">
      <c r="A152" s="13"/>
      <c r="B152" s="239"/>
      <c r="C152" s="240"/>
      <c r="D152" s="241" t="s">
        <v>198</v>
      </c>
      <c r="E152" s="242" t="s">
        <v>1</v>
      </c>
      <c r="F152" s="243" t="s">
        <v>859</v>
      </c>
      <c r="G152" s="240"/>
      <c r="H152" s="244">
        <v>10.1</v>
      </c>
      <c r="I152" s="245"/>
      <c r="J152" s="240"/>
      <c r="K152" s="240"/>
      <c r="L152" s="246"/>
      <c r="M152" s="247"/>
      <c r="N152" s="248"/>
      <c r="O152" s="248"/>
      <c r="P152" s="248"/>
      <c r="Q152" s="248"/>
      <c r="R152" s="248"/>
      <c r="S152" s="248"/>
      <c r="T152" s="249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0" t="s">
        <v>198</v>
      </c>
      <c r="AU152" s="250" t="s">
        <v>84</v>
      </c>
      <c r="AV152" s="13" t="s">
        <v>84</v>
      </c>
      <c r="AW152" s="13" t="s">
        <v>32</v>
      </c>
      <c r="AX152" s="13" t="s">
        <v>82</v>
      </c>
      <c r="AY152" s="250" t="s">
        <v>189</v>
      </c>
    </row>
    <row r="153" s="2" customFormat="1" ht="16.5" customHeight="1">
      <c r="A153" s="39"/>
      <c r="B153" s="40"/>
      <c r="C153" s="283" t="s">
        <v>230</v>
      </c>
      <c r="D153" s="283" t="s">
        <v>231</v>
      </c>
      <c r="E153" s="284" t="s">
        <v>232</v>
      </c>
      <c r="F153" s="285" t="s">
        <v>233</v>
      </c>
      <c r="G153" s="286" t="s">
        <v>234</v>
      </c>
      <c r="H153" s="287">
        <v>19.199999999999999</v>
      </c>
      <c r="I153" s="288"/>
      <c r="J153" s="287">
        <f>ROUND(I153*H153,2)</f>
        <v>0</v>
      </c>
      <c r="K153" s="285" t="s">
        <v>195</v>
      </c>
      <c r="L153" s="289"/>
      <c r="M153" s="290" t="s">
        <v>1</v>
      </c>
      <c r="N153" s="291" t="s">
        <v>40</v>
      </c>
      <c r="O153" s="92"/>
      <c r="P153" s="235">
        <f>O153*H153</f>
        <v>0</v>
      </c>
      <c r="Q153" s="235">
        <v>0</v>
      </c>
      <c r="R153" s="235">
        <f>Q153*H153</f>
        <v>0</v>
      </c>
      <c r="S153" s="235">
        <v>0</v>
      </c>
      <c r="T153" s="236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7" t="s">
        <v>235</v>
      </c>
      <c r="AT153" s="237" t="s">
        <v>231</v>
      </c>
      <c r="AU153" s="237" t="s">
        <v>84</v>
      </c>
      <c r="AY153" s="18" t="s">
        <v>189</v>
      </c>
      <c r="BE153" s="238">
        <f>IF(N153="základní",J153,0)</f>
        <v>0</v>
      </c>
      <c r="BF153" s="238">
        <f>IF(N153="snížená",J153,0)</f>
        <v>0</v>
      </c>
      <c r="BG153" s="238">
        <f>IF(N153="zákl. přenesená",J153,0)</f>
        <v>0</v>
      </c>
      <c r="BH153" s="238">
        <f>IF(N153="sníž. přenesená",J153,0)</f>
        <v>0</v>
      </c>
      <c r="BI153" s="238">
        <f>IF(N153="nulová",J153,0)</f>
        <v>0</v>
      </c>
      <c r="BJ153" s="18" t="s">
        <v>82</v>
      </c>
      <c r="BK153" s="238">
        <f>ROUND(I153*H153,2)</f>
        <v>0</v>
      </c>
      <c r="BL153" s="18" t="s">
        <v>196</v>
      </c>
      <c r="BM153" s="237" t="s">
        <v>860</v>
      </c>
    </row>
    <row r="154" s="13" customFormat="1">
      <c r="A154" s="13"/>
      <c r="B154" s="239"/>
      <c r="C154" s="240"/>
      <c r="D154" s="241" t="s">
        <v>198</v>
      </c>
      <c r="E154" s="242" t="s">
        <v>1</v>
      </c>
      <c r="F154" s="243" t="s">
        <v>861</v>
      </c>
      <c r="G154" s="240"/>
      <c r="H154" s="244">
        <v>19.199999999999999</v>
      </c>
      <c r="I154" s="245"/>
      <c r="J154" s="240"/>
      <c r="K154" s="240"/>
      <c r="L154" s="246"/>
      <c r="M154" s="247"/>
      <c r="N154" s="248"/>
      <c r="O154" s="248"/>
      <c r="P154" s="248"/>
      <c r="Q154" s="248"/>
      <c r="R154" s="248"/>
      <c r="S154" s="248"/>
      <c r="T154" s="249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0" t="s">
        <v>198</v>
      </c>
      <c r="AU154" s="250" t="s">
        <v>84</v>
      </c>
      <c r="AV154" s="13" t="s">
        <v>84</v>
      </c>
      <c r="AW154" s="13" t="s">
        <v>32</v>
      </c>
      <c r="AX154" s="13" t="s">
        <v>82</v>
      </c>
      <c r="AY154" s="250" t="s">
        <v>189</v>
      </c>
    </row>
    <row r="155" s="2" customFormat="1" ht="37.8" customHeight="1">
      <c r="A155" s="39"/>
      <c r="B155" s="40"/>
      <c r="C155" s="227" t="s">
        <v>239</v>
      </c>
      <c r="D155" s="227" t="s">
        <v>191</v>
      </c>
      <c r="E155" s="228" t="s">
        <v>323</v>
      </c>
      <c r="F155" s="229" t="s">
        <v>324</v>
      </c>
      <c r="G155" s="230" t="s">
        <v>202</v>
      </c>
      <c r="H155" s="231">
        <v>14.5</v>
      </c>
      <c r="I155" s="232"/>
      <c r="J155" s="231">
        <f>ROUND(I155*H155,2)</f>
        <v>0</v>
      </c>
      <c r="K155" s="229" t="s">
        <v>195</v>
      </c>
      <c r="L155" s="45"/>
      <c r="M155" s="233" t="s">
        <v>1</v>
      </c>
      <c r="N155" s="234" t="s">
        <v>40</v>
      </c>
      <c r="O155" s="92"/>
      <c r="P155" s="235">
        <f>O155*H155</f>
        <v>0</v>
      </c>
      <c r="Q155" s="235">
        <v>0</v>
      </c>
      <c r="R155" s="235">
        <f>Q155*H155</f>
        <v>0</v>
      </c>
      <c r="S155" s="235">
        <v>0</v>
      </c>
      <c r="T155" s="236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7" t="s">
        <v>196</v>
      </c>
      <c r="AT155" s="237" t="s">
        <v>191</v>
      </c>
      <c r="AU155" s="237" t="s">
        <v>84</v>
      </c>
      <c r="AY155" s="18" t="s">
        <v>189</v>
      </c>
      <c r="BE155" s="238">
        <f>IF(N155="základní",J155,0)</f>
        <v>0</v>
      </c>
      <c r="BF155" s="238">
        <f>IF(N155="snížená",J155,0)</f>
        <v>0</v>
      </c>
      <c r="BG155" s="238">
        <f>IF(N155="zákl. přenesená",J155,0)</f>
        <v>0</v>
      </c>
      <c r="BH155" s="238">
        <f>IF(N155="sníž. přenesená",J155,0)</f>
        <v>0</v>
      </c>
      <c r="BI155" s="238">
        <f>IF(N155="nulová",J155,0)</f>
        <v>0</v>
      </c>
      <c r="BJ155" s="18" t="s">
        <v>82</v>
      </c>
      <c r="BK155" s="238">
        <f>ROUND(I155*H155,2)</f>
        <v>0</v>
      </c>
      <c r="BL155" s="18" t="s">
        <v>196</v>
      </c>
      <c r="BM155" s="237" t="s">
        <v>862</v>
      </c>
    </row>
    <row r="156" s="14" customFormat="1">
      <c r="A156" s="14"/>
      <c r="B156" s="251"/>
      <c r="C156" s="252"/>
      <c r="D156" s="241" t="s">
        <v>198</v>
      </c>
      <c r="E156" s="253" t="s">
        <v>1</v>
      </c>
      <c r="F156" s="254" t="s">
        <v>243</v>
      </c>
      <c r="G156" s="252"/>
      <c r="H156" s="253" t="s">
        <v>1</v>
      </c>
      <c r="I156" s="255"/>
      <c r="J156" s="252"/>
      <c r="K156" s="252"/>
      <c r="L156" s="256"/>
      <c r="M156" s="257"/>
      <c r="N156" s="258"/>
      <c r="O156" s="258"/>
      <c r="P156" s="258"/>
      <c r="Q156" s="258"/>
      <c r="R156" s="258"/>
      <c r="S156" s="258"/>
      <c r="T156" s="259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0" t="s">
        <v>198</v>
      </c>
      <c r="AU156" s="260" t="s">
        <v>84</v>
      </c>
      <c r="AV156" s="14" t="s">
        <v>82</v>
      </c>
      <c r="AW156" s="14" t="s">
        <v>32</v>
      </c>
      <c r="AX156" s="14" t="s">
        <v>75</v>
      </c>
      <c r="AY156" s="260" t="s">
        <v>189</v>
      </c>
    </row>
    <row r="157" s="13" customFormat="1">
      <c r="A157" s="13"/>
      <c r="B157" s="239"/>
      <c r="C157" s="240"/>
      <c r="D157" s="241" t="s">
        <v>198</v>
      </c>
      <c r="E157" s="242" t="s">
        <v>1</v>
      </c>
      <c r="F157" s="243" t="s">
        <v>863</v>
      </c>
      <c r="G157" s="240"/>
      <c r="H157" s="244">
        <v>14.5</v>
      </c>
      <c r="I157" s="245"/>
      <c r="J157" s="240"/>
      <c r="K157" s="240"/>
      <c r="L157" s="246"/>
      <c r="M157" s="247"/>
      <c r="N157" s="248"/>
      <c r="O157" s="248"/>
      <c r="P157" s="248"/>
      <c r="Q157" s="248"/>
      <c r="R157" s="248"/>
      <c r="S157" s="248"/>
      <c r="T157" s="249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0" t="s">
        <v>198</v>
      </c>
      <c r="AU157" s="250" t="s">
        <v>84</v>
      </c>
      <c r="AV157" s="13" t="s">
        <v>84</v>
      </c>
      <c r="AW157" s="13" t="s">
        <v>32</v>
      </c>
      <c r="AX157" s="13" t="s">
        <v>82</v>
      </c>
      <c r="AY157" s="250" t="s">
        <v>189</v>
      </c>
    </row>
    <row r="158" s="2" customFormat="1" ht="33" customHeight="1">
      <c r="A158" s="39"/>
      <c r="B158" s="40"/>
      <c r="C158" s="227" t="s">
        <v>245</v>
      </c>
      <c r="D158" s="227" t="s">
        <v>191</v>
      </c>
      <c r="E158" s="228" t="s">
        <v>246</v>
      </c>
      <c r="F158" s="229" t="s">
        <v>247</v>
      </c>
      <c r="G158" s="230" t="s">
        <v>234</v>
      </c>
      <c r="H158" s="231">
        <v>23.199999999999999</v>
      </c>
      <c r="I158" s="232"/>
      <c r="J158" s="231">
        <f>ROUND(I158*H158,2)</f>
        <v>0</v>
      </c>
      <c r="K158" s="229" t="s">
        <v>195</v>
      </c>
      <c r="L158" s="45"/>
      <c r="M158" s="233" t="s">
        <v>1</v>
      </c>
      <c r="N158" s="234" t="s">
        <v>40</v>
      </c>
      <c r="O158" s="92"/>
      <c r="P158" s="235">
        <f>O158*H158</f>
        <v>0</v>
      </c>
      <c r="Q158" s="235">
        <v>0</v>
      </c>
      <c r="R158" s="235">
        <f>Q158*H158</f>
        <v>0</v>
      </c>
      <c r="S158" s="235">
        <v>0</v>
      </c>
      <c r="T158" s="236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7" t="s">
        <v>196</v>
      </c>
      <c r="AT158" s="237" t="s">
        <v>191</v>
      </c>
      <c r="AU158" s="237" t="s">
        <v>84</v>
      </c>
      <c r="AY158" s="18" t="s">
        <v>189</v>
      </c>
      <c r="BE158" s="238">
        <f>IF(N158="základní",J158,0)</f>
        <v>0</v>
      </c>
      <c r="BF158" s="238">
        <f>IF(N158="snížená",J158,0)</f>
        <v>0</v>
      </c>
      <c r="BG158" s="238">
        <f>IF(N158="zákl. přenesená",J158,0)</f>
        <v>0</v>
      </c>
      <c r="BH158" s="238">
        <f>IF(N158="sníž. přenesená",J158,0)</f>
        <v>0</v>
      </c>
      <c r="BI158" s="238">
        <f>IF(N158="nulová",J158,0)</f>
        <v>0</v>
      </c>
      <c r="BJ158" s="18" t="s">
        <v>82</v>
      </c>
      <c r="BK158" s="238">
        <f>ROUND(I158*H158,2)</f>
        <v>0</v>
      </c>
      <c r="BL158" s="18" t="s">
        <v>196</v>
      </c>
      <c r="BM158" s="237" t="s">
        <v>864</v>
      </c>
    </row>
    <row r="159" s="13" customFormat="1">
      <c r="A159" s="13"/>
      <c r="B159" s="239"/>
      <c r="C159" s="240"/>
      <c r="D159" s="241" t="s">
        <v>198</v>
      </c>
      <c r="E159" s="242" t="s">
        <v>1</v>
      </c>
      <c r="F159" s="243" t="s">
        <v>865</v>
      </c>
      <c r="G159" s="240"/>
      <c r="H159" s="244">
        <v>23.199999999999999</v>
      </c>
      <c r="I159" s="245"/>
      <c r="J159" s="240"/>
      <c r="K159" s="240"/>
      <c r="L159" s="246"/>
      <c r="M159" s="247"/>
      <c r="N159" s="248"/>
      <c r="O159" s="248"/>
      <c r="P159" s="248"/>
      <c r="Q159" s="248"/>
      <c r="R159" s="248"/>
      <c r="S159" s="248"/>
      <c r="T159" s="249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0" t="s">
        <v>198</v>
      </c>
      <c r="AU159" s="250" t="s">
        <v>84</v>
      </c>
      <c r="AV159" s="13" t="s">
        <v>84</v>
      </c>
      <c r="AW159" s="13" t="s">
        <v>32</v>
      </c>
      <c r="AX159" s="13" t="s">
        <v>82</v>
      </c>
      <c r="AY159" s="250" t="s">
        <v>189</v>
      </c>
    </row>
    <row r="160" s="2" customFormat="1" ht="16.5" customHeight="1">
      <c r="A160" s="39"/>
      <c r="B160" s="40"/>
      <c r="C160" s="227" t="s">
        <v>235</v>
      </c>
      <c r="D160" s="227" t="s">
        <v>191</v>
      </c>
      <c r="E160" s="228" t="s">
        <v>250</v>
      </c>
      <c r="F160" s="229" t="s">
        <v>251</v>
      </c>
      <c r="G160" s="230" t="s">
        <v>252</v>
      </c>
      <c r="H160" s="231">
        <v>2</v>
      </c>
      <c r="I160" s="232"/>
      <c r="J160" s="231">
        <f>ROUND(I160*H160,2)</f>
        <v>0</v>
      </c>
      <c r="K160" s="229" t="s">
        <v>1</v>
      </c>
      <c r="L160" s="45"/>
      <c r="M160" s="233" t="s">
        <v>1</v>
      </c>
      <c r="N160" s="234" t="s">
        <v>40</v>
      </c>
      <c r="O160" s="92"/>
      <c r="P160" s="235">
        <f>O160*H160</f>
        <v>0</v>
      </c>
      <c r="Q160" s="235">
        <v>0</v>
      </c>
      <c r="R160" s="235">
        <f>Q160*H160</f>
        <v>0</v>
      </c>
      <c r="S160" s="235">
        <v>0</v>
      </c>
      <c r="T160" s="236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7" t="s">
        <v>196</v>
      </c>
      <c r="AT160" s="237" t="s">
        <v>191</v>
      </c>
      <c r="AU160" s="237" t="s">
        <v>84</v>
      </c>
      <c r="AY160" s="18" t="s">
        <v>189</v>
      </c>
      <c r="BE160" s="238">
        <f>IF(N160="základní",J160,0)</f>
        <v>0</v>
      </c>
      <c r="BF160" s="238">
        <f>IF(N160="snížená",J160,0)</f>
        <v>0</v>
      </c>
      <c r="BG160" s="238">
        <f>IF(N160="zákl. přenesená",J160,0)</f>
        <v>0</v>
      </c>
      <c r="BH160" s="238">
        <f>IF(N160="sníž. přenesená",J160,0)</f>
        <v>0</v>
      </c>
      <c r="BI160" s="238">
        <f>IF(N160="nulová",J160,0)</f>
        <v>0</v>
      </c>
      <c r="BJ160" s="18" t="s">
        <v>82</v>
      </c>
      <c r="BK160" s="238">
        <f>ROUND(I160*H160,2)</f>
        <v>0</v>
      </c>
      <c r="BL160" s="18" t="s">
        <v>196</v>
      </c>
      <c r="BM160" s="237" t="s">
        <v>866</v>
      </c>
    </row>
    <row r="161" s="14" customFormat="1">
      <c r="A161" s="14"/>
      <c r="B161" s="251"/>
      <c r="C161" s="252"/>
      <c r="D161" s="241" t="s">
        <v>198</v>
      </c>
      <c r="E161" s="253" t="s">
        <v>1</v>
      </c>
      <c r="F161" s="254" t="s">
        <v>254</v>
      </c>
      <c r="G161" s="252"/>
      <c r="H161" s="253" t="s">
        <v>1</v>
      </c>
      <c r="I161" s="255"/>
      <c r="J161" s="252"/>
      <c r="K161" s="252"/>
      <c r="L161" s="256"/>
      <c r="M161" s="257"/>
      <c r="N161" s="258"/>
      <c r="O161" s="258"/>
      <c r="P161" s="258"/>
      <c r="Q161" s="258"/>
      <c r="R161" s="258"/>
      <c r="S161" s="258"/>
      <c r="T161" s="259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0" t="s">
        <v>198</v>
      </c>
      <c r="AU161" s="260" t="s">
        <v>84</v>
      </c>
      <c r="AV161" s="14" t="s">
        <v>82</v>
      </c>
      <c r="AW161" s="14" t="s">
        <v>32</v>
      </c>
      <c r="AX161" s="14" t="s">
        <v>75</v>
      </c>
      <c r="AY161" s="260" t="s">
        <v>189</v>
      </c>
    </row>
    <row r="162" s="13" customFormat="1">
      <c r="A162" s="13"/>
      <c r="B162" s="239"/>
      <c r="C162" s="240"/>
      <c r="D162" s="241" t="s">
        <v>198</v>
      </c>
      <c r="E162" s="242" t="s">
        <v>1</v>
      </c>
      <c r="F162" s="243" t="s">
        <v>330</v>
      </c>
      <c r="G162" s="240"/>
      <c r="H162" s="244">
        <v>2</v>
      </c>
      <c r="I162" s="245"/>
      <c r="J162" s="240"/>
      <c r="K162" s="240"/>
      <c r="L162" s="246"/>
      <c r="M162" s="247"/>
      <c r="N162" s="248"/>
      <c r="O162" s="248"/>
      <c r="P162" s="248"/>
      <c r="Q162" s="248"/>
      <c r="R162" s="248"/>
      <c r="S162" s="248"/>
      <c r="T162" s="249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0" t="s">
        <v>198</v>
      </c>
      <c r="AU162" s="250" t="s">
        <v>84</v>
      </c>
      <c r="AV162" s="13" t="s">
        <v>84</v>
      </c>
      <c r="AW162" s="13" t="s">
        <v>32</v>
      </c>
      <c r="AX162" s="13" t="s">
        <v>82</v>
      </c>
      <c r="AY162" s="250" t="s">
        <v>189</v>
      </c>
    </row>
    <row r="163" s="12" customFormat="1" ht="22.8" customHeight="1">
      <c r="A163" s="12"/>
      <c r="B163" s="211"/>
      <c r="C163" s="212"/>
      <c r="D163" s="213" t="s">
        <v>74</v>
      </c>
      <c r="E163" s="225" t="s">
        <v>196</v>
      </c>
      <c r="F163" s="225" t="s">
        <v>256</v>
      </c>
      <c r="G163" s="212"/>
      <c r="H163" s="212"/>
      <c r="I163" s="215"/>
      <c r="J163" s="226">
        <f>BK163</f>
        <v>0</v>
      </c>
      <c r="K163" s="212"/>
      <c r="L163" s="217"/>
      <c r="M163" s="218"/>
      <c r="N163" s="219"/>
      <c r="O163" s="219"/>
      <c r="P163" s="220">
        <f>SUM(P164:P171)</f>
        <v>0</v>
      </c>
      <c r="Q163" s="219"/>
      <c r="R163" s="220">
        <f>SUM(R164:R171)</f>
        <v>0.0402</v>
      </c>
      <c r="S163" s="219"/>
      <c r="T163" s="221">
        <f>SUM(T164:T171)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22" t="s">
        <v>82</v>
      </c>
      <c r="AT163" s="223" t="s">
        <v>74</v>
      </c>
      <c r="AU163" s="223" t="s">
        <v>82</v>
      </c>
      <c r="AY163" s="222" t="s">
        <v>189</v>
      </c>
      <c r="BK163" s="224">
        <f>SUM(BK164:BK171)</f>
        <v>0</v>
      </c>
    </row>
    <row r="164" s="2" customFormat="1" ht="24.15" customHeight="1">
      <c r="A164" s="39"/>
      <c r="B164" s="40"/>
      <c r="C164" s="227" t="s">
        <v>257</v>
      </c>
      <c r="D164" s="227" t="s">
        <v>191</v>
      </c>
      <c r="E164" s="228" t="s">
        <v>258</v>
      </c>
      <c r="F164" s="229" t="s">
        <v>259</v>
      </c>
      <c r="G164" s="230" t="s">
        <v>202</v>
      </c>
      <c r="H164" s="231">
        <v>3.3999999999999999</v>
      </c>
      <c r="I164" s="232"/>
      <c r="J164" s="231">
        <f>ROUND(I164*H164,2)</f>
        <v>0</v>
      </c>
      <c r="K164" s="229" t="s">
        <v>195</v>
      </c>
      <c r="L164" s="45"/>
      <c r="M164" s="233" t="s">
        <v>1</v>
      </c>
      <c r="N164" s="234" t="s">
        <v>40</v>
      </c>
      <c r="O164" s="92"/>
      <c r="P164" s="235">
        <f>O164*H164</f>
        <v>0</v>
      </c>
      <c r="Q164" s="235">
        <v>0</v>
      </c>
      <c r="R164" s="235">
        <f>Q164*H164</f>
        <v>0</v>
      </c>
      <c r="S164" s="235">
        <v>0</v>
      </c>
      <c r="T164" s="236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7" t="s">
        <v>196</v>
      </c>
      <c r="AT164" s="237" t="s">
        <v>191</v>
      </c>
      <c r="AU164" s="237" t="s">
        <v>84</v>
      </c>
      <c r="AY164" s="18" t="s">
        <v>189</v>
      </c>
      <c r="BE164" s="238">
        <f>IF(N164="základní",J164,0)</f>
        <v>0</v>
      </c>
      <c r="BF164" s="238">
        <f>IF(N164="snížená",J164,0)</f>
        <v>0</v>
      </c>
      <c r="BG164" s="238">
        <f>IF(N164="zákl. přenesená",J164,0)</f>
        <v>0</v>
      </c>
      <c r="BH164" s="238">
        <f>IF(N164="sníž. přenesená",J164,0)</f>
        <v>0</v>
      </c>
      <c r="BI164" s="238">
        <f>IF(N164="nulová",J164,0)</f>
        <v>0</v>
      </c>
      <c r="BJ164" s="18" t="s">
        <v>82</v>
      </c>
      <c r="BK164" s="238">
        <f>ROUND(I164*H164,2)</f>
        <v>0</v>
      </c>
      <c r="BL164" s="18" t="s">
        <v>196</v>
      </c>
      <c r="BM164" s="237" t="s">
        <v>867</v>
      </c>
    </row>
    <row r="165" s="14" customFormat="1">
      <c r="A165" s="14"/>
      <c r="B165" s="251"/>
      <c r="C165" s="252"/>
      <c r="D165" s="241" t="s">
        <v>198</v>
      </c>
      <c r="E165" s="253" t="s">
        <v>1</v>
      </c>
      <c r="F165" s="254" t="s">
        <v>261</v>
      </c>
      <c r="G165" s="252"/>
      <c r="H165" s="253" t="s">
        <v>1</v>
      </c>
      <c r="I165" s="255"/>
      <c r="J165" s="252"/>
      <c r="K165" s="252"/>
      <c r="L165" s="256"/>
      <c r="M165" s="257"/>
      <c r="N165" s="258"/>
      <c r="O165" s="258"/>
      <c r="P165" s="258"/>
      <c r="Q165" s="258"/>
      <c r="R165" s="258"/>
      <c r="S165" s="258"/>
      <c r="T165" s="259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0" t="s">
        <v>198</v>
      </c>
      <c r="AU165" s="260" t="s">
        <v>84</v>
      </c>
      <c r="AV165" s="14" t="s">
        <v>82</v>
      </c>
      <c r="AW165" s="14" t="s">
        <v>32</v>
      </c>
      <c r="AX165" s="14" t="s">
        <v>75</v>
      </c>
      <c r="AY165" s="260" t="s">
        <v>189</v>
      </c>
    </row>
    <row r="166" s="13" customFormat="1">
      <c r="A166" s="13"/>
      <c r="B166" s="239"/>
      <c r="C166" s="240"/>
      <c r="D166" s="241" t="s">
        <v>198</v>
      </c>
      <c r="E166" s="242" t="s">
        <v>1</v>
      </c>
      <c r="F166" s="243" t="s">
        <v>868</v>
      </c>
      <c r="G166" s="240"/>
      <c r="H166" s="244">
        <v>3.3999999999999999</v>
      </c>
      <c r="I166" s="245"/>
      <c r="J166" s="240"/>
      <c r="K166" s="240"/>
      <c r="L166" s="246"/>
      <c r="M166" s="247"/>
      <c r="N166" s="248"/>
      <c r="O166" s="248"/>
      <c r="P166" s="248"/>
      <c r="Q166" s="248"/>
      <c r="R166" s="248"/>
      <c r="S166" s="248"/>
      <c r="T166" s="249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0" t="s">
        <v>198</v>
      </c>
      <c r="AU166" s="250" t="s">
        <v>84</v>
      </c>
      <c r="AV166" s="13" t="s">
        <v>84</v>
      </c>
      <c r="AW166" s="13" t="s">
        <v>32</v>
      </c>
      <c r="AX166" s="13" t="s">
        <v>82</v>
      </c>
      <c r="AY166" s="250" t="s">
        <v>189</v>
      </c>
    </row>
    <row r="167" s="2" customFormat="1" ht="16.5" customHeight="1">
      <c r="A167" s="39"/>
      <c r="B167" s="40"/>
      <c r="C167" s="227" t="s">
        <v>263</v>
      </c>
      <c r="D167" s="227" t="s">
        <v>191</v>
      </c>
      <c r="E167" s="228" t="s">
        <v>264</v>
      </c>
      <c r="F167" s="229" t="s">
        <v>265</v>
      </c>
      <c r="G167" s="230" t="s">
        <v>266</v>
      </c>
      <c r="H167" s="231">
        <v>33.5</v>
      </c>
      <c r="I167" s="232"/>
      <c r="J167" s="231">
        <f>ROUND(I167*H167,2)</f>
        <v>0</v>
      </c>
      <c r="K167" s="229" t="s">
        <v>195</v>
      </c>
      <c r="L167" s="45"/>
      <c r="M167" s="233" t="s">
        <v>1</v>
      </c>
      <c r="N167" s="234" t="s">
        <v>40</v>
      </c>
      <c r="O167" s="92"/>
      <c r="P167" s="235">
        <f>O167*H167</f>
        <v>0</v>
      </c>
      <c r="Q167" s="235">
        <v>0.001</v>
      </c>
      <c r="R167" s="235">
        <f>Q167*H167</f>
        <v>0.033500000000000002</v>
      </c>
      <c r="S167" s="235">
        <v>0</v>
      </c>
      <c r="T167" s="236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7" t="s">
        <v>196</v>
      </c>
      <c r="AT167" s="237" t="s">
        <v>191</v>
      </c>
      <c r="AU167" s="237" t="s">
        <v>84</v>
      </c>
      <c r="AY167" s="18" t="s">
        <v>189</v>
      </c>
      <c r="BE167" s="238">
        <f>IF(N167="základní",J167,0)</f>
        <v>0</v>
      </c>
      <c r="BF167" s="238">
        <f>IF(N167="snížená",J167,0)</f>
        <v>0</v>
      </c>
      <c r="BG167" s="238">
        <f>IF(N167="zákl. přenesená",J167,0)</f>
        <v>0</v>
      </c>
      <c r="BH167" s="238">
        <f>IF(N167="sníž. přenesená",J167,0)</f>
        <v>0</v>
      </c>
      <c r="BI167" s="238">
        <f>IF(N167="nulová",J167,0)</f>
        <v>0</v>
      </c>
      <c r="BJ167" s="18" t="s">
        <v>82</v>
      </c>
      <c r="BK167" s="238">
        <f>ROUND(I167*H167,2)</f>
        <v>0</v>
      </c>
      <c r="BL167" s="18" t="s">
        <v>196</v>
      </c>
      <c r="BM167" s="237" t="s">
        <v>869</v>
      </c>
    </row>
    <row r="168" s="14" customFormat="1">
      <c r="A168" s="14"/>
      <c r="B168" s="251"/>
      <c r="C168" s="252"/>
      <c r="D168" s="241" t="s">
        <v>198</v>
      </c>
      <c r="E168" s="253" t="s">
        <v>1</v>
      </c>
      <c r="F168" s="254" t="s">
        <v>268</v>
      </c>
      <c r="G168" s="252"/>
      <c r="H168" s="253" t="s">
        <v>1</v>
      </c>
      <c r="I168" s="255"/>
      <c r="J168" s="252"/>
      <c r="K168" s="252"/>
      <c r="L168" s="256"/>
      <c r="M168" s="257"/>
      <c r="N168" s="258"/>
      <c r="O168" s="258"/>
      <c r="P168" s="258"/>
      <c r="Q168" s="258"/>
      <c r="R168" s="258"/>
      <c r="S168" s="258"/>
      <c r="T168" s="259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0" t="s">
        <v>198</v>
      </c>
      <c r="AU168" s="260" t="s">
        <v>84</v>
      </c>
      <c r="AV168" s="14" t="s">
        <v>82</v>
      </c>
      <c r="AW168" s="14" t="s">
        <v>32</v>
      </c>
      <c r="AX168" s="14" t="s">
        <v>75</v>
      </c>
      <c r="AY168" s="260" t="s">
        <v>189</v>
      </c>
    </row>
    <row r="169" s="13" customFormat="1">
      <c r="A169" s="13"/>
      <c r="B169" s="239"/>
      <c r="C169" s="240"/>
      <c r="D169" s="241" t="s">
        <v>198</v>
      </c>
      <c r="E169" s="242" t="s">
        <v>1</v>
      </c>
      <c r="F169" s="243" t="s">
        <v>870</v>
      </c>
      <c r="G169" s="240"/>
      <c r="H169" s="244">
        <v>33.5</v>
      </c>
      <c r="I169" s="245"/>
      <c r="J169" s="240"/>
      <c r="K169" s="240"/>
      <c r="L169" s="246"/>
      <c r="M169" s="247"/>
      <c r="N169" s="248"/>
      <c r="O169" s="248"/>
      <c r="P169" s="248"/>
      <c r="Q169" s="248"/>
      <c r="R169" s="248"/>
      <c r="S169" s="248"/>
      <c r="T169" s="249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0" t="s">
        <v>198</v>
      </c>
      <c r="AU169" s="250" t="s">
        <v>84</v>
      </c>
      <c r="AV169" s="13" t="s">
        <v>84</v>
      </c>
      <c r="AW169" s="13" t="s">
        <v>32</v>
      </c>
      <c r="AX169" s="13" t="s">
        <v>82</v>
      </c>
      <c r="AY169" s="250" t="s">
        <v>189</v>
      </c>
    </row>
    <row r="170" s="2" customFormat="1" ht="16.5" customHeight="1">
      <c r="A170" s="39"/>
      <c r="B170" s="40"/>
      <c r="C170" s="283" t="s">
        <v>270</v>
      </c>
      <c r="D170" s="283" t="s">
        <v>231</v>
      </c>
      <c r="E170" s="284" t="s">
        <v>271</v>
      </c>
      <c r="F170" s="285" t="s">
        <v>272</v>
      </c>
      <c r="G170" s="286" t="s">
        <v>266</v>
      </c>
      <c r="H170" s="287">
        <v>33.5</v>
      </c>
      <c r="I170" s="288"/>
      <c r="J170" s="287">
        <f>ROUND(I170*H170,2)</f>
        <v>0</v>
      </c>
      <c r="K170" s="285" t="s">
        <v>195</v>
      </c>
      <c r="L170" s="289"/>
      <c r="M170" s="290" t="s">
        <v>1</v>
      </c>
      <c r="N170" s="291" t="s">
        <v>40</v>
      </c>
      <c r="O170" s="92"/>
      <c r="P170" s="235">
        <f>O170*H170</f>
        <v>0</v>
      </c>
      <c r="Q170" s="235">
        <v>0.00020000000000000001</v>
      </c>
      <c r="R170" s="235">
        <f>Q170*H170</f>
        <v>0.0067000000000000002</v>
      </c>
      <c r="S170" s="235">
        <v>0</v>
      </c>
      <c r="T170" s="236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7" t="s">
        <v>235</v>
      </c>
      <c r="AT170" s="237" t="s">
        <v>231</v>
      </c>
      <c r="AU170" s="237" t="s">
        <v>84</v>
      </c>
      <c r="AY170" s="18" t="s">
        <v>189</v>
      </c>
      <c r="BE170" s="238">
        <f>IF(N170="základní",J170,0)</f>
        <v>0</v>
      </c>
      <c r="BF170" s="238">
        <f>IF(N170="snížená",J170,0)</f>
        <v>0</v>
      </c>
      <c r="BG170" s="238">
        <f>IF(N170="zákl. přenesená",J170,0)</f>
        <v>0</v>
      </c>
      <c r="BH170" s="238">
        <f>IF(N170="sníž. přenesená",J170,0)</f>
        <v>0</v>
      </c>
      <c r="BI170" s="238">
        <f>IF(N170="nulová",J170,0)</f>
        <v>0</v>
      </c>
      <c r="BJ170" s="18" t="s">
        <v>82</v>
      </c>
      <c r="BK170" s="238">
        <f>ROUND(I170*H170,2)</f>
        <v>0</v>
      </c>
      <c r="BL170" s="18" t="s">
        <v>196</v>
      </c>
      <c r="BM170" s="237" t="s">
        <v>871</v>
      </c>
    </row>
    <row r="171" s="13" customFormat="1">
      <c r="A171" s="13"/>
      <c r="B171" s="239"/>
      <c r="C171" s="240"/>
      <c r="D171" s="241" t="s">
        <v>198</v>
      </c>
      <c r="E171" s="242" t="s">
        <v>1</v>
      </c>
      <c r="F171" s="243" t="s">
        <v>872</v>
      </c>
      <c r="G171" s="240"/>
      <c r="H171" s="244">
        <v>33.5</v>
      </c>
      <c r="I171" s="245"/>
      <c r="J171" s="240"/>
      <c r="K171" s="240"/>
      <c r="L171" s="246"/>
      <c r="M171" s="247"/>
      <c r="N171" s="248"/>
      <c r="O171" s="248"/>
      <c r="P171" s="248"/>
      <c r="Q171" s="248"/>
      <c r="R171" s="248"/>
      <c r="S171" s="248"/>
      <c r="T171" s="249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0" t="s">
        <v>198</v>
      </c>
      <c r="AU171" s="250" t="s">
        <v>84</v>
      </c>
      <c r="AV171" s="13" t="s">
        <v>84</v>
      </c>
      <c r="AW171" s="13" t="s">
        <v>32</v>
      </c>
      <c r="AX171" s="13" t="s">
        <v>82</v>
      </c>
      <c r="AY171" s="250" t="s">
        <v>189</v>
      </c>
    </row>
    <row r="172" s="12" customFormat="1" ht="22.8" customHeight="1">
      <c r="A172" s="12"/>
      <c r="B172" s="211"/>
      <c r="C172" s="212"/>
      <c r="D172" s="213" t="s">
        <v>74</v>
      </c>
      <c r="E172" s="225" t="s">
        <v>235</v>
      </c>
      <c r="F172" s="225" t="s">
        <v>275</v>
      </c>
      <c r="G172" s="212"/>
      <c r="H172" s="212"/>
      <c r="I172" s="215"/>
      <c r="J172" s="226">
        <f>BK172</f>
        <v>0</v>
      </c>
      <c r="K172" s="212"/>
      <c r="L172" s="217"/>
      <c r="M172" s="218"/>
      <c r="N172" s="219"/>
      <c r="O172" s="219"/>
      <c r="P172" s="220">
        <f>SUM(P173:P181)</f>
        <v>0</v>
      </c>
      <c r="Q172" s="219"/>
      <c r="R172" s="220">
        <f>SUM(R173:R181)</f>
        <v>1.58171</v>
      </c>
      <c r="S172" s="219"/>
      <c r="T172" s="221">
        <f>SUM(T173:T181)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22" t="s">
        <v>82</v>
      </c>
      <c r="AT172" s="223" t="s">
        <v>74</v>
      </c>
      <c r="AU172" s="223" t="s">
        <v>82</v>
      </c>
      <c r="AY172" s="222" t="s">
        <v>189</v>
      </c>
      <c r="BK172" s="224">
        <f>SUM(BK173:BK181)</f>
        <v>0</v>
      </c>
    </row>
    <row r="173" s="2" customFormat="1" ht="21.75" customHeight="1">
      <c r="A173" s="39"/>
      <c r="B173" s="40"/>
      <c r="C173" s="227" t="s">
        <v>276</v>
      </c>
      <c r="D173" s="227" t="s">
        <v>191</v>
      </c>
      <c r="E173" s="228" t="s">
        <v>277</v>
      </c>
      <c r="F173" s="229" t="s">
        <v>278</v>
      </c>
      <c r="G173" s="230" t="s">
        <v>279</v>
      </c>
      <c r="H173" s="231">
        <v>67</v>
      </c>
      <c r="I173" s="232"/>
      <c r="J173" s="231">
        <f>ROUND(I173*H173,2)</f>
        <v>0</v>
      </c>
      <c r="K173" s="229" t="s">
        <v>1</v>
      </c>
      <c r="L173" s="45"/>
      <c r="M173" s="233" t="s">
        <v>1</v>
      </c>
      <c r="N173" s="234" t="s">
        <v>40</v>
      </c>
      <c r="O173" s="92"/>
      <c r="P173" s="235">
        <f>O173*H173</f>
        <v>0</v>
      </c>
      <c r="Q173" s="235">
        <v>0.001</v>
      </c>
      <c r="R173" s="235">
        <f>Q173*H173</f>
        <v>0.067000000000000004</v>
      </c>
      <c r="S173" s="235">
        <v>0</v>
      </c>
      <c r="T173" s="236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7" t="s">
        <v>196</v>
      </c>
      <c r="AT173" s="237" t="s">
        <v>191</v>
      </c>
      <c r="AU173" s="237" t="s">
        <v>84</v>
      </c>
      <c r="AY173" s="18" t="s">
        <v>189</v>
      </c>
      <c r="BE173" s="238">
        <f>IF(N173="základní",J173,0)</f>
        <v>0</v>
      </c>
      <c r="BF173" s="238">
        <f>IF(N173="snížená",J173,0)</f>
        <v>0</v>
      </c>
      <c r="BG173" s="238">
        <f>IF(N173="zákl. přenesená",J173,0)</f>
        <v>0</v>
      </c>
      <c r="BH173" s="238">
        <f>IF(N173="sníž. přenesená",J173,0)</f>
        <v>0</v>
      </c>
      <c r="BI173" s="238">
        <f>IF(N173="nulová",J173,0)</f>
        <v>0</v>
      </c>
      <c r="BJ173" s="18" t="s">
        <v>82</v>
      </c>
      <c r="BK173" s="238">
        <f>ROUND(I173*H173,2)</f>
        <v>0</v>
      </c>
      <c r="BL173" s="18" t="s">
        <v>196</v>
      </c>
      <c r="BM173" s="237" t="s">
        <v>873</v>
      </c>
    </row>
    <row r="174" s="14" customFormat="1">
      <c r="A174" s="14"/>
      <c r="B174" s="251"/>
      <c r="C174" s="252"/>
      <c r="D174" s="241" t="s">
        <v>198</v>
      </c>
      <c r="E174" s="253" t="s">
        <v>1</v>
      </c>
      <c r="F174" s="254" t="s">
        <v>281</v>
      </c>
      <c r="G174" s="252"/>
      <c r="H174" s="253" t="s">
        <v>1</v>
      </c>
      <c r="I174" s="255"/>
      <c r="J174" s="252"/>
      <c r="K174" s="252"/>
      <c r="L174" s="256"/>
      <c r="M174" s="257"/>
      <c r="N174" s="258"/>
      <c r="O174" s="258"/>
      <c r="P174" s="258"/>
      <c r="Q174" s="258"/>
      <c r="R174" s="258"/>
      <c r="S174" s="258"/>
      <c r="T174" s="259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0" t="s">
        <v>198</v>
      </c>
      <c r="AU174" s="260" t="s">
        <v>84</v>
      </c>
      <c r="AV174" s="14" t="s">
        <v>82</v>
      </c>
      <c r="AW174" s="14" t="s">
        <v>32</v>
      </c>
      <c r="AX174" s="14" t="s">
        <v>75</v>
      </c>
      <c r="AY174" s="260" t="s">
        <v>189</v>
      </c>
    </row>
    <row r="175" s="13" customFormat="1">
      <c r="A175" s="13"/>
      <c r="B175" s="239"/>
      <c r="C175" s="240"/>
      <c r="D175" s="241" t="s">
        <v>198</v>
      </c>
      <c r="E175" s="242" t="s">
        <v>1</v>
      </c>
      <c r="F175" s="243" t="s">
        <v>874</v>
      </c>
      <c r="G175" s="240"/>
      <c r="H175" s="244">
        <v>67</v>
      </c>
      <c r="I175" s="245"/>
      <c r="J175" s="240"/>
      <c r="K175" s="240"/>
      <c r="L175" s="246"/>
      <c r="M175" s="247"/>
      <c r="N175" s="248"/>
      <c r="O175" s="248"/>
      <c r="P175" s="248"/>
      <c r="Q175" s="248"/>
      <c r="R175" s="248"/>
      <c r="S175" s="248"/>
      <c r="T175" s="249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0" t="s">
        <v>198</v>
      </c>
      <c r="AU175" s="250" t="s">
        <v>84</v>
      </c>
      <c r="AV175" s="13" t="s">
        <v>84</v>
      </c>
      <c r="AW175" s="13" t="s">
        <v>32</v>
      </c>
      <c r="AX175" s="13" t="s">
        <v>82</v>
      </c>
      <c r="AY175" s="250" t="s">
        <v>189</v>
      </c>
    </row>
    <row r="176" s="2" customFormat="1" ht="16.5" customHeight="1">
      <c r="A176" s="39"/>
      <c r="B176" s="40"/>
      <c r="C176" s="227" t="s">
        <v>283</v>
      </c>
      <c r="D176" s="227" t="s">
        <v>191</v>
      </c>
      <c r="E176" s="228" t="s">
        <v>284</v>
      </c>
      <c r="F176" s="229" t="s">
        <v>285</v>
      </c>
      <c r="G176" s="230" t="s">
        <v>252</v>
      </c>
      <c r="H176" s="231">
        <v>8</v>
      </c>
      <c r="I176" s="232"/>
      <c r="J176" s="231">
        <f>ROUND(I176*H176,2)</f>
        <v>0</v>
      </c>
      <c r="K176" s="229" t="s">
        <v>1</v>
      </c>
      <c r="L176" s="45"/>
      <c r="M176" s="233" t="s">
        <v>1</v>
      </c>
      <c r="N176" s="234" t="s">
        <v>40</v>
      </c>
      <c r="O176" s="92"/>
      <c r="P176" s="235">
        <f>O176*H176</f>
        <v>0</v>
      </c>
      <c r="Q176" s="235">
        <v>0</v>
      </c>
      <c r="R176" s="235">
        <f>Q176*H176</f>
        <v>0</v>
      </c>
      <c r="S176" s="235">
        <v>0</v>
      </c>
      <c r="T176" s="236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7" t="s">
        <v>196</v>
      </c>
      <c r="AT176" s="237" t="s">
        <v>191</v>
      </c>
      <c r="AU176" s="237" t="s">
        <v>84</v>
      </c>
      <c r="AY176" s="18" t="s">
        <v>189</v>
      </c>
      <c r="BE176" s="238">
        <f>IF(N176="základní",J176,0)</f>
        <v>0</v>
      </c>
      <c r="BF176" s="238">
        <f>IF(N176="snížená",J176,0)</f>
        <v>0</v>
      </c>
      <c r="BG176" s="238">
        <f>IF(N176="zákl. přenesená",J176,0)</f>
        <v>0</v>
      </c>
      <c r="BH176" s="238">
        <f>IF(N176="sníž. přenesená",J176,0)</f>
        <v>0</v>
      </c>
      <c r="BI176" s="238">
        <f>IF(N176="nulová",J176,0)</f>
        <v>0</v>
      </c>
      <c r="BJ176" s="18" t="s">
        <v>82</v>
      </c>
      <c r="BK176" s="238">
        <f>ROUND(I176*H176,2)</f>
        <v>0</v>
      </c>
      <c r="BL176" s="18" t="s">
        <v>196</v>
      </c>
      <c r="BM176" s="237" t="s">
        <v>875</v>
      </c>
    </row>
    <row r="177" s="14" customFormat="1">
      <c r="A177" s="14"/>
      <c r="B177" s="251"/>
      <c r="C177" s="252"/>
      <c r="D177" s="241" t="s">
        <v>198</v>
      </c>
      <c r="E177" s="253" t="s">
        <v>1</v>
      </c>
      <c r="F177" s="254" t="s">
        <v>287</v>
      </c>
      <c r="G177" s="252"/>
      <c r="H177" s="253" t="s">
        <v>1</v>
      </c>
      <c r="I177" s="255"/>
      <c r="J177" s="252"/>
      <c r="K177" s="252"/>
      <c r="L177" s="256"/>
      <c r="M177" s="257"/>
      <c r="N177" s="258"/>
      <c r="O177" s="258"/>
      <c r="P177" s="258"/>
      <c r="Q177" s="258"/>
      <c r="R177" s="258"/>
      <c r="S177" s="258"/>
      <c r="T177" s="259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0" t="s">
        <v>198</v>
      </c>
      <c r="AU177" s="260" t="s">
        <v>84</v>
      </c>
      <c r="AV177" s="14" t="s">
        <v>82</v>
      </c>
      <c r="AW177" s="14" t="s">
        <v>32</v>
      </c>
      <c r="AX177" s="14" t="s">
        <v>75</v>
      </c>
      <c r="AY177" s="260" t="s">
        <v>189</v>
      </c>
    </row>
    <row r="178" s="13" customFormat="1">
      <c r="A178" s="13"/>
      <c r="B178" s="239"/>
      <c r="C178" s="240"/>
      <c r="D178" s="241" t="s">
        <v>198</v>
      </c>
      <c r="E178" s="242" t="s">
        <v>1</v>
      </c>
      <c r="F178" s="243" t="s">
        <v>370</v>
      </c>
      <c r="G178" s="240"/>
      <c r="H178" s="244">
        <v>8</v>
      </c>
      <c r="I178" s="245"/>
      <c r="J178" s="240"/>
      <c r="K178" s="240"/>
      <c r="L178" s="246"/>
      <c r="M178" s="247"/>
      <c r="N178" s="248"/>
      <c r="O178" s="248"/>
      <c r="P178" s="248"/>
      <c r="Q178" s="248"/>
      <c r="R178" s="248"/>
      <c r="S178" s="248"/>
      <c r="T178" s="249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0" t="s">
        <v>198</v>
      </c>
      <c r="AU178" s="250" t="s">
        <v>84</v>
      </c>
      <c r="AV178" s="13" t="s">
        <v>84</v>
      </c>
      <c r="AW178" s="13" t="s">
        <v>32</v>
      </c>
      <c r="AX178" s="13" t="s">
        <v>82</v>
      </c>
      <c r="AY178" s="250" t="s">
        <v>189</v>
      </c>
    </row>
    <row r="179" s="2" customFormat="1" ht="21.75" customHeight="1">
      <c r="A179" s="39"/>
      <c r="B179" s="40"/>
      <c r="C179" s="227" t="s">
        <v>289</v>
      </c>
      <c r="D179" s="227" t="s">
        <v>191</v>
      </c>
      <c r="E179" s="228" t="s">
        <v>290</v>
      </c>
      <c r="F179" s="229" t="s">
        <v>291</v>
      </c>
      <c r="G179" s="230" t="s">
        <v>252</v>
      </c>
      <c r="H179" s="231">
        <v>1</v>
      </c>
      <c r="I179" s="232"/>
      <c r="J179" s="231">
        <f>ROUND(I179*H179,2)</f>
        <v>0</v>
      </c>
      <c r="K179" s="229" t="s">
        <v>1</v>
      </c>
      <c r="L179" s="45"/>
      <c r="M179" s="233" t="s">
        <v>1</v>
      </c>
      <c r="N179" s="234" t="s">
        <v>40</v>
      </c>
      <c r="O179" s="92"/>
      <c r="P179" s="235">
        <f>O179*H179</f>
        <v>0</v>
      </c>
      <c r="Q179" s="235">
        <v>1.51471</v>
      </c>
      <c r="R179" s="235">
        <f>Q179*H179</f>
        <v>1.51471</v>
      </c>
      <c r="S179" s="235">
        <v>0</v>
      </c>
      <c r="T179" s="236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7" t="s">
        <v>196</v>
      </c>
      <c r="AT179" s="237" t="s">
        <v>191</v>
      </c>
      <c r="AU179" s="237" t="s">
        <v>84</v>
      </c>
      <c r="AY179" s="18" t="s">
        <v>189</v>
      </c>
      <c r="BE179" s="238">
        <f>IF(N179="základní",J179,0)</f>
        <v>0</v>
      </c>
      <c r="BF179" s="238">
        <f>IF(N179="snížená",J179,0)</f>
        <v>0</v>
      </c>
      <c r="BG179" s="238">
        <f>IF(N179="zákl. přenesená",J179,0)</f>
        <v>0</v>
      </c>
      <c r="BH179" s="238">
        <f>IF(N179="sníž. přenesená",J179,0)</f>
        <v>0</v>
      </c>
      <c r="BI179" s="238">
        <f>IF(N179="nulová",J179,0)</f>
        <v>0</v>
      </c>
      <c r="BJ179" s="18" t="s">
        <v>82</v>
      </c>
      <c r="BK179" s="238">
        <f>ROUND(I179*H179,2)</f>
        <v>0</v>
      </c>
      <c r="BL179" s="18" t="s">
        <v>196</v>
      </c>
      <c r="BM179" s="237" t="s">
        <v>876</v>
      </c>
    </row>
    <row r="180" s="14" customFormat="1">
      <c r="A180" s="14"/>
      <c r="B180" s="251"/>
      <c r="C180" s="252"/>
      <c r="D180" s="241" t="s">
        <v>198</v>
      </c>
      <c r="E180" s="253" t="s">
        <v>1</v>
      </c>
      <c r="F180" s="254" t="s">
        <v>293</v>
      </c>
      <c r="G180" s="252"/>
      <c r="H180" s="253" t="s">
        <v>1</v>
      </c>
      <c r="I180" s="255"/>
      <c r="J180" s="252"/>
      <c r="K180" s="252"/>
      <c r="L180" s="256"/>
      <c r="M180" s="257"/>
      <c r="N180" s="258"/>
      <c r="O180" s="258"/>
      <c r="P180" s="258"/>
      <c r="Q180" s="258"/>
      <c r="R180" s="258"/>
      <c r="S180" s="258"/>
      <c r="T180" s="259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0" t="s">
        <v>198</v>
      </c>
      <c r="AU180" s="260" t="s">
        <v>84</v>
      </c>
      <c r="AV180" s="14" t="s">
        <v>82</v>
      </c>
      <c r="AW180" s="14" t="s">
        <v>32</v>
      </c>
      <c r="AX180" s="14" t="s">
        <v>75</v>
      </c>
      <c r="AY180" s="260" t="s">
        <v>189</v>
      </c>
    </row>
    <row r="181" s="13" customFormat="1">
      <c r="A181" s="13"/>
      <c r="B181" s="239"/>
      <c r="C181" s="240"/>
      <c r="D181" s="241" t="s">
        <v>198</v>
      </c>
      <c r="E181" s="242" t="s">
        <v>1</v>
      </c>
      <c r="F181" s="243" t="s">
        <v>407</v>
      </c>
      <c r="G181" s="240"/>
      <c r="H181" s="244">
        <v>1</v>
      </c>
      <c r="I181" s="245"/>
      <c r="J181" s="240"/>
      <c r="K181" s="240"/>
      <c r="L181" s="246"/>
      <c r="M181" s="247"/>
      <c r="N181" s="248"/>
      <c r="O181" s="248"/>
      <c r="P181" s="248"/>
      <c r="Q181" s="248"/>
      <c r="R181" s="248"/>
      <c r="S181" s="248"/>
      <c r="T181" s="249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0" t="s">
        <v>198</v>
      </c>
      <c r="AU181" s="250" t="s">
        <v>84</v>
      </c>
      <c r="AV181" s="13" t="s">
        <v>84</v>
      </c>
      <c r="AW181" s="13" t="s">
        <v>32</v>
      </c>
      <c r="AX181" s="13" t="s">
        <v>82</v>
      </c>
      <c r="AY181" s="250" t="s">
        <v>189</v>
      </c>
    </row>
    <row r="182" s="12" customFormat="1" ht="22.8" customHeight="1">
      <c r="A182" s="12"/>
      <c r="B182" s="211"/>
      <c r="C182" s="212"/>
      <c r="D182" s="213" t="s">
        <v>74</v>
      </c>
      <c r="E182" s="225" t="s">
        <v>295</v>
      </c>
      <c r="F182" s="225" t="s">
        <v>296</v>
      </c>
      <c r="G182" s="212"/>
      <c r="H182" s="212"/>
      <c r="I182" s="215"/>
      <c r="J182" s="226">
        <f>BK182</f>
        <v>0</v>
      </c>
      <c r="K182" s="212"/>
      <c r="L182" s="217"/>
      <c r="M182" s="218"/>
      <c r="N182" s="219"/>
      <c r="O182" s="219"/>
      <c r="P182" s="220">
        <f>P183</f>
        <v>0</v>
      </c>
      <c r="Q182" s="219"/>
      <c r="R182" s="220">
        <f>R183</f>
        <v>0</v>
      </c>
      <c r="S182" s="219"/>
      <c r="T182" s="221">
        <f>T183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22" t="s">
        <v>82</v>
      </c>
      <c r="AT182" s="223" t="s">
        <v>74</v>
      </c>
      <c r="AU182" s="223" t="s">
        <v>82</v>
      </c>
      <c r="AY182" s="222" t="s">
        <v>189</v>
      </c>
      <c r="BK182" s="224">
        <f>BK183</f>
        <v>0</v>
      </c>
    </row>
    <row r="183" s="2" customFormat="1" ht="21.75" customHeight="1">
      <c r="A183" s="39"/>
      <c r="B183" s="40"/>
      <c r="C183" s="227" t="s">
        <v>8</v>
      </c>
      <c r="D183" s="227" t="s">
        <v>191</v>
      </c>
      <c r="E183" s="228" t="s">
        <v>297</v>
      </c>
      <c r="F183" s="229" t="s">
        <v>298</v>
      </c>
      <c r="G183" s="230" t="s">
        <v>234</v>
      </c>
      <c r="H183" s="231">
        <v>1.6000000000000001</v>
      </c>
      <c r="I183" s="232"/>
      <c r="J183" s="231">
        <f>ROUND(I183*H183,2)</f>
        <v>0</v>
      </c>
      <c r="K183" s="229" t="s">
        <v>195</v>
      </c>
      <c r="L183" s="45"/>
      <c r="M183" s="292" t="s">
        <v>1</v>
      </c>
      <c r="N183" s="293" t="s">
        <v>40</v>
      </c>
      <c r="O183" s="294"/>
      <c r="P183" s="295">
        <f>O183*H183</f>
        <v>0</v>
      </c>
      <c r="Q183" s="295">
        <v>0</v>
      </c>
      <c r="R183" s="295">
        <f>Q183*H183</f>
        <v>0</v>
      </c>
      <c r="S183" s="295">
        <v>0</v>
      </c>
      <c r="T183" s="296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7" t="s">
        <v>196</v>
      </c>
      <c r="AT183" s="237" t="s">
        <v>191</v>
      </c>
      <c r="AU183" s="237" t="s">
        <v>84</v>
      </c>
      <c r="AY183" s="18" t="s">
        <v>189</v>
      </c>
      <c r="BE183" s="238">
        <f>IF(N183="základní",J183,0)</f>
        <v>0</v>
      </c>
      <c r="BF183" s="238">
        <f>IF(N183="snížená",J183,0)</f>
        <v>0</v>
      </c>
      <c r="BG183" s="238">
        <f>IF(N183="zákl. přenesená",J183,0)</f>
        <v>0</v>
      </c>
      <c r="BH183" s="238">
        <f>IF(N183="sníž. přenesená",J183,0)</f>
        <v>0</v>
      </c>
      <c r="BI183" s="238">
        <f>IF(N183="nulová",J183,0)</f>
        <v>0</v>
      </c>
      <c r="BJ183" s="18" t="s">
        <v>82</v>
      </c>
      <c r="BK183" s="238">
        <f>ROUND(I183*H183,2)</f>
        <v>0</v>
      </c>
      <c r="BL183" s="18" t="s">
        <v>196</v>
      </c>
      <c r="BM183" s="237" t="s">
        <v>877</v>
      </c>
    </row>
    <row r="184" s="2" customFormat="1" ht="6.96" customHeight="1">
      <c r="A184" s="39"/>
      <c r="B184" s="67"/>
      <c r="C184" s="68"/>
      <c r="D184" s="68"/>
      <c r="E184" s="68"/>
      <c r="F184" s="68"/>
      <c r="G184" s="68"/>
      <c r="H184" s="68"/>
      <c r="I184" s="68"/>
      <c r="J184" s="68"/>
      <c r="K184" s="68"/>
      <c r="L184" s="45"/>
      <c r="M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</row>
  </sheetData>
  <sheetProtection sheet="1" autoFilter="0" formatColumns="0" formatRows="0" objects="1" scenarios="1" spinCount="100000" saltValue="i+SrocpTMiGuw/omunGRPP52/CqKbKQo7+3w15hDuGsrO2CmCD5Kc9q1YliN3HJVw3Xvi8p9zPTO9MS+nZF6Zg==" hashValue="VSFP2a4kbi1hRvxu3c3L4uvrXVArHnAD/9sLUg2m07q8fQoUUbJZ2Exx9uo4jSnmmHv7LVuOFl/+3HS6ScBZoA==" algorithmName="SHA-512" password="CC35"/>
  <autoFilter ref="C124:K18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140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84</v>
      </c>
    </row>
    <row r="4" s="1" customFormat="1" ht="24.96" customHeight="1">
      <c r="B4" s="21"/>
      <c r="D4" s="149" t="s">
        <v>159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NAPOJENÍ ROKYCANSKA NA DÁLNICI D5, I. ETAPA</v>
      </c>
      <c r="F7" s="151"/>
      <c r="G7" s="151"/>
      <c r="H7" s="151"/>
      <c r="L7" s="21"/>
    </row>
    <row r="8" s="1" customFormat="1" ht="12" customHeight="1">
      <c r="B8" s="21"/>
      <c r="D8" s="151" t="s">
        <v>160</v>
      </c>
      <c r="L8" s="21"/>
    </row>
    <row r="9" s="2" customFormat="1" ht="16.5" customHeight="1">
      <c r="A9" s="39"/>
      <c r="B9" s="45"/>
      <c r="C9" s="39"/>
      <c r="D9" s="39"/>
      <c r="E9" s="152" t="s">
        <v>823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162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30" customHeight="1">
      <c r="A11" s="39"/>
      <c r="B11" s="45"/>
      <c r="C11" s="39"/>
      <c r="D11" s="39"/>
      <c r="E11" s="153" t="s">
        <v>878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20</v>
      </c>
      <c r="E14" s="39"/>
      <c r="F14" s="142" t="s">
        <v>21</v>
      </c>
      <c r="G14" s="39"/>
      <c r="H14" s="39"/>
      <c r="I14" s="151" t="s">
        <v>22</v>
      </c>
      <c r="J14" s="154" t="str">
        <f>'Rekapitulace stavby'!AN8</f>
        <v>26. 4. 2022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1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28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30</v>
      </c>
      <c r="E22" s="39"/>
      <c r="F22" s="39"/>
      <c r="G22" s="39"/>
      <c r="H22" s="39"/>
      <c r="I22" s="151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1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33</v>
      </c>
      <c r="E25" s="39"/>
      <c r="F25" s="39"/>
      <c r="G25" s="39"/>
      <c r="H25" s="39"/>
      <c r="I25" s="151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26</v>
      </c>
      <c r="F26" s="39"/>
      <c r="G26" s="39"/>
      <c r="H26" s="39"/>
      <c r="I26" s="151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34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35</v>
      </c>
      <c r="E32" s="39"/>
      <c r="F32" s="39"/>
      <c r="G32" s="39"/>
      <c r="H32" s="39"/>
      <c r="I32" s="39"/>
      <c r="J32" s="161">
        <f>ROUND(J125,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37</v>
      </c>
      <c r="G34" s="39"/>
      <c r="H34" s="39"/>
      <c r="I34" s="162" t="s">
        <v>36</v>
      </c>
      <c r="J34" s="162" t="s">
        <v>38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39</v>
      </c>
      <c r="E35" s="151" t="s">
        <v>40</v>
      </c>
      <c r="F35" s="164">
        <f>ROUND((SUM(BE125:BE197)),  2)</f>
        <v>0</v>
      </c>
      <c r="G35" s="39"/>
      <c r="H35" s="39"/>
      <c r="I35" s="165">
        <v>0.20999999999999999</v>
      </c>
      <c r="J35" s="164">
        <f>ROUND(((SUM(BE125:BE197))*I35),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41</v>
      </c>
      <c r="F36" s="164">
        <f>ROUND((SUM(BF125:BF197)),  2)</f>
        <v>0</v>
      </c>
      <c r="G36" s="39"/>
      <c r="H36" s="39"/>
      <c r="I36" s="165">
        <v>0.14999999999999999</v>
      </c>
      <c r="J36" s="164">
        <f>ROUND(((SUM(BF125:BF197))*I36),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42</v>
      </c>
      <c r="F37" s="164">
        <f>ROUND((SUM(BG125:BG197)),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43</v>
      </c>
      <c r="F38" s="164">
        <f>ROUND((SUM(BH125:BH197)),  2)</f>
        <v>0</v>
      </c>
      <c r="G38" s="39"/>
      <c r="H38" s="39"/>
      <c r="I38" s="165">
        <v>0.14999999999999999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44</v>
      </c>
      <c r="F39" s="164">
        <f>ROUND((SUM(BI125:BI197)),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45</v>
      </c>
      <c r="E41" s="168"/>
      <c r="F41" s="168"/>
      <c r="G41" s="169" t="s">
        <v>46</v>
      </c>
      <c r="H41" s="170" t="s">
        <v>47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48</v>
      </c>
      <c r="E50" s="174"/>
      <c r="F50" s="174"/>
      <c r="G50" s="173" t="s">
        <v>49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50</v>
      </c>
      <c r="E61" s="176"/>
      <c r="F61" s="177" t="s">
        <v>51</v>
      </c>
      <c r="G61" s="175" t="s">
        <v>50</v>
      </c>
      <c r="H61" s="176"/>
      <c r="I61" s="176"/>
      <c r="J61" s="178" t="s">
        <v>51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52</v>
      </c>
      <c r="E65" s="179"/>
      <c r="F65" s="179"/>
      <c r="G65" s="173" t="s">
        <v>53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50</v>
      </c>
      <c r="E76" s="176"/>
      <c r="F76" s="177" t="s">
        <v>51</v>
      </c>
      <c r="G76" s="175" t="s">
        <v>50</v>
      </c>
      <c r="H76" s="176"/>
      <c r="I76" s="176"/>
      <c r="J76" s="178" t="s">
        <v>51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164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NAPOJENÍ ROKYCANSKA NA DÁLNICI D5, I. ETAPA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160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823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162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30" customHeight="1">
      <c r="A89" s="39"/>
      <c r="B89" s="40"/>
      <c r="C89" s="41"/>
      <c r="D89" s="41"/>
      <c r="E89" s="77" t="str">
        <f>E11</f>
        <v xml:space="preserve">03.3 - SO 303-4   Přeložka Oseckého potoka v km 4,471- křížení s komunikací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Rokycansko</v>
      </c>
      <c r="G91" s="41"/>
      <c r="H91" s="41"/>
      <c r="I91" s="33" t="s">
        <v>22</v>
      </c>
      <c r="J91" s="80" t="str">
        <f>IF(J14="","",J14)</f>
        <v>26. 4. 2022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 xml:space="preserve"> </v>
      </c>
      <c r="G93" s="41"/>
      <c r="H93" s="41"/>
      <c r="I93" s="33" t="s">
        <v>30</v>
      </c>
      <c r="J93" s="37" t="str">
        <f>E23</f>
        <v>Ing. J. Egermaier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165</v>
      </c>
      <c r="D96" s="186"/>
      <c r="E96" s="186"/>
      <c r="F96" s="186"/>
      <c r="G96" s="186"/>
      <c r="H96" s="186"/>
      <c r="I96" s="186"/>
      <c r="J96" s="187" t="s">
        <v>166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167</v>
      </c>
      <c r="D98" s="41"/>
      <c r="E98" s="41"/>
      <c r="F98" s="41"/>
      <c r="G98" s="41"/>
      <c r="H98" s="41"/>
      <c r="I98" s="41"/>
      <c r="J98" s="111">
        <f>J125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168</v>
      </c>
    </row>
    <row r="99" s="9" customFormat="1" ht="24.96" customHeight="1">
      <c r="A99" s="9"/>
      <c r="B99" s="189"/>
      <c r="C99" s="190"/>
      <c r="D99" s="191" t="s">
        <v>169</v>
      </c>
      <c r="E99" s="192"/>
      <c r="F99" s="192"/>
      <c r="G99" s="192"/>
      <c r="H99" s="192"/>
      <c r="I99" s="192"/>
      <c r="J99" s="193">
        <f>J126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4"/>
      <c r="D100" s="196" t="s">
        <v>170</v>
      </c>
      <c r="E100" s="197"/>
      <c r="F100" s="197"/>
      <c r="G100" s="197"/>
      <c r="H100" s="197"/>
      <c r="I100" s="197"/>
      <c r="J100" s="198">
        <f>J127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4"/>
      <c r="D101" s="196" t="s">
        <v>456</v>
      </c>
      <c r="E101" s="197"/>
      <c r="F101" s="197"/>
      <c r="G101" s="197"/>
      <c r="H101" s="197"/>
      <c r="I101" s="197"/>
      <c r="J101" s="198">
        <f>J168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5"/>
      <c r="C102" s="134"/>
      <c r="D102" s="196" t="s">
        <v>171</v>
      </c>
      <c r="E102" s="197"/>
      <c r="F102" s="197"/>
      <c r="G102" s="197"/>
      <c r="H102" s="197"/>
      <c r="I102" s="197"/>
      <c r="J102" s="198">
        <f>J181</f>
        <v>0</v>
      </c>
      <c r="K102" s="134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4"/>
      <c r="D103" s="196" t="s">
        <v>173</v>
      </c>
      <c r="E103" s="197"/>
      <c r="F103" s="197"/>
      <c r="G103" s="197"/>
      <c r="H103" s="197"/>
      <c r="I103" s="197"/>
      <c r="J103" s="198">
        <f>J196</f>
        <v>0</v>
      </c>
      <c r="K103" s="134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174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184" t="str">
        <f>E7</f>
        <v>NAPOJENÍ ROKYCANSKA NA DÁLNICI D5, I. ETAPA</v>
      </c>
      <c r="F113" s="33"/>
      <c r="G113" s="33"/>
      <c r="H113" s="33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1" customFormat="1" ht="12" customHeight="1">
      <c r="B114" s="22"/>
      <c r="C114" s="33" t="s">
        <v>160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184" t="s">
        <v>823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162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30" customHeight="1">
      <c r="A117" s="39"/>
      <c r="B117" s="40"/>
      <c r="C117" s="41"/>
      <c r="D117" s="41"/>
      <c r="E117" s="77" t="str">
        <f>E11</f>
        <v xml:space="preserve">03.3 - SO 303-4   Přeložka Oseckého potoka v km 4,471- křížení s komunikací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F14</f>
        <v>Rokycansko</v>
      </c>
      <c r="G119" s="41"/>
      <c r="H119" s="41"/>
      <c r="I119" s="33" t="s">
        <v>22</v>
      </c>
      <c r="J119" s="80" t="str">
        <f>IF(J14="","",J14)</f>
        <v>26. 4. 2022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E17</f>
        <v xml:space="preserve"> </v>
      </c>
      <c r="G121" s="41"/>
      <c r="H121" s="41"/>
      <c r="I121" s="33" t="s">
        <v>30</v>
      </c>
      <c r="J121" s="37" t="str">
        <f>E23</f>
        <v>Ing. J. Egermaier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IF(E20="","",E20)</f>
        <v>Vyplň údaj</v>
      </c>
      <c r="G122" s="41"/>
      <c r="H122" s="41"/>
      <c r="I122" s="33" t="s">
        <v>33</v>
      </c>
      <c r="J122" s="37" t="str">
        <f>E26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0"/>
      <c r="B124" s="201"/>
      <c r="C124" s="202" t="s">
        <v>175</v>
      </c>
      <c r="D124" s="203" t="s">
        <v>60</v>
      </c>
      <c r="E124" s="203" t="s">
        <v>56</v>
      </c>
      <c r="F124" s="203" t="s">
        <v>57</v>
      </c>
      <c r="G124" s="203" t="s">
        <v>176</v>
      </c>
      <c r="H124" s="203" t="s">
        <v>177</v>
      </c>
      <c r="I124" s="203" t="s">
        <v>178</v>
      </c>
      <c r="J124" s="203" t="s">
        <v>166</v>
      </c>
      <c r="K124" s="204" t="s">
        <v>179</v>
      </c>
      <c r="L124" s="205"/>
      <c r="M124" s="101" t="s">
        <v>1</v>
      </c>
      <c r="N124" s="102" t="s">
        <v>39</v>
      </c>
      <c r="O124" s="102" t="s">
        <v>180</v>
      </c>
      <c r="P124" s="102" t="s">
        <v>181</v>
      </c>
      <c r="Q124" s="102" t="s">
        <v>182</v>
      </c>
      <c r="R124" s="102" t="s">
        <v>183</v>
      </c>
      <c r="S124" s="102" t="s">
        <v>184</v>
      </c>
      <c r="T124" s="103" t="s">
        <v>185</v>
      </c>
      <c r="U124" s="200"/>
      <c r="V124" s="200"/>
      <c r="W124" s="200"/>
      <c r="X124" s="200"/>
      <c r="Y124" s="200"/>
      <c r="Z124" s="200"/>
      <c r="AA124" s="200"/>
      <c r="AB124" s="200"/>
      <c r="AC124" s="200"/>
      <c r="AD124" s="200"/>
      <c r="AE124" s="200"/>
    </row>
    <row r="125" s="2" customFormat="1" ht="22.8" customHeight="1">
      <c r="A125" s="39"/>
      <c r="B125" s="40"/>
      <c r="C125" s="108" t="s">
        <v>186</v>
      </c>
      <c r="D125" s="41"/>
      <c r="E125" s="41"/>
      <c r="F125" s="41"/>
      <c r="G125" s="41"/>
      <c r="H125" s="41"/>
      <c r="I125" s="41"/>
      <c r="J125" s="206">
        <f>BK125</f>
        <v>0</v>
      </c>
      <c r="K125" s="41"/>
      <c r="L125" s="45"/>
      <c r="M125" s="104"/>
      <c r="N125" s="207"/>
      <c r="O125" s="105"/>
      <c r="P125" s="208">
        <f>P126</f>
        <v>0</v>
      </c>
      <c r="Q125" s="105"/>
      <c r="R125" s="208">
        <f>R126</f>
        <v>156.292564</v>
      </c>
      <c r="S125" s="105"/>
      <c r="T125" s="209">
        <f>T126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74</v>
      </c>
      <c r="AU125" s="18" t="s">
        <v>168</v>
      </c>
      <c r="BK125" s="210">
        <f>BK126</f>
        <v>0</v>
      </c>
    </row>
    <row r="126" s="12" customFormat="1" ht="25.92" customHeight="1">
      <c r="A126" s="12"/>
      <c r="B126" s="211"/>
      <c r="C126" s="212"/>
      <c r="D126" s="213" t="s">
        <v>74</v>
      </c>
      <c r="E126" s="214" t="s">
        <v>187</v>
      </c>
      <c r="F126" s="214" t="s">
        <v>188</v>
      </c>
      <c r="G126" s="212"/>
      <c r="H126" s="212"/>
      <c r="I126" s="215"/>
      <c r="J126" s="216">
        <f>BK126</f>
        <v>0</v>
      </c>
      <c r="K126" s="212"/>
      <c r="L126" s="217"/>
      <c r="M126" s="218"/>
      <c r="N126" s="219"/>
      <c r="O126" s="219"/>
      <c r="P126" s="220">
        <f>P127+P168+P181+P196</f>
        <v>0</v>
      </c>
      <c r="Q126" s="219"/>
      <c r="R126" s="220">
        <f>R127+R168+R181+R196</f>
        <v>156.292564</v>
      </c>
      <c r="S126" s="219"/>
      <c r="T126" s="221">
        <f>T127+T168+T181+T196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2" t="s">
        <v>82</v>
      </c>
      <c r="AT126" s="223" t="s">
        <v>74</v>
      </c>
      <c r="AU126" s="223" t="s">
        <v>75</v>
      </c>
      <c r="AY126" s="222" t="s">
        <v>189</v>
      </c>
      <c r="BK126" s="224">
        <f>BK127+BK168+BK181+BK196</f>
        <v>0</v>
      </c>
    </row>
    <row r="127" s="12" customFormat="1" ht="22.8" customHeight="1">
      <c r="A127" s="12"/>
      <c r="B127" s="211"/>
      <c r="C127" s="212"/>
      <c r="D127" s="213" t="s">
        <v>74</v>
      </c>
      <c r="E127" s="225" t="s">
        <v>82</v>
      </c>
      <c r="F127" s="225" t="s">
        <v>190</v>
      </c>
      <c r="G127" s="212"/>
      <c r="H127" s="212"/>
      <c r="I127" s="215"/>
      <c r="J127" s="226">
        <f>BK127</f>
        <v>0</v>
      </c>
      <c r="K127" s="212"/>
      <c r="L127" s="217"/>
      <c r="M127" s="218"/>
      <c r="N127" s="219"/>
      <c r="O127" s="219"/>
      <c r="P127" s="220">
        <f>SUM(P128:P167)</f>
        <v>0</v>
      </c>
      <c r="Q127" s="219"/>
      <c r="R127" s="220">
        <f>SUM(R128:R167)</f>
        <v>0.0038</v>
      </c>
      <c r="S127" s="219"/>
      <c r="T127" s="221">
        <f>SUM(T128:T167)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2" t="s">
        <v>82</v>
      </c>
      <c r="AT127" s="223" t="s">
        <v>74</v>
      </c>
      <c r="AU127" s="223" t="s">
        <v>82</v>
      </c>
      <c r="AY127" s="222" t="s">
        <v>189</v>
      </c>
      <c r="BK127" s="224">
        <f>SUM(BK128:BK167)</f>
        <v>0</v>
      </c>
    </row>
    <row r="128" s="2" customFormat="1" ht="24.15" customHeight="1">
      <c r="A128" s="39"/>
      <c r="B128" s="40"/>
      <c r="C128" s="227" t="s">
        <v>82</v>
      </c>
      <c r="D128" s="227" t="s">
        <v>191</v>
      </c>
      <c r="E128" s="228" t="s">
        <v>192</v>
      </c>
      <c r="F128" s="229" t="s">
        <v>193</v>
      </c>
      <c r="G128" s="230" t="s">
        <v>194</v>
      </c>
      <c r="H128" s="231">
        <v>120</v>
      </c>
      <c r="I128" s="232"/>
      <c r="J128" s="231">
        <f>ROUND(I128*H128,2)</f>
        <v>0</v>
      </c>
      <c r="K128" s="229" t="s">
        <v>195</v>
      </c>
      <c r="L128" s="45"/>
      <c r="M128" s="233" t="s">
        <v>1</v>
      </c>
      <c r="N128" s="234" t="s">
        <v>40</v>
      </c>
      <c r="O128" s="92"/>
      <c r="P128" s="235">
        <f>O128*H128</f>
        <v>0</v>
      </c>
      <c r="Q128" s="235">
        <v>0</v>
      </c>
      <c r="R128" s="235">
        <f>Q128*H128</f>
        <v>0</v>
      </c>
      <c r="S128" s="235">
        <v>0</v>
      </c>
      <c r="T128" s="236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7" t="s">
        <v>196</v>
      </c>
      <c r="AT128" s="237" t="s">
        <v>191</v>
      </c>
      <c r="AU128" s="237" t="s">
        <v>84</v>
      </c>
      <c r="AY128" s="18" t="s">
        <v>189</v>
      </c>
      <c r="BE128" s="238">
        <f>IF(N128="základní",J128,0)</f>
        <v>0</v>
      </c>
      <c r="BF128" s="238">
        <f>IF(N128="snížená",J128,0)</f>
        <v>0</v>
      </c>
      <c r="BG128" s="238">
        <f>IF(N128="zákl. přenesená",J128,0)</f>
        <v>0</v>
      </c>
      <c r="BH128" s="238">
        <f>IF(N128="sníž. přenesená",J128,0)</f>
        <v>0</v>
      </c>
      <c r="BI128" s="238">
        <f>IF(N128="nulová",J128,0)</f>
        <v>0</v>
      </c>
      <c r="BJ128" s="18" t="s">
        <v>82</v>
      </c>
      <c r="BK128" s="238">
        <f>ROUND(I128*H128,2)</f>
        <v>0</v>
      </c>
      <c r="BL128" s="18" t="s">
        <v>196</v>
      </c>
      <c r="BM128" s="237" t="s">
        <v>879</v>
      </c>
    </row>
    <row r="129" s="13" customFormat="1">
      <c r="A129" s="13"/>
      <c r="B129" s="239"/>
      <c r="C129" s="240"/>
      <c r="D129" s="241" t="s">
        <v>198</v>
      </c>
      <c r="E129" s="242" t="s">
        <v>1</v>
      </c>
      <c r="F129" s="243" t="s">
        <v>880</v>
      </c>
      <c r="G129" s="240"/>
      <c r="H129" s="244">
        <v>120</v>
      </c>
      <c r="I129" s="245"/>
      <c r="J129" s="240"/>
      <c r="K129" s="240"/>
      <c r="L129" s="246"/>
      <c r="M129" s="247"/>
      <c r="N129" s="248"/>
      <c r="O129" s="248"/>
      <c r="P129" s="248"/>
      <c r="Q129" s="248"/>
      <c r="R129" s="248"/>
      <c r="S129" s="248"/>
      <c r="T129" s="249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50" t="s">
        <v>198</v>
      </c>
      <c r="AU129" s="250" t="s">
        <v>84</v>
      </c>
      <c r="AV129" s="13" t="s">
        <v>84</v>
      </c>
      <c r="AW129" s="13" t="s">
        <v>32</v>
      </c>
      <c r="AX129" s="13" t="s">
        <v>82</v>
      </c>
      <c r="AY129" s="250" t="s">
        <v>189</v>
      </c>
    </row>
    <row r="130" s="2" customFormat="1" ht="33" customHeight="1">
      <c r="A130" s="39"/>
      <c r="B130" s="40"/>
      <c r="C130" s="227" t="s">
        <v>84</v>
      </c>
      <c r="D130" s="227" t="s">
        <v>191</v>
      </c>
      <c r="E130" s="228" t="s">
        <v>881</v>
      </c>
      <c r="F130" s="229" t="s">
        <v>882</v>
      </c>
      <c r="G130" s="230" t="s">
        <v>202</v>
      </c>
      <c r="H130" s="231">
        <v>32</v>
      </c>
      <c r="I130" s="232"/>
      <c r="J130" s="231">
        <f>ROUND(I130*H130,2)</f>
        <v>0</v>
      </c>
      <c r="K130" s="229" t="s">
        <v>195</v>
      </c>
      <c r="L130" s="45"/>
      <c r="M130" s="233" t="s">
        <v>1</v>
      </c>
      <c r="N130" s="234" t="s">
        <v>40</v>
      </c>
      <c r="O130" s="92"/>
      <c r="P130" s="235">
        <f>O130*H130</f>
        <v>0</v>
      </c>
      <c r="Q130" s="235">
        <v>0</v>
      </c>
      <c r="R130" s="235">
        <f>Q130*H130</f>
        <v>0</v>
      </c>
      <c r="S130" s="235">
        <v>0</v>
      </c>
      <c r="T130" s="236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7" t="s">
        <v>196</v>
      </c>
      <c r="AT130" s="237" t="s">
        <v>191</v>
      </c>
      <c r="AU130" s="237" t="s">
        <v>84</v>
      </c>
      <c r="AY130" s="18" t="s">
        <v>189</v>
      </c>
      <c r="BE130" s="238">
        <f>IF(N130="základní",J130,0)</f>
        <v>0</v>
      </c>
      <c r="BF130" s="238">
        <f>IF(N130="snížená",J130,0)</f>
        <v>0</v>
      </c>
      <c r="BG130" s="238">
        <f>IF(N130="zákl. přenesená",J130,0)</f>
        <v>0</v>
      </c>
      <c r="BH130" s="238">
        <f>IF(N130="sníž. přenesená",J130,0)</f>
        <v>0</v>
      </c>
      <c r="BI130" s="238">
        <f>IF(N130="nulová",J130,0)</f>
        <v>0</v>
      </c>
      <c r="BJ130" s="18" t="s">
        <v>82</v>
      </c>
      <c r="BK130" s="238">
        <f>ROUND(I130*H130,2)</f>
        <v>0</v>
      </c>
      <c r="BL130" s="18" t="s">
        <v>196</v>
      </c>
      <c r="BM130" s="237" t="s">
        <v>883</v>
      </c>
    </row>
    <row r="131" s="14" customFormat="1">
      <c r="A131" s="14"/>
      <c r="B131" s="251"/>
      <c r="C131" s="252"/>
      <c r="D131" s="241" t="s">
        <v>198</v>
      </c>
      <c r="E131" s="253" t="s">
        <v>1</v>
      </c>
      <c r="F131" s="254" t="s">
        <v>884</v>
      </c>
      <c r="G131" s="252"/>
      <c r="H131" s="253" t="s">
        <v>1</v>
      </c>
      <c r="I131" s="255"/>
      <c r="J131" s="252"/>
      <c r="K131" s="252"/>
      <c r="L131" s="256"/>
      <c r="M131" s="257"/>
      <c r="N131" s="258"/>
      <c r="O131" s="258"/>
      <c r="P131" s="258"/>
      <c r="Q131" s="258"/>
      <c r="R131" s="258"/>
      <c r="S131" s="258"/>
      <c r="T131" s="259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60" t="s">
        <v>198</v>
      </c>
      <c r="AU131" s="260" t="s">
        <v>84</v>
      </c>
      <c r="AV131" s="14" t="s">
        <v>82</v>
      </c>
      <c r="AW131" s="14" t="s">
        <v>32</v>
      </c>
      <c r="AX131" s="14" t="s">
        <v>75</v>
      </c>
      <c r="AY131" s="260" t="s">
        <v>189</v>
      </c>
    </row>
    <row r="132" s="13" customFormat="1">
      <c r="A132" s="13"/>
      <c r="B132" s="239"/>
      <c r="C132" s="240"/>
      <c r="D132" s="241" t="s">
        <v>198</v>
      </c>
      <c r="E132" s="242" t="s">
        <v>1</v>
      </c>
      <c r="F132" s="243" t="s">
        <v>885</v>
      </c>
      <c r="G132" s="240"/>
      <c r="H132" s="244">
        <v>32</v>
      </c>
      <c r="I132" s="245"/>
      <c r="J132" s="240"/>
      <c r="K132" s="240"/>
      <c r="L132" s="246"/>
      <c r="M132" s="247"/>
      <c r="N132" s="248"/>
      <c r="O132" s="248"/>
      <c r="P132" s="248"/>
      <c r="Q132" s="248"/>
      <c r="R132" s="248"/>
      <c r="S132" s="248"/>
      <c r="T132" s="249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0" t="s">
        <v>198</v>
      </c>
      <c r="AU132" s="250" t="s">
        <v>84</v>
      </c>
      <c r="AV132" s="13" t="s">
        <v>84</v>
      </c>
      <c r="AW132" s="13" t="s">
        <v>32</v>
      </c>
      <c r="AX132" s="13" t="s">
        <v>82</v>
      </c>
      <c r="AY132" s="250" t="s">
        <v>189</v>
      </c>
    </row>
    <row r="133" s="2" customFormat="1" ht="33" customHeight="1">
      <c r="A133" s="39"/>
      <c r="B133" s="40"/>
      <c r="C133" s="227" t="s">
        <v>212</v>
      </c>
      <c r="D133" s="227" t="s">
        <v>191</v>
      </c>
      <c r="E133" s="228" t="s">
        <v>464</v>
      </c>
      <c r="F133" s="229" t="s">
        <v>465</v>
      </c>
      <c r="G133" s="230" t="s">
        <v>202</v>
      </c>
      <c r="H133" s="231">
        <v>199</v>
      </c>
      <c r="I133" s="232"/>
      <c r="J133" s="231">
        <f>ROUND(I133*H133,2)</f>
        <v>0</v>
      </c>
      <c r="K133" s="229" t="s">
        <v>195</v>
      </c>
      <c r="L133" s="45"/>
      <c r="M133" s="233" t="s">
        <v>1</v>
      </c>
      <c r="N133" s="234" t="s">
        <v>40</v>
      </c>
      <c r="O133" s="92"/>
      <c r="P133" s="235">
        <f>O133*H133</f>
        <v>0</v>
      </c>
      <c r="Q133" s="235">
        <v>0</v>
      </c>
      <c r="R133" s="235">
        <f>Q133*H133</f>
        <v>0</v>
      </c>
      <c r="S133" s="235">
        <v>0</v>
      </c>
      <c r="T133" s="236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7" t="s">
        <v>196</v>
      </c>
      <c r="AT133" s="237" t="s">
        <v>191</v>
      </c>
      <c r="AU133" s="237" t="s">
        <v>84</v>
      </c>
      <c r="AY133" s="18" t="s">
        <v>189</v>
      </c>
      <c r="BE133" s="238">
        <f>IF(N133="základní",J133,0)</f>
        <v>0</v>
      </c>
      <c r="BF133" s="238">
        <f>IF(N133="snížená",J133,0)</f>
        <v>0</v>
      </c>
      <c r="BG133" s="238">
        <f>IF(N133="zákl. přenesená",J133,0)</f>
        <v>0</v>
      </c>
      <c r="BH133" s="238">
        <f>IF(N133="sníž. přenesená",J133,0)</f>
        <v>0</v>
      </c>
      <c r="BI133" s="238">
        <f>IF(N133="nulová",J133,0)</f>
        <v>0</v>
      </c>
      <c r="BJ133" s="18" t="s">
        <v>82</v>
      </c>
      <c r="BK133" s="238">
        <f>ROUND(I133*H133,2)</f>
        <v>0</v>
      </c>
      <c r="BL133" s="18" t="s">
        <v>196</v>
      </c>
      <c r="BM133" s="237" t="s">
        <v>886</v>
      </c>
    </row>
    <row r="134" s="14" customFormat="1">
      <c r="A134" s="14"/>
      <c r="B134" s="251"/>
      <c r="C134" s="252"/>
      <c r="D134" s="241" t="s">
        <v>198</v>
      </c>
      <c r="E134" s="253" t="s">
        <v>1</v>
      </c>
      <c r="F134" s="254" t="s">
        <v>887</v>
      </c>
      <c r="G134" s="252"/>
      <c r="H134" s="253" t="s">
        <v>1</v>
      </c>
      <c r="I134" s="255"/>
      <c r="J134" s="252"/>
      <c r="K134" s="252"/>
      <c r="L134" s="256"/>
      <c r="M134" s="257"/>
      <c r="N134" s="258"/>
      <c r="O134" s="258"/>
      <c r="P134" s="258"/>
      <c r="Q134" s="258"/>
      <c r="R134" s="258"/>
      <c r="S134" s="258"/>
      <c r="T134" s="259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60" t="s">
        <v>198</v>
      </c>
      <c r="AU134" s="260" t="s">
        <v>84</v>
      </c>
      <c r="AV134" s="14" t="s">
        <v>82</v>
      </c>
      <c r="AW134" s="14" t="s">
        <v>32</v>
      </c>
      <c r="AX134" s="14" t="s">
        <v>75</v>
      </c>
      <c r="AY134" s="260" t="s">
        <v>189</v>
      </c>
    </row>
    <row r="135" s="14" customFormat="1">
      <c r="A135" s="14"/>
      <c r="B135" s="251"/>
      <c r="C135" s="252"/>
      <c r="D135" s="241" t="s">
        <v>198</v>
      </c>
      <c r="E135" s="253" t="s">
        <v>1</v>
      </c>
      <c r="F135" s="254" t="s">
        <v>888</v>
      </c>
      <c r="G135" s="252"/>
      <c r="H135" s="253" t="s">
        <v>1</v>
      </c>
      <c r="I135" s="255"/>
      <c r="J135" s="252"/>
      <c r="K135" s="252"/>
      <c r="L135" s="256"/>
      <c r="M135" s="257"/>
      <c r="N135" s="258"/>
      <c r="O135" s="258"/>
      <c r="P135" s="258"/>
      <c r="Q135" s="258"/>
      <c r="R135" s="258"/>
      <c r="S135" s="258"/>
      <c r="T135" s="259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60" t="s">
        <v>198</v>
      </c>
      <c r="AU135" s="260" t="s">
        <v>84</v>
      </c>
      <c r="AV135" s="14" t="s">
        <v>82</v>
      </c>
      <c r="AW135" s="14" t="s">
        <v>32</v>
      </c>
      <c r="AX135" s="14" t="s">
        <v>75</v>
      </c>
      <c r="AY135" s="260" t="s">
        <v>189</v>
      </c>
    </row>
    <row r="136" s="13" customFormat="1">
      <c r="A136" s="13"/>
      <c r="B136" s="239"/>
      <c r="C136" s="240"/>
      <c r="D136" s="241" t="s">
        <v>198</v>
      </c>
      <c r="E136" s="242" t="s">
        <v>1</v>
      </c>
      <c r="F136" s="243" t="s">
        <v>889</v>
      </c>
      <c r="G136" s="240"/>
      <c r="H136" s="244">
        <v>131.69999999999999</v>
      </c>
      <c r="I136" s="245"/>
      <c r="J136" s="240"/>
      <c r="K136" s="240"/>
      <c r="L136" s="246"/>
      <c r="M136" s="247"/>
      <c r="N136" s="248"/>
      <c r="O136" s="248"/>
      <c r="P136" s="248"/>
      <c r="Q136" s="248"/>
      <c r="R136" s="248"/>
      <c r="S136" s="248"/>
      <c r="T136" s="249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0" t="s">
        <v>198</v>
      </c>
      <c r="AU136" s="250" t="s">
        <v>84</v>
      </c>
      <c r="AV136" s="13" t="s">
        <v>84</v>
      </c>
      <c r="AW136" s="13" t="s">
        <v>32</v>
      </c>
      <c r="AX136" s="13" t="s">
        <v>75</v>
      </c>
      <c r="AY136" s="250" t="s">
        <v>189</v>
      </c>
    </row>
    <row r="137" s="14" customFormat="1">
      <c r="A137" s="14"/>
      <c r="B137" s="251"/>
      <c r="C137" s="252"/>
      <c r="D137" s="241" t="s">
        <v>198</v>
      </c>
      <c r="E137" s="253" t="s">
        <v>1</v>
      </c>
      <c r="F137" s="254" t="s">
        <v>890</v>
      </c>
      <c r="G137" s="252"/>
      <c r="H137" s="253" t="s">
        <v>1</v>
      </c>
      <c r="I137" s="255"/>
      <c r="J137" s="252"/>
      <c r="K137" s="252"/>
      <c r="L137" s="256"/>
      <c r="M137" s="257"/>
      <c r="N137" s="258"/>
      <c r="O137" s="258"/>
      <c r="P137" s="258"/>
      <c r="Q137" s="258"/>
      <c r="R137" s="258"/>
      <c r="S137" s="258"/>
      <c r="T137" s="259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0" t="s">
        <v>198</v>
      </c>
      <c r="AU137" s="260" t="s">
        <v>84</v>
      </c>
      <c r="AV137" s="14" t="s">
        <v>82</v>
      </c>
      <c r="AW137" s="14" t="s">
        <v>32</v>
      </c>
      <c r="AX137" s="14" t="s">
        <v>75</v>
      </c>
      <c r="AY137" s="260" t="s">
        <v>189</v>
      </c>
    </row>
    <row r="138" s="13" customFormat="1">
      <c r="A138" s="13"/>
      <c r="B138" s="239"/>
      <c r="C138" s="240"/>
      <c r="D138" s="241" t="s">
        <v>198</v>
      </c>
      <c r="E138" s="242" t="s">
        <v>1</v>
      </c>
      <c r="F138" s="243" t="s">
        <v>891</v>
      </c>
      <c r="G138" s="240"/>
      <c r="H138" s="244">
        <v>32.100000000000001</v>
      </c>
      <c r="I138" s="245"/>
      <c r="J138" s="240"/>
      <c r="K138" s="240"/>
      <c r="L138" s="246"/>
      <c r="M138" s="247"/>
      <c r="N138" s="248"/>
      <c r="O138" s="248"/>
      <c r="P138" s="248"/>
      <c r="Q138" s="248"/>
      <c r="R138" s="248"/>
      <c r="S138" s="248"/>
      <c r="T138" s="249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0" t="s">
        <v>198</v>
      </c>
      <c r="AU138" s="250" t="s">
        <v>84</v>
      </c>
      <c r="AV138" s="13" t="s">
        <v>84</v>
      </c>
      <c r="AW138" s="13" t="s">
        <v>32</v>
      </c>
      <c r="AX138" s="13" t="s">
        <v>75</v>
      </c>
      <c r="AY138" s="250" t="s">
        <v>189</v>
      </c>
    </row>
    <row r="139" s="14" customFormat="1">
      <c r="A139" s="14"/>
      <c r="B139" s="251"/>
      <c r="C139" s="252"/>
      <c r="D139" s="241" t="s">
        <v>198</v>
      </c>
      <c r="E139" s="253" t="s">
        <v>1</v>
      </c>
      <c r="F139" s="254" t="s">
        <v>892</v>
      </c>
      <c r="G139" s="252"/>
      <c r="H139" s="253" t="s">
        <v>1</v>
      </c>
      <c r="I139" s="255"/>
      <c r="J139" s="252"/>
      <c r="K139" s="252"/>
      <c r="L139" s="256"/>
      <c r="M139" s="257"/>
      <c r="N139" s="258"/>
      <c r="O139" s="258"/>
      <c r="P139" s="258"/>
      <c r="Q139" s="258"/>
      <c r="R139" s="258"/>
      <c r="S139" s="258"/>
      <c r="T139" s="259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0" t="s">
        <v>198</v>
      </c>
      <c r="AU139" s="260" t="s">
        <v>84</v>
      </c>
      <c r="AV139" s="14" t="s">
        <v>82</v>
      </c>
      <c r="AW139" s="14" t="s">
        <v>32</v>
      </c>
      <c r="AX139" s="14" t="s">
        <v>75</v>
      </c>
      <c r="AY139" s="260" t="s">
        <v>189</v>
      </c>
    </row>
    <row r="140" s="13" customFormat="1">
      <c r="A140" s="13"/>
      <c r="B140" s="239"/>
      <c r="C140" s="240"/>
      <c r="D140" s="241" t="s">
        <v>198</v>
      </c>
      <c r="E140" s="242" t="s">
        <v>1</v>
      </c>
      <c r="F140" s="243" t="s">
        <v>893</v>
      </c>
      <c r="G140" s="240"/>
      <c r="H140" s="244">
        <v>35.200000000000003</v>
      </c>
      <c r="I140" s="245"/>
      <c r="J140" s="240"/>
      <c r="K140" s="240"/>
      <c r="L140" s="246"/>
      <c r="M140" s="247"/>
      <c r="N140" s="248"/>
      <c r="O140" s="248"/>
      <c r="P140" s="248"/>
      <c r="Q140" s="248"/>
      <c r="R140" s="248"/>
      <c r="S140" s="248"/>
      <c r="T140" s="249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0" t="s">
        <v>198</v>
      </c>
      <c r="AU140" s="250" t="s">
        <v>84</v>
      </c>
      <c r="AV140" s="13" t="s">
        <v>84</v>
      </c>
      <c r="AW140" s="13" t="s">
        <v>32</v>
      </c>
      <c r="AX140" s="13" t="s">
        <v>75</v>
      </c>
      <c r="AY140" s="250" t="s">
        <v>189</v>
      </c>
    </row>
    <row r="141" s="15" customFormat="1">
      <c r="A141" s="15"/>
      <c r="B141" s="261"/>
      <c r="C141" s="262"/>
      <c r="D141" s="241" t="s">
        <v>198</v>
      </c>
      <c r="E141" s="263" t="s">
        <v>1</v>
      </c>
      <c r="F141" s="264" t="s">
        <v>211</v>
      </c>
      <c r="G141" s="262"/>
      <c r="H141" s="265">
        <v>199</v>
      </c>
      <c r="I141" s="266"/>
      <c r="J141" s="262"/>
      <c r="K141" s="262"/>
      <c r="L141" s="267"/>
      <c r="M141" s="268"/>
      <c r="N141" s="269"/>
      <c r="O141" s="269"/>
      <c r="P141" s="269"/>
      <c r="Q141" s="269"/>
      <c r="R141" s="269"/>
      <c r="S141" s="269"/>
      <c r="T141" s="270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71" t="s">
        <v>198</v>
      </c>
      <c r="AU141" s="271" t="s">
        <v>84</v>
      </c>
      <c r="AV141" s="15" t="s">
        <v>196</v>
      </c>
      <c r="AW141" s="15" t="s">
        <v>32</v>
      </c>
      <c r="AX141" s="15" t="s">
        <v>82</v>
      </c>
      <c r="AY141" s="271" t="s">
        <v>189</v>
      </c>
    </row>
    <row r="142" s="2" customFormat="1" ht="33" customHeight="1">
      <c r="A142" s="39"/>
      <c r="B142" s="40"/>
      <c r="C142" s="227" t="s">
        <v>196</v>
      </c>
      <c r="D142" s="227" t="s">
        <v>191</v>
      </c>
      <c r="E142" s="228" t="s">
        <v>894</v>
      </c>
      <c r="F142" s="229" t="s">
        <v>895</v>
      </c>
      <c r="G142" s="230" t="s">
        <v>202</v>
      </c>
      <c r="H142" s="231">
        <v>31.899999999999999</v>
      </c>
      <c r="I142" s="232"/>
      <c r="J142" s="231">
        <f>ROUND(I142*H142,2)</f>
        <v>0</v>
      </c>
      <c r="K142" s="229" t="s">
        <v>195</v>
      </c>
      <c r="L142" s="45"/>
      <c r="M142" s="233" t="s">
        <v>1</v>
      </c>
      <c r="N142" s="234" t="s">
        <v>40</v>
      </c>
      <c r="O142" s="92"/>
      <c r="P142" s="235">
        <f>O142*H142</f>
        <v>0</v>
      </c>
      <c r="Q142" s="235">
        <v>0</v>
      </c>
      <c r="R142" s="235">
        <f>Q142*H142</f>
        <v>0</v>
      </c>
      <c r="S142" s="235">
        <v>0</v>
      </c>
      <c r="T142" s="236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7" t="s">
        <v>196</v>
      </c>
      <c r="AT142" s="237" t="s">
        <v>191</v>
      </c>
      <c r="AU142" s="237" t="s">
        <v>84</v>
      </c>
      <c r="AY142" s="18" t="s">
        <v>189</v>
      </c>
      <c r="BE142" s="238">
        <f>IF(N142="základní",J142,0)</f>
        <v>0</v>
      </c>
      <c r="BF142" s="238">
        <f>IF(N142="snížená",J142,0)</f>
        <v>0</v>
      </c>
      <c r="BG142" s="238">
        <f>IF(N142="zákl. přenesená",J142,0)</f>
        <v>0</v>
      </c>
      <c r="BH142" s="238">
        <f>IF(N142="sníž. přenesená",J142,0)</f>
        <v>0</v>
      </c>
      <c r="BI142" s="238">
        <f>IF(N142="nulová",J142,0)</f>
        <v>0</v>
      </c>
      <c r="BJ142" s="18" t="s">
        <v>82</v>
      </c>
      <c r="BK142" s="238">
        <f>ROUND(I142*H142,2)</f>
        <v>0</v>
      </c>
      <c r="BL142" s="18" t="s">
        <v>196</v>
      </c>
      <c r="BM142" s="237" t="s">
        <v>896</v>
      </c>
    </row>
    <row r="143" s="14" customFormat="1">
      <c r="A143" s="14"/>
      <c r="B143" s="251"/>
      <c r="C143" s="252"/>
      <c r="D143" s="241" t="s">
        <v>198</v>
      </c>
      <c r="E143" s="253" t="s">
        <v>1</v>
      </c>
      <c r="F143" s="254" t="s">
        <v>897</v>
      </c>
      <c r="G143" s="252"/>
      <c r="H143" s="253" t="s">
        <v>1</v>
      </c>
      <c r="I143" s="255"/>
      <c r="J143" s="252"/>
      <c r="K143" s="252"/>
      <c r="L143" s="256"/>
      <c r="M143" s="257"/>
      <c r="N143" s="258"/>
      <c r="O143" s="258"/>
      <c r="P143" s="258"/>
      <c r="Q143" s="258"/>
      <c r="R143" s="258"/>
      <c r="S143" s="258"/>
      <c r="T143" s="259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0" t="s">
        <v>198</v>
      </c>
      <c r="AU143" s="260" t="s">
        <v>84</v>
      </c>
      <c r="AV143" s="14" t="s">
        <v>82</v>
      </c>
      <c r="AW143" s="14" t="s">
        <v>32</v>
      </c>
      <c r="AX143" s="14" t="s">
        <v>75</v>
      </c>
      <c r="AY143" s="260" t="s">
        <v>189</v>
      </c>
    </row>
    <row r="144" s="13" customFormat="1">
      <c r="A144" s="13"/>
      <c r="B144" s="239"/>
      <c r="C144" s="240"/>
      <c r="D144" s="241" t="s">
        <v>198</v>
      </c>
      <c r="E144" s="242" t="s">
        <v>1</v>
      </c>
      <c r="F144" s="243" t="s">
        <v>898</v>
      </c>
      <c r="G144" s="240"/>
      <c r="H144" s="244">
        <v>31.899999999999999</v>
      </c>
      <c r="I144" s="245"/>
      <c r="J144" s="240"/>
      <c r="K144" s="240"/>
      <c r="L144" s="246"/>
      <c r="M144" s="247"/>
      <c r="N144" s="248"/>
      <c r="O144" s="248"/>
      <c r="P144" s="248"/>
      <c r="Q144" s="248"/>
      <c r="R144" s="248"/>
      <c r="S144" s="248"/>
      <c r="T144" s="249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0" t="s">
        <v>198</v>
      </c>
      <c r="AU144" s="250" t="s">
        <v>84</v>
      </c>
      <c r="AV144" s="13" t="s">
        <v>84</v>
      </c>
      <c r="AW144" s="13" t="s">
        <v>32</v>
      </c>
      <c r="AX144" s="13" t="s">
        <v>82</v>
      </c>
      <c r="AY144" s="250" t="s">
        <v>189</v>
      </c>
    </row>
    <row r="145" s="2" customFormat="1" ht="37.8" customHeight="1">
      <c r="A145" s="39"/>
      <c r="B145" s="40"/>
      <c r="C145" s="227" t="s">
        <v>230</v>
      </c>
      <c r="D145" s="227" t="s">
        <v>191</v>
      </c>
      <c r="E145" s="228" t="s">
        <v>323</v>
      </c>
      <c r="F145" s="229" t="s">
        <v>324</v>
      </c>
      <c r="G145" s="230" t="s">
        <v>202</v>
      </c>
      <c r="H145" s="231">
        <v>262.89999999999998</v>
      </c>
      <c r="I145" s="232"/>
      <c r="J145" s="231">
        <f>ROUND(I145*H145,2)</f>
        <v>0</v>
      </c>
      <c r="K145" s="229" t="s">
        <v>195</v>
      </c>
      <c r="L145" s="45"/>
      <c r="M145" s="233" t="s">
        <v>1</v>
      </c>
      <c r="N145" s="234" t="s">
        <v>40</v>
      </c>
      <c r="O145" s="92"/>
      <c r="P145" s="235">
        <f>O145*H145</f>
        <v>0</v>
      </c>
      <c r="Q145" s="235">
        <v>0</v>
      </c>
      <c r="R145" s="235">
        <f>Q145*H145</f>
        <v>0</v>
      </c>
      <c r="S145" s="235">
        <v>0</v>
      </c>
      <c r="T145" s="236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7" t="s">
        <v>196</v>
      </c>
      <c r="AT145" s="237" t="s">
        <v>191</v>
      </c>
      <c r="AU145" s="237" t="s">
        <v>84</v>
      </c>
      <c r="AY145" s="18" t="s">
        <v>189</v>
      </c>
      <c r="BE145" s="238">
        <f>IF(N145="základní",J145,0)</f>
        <v>0</v>
      </c>
      <c r="BF145" s="238">
        <f>IF(N145="snížená",J145,0)</f>
        <v>0</v>
      </c>
      <c r="BG145" s="238">
        <f>IF(N145="zákl. přenesená",J145,0)</f>
        <v>0</v>
      </c>
      <c r="BH145" s="238">
        <f>IF(N145="sníž. přenesená",J145,0)</f>
        <v>0</v>
      </c>
      <c r="BI145" s="238">
        <f>IF(N145="nulová",J145,0)</f>
        <v>0</v>
      </c>
      <c r="BJ145" s="18" t="s">
        <v>82</v>
      </c>
      <c r="BK145" s="238">
        <f>ROUND(I145*H145,2)</f>
        <v>0</v>
      </c>
      <c r="BL145" s="18" t="s">
        <v>196</v>
      </c>
      <c r="BM145" s="237" t="s">
        <v>899</v>
      </c>
    </row>
    <row r="146" s="14" customFormat="1">
      <c r="A146" s="14"/>
      <c r="B146" s="251"/>
      <c r="C146" s="252"/>
      <c r="D146" s="241" t="s">
        <v>198</v>
      </c>
      <c r="E146" s="253" t="s">
        <v>1</v>
      </c>
      <c r="F146" s="254" t="s">
        <v>900</v>
      </c>
      <c r="G146" s="252"/>
      <c r="H146" s="253" t="s">
        <v>1</v>
      </c>
      <c r="I146" s="255"/>
      <c r="J146" s="252"/>
      <c r="K146" s="252"/>
      <c r="L146" s="256"/>
      <c r="M146" s="257"/>
      <c r="N146" s="258"/>
      <c r="O146" s="258"/>
      <c r="P146" s="258"/>
      <c r="Q146" s="258"/>
      <c r="R146" s="258"/>
      <c r="S146" s="258"/>
      <c r="T146" s="259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0" t="s">
        <v>198</v>
      </c>
      <c r="AU146" s="260" t="s">
        <v>84</v>
      </c>
      <c r="AV146" s="14" t="s">
        <v>82</v>
      </c>
      <c r="AW146" s="14" t="s">
        <v>32</v>
      </c>
      <c r="AX146" s="14" t="s">
        <v>75</v>
      </c>
      <c r="AY146" s="260" t="s">
        <v>189</v>
      </c>
    </row>
    <row r="147" s="13" customFormat="1">
      <c r="A147" s="13"/>
      <c r="B147" s="239"/>
      <c r="C147" s="240"/>
      <c r="D147" s="241" t="s">
        <v>198</v>
      </c>
      <c r="E147" s="242" t="s">
        <v>1</v>
      </c>
      <c r="F147" s="243" t="s">
        <v>901</v>
      </c>
      <c r="G147" s="240"/>
      <c r="H147" s="244">
        <v>262.89999999999998</v>
      </c>
      <c r="I147" s="245"/>
      <c r="J147" s="240"/>
      <c r="K147" s="240"/>
      <c r="L147" s="246"/>
      <c r="M147" s="247"/>
      <c r="N147" s="248"/>
      <c r="O147" s="248"/>
      <c r="P147" s="248"/>
      <c r="Q147" s="248"/>
      <c r="R147" s="248"/>
      <c r="S147" s="248"/>
      <c r="T147" s="249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0" t="s">
        <v>198</v>
      </c>
      <c r="AU147" s="250" t="s">
        <v>84</v>
      </c>
      <c r="AV147" s="13" t="s">
        <v>84</v>
      </c>
      <c r="AW147" s="13" t="s">
        <v>32</v>
      </c>
      <c r="AX147" s="13" t="s">
        <v>82</v>
      </c>
      <c r="AY147" s="250" t="s">
        <v>189</v>
      </c>
    </row>
    <row r="148" s="2" customFormat="1" ht="33" customHeight="1">
      <c r="A148" s="39"/>
      <c r="B148" s="40"/>
      <c r="C148" s="227" t="s">
        <v>239</v>
      </c>
      <c r="D148" s="227" t="s">
        <v>191</v>
      </c>
      <c r="E148" s="228" t="s">
        <v>246</v>
      </c>
      <c r="F148" s="229" t="s">
        <v>247</v>
      </c>
      <c r="G148" s="230" t="s">
        <v>234</v>
      </c>
      <c r="H148" s="231">
        <v>420.60000000000002</v>
      </c>
      <c r="I148" s="232"/>
      <c r="J148" s="231">
        <f>ROUND(I148*H148,2)</f>
        <v>0</v>
      </c>
      <c r="K148" s="229" t="s">
        <v>195</v>
      </c>
      <c r="L148" s="45"/>
      <c r="M148" s="233" t="s">
        <v>1</v>
      </c>
      <c r="N148" s="234" t="s">
        <v>40</v>
      </c>
      <c r="O148" s="92"/>
      <c r="P148" s="235">
        <f>O148*H148</f>
        <v>0</v>
      </c>
      <c r="Q148" s="235">
        <v>0</v>
      </c>
      <c r="R148" s="235">
        <f>Q148*H148</f>
        <v>0</v>
      </c>
      <c r="S148" s="235">
        <v>0</v>
      </c>
      <c r="T148" s="236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7" t="s">
        <v>196</v>
      </c>
      <c r="AT148" s="237" t="s">
        <v>191</v>
      </c>
      <c r="AU148" s="237" t="s">
        <v>84</v>
      </c>
      <c r="AY148" s="18" t="s">
        <v>189</v>
      </c>
      <c r="BE148" s="238">
        <f>IF(N148="základní",J148,0)</f>
        <v>0</v>
      </c>
      <c r="BF148" s="238">
        <f>IF(N148="snížená",J148,0)</f>
        <v>0</v>
      </c>
      <c r="BG148" s="238">
        <f>IF(N148="zákl. přenesená",J148,0)</f>
        <v>0</v>
      </c>
      <c r="BH148" s="238">
        <f>IF(N148="sníž. přenesená",J148,0)</f>
        <v>0</v>
      </c>
      <c r="BI148" s="238">
        <f>IF(N148="nulová",J148,0)</f>
        <v>0</v>
      </c>
      <c r="BJ148" s="18" t="s">
        <v>82</v>
      </c>
      <c r="BK148" s="238">
        <f>ROUND(I148*H148,2)</f>
        <v>0</v>
      </c>
      <c r="BL148" s="18" t="s">
        <v>196</v>
      </c>
      <c r="BM148" s="237" t="s">
        <v>902</v>
      </c>
    </row>
    <row r="149" s="13" customFormat="1">
      <c r="A149" s="13"/>
      <c r="B149" s="239"/>
      <c r="C149" s="240"/>
      <c r="D149" s="241" t="s">
        <v>198</v>
      </c>
      <c r="E149" s="242" t="s">
        <v>1</v>
      </c>
      <c r="F149" s="243" t="s">
        <v>903</v>
      </c>
      <c r="G149" s="240"/>
      <c r="H149" s="244">
        <v>420.60000000000002</v>
      </c>
      <c r="I149" s="245"/>
      <c r="J149" s="240"/>
      <c r="K149" s="240"/>
      <c r="L149" s="246"/>
      <c r="M149" s="247"/>
      <c r="N149" s="248"/>
      <c r="O149" s="248"/>
      <c r="P149" s="248"/>
      <c r="Q149" s="248"/>
      <c r="R149" s="248"/>
      <c r="S149" s="248"/>
      <c r="T149" s="249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0" t="s">
        <v>198</v>
      </c>
      <c r="AU149" s="250" t="s">
        <v>84</v>
      </c>
      <c r="AV149" s="13" t="s">
        <v>84</v>
      </c>
      <c r="AW149" s="13" t="s">
        <v>32</v>
      </c>
      <c r="AX149" s="13" t="s">
        <v>82</v>
      </c>
      <c r="AY149" s="250" t="s">
        <v>189</v>
      </c>
    </row>
    <row r="150" s="2" customFormat="1" ht="24.15" customHeight="1">
      <c r="A150" s="39"/>
      <c r="B150" s="40"/>
      <c r="C150" s="227" t="s">
        <v>245</v>
      </c>
      <c r="D150" s="227" t="s">
        <v>191</v>
      </c>
      <c r="E150" s="228" t="s">
        <v>488</v>
      </c>
      <c r="F150" s="229" t="s">
        <v>489</v>
      </c>
      <c r="G150" s="230" t="s">
        <v>266</v>
      </c>
      <c r="H150" s="231">
        <v>164.69999999999999</v>
      </c>
      <c r="I150" s="232"/>
      <c r="J150" s="231">
        <f>ROUND(I150*H150,2)</f>
        <v>0</v>
      </c>
      <c r="K150" s="229" t="s">
        <v>195</v>
      </c>
      <c r="L150" s="45"/>
      <c r="M150" s="233" t="s">
        <v>1</v>
      </c>
      <c r="N150" s="234" t="s">
        <v>40</v>
      </c>
      <c r="O150" s="92"/>
      <c r="P150" s="235">
        <f>O150*H150</f>
        <v>0</v>
      </c>
      <c r="Q150" s="235">
        <v>0</v>
      </c>
      <c r="R150" s="235">
        <f>Q150*H150</f>
        <v>0</v>
      </c>
      <c r="S150" s="235">
        <v>0</v>
      </c>
      <c r="T150" s="236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7" t="s">
        <v>196</v>
      </c>
      <c r="AT150" s="237" t="s">
        <v>191</v>
      </c>
      <c r="AU150" s="237" t="s">
        <v>84</v>
      </c>
      <c r="AY150" s="18" t="s">
        <v>189</v>
      </c>
      <c r="BE150" s="238">
        <f>IF(N150="základní",J150,0)</f>
        <v>0</v>
      </c>
      <c r="BF150" s="238">
        <f>IF(N150="snížená",J150,0)</f>
        <v>0</v>
      </c>
      <c r="BG150" s="238">
        <f>IF(N150="zákl. přenesená",J150,0)</f>
        <v>0</v>
      </c>
      <c r="BH150" s="238">
        <f>IF(N150="sníž. přenesená",J150,0)</f>
        <v>0</v>
      </c>
      <c r="BI150" s="238">
        <f>IF(N150="nulová",J150,0)</f>
        <v>0</v>
      </c>
      <c r="BJ150" s="18" t="s">
        <v>82</v>
      </c>
      <c r="BK150" s="238">
        <f>ROUND(I150*H150,2)</f>
        <v>0</v>
      </c>
      <c r="BL150" s="18" t="s">
        <v>196</v>
      </c>
      <c r="BM150" s="237" t="s">
        <v>904</v>
      </c>
    </row>
    <row r="151" s="14" customFormat="1">
      <c r="A151" s="14"/>
      <c r="B151" s="251"/>
      <c r="C151" s="252"/>
      <c r="D151" s="241" t="s">
        <v>198</v>
      </c>
      <c r="E151" s="253" t="s">
        <v>1</v>
      </c>
      <c r="F151" s="254" t="s">
        <v>905</v>
      </c>
      <c r="G151" s="252"/>
      <c r="H151" s="253" t="s">
        <v>1</v>
      </c>
      <c r="I151" s="255"/>
      <c r="J151" s="252"/>
      <c r="K151" s="252"/>
      <c r="L151" s="256"/>
      <c r="M151" s="257"/>
      <c r="N151" s="258"/>
      <c r="O151" s="258"/>
      <c r="P151" s="258"/>
      <c r="Q151" s="258"/>
      <c r="R151" s="258"/>
      <c r="S151" s="258"/>
      <c r="T151" s="259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0" t="s">
        <v>198</v>
      </c>
      <c r="AU151" s="260" t="s">
        <v>84</v>
      </c>
      <c r="AV151" s="14" t="s">
        <v>82</v>
      </c>
      <c r="AW151" s="14" t="s">
        <v>32</v>
      </c>
      <c r="AX151" s="14" t="s">
        <v>75</v>
      </c>
      <c r="AY151" s="260" t="s">
        <v>189</v>
      </c>
    </row>
    <row r="152" s="13" customFormat="1">
      <c r="A152" s="13"/>
      <c r="B152" s="239"/>
      <c r="C152" s="240"/>
      <c r="D152" s="241" t="s">
        <v>198</v>
      </c>
      <c r="E152" s="242" t="s">
        <v>1</v>
      </c>
      <c r="F152" s="243" t="s">
        <v>906</v>
      </c>
      <c r="G152" s="240"/>
      <c r="H152" s="244">
        <v>88.200000000000003</v>
      </c>
      <c r="I152" s="245"/>
      <c r="J152" s="240"/>
      <c r="K152" s="240"/>
      <c r="L152" s="246"/>
      <c r="M152" s="247"/>
      <c r="N152" s="248"/>
      <c r="O152" s="248"/>
      <c r="P152" s="248"/>
      <c r="Q152" s="248"/>
      <c r="R152" s="248"/>
      <c r="S152" s="248"/>
      <c r="T152" s="249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0" t="s">
        <v>198</v>
      </c>
      <c r="AU152" s="250" t="s">
        <v>84</v>
      </c>
      <c r="AV152" s="13" t="s">
        <v>84</v>
      </c>
      <c r="AW152" s="13" t="s">
        <v>32</v>
      </c>
      <c r="AX152" s="13" t="s">
        <v>75</v>
      </c>
      <c r="AY152" s="250" t="s">
        <v>189</v>
      </c>
    </row>
    <row r="153" s="13" customFormat="1">
      <c r="A153" s="13"/>
      <c r="B153" s="239"/>
      <c r="C153" s="240"/>
      <c r="D153" s="241" t="s">
        <v>198</v>
      </c>
      <c r="E153" s="242" t="s">
        <v>1</v>
      </c>
      <c r="F153" s="243" t="s">
        <v>907</v>
      </c>
      <c r="G153" s="240"/>
      <c r="H153" s="244">
        <v>76.5</v>
      </c>
      <c r="I153" s="245"/>
      <c r="J153" s="240"/>
      <c r="K153" s="240"/>
      <c r="L153" s="246"/>
      <c r="M153" s="247"/>
      <c r="N153" s="248"/>
      <c r="O153" s="248"/>
      <c r="P153" s="248"/>
      <c r="Q153" s="248"/>
      <c r="R153" s="248"/>
      <c r="S153" s="248"/>
      <c r="T153" s="249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0" t="s">
        <v>198</v>
      </c>
      <c r="AU153" s="250" t="s">
        <v>84</v>
      </c>
      <c r="AV153" s="13" t="s">
        <v>84</v>
      </c>
      <c r="AW153" s="13" t="s">
        <v>32</v>
      </c>
      <c r="AX153" s="13" t="s">
        <v>75</v>
      </c>
      <c r="AY153" s="250" t="s">
        <v>189</v>
      </c>
    </row>
    <row r="154" s="15" customFormat="1">
      <c r="A154" s="15"/>
      <c r="B154" s="261"/>
      <c r="C154" s="262"/>
      <c r="D154" s="241" t="s">
        <v>198</v>
      </c>
      <c r="E154" s="263" t="s">
        <v>1</v>
      </c>
      <c r="F154" s="264" t="s">
        <v>211</v>
      </c>
      <c r="G154" s="262"/>
      <c r="H154" s="265">
        <v>164.69999999999999</v>
      </c>
      <c r="I154" s="266"/>
      <c r="J154" s="262"/>
      <c r="K154" s="262"/>
      <c r="L154" s="267"/>
      <c r="M154" s="268"/>
      <c r="N154" s="269"/>
      <c r="O154" s="269"/>
      <c r="P154" s="269"/>
      <c r="Q154" s="269"/>
      <c r="R154" s="269"/>
      <c r="S154" s="269"/>
      <c r="T154" s="270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71" t="s">
        <v>198</v>
      </c>
      <c r="AU154" s="271" t="s">
        <v>84</v>
      </c>
      <c r="AV154" s="15" t="s">
        <v>196</v>
      </c>
      <c r="AW154" s="15" t="s">
        <v>32</v>
      </c>
      <c r="AX154" s="15" t="s">
        <v>82</v>
      </c>
      <c r="AY154" s="271" t="s">
        <v>189</v>
      </c>
    </row>
    <row r="155" s="2" customFormat="1" ht="16.5" customHeight="1">
      <c r="A155" s="39"/>
      <c r="B155" s="40"/>
      <c r="C155" s="227" t="s">
        <v>235</v>
      </c>
      <c r="D155" s="227" t="s">
        <v>191</v>
      </c>
      <c r="E155" s="228" t="s">
        <v>908</v>
      </c>
      <c r="F155" s="229" t="s">
        <v>909</v>
      </c>
      <c r="G155" s="230" t="s">
        <v>202</v>
      </c>
      <c r="H155" s="231">
        <v>15.300000000000001</v>
      </c>
      <c r="I155" s="232"/>
      <c r="J155" s="231">
        <f>ROUND(I155*H155,2)</f>
        <v>0</v>
      </c>
      <c r="K155" s="229" t="s">
        <v>1</v>
      </c>
      <c r="L155" s="45"/>
      <c r="M155" s="233" t="s">
        <v>1</v>
      </c>
      <c r="N155" s="234" t="s">
        <v>40</v>
      </c>
      <c r="O155" s="92"/>
      <c r="P155" s="235">
        <f>O155*H155</f>
        <v>0</v>
      </c>
      <c r="Q155" s="235">
        <v>0</v>
      </c>
      <c r="R155" s="235">
        <f>Q155*H155</f>
        <v>0</v>
      </c>
      <c r="S155" s="235">
        <v>0</v>
      </c>
      <c r="T155" s="236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7" t="s">
        <v>196</v>
      </c>
      <c r="AT155" s="237" t="s">
        <v>191</v>
      </c>
      <c r="AU155" s="237" t="s">
        <v>84</v>
      </c>
      <c r="AY155" s="18" t="s">
        <v>189</v>
      </c>
      <c r="BE155" s="238">
        <f>IF(N155="základní",J155,0)</f>
        <v>0</v>
      </c>
      <c r="BF155" s="238">
        <f>IF(N155="snížená",J155,0)</f>
        <v>0</v>
      </c>
      <c r="BG155" s="238">
        <f>IF(N155="zákl. přenesená",J155,0)</f>
        <v>0</v>
      </c>
      <c r="BH155" s="238">
        <f>IF(N155="sníž. přenesená",J155,0)</f>
        <v>0</v>
      </c>
      <c r="BI155" s="238">
        <f>IF(N155="nulová",J155,0)</f>
        <v>0</v>
      </c>
      <c r="BJ155" s="18" t="s">
        <v>82</v>
      </c>
      <c r="BK155" s="238">
        <f>ROUND(I155*H155,2)</f>
        <v>0</v>
      </c>
      <c r="BL155" s="18" t="s">
        <v>196</v>
      </c>
      <c r="BM155" s="237" t="s">
        <v>910</v>
      </c>
    </row>
    <row r="156" s="14" customFormat="1">
      <c r="A156" s="14"/>
      <c r="B156" s="251"/>
      <c r="C156" s="252"/>
      <c r="D156" s="241" t="s">
        <v>198</v>
      </c>
      <c r="E156" s="253" t="s">
        <v>1</v>
      </c>
      <c r="F156" s="254" t="s">
        <v>911</v>
      </c>
      <c r="G156" s="252"/>
      <c r="H156" s="253" t="s">
        <v>1</v>
      </c>
      <c r="I156" s="255"/>
      <c r="J156" s="252"/>
      <c r="K156" s="252"/>
      <c r="L156" s="256"/>
      <c r="M156" s="257"/>
      <c r="N156" s="258"/>
      <c r="O156" s="258"/>
      <c r="P156" s="258"/>
      <c r="Q156" s="258"/>
      <c r="R156" s="258"/>
      <c r="S156" s="258"/>
      <c r="T156" s="259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0" t="s">
        <v>198</v>
      </c>
      <c r="AU156" s="260" t="s">
        <v>84</v>
      </c>
      <c r="AV156" s="14" t="s">
        <v>82</v>
      </c>
      <c r="AW156" s="14" t="s">
        <v>32</v>
      </c>
      <c r="AX156" s="14" t="s">
        <v>75</v>
      </c>
      <c r="AY156" s="260" t="s">
        <v>189</v>
      </c>
    </row>
    <row r="157" s="13" customFormat="1">
      <c r="A157" s="13"/>
      <c r="B157" s="239"/>
      <c r="C157" s="240"/>
      <c r="D157" s="241" t="s">
        <v>198</v>
      </c>
      <c r="E157" s="242" t="s">
        <v>1</v>
      </c>
      <c r="F157" s="243" t="s">
        <v>912</v>
      </c>
      <c r="G157" s="240"/>
      <c r="H157" s="244">
        <v>15.300000000000001</v>
      </c>
      <c r="I157" s="245"/>
      <c r="J157" s="240"/>
      <c r="K157" s="240"/>
      <c r="L157" s="246"/>
      <c r="M157" s="247"/>
      <c r="N157" s="248"/>
      <c r="O157" s="248"/>
      <c r="P157" s="248"/>
      <c r="Q157" s="248"/>
      <c r="R157" s="248"/>
      <c r="S157" s="248"/>
      <c r="T157" s="249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0" t="s">
        <v>198</v>
      </c>
      <c r="AU157" s="250" t="s">
        <v>84</v>
      </c>
      <c r="AV157" s="13" t="s">
        <v>84</v>
      </c>
      <c r="AW157" s="13" t="s">
        <v>32</v>
      </c>
      <c r="AX157" s="13" t="s">
        <v>82</v>
      </c>
      <c r="AY157" s="250" t="s">
        <v>189</v>
      </c>
    </row>
    <row r="158" s="2" customFormat="1" ht="16.5" customHeight="1">
      <c r="A158" s="39"/>
      <c r="B158" s="40"/>
      <c r="C158" s="227" t="s">
        <v>257</v>
      </c>
      <c r="D158" s="227" t="s">
        <v>191</v>
      </c>
      <c r="E158" s="228" t="s">
        <v>913</v>
      </c>
      <c r="F158" s="229" t="s">
        <v>914</v>
      </c>
      <c r="G158" s="230" t="s">
        <v>202</v>
      </c>
      <c r="H158" s="231">
        <v>15.300000000000001</v>
      </c>
      <c r="I158" s="232"/>
      <c r="J158" s="231">
        <f>ROUND(I158*H158,2)</f>
        <v>0</v>
      </c>
      <c r="K158" s="229" t="s">
        <v>1</v>
      </c>
      <c r="L158" s="45"/>
      <c r="M158" s="233" t="s">
        <v>1</v>
      </c>
      <c r="N158" s="234" t="s">
        <v>40</v>
      </c>
      <c r="O158" s="92"/>
      <c r="P158" s="235">
        <f>O158*H158</f>
        <v>0</v>
      </c>
      <c r="Q158" s="235">
        <v>0</v>
      </c>
      <c r="R158" s="235">
        <f>Q158*H158</f>
        <v>0</v>
      </c>
      <c r="S158" s="235">
        <v>0</v>
      </c>
      <c r="T158" s="236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7" t="s">
        <v>196</v>
      </c>
      <c r="AT158" s="237" t="s">
        <v>191</v>
      </c>
      <c r="AU158" s="237" t="s">
        <v>84</v>
      </c>
      <c r="AY158" s="18" t="s">
        <v>189</v>
      </c>
      <c r="BE158" s="238">
        <f>IF(N158="základní",J158,0)</f>
        <v>0</v>
      </c>
      <c r="BF158" s="238">
        <f>IF(N158="snížená",J158,0)</f>
        <v>0</v>
      </c>
      <c r="BG158" s="238">
        <f>IF(N158="zákl. přenesená",J158,0)</f>
        <v>0</v>
      </c>
      <c r="BH158" s="238">
        <f>IF(N158="sníž. přenesená",J158,0)</f>
        <v>0</v>
      </c>
      <c r="BI158" s="238">
        <f>IF(N158="nulová",J158,0)</f>
        <v>0</v>
      </c>
      <c r="BJ158" s="18" t="s">
        <v>82</v>
      </c>
      <c r="BK158" s="238">
        <f>ROUND(I158*H158,2)</f>
        <v>0</v>
      </c>
      <c r="BL158" s="18" t="s">
        <v>196</v>
      </c>
      <c r="BM158" s="237" t="s">
        <v>915</v>
      </c>
    </row>
    <row r="159" s="14" customFormat="1">
      <c r="A159" s="14"/>
      <c r="B159" s="251"/>
      <c r="C159" s="252"/>
      <c r="D159" s="241" t="s">
        <v>198</v>
      </c>
      <c r="E159" s="253" t="s">
        <v>1</v>
      </c>
      <c r="F159" s="254" t="s">
        <v>916</v>
      </c>
      <c r="G159" s="252"/>
      <c r="H159" s="253" t="s">
        <v>1</v>
      </c>
      <c r="I159" s="255"/>
      <c r="J159" s="252"/>
      <c r="K159" s="252"/>
      <c r="L159" s="256"/>
      <c r="M159" s="257"/>
      <c r="N159" s="258"/>
      <c r="O159" s="258"/>
      <c r="P159" s="258"/>
      <c r="Q159" s="258"/>
      <c r="R159" s="258"/>
      <c r="S159" s="258"/>
      <c r="T159" s="259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0" t="s">
        <v>198</v>
      </c>
      <c r="AU159" s="260" t="s">
        <v>84</v>
      </c>
      <c r="AV159" s="14" t="s">
        <v>82</v>
      </c>
      <c r="AW159" s="14" t="s">
        <v>32</v>
      </c>
      <c r="AX159" s="14" t="s">
        <v>75</v>
      </c>
      <c r="AY159" s="260" t="s">
        <v>189</v>
      </c>
    </row>
    <row r="160" s="13" customFormat="1">
      <c r="A160" s="13"/>
      <c r="B160" s="239"/>
      <c r="C160" s="240"/>
      <c r="D160" s="241" t="s">
        <v>198</v>
      </c>
      <c r="E160" s="242" t="s">
        <v>1</v>
      </c>
      <c r="F160" s="243" t="s">
        <v>917</v>
      </c>
      <c r="G160" s="240"/>
      <c r="H160" s="244">
        <v>15.300000000000001</v>
      </c>
      <c r="I160" s="245"/>
      <c r="J160" s="240"/>
      <c r="K160" s="240"/>
      <c r="L160" s="246"/>
      <c r="M160" s="247"/>
      <c r="N160" s="248"/>
      <c r="O160" s="248"/>
      <c r="P160" s="248"/>
      <c r="Q160" s="248"/>
      <c r="R160" s="248"/>
      <c r="S160" s="248"/>
      <c r="T160" s="249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0" t="s">
        <v>198</v>
      </c>
      <c r="AU160" s="250" t="s">
        <v>84</v>
      </c>
      <c r="AV160" s="13" t="s">
        <v>84</v>
      </c>
      <c r="AW160" s="13" t="s">
        <v>32</v>
      </c>
      <c r="AX160" s="13" t="s">
        <v>82</v>
      </c>
      <c r="AY160" s="250" t="s">
        <v>189</v>
      </c>
    </row>
    <row r="161" s="2" customFormat="1" ht="33" customHeight="1">
      <c r="A161" s="39"/>
      <c r="B161" s="40"/>
      <c r="C161" s="227" t="s">
        <v>263</v>
      </c>
      <c r="D161" s="227" t="s">
        <v>191</v>
      </c>
      <c r="E161" s="228" t="s">
        <v>918</v>
      </c>
      <c r="F161" s="229" t="s">
        <v>919</v>
      </c>
      <c r="G161" s="230" t="s">
        <v>266</v>
      </c>
      <c r="H161" s="231">
        <v>153</v>
      </c>
      <c r="I161" s="232"/>
      <c r="J161" s="231">
        <f>ROUND(I161*H161,2)</f>
        <v>0</v>
      </c>
      <c r="K161" s="229" t="s">
        <v>195</v>
      </c>
      <c r="L161" s="45"/>
      <c r="M161" s="233" t="s">
        <v>1</v>
      </c>
      <c r="N161" s="234" t="s">
        <v>40</v>
      </c>
      <c r="O161" s="92"/>
      <c r="P161" s="235">
        <f>O161*H161</f>
        <v>0</v>
      </c>
      <c r="Q161" s="235">
        <v>0</v>
      </c>
      <c r="R161" s="235">
        <f>Q161*H161</f>
        <v>0</v>
      </c>
      <c r="S161" s="235">
        <v>0</v>
      </c>
      <c r="T161" s="236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7" t="s">
        <v>196</v>
      </c>
      <c r="AT161" s="237" t="s">
        <v>191</v>
      </c>
      <c r="AU161" s="237" t="s">
        <v>84</v>
      </c>
      <c r="AY161" s="18" t="s">
        <v>189</v>
      </c>
      <c r="BE161" s="238">
        <f>IF(N161="základní",J161,0)</f>
        <v>0</v>
      </c>
      <c r="BF161" s="238">
        <f>IF(N161="snížená",J161,0)</f>
        <v>0</v>
      </c>
      <c r="BG161" s="238">
        <f>IF(N161="zákl. přenesená",J161,0)</f>
        <v>0</v>
      </c>
      <c r="BH161" s="238">
        <f>IF(N161="sníž. přenesená",J161,0)</f>
        <v>0</v>
      </c>
      <c r="BI161" s="238">
        <f>IF(N161="nulová",J161,0)</f>
        <v>0</v>
      </c>
      <c r="BJ161" s="18" t="s">
        <v>82</v>
      </c>
      <c r="BK161" s="238">
        <f>ROUND(I161*H161,2)</f>
        <v>0</v>
      </c>
      <c r="BL161" s="18" t="s">
        <v>196</v>
      </c>
      <c r="BM161" s="237" t="s">
        <v>920</v>
      </c>
    </row>
    <row r="162" s="14" customFormat="1">
      <c r="A162" s="14"/>
      <c r="B162" s="251"/>
      <c r="C162" s="252"/>
      <c r="D162" s="241" t="s">
        <v>198</v>
      </c>
      <c r="E162" s="253" t="s">
        <v>1</v>
      </c>
      <c r="F162" s="254" t="s">
        <v>921</v>
      </c>
      <c r="G162" s="252"/>
      <c r="H162" s="253" t="s">
        <v>1</v>
      </c>
      <c r="I162" s="255"/>
      <c r="J162" s="252"/>
      <c r="K162" s="252"/>
      <c r="L162" s="256"/>
      <c r="M162" s="257"/>
      <c r="N162" s="258"/>
      <c r="O162" s="258"/>
      <c r="P162" s="258"/>
      <c r="Q162" s="258"/>
      <c r="R162" s="258"/>
      <c r="S162" s="258"/>
      <c r="T162" s="259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0" t="s">
        <v>198</v>
      </c>
      <c r="AU162" s="260" t="s">
        <v>84</v>
      </c>
      <c r="AV162" s="14" t="s">
        <v>82</v>
      </c>
      <c r="AW162" s="14" t="s">
        <v>32</v>
      </c>
      <c r="AX162" s="14" t="s">
        <v>75</v>
      </c>
      <c r="AY162" s="260" t="s">
        <v>189</v>
      </c>
    </row>
    <row r="163" s="13" customFormat="1">
      <c r="A163" s="13"/>
      <c r="B163" s="239"/>
      <c r="C163" s="240"/>
      <c r="D163" s="241" t="s">
        <v>198</v>
      </c>
      <c r="E163" s="242" t="s">
        <v>1</v>
      </c>
      <c r="F163" s="243" t="s">
        <v>922</v>
      </c>
      <c r="G163" s="240"/>
      <c r="H163" s="244">
        <v>153</v>
      </c>
      <c r="I163" s="245"/>
      <c r="J163" s="240"/>
      <c r="K163" s="240"/>
      <c r="L163" s="246"/>
      <c r="M163" s="247"/>
      <c r="N163" s="248"/>
      <c r="O163" s="248"/>
      <c r="P163" s="248"/>
      <c r="Q163" s="248"/>
      <c r="R163" s="248"/>
      <c r="S163" s="248"/>
      <c r="T163" s="249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0" t="s">
        <v>198</v>
      </c>
      <c r="AU163" s="250" t="s">
        <v>84</v>
      </c>
      <c r="AV163" s="13" t="s">
        <v>84</v>
      </c>
      <c r="AW163" s="13" t="s">
        <v>32</v>
      </c>
      <c r="AX163" s="13" t="s">
        <v>82</v>
      </c>
      <c r="AY163" s="250" t="s">
        <v>189</v>
      </c>
    </row>
    <row r="164" s="2" customFormat="1" ht="21.75" customHeight="1">
      <c r="A164" s="39"/>
      <c r="B164" s="40"/>
      <c r="C164" s="227" t="s">
        <v>270</v>
      </c>
      <c r="D164" s="227" t="s">
        <v>191</v>
      </c>
      <c r="E164" s="228" t="s">
        <v>923</v>
      </c>
      <c r="F164" s="229" t="s">
        <v>924</v>
      </c>
      <c r="G164" s="230" t="s">
        <v>266</v>
      </c>
      <c r="H164" s="231">
        <v>153</v>
      </c>
      <c r="I164" s="232"/>
      <c r="J164" s="231">
        <f>ROUND(I164*H164,2)</f>
        <v>0</v>
      </c>
      <c r="K164" s="229" t="s">
        <v>195</v>
      </c>
      <c r="L164" s="45"/>
      <c r="M164" s="233" t="s">
        <v>1</v>
      </c>
      <c r="N164" s="234" t="s">
        <v>40</v>
      </c>
      <c r="O164" s="92"/>
      <c r="P164" s="235">
        <f>O164*H164</f>
        <v>0</v>
      </c>
      <c r="Q164" s="235">
        <v>0</v>
      </c>
      <c r="R164" s="235">
        <f>Q164*H164</f>
        <v>0</v>
      </c>
      <c r="S164" s="235">
        <v>0</v>
      </c>
      <c r="T164" s="236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7" t="s">
        <v>196</v>
      </c>
      <c r="AT164" s="237" t="s">
        <v>191</v>
      </c>
      <c r="AU164" s="237" t="s">
        <v>84</v>
      </c>
      <c r="AY164" s="18" t="s">
        <v>189</v>
      </c>
      <c r="BE164" s="238">
        <f>IF(N164="základní",J164,0)</f>
        <v>0</v>
      </c>
      <c r="BF164" s="238">
        <f>IF(N164="snížená",J164,0)</f>
        <v>0</v>
      </c>
      <c r="BG164" s="238">
        <f>IF(N164="zákl. přenesená",J164,0)</f>
        <v>0</v>
      </c>
      <c r="BH164" s="238">
        <f>IF(N164="sníž. přenesená",J164,0)</f>
        <v>0</v>
      </c>
      <c r="BI164" s="238">
        <f>IF(N164="nulová",J164,0)</f>
        <v>0</v>
      </c>
      <c r="BJ164" s="18" t="s">
        <v>82</v>
      </c>
      <c r="BK164" s="238">
        <f>ROUND(I164*H164,2)</f>
        <v>0</v>
      </c>
      <c r="BL164" s="18" t="s">
        <v>196</v>
      </c>
      <c r="BM164" s="237" t="s">
        <v>925</v>
      </c>
    </row>
    <row r="165" s="13" customFormat="1">
      <c r="A165" s="13"/>
      <c r="B165" s="239"/>
      <c r="C165" s="240"/>
      <c r="D165" s="241" t="s">
        <v>198</v>
      </c>
      <c r="E165" s="242" t="s">
        <v>1</v>
      </c>
      <c r="F165" s="243" t="s">
        <v>926</v>
      </c>
      <c r="G165" s="240"/>
      <c r="H165" s="244">
        <v>153</v>
      </c>
      <c r="I165" s="245"/>
      <c r="J165" s="240"/>
      <c r="K165" s="240"/>
      <c r="L165" s="246"/>
      <c r="M165" s="247"/>
      <c r="N165" s="248"/>
      <c r="O165" s="248"/>
      <c r="P165" s="248"/>
      <c r="Q165" s="248"/>
      <c r="R165" s="248"/>
      <c r="S165" s="248"/>
      <c r="T165" s="249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0" t="s">
        <v>198</v>
      </c>
      <c r="AU165" s="250" t="s">
        <v>84</v>
      </c>
      <c r="AV165" s="13" t="s">
        <v>84</v>
      </c>
      <c r="AW165" s="13" t="s">
        <v>32</v>
      </c>
      <c r="AX165" s="13" t="s">
        <v>82</v>
      </c>
      <c r="AY165" s="250" t="s">
        <v>189</v>
      </c>
    </row>
    <row r="166" s="2" customFormat="1" ht="16.5" customHeight="1">
      <c r="A166" s="39"/>
      <c r="B166" s="40"/>
      <c r="C166" s="283" t="s">
        <v>276</v>
      </c>
      <c r="D166" s="283" t="s">
        <v>231</v>
      </c>
      <c r="E166" s="284" t="s">
        <v>927</v>
      </c>
      <c r="F166" s="285" t="s">
        <v>928</v>
      </c>
      <c r="G166" s="286" t="s">
        <v>929</v>
      </c>
      <c r="H166" s="287">
        <v>3.7999999999999998</v>
      </c>
      <c r="I166" s="288"/>
      <c r="J166" s="287">
        <f>ROUND(I166*H166,2)</f>
        <v>0</v>
      </c>
      <c r="K166" s="285" t="s">
        <v>195</v>
      </c>
      <c r="L166" s="289"/>
      <c r="M166" s="290" t="s">
        <v>1</v>
      </c>
      <c r="N166" s="291" t="s">
        <v>40</v>
      </c>
      <c r="O166" s="92"/>
      <c r="P166" s="235">
        <f>O166*H166</f>
        <v>0</v>
      </c>
      <c r="Q166" s="235">
        <v>0.001</v>
      </c>
      <c r="R166" s="235">
        <f>Q166*H166</f>
        <v>0.0038</v>
      </c>
      <c r="S166" s="235">
        <v>0</v>
      </c>
      <c r="T166" s="236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7" t="s">
        <v>235</v>
      </c>
      <c r="AT166" s="237" t="s">
        <v>231</v>
      </c>
      <c r="AU166" s="237" t="s">
        <v>84</v>
      </c>
      <c r="AY166" s="18" t="s">
        <v>189</v>
      </c>
      <c r="BE166" s="238">
        <f>IF(N166="základní",J166,0)</f>
        <v>0</v>
      </c>
      <c r="BF166" s="238">
        <f>IF(N166="snížená",J166,0)</f>
        <v>0</v>
      </c>
      <c r="BG166" s="238">
        <f>IF(N166="zákl. přenesená",J166,0)</f>
        <v>0</v>
      </c>
      <c r="BH166" s="238">
        <f>IF(N166="sníž. přenesená",J166,0)</f>
        <v>0</v>
      </c>
      <c r="BI166" s="238">
        <f>IF(N166="nulová",J166,0)</f>
        <v>0</v>
      </c>
      <c r="BJ166" s="18" t="s">
        <v>82</v>
      </c>
      <c r="BK166" s="238">
        <f>ROUND(I166*H166,2)</f>
        <v>0</v>
      </c>
      <c r="BL166" s="18" t="s">
        <v>196</v>
      </c>
      <c r="BM166" s="237" t="s">
        <v>930</v>
      </c>
    </row>
    <row r="167" s="13" customFormat="1">
      <c r="A167" s="13"/>
      <c r="B167" s="239"/>
      <c r="C167" s="240"/>
      <c r="D167" s="241" t="s">
        <v>198</v>
      </c>
      <c r="E167" s="242" t="s">
        <v>1</v>
      </c>
      <c r="F167" s="243" t="s">
        <v>931</v>
      </c>
      <c r="G167" s="240"/>
      <c r="H167" s="244">
        <v>3.7999999999999998</v>
      </c>
      <c r="I167" s="245"/>
      <c r="J167" s="240"/>
      <c r="K167" s="240"/>
      <c r="L167" s="246"/>
      <c r="M167" s="247"/>
      <c r="N167" s="248"/>
      <c r="O167" s="248"/>
      <c r="P167" s="248"/>
      <c r="Q167" s="248"/>
      <c r="R167" s="248"/>
      <c r="S167" s="248"/>
      <c r="T167" s="249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0" t="s">
        <v>198</v>
      </c>
      <c r="AU167" s="250" t="s">
        <v>84</v>
      </c>
      <c r="AV167" s="13" t="s">
        <v>84</v>
      </c>
      <c r="AW167" s="13" t="s">
        <v>32</v>
      </c>
      <c r="AX167" s="13" t="s">
        <v>82</v>
      </c>
      <c r="AY167" s="250" t="s">
        <v>189</v>
      </c>
    </row>
    <row r="168" s="12" customFormat="1" ht="22.8" customHeight="1">
      <c r="A168" s="12"/>
      <c r="B168" s="211"/>
      <c r="C168" s="212"/>
      <c r="D168" s="213" t="s">
        <v>74</v>
      </c>
      <c r="E168" s="225" t="s">
        <v>212</v>
      </c>
      <c r="F168" s="225" t="s">
        <v>498</v>
      </c>
      <c r="G168" s="212"/>
      <c r="H168" s="212"/>
      <c r="I168" s="215"/>
      <c r="J168" s="226">
        <f>BK168</f>
        <v>0</v>
      </c>
      <c r="K168" s="212"/>
      <c r="L168" s="217"/>
      <c r="M168" s="218"/>
      <c r="N168" s="219"/>
      <c r="O168" s="219"/>
      <c r="P168" s="220">
        <f>SUM(P169:P180)</f>
        <v>0</v>
      </c>
      <c r="Q168" s="219"/>
      <c r="R168" s="220">
        <f>SUM(R169:R180)</f>
        <v>0.227045</v>
      </c>
      <c r="S168" s="219"/>
      <c r="T168" s="221">
        <f>SUM(T169:T180)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22" t="s">
        <v>82</v>
      </c>
      <c r="AT168" s="223" t="s">
        <v>74</v>
      </c>
      <c r="AU168" s="223" t="s">
        <v>82</v>
      </c>
      <c r="AY168" s="222" t="s">
        <v>189</v>
      </c>
      <c r="BK168" s="224">
        <f>SUM(BK169:BK180)</f>
        <v>0</v>
      </c>
    </row>
    <row r="169" s="2" customFormat="1" ht="24.15" customHeight="1">
      <c r="A169" s="39"/>
      <c r="B169" s="40"/>
      <c r="C169" s="227" t="s">
        <v>283</v>
      </c>
      <c r="D169" s="227" t="s">
        <v>191</v>
      </c>
      <c r="E169" s="228" t="s">
        <v>932</v>
      </c>
      <c r="F169" s="229" t="s">
        <v>933</v>
      </c>
      <c r="G169" s="230" t="s">
        <v>202</v>
      </c>
      <c r="H169" s="231">
        <v>6.0999999999999996</v>
      </c>
      <c r="I169" s="232"/>
      <c r="J169" s="231">
        <f>ROUND(I169*H169,2)</f>
        <v>0</v>
      </c>
      <c r="K169" s="229" t="s">
        <v>195</v>
      </c>
      <c r="L169" s="45"/>
      <c r="M169" s="233" t="s">
        <v>1</v>
      </c>
      <c r="N169" s="234" t="s">
        <v>40</v>
      </c>
      <c r="O169" s="92"/>
      <c r="P169" s="235">
        <f>O169*H169</f>
        <v>0</v>
      </c>
      <c r="Q169" s="235">
        <v>0</v>
      </c>
      <c r="R169" s="235">
        <f>Q169*H169</f>
        <v>0</v>
      </c>
      <c r="S169" s="235">
        <v>0</v>
      </c>
      <c r="T169" s="236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7" t="s">
        <v>196</v>
      </c>
      <c r="AT169" s="237" t="s">
        <v>191</v>
      </c>
      <c r="AU169" s="237" t="s">
        <v>84</v>
      </c>
      <c r="AY169" s="18" t="s">
        <v>189</v>
      </c>
      <c r="BE169" s="238">
        <f>IF(N169="základní",J169,0)</f>
        <v>0</v>
      </c>
      <c r="BF169" s="238">
        <f>IF(N169="snížená",J169,0)</f>
        <v>0</v>
      </c>
      <c r="BG169" s="238">
        <f>IF(N169="zákl. přenesená",J169,0)</f>
        <v>0</v>
      </c>
      <c r="BH169" s="238">
        <f>IF(N169="sníž. přenesená",J169,0)</f>
        <v>0</v>
      </c>
      <c r="BI169" s="238">
        <f>IF(N169="nulová",J169,0)</f>
        <v>0</v>
      </c>
      <c r="BJ169" s="18" t="s">
        <v>82</v>
      </c>
      <c r="BK169" s="238">
        <f>ROUND(I169*H169,2)</f>
        <v>0</v>
      </c>
      <c r="BL169" s="18" t="s">
        <v>196</v>
      </c>
      <c r="BM169" s="237" t="s">
        <v>934</v>
      </c>
    </row>
    <row r="170" s="14" customFormat="1">
      <c r="A170" s="14"/>
      <c r="B170" s="251"/>
      <c r="C170" s="252"/>
      <c r="D170" s="241" t="s">
        <v>198</v>
      </c>
      <c r="E170" s="253" t="s">
        <v>1</v>
      </c>
      <c r="F170" s="254" t="s">
        <v>935</v>
      </c>
      <c r="G170" s="252"/>
      <c r="H170" s="253" t="s">
        <v>1</v>
      </c>
      <c r="I170" s="255"/>
      <c r="J170" s="252"/>
      <c r="K170" s="252"/>
      <c r="L170" s="256"/>
      <c r="M170" s="257"/>
      <c r="N170" s="258"/>
      <c r="O170" s="258"/>
      <c r="P170" s="258"/>
      <c r="Q170" s="258"/>
      <c r="R170" s="258"/>
      <c r="S170" s="258"/>
      <c r="T170" s="259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0" t="s">
        <v>198</v>
      </c>
      <c r="AU170" s="260" t="s">
        <v>84</v>
      </c>
      <c r="AV170" s="14" t="s">
        <v>82</v>
      </c>
      <c r="AW170" s="14" t="s">
        <v>32</v>
      </c>
      <c r="AX170" s="14" t="s">
        <v>75</v>
      </c>
      <c r="AY170" s="260" t="s">
        <v>189</v>
      </c>
    </row>
    <row r="171" s="13" customFormat="1">
      <c r="A171" s="13"/>
      <c r="B171" s="239"/>
      <c r="C171" s="240"/>
      <c r="D171" s="241" t="s">
        <v>198</v>
      </c>
      <c r="E171" s="242" t="s">
        <v>1</v>
      </c>
      <c r="F171" s="243" t="s">
        <v>936</v>
      </c>
      <c r="G171" s="240"/>
      <c r="H171" s="244">
        <v>2.2000000000000002</v>
      </c>
      <c r="I171" s="245"/>
      <c r="J171" s="240"/>
      <c r="K171" s="240"/>
      <c r="L171" s="246"/>
      <c r="M171" s="247"/>
      <c r="N171" s="248"/>
      <c r="O171" s="248"/>
      <c r="P171" s="248"/>
      <c r="Q171" s="248"/>
      <c r="R171" s="248"/>
      <c r="S171" s="248"/>
      <c r="T171" s="249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0" t="s">
        <v>198</v>
      </c>
      <c r="AU171" s="250" t="s">
        <v>84</v>
      </c>
      <c r="AV171" s="13" t="s">
        <v>84</v>
      </c>
      <c r="AW171" s="13" t="s">
        <v>32</v>
      </c>
      <c r="AX171" s="13" t="s">
        <v>75</v>
      </c>
      <c r="AY171" s="250" t="s">
        <v>189</v>
      </c>
    </row>
    <row r="172" s="13" customFormat="1">
      <c r="A172" s="13"/>
      <c r="B172" s="239"/>
      <c r="C172" s="240"/>
      <c r="D172" s="241" t="s">
        <v>198</v>
      </c>
      <c r="E172" s="242" t="s">
        <v>1</v>
      </c>
      <c r="F172" s="243" t="s">
        <v>937</v>
      </c>
      <c r="G172" s="240"/>
      <c r="H172" s="244">
        <v>3.8999999999999999</v>
      </c>
      <c r="I172" s="245"/>
      <c r="J172" s="240"/>
      <c r="K172" s="240"/>
      <c r="L172" s="246"/>
      <c r="M172" s="247"/>
      <c r="N172" s="248"/>
      <c r="O172" s="248"/>
      <c r="P172" s="248"/>
      <c r="Q172" s="248"/>
      <c r="R172" s="248"/>
      <c r="S172" s="248"/>
      <c r="T172" s="249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0" t="s">
        <v>198</v>
      </c>
      <c r="AU172" s="250" t="s">
        <v>84</v>
      </c>
      <c r="AV172" s="13" t="s">
        <v>84</v>
      </c>
      <c r="AW172" s="13" t="s">
        <v>32</v>
      </c>
      <c r="AX172" s="13" t="s">
        <v>75</v>
      </c>
      <c r="AY172" s="250" t="s">
        <v>189</v>
      </c>
    </row>
    <row r="173" s="15" customFormat="1">
      <c r="A173" s="15"/>
      <c r="B173" s="261"/>
      <c r="C173" s="262"/>
      <c r="D173" s="241" t="s">
        <v>198</v>
      </c>
      <c r="E173" s="263" t="s">
        <v>1</v>
      </c>
      <c r="F173" s="264" t="s">
        <v>211</v>
      </c>
      <c r="G173" s="262"/>
      <c r="H173" s="265">
        <v>6.0999999999999996</v>
      </c>
      <c r="I173" s="266"/>
      <c r="J173" s="262"/>
      <c r="K173" s="262"/>
      <c r="L173" s="267"/>
      <c r="M173" s="268"/>
      <c r="N173" s="269"/>
      <c r="O173" s="269"/>
      <c r="P173" s="269"/>
      <c r="Q173" s="269"/>
      <c r="R173" s="269"/>
      <c r="S173" s="269"/>
      <c r="T173" s="270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71" t="s">
        <v>198</v>
      </c>
      <c r="AU173" s="271" t="s">
        <v>84</v>
      </c>
      <c r="AV173" s="15" t="s">
        <v>196</v>
      </c>
      <c r="AW173" s="15" t="s">
        <v>32</v>
      </c>
      <c r="AX173" s="15" t="s">
        <v>82</v>
      </c>
      <c r="AY173" s="271" t="s">
        <v>189</v>
      </c>
    </row>
    <row r="174" s="2" customFormat="1" ht="21.75" customHeight="1">
      <c r="A174" s="39"/>
      <c r="B174" s="40"/>
      <c r="C174" s="227" t="s">
        <v>289</v>
      </c>
      <c r="D174" s="227" t="s">
        <v>191</v>
      </c>
      <c r="E174" s="228" t="s">
        <v>938</v>
      </c>
      <c r="F174" s="229" t="s">
        <v>939</v>
      </c>
      <c r="G174" s="230" t="s">
        <v>266</v>
      </c>
      <c r="H174" s="231">
        <v>26.699999999999999</v>
      </c>
      <c r="I174" s="232"/>
      <c r="J174" s="231">
        <f>ROUND(I174*H174,2)</f>
        <v>0</v>
      </c>
      <c r="K174" s="229" t="s">
        <v>195</v>
      </c>
      <c r="L174" s="45"/>
      <c r="M174" s="233" t="s">
        <v>1</v>
      </c>
      <c r="N174" s="234" t="s">
        <v>40</v>
      </c>
      <c r="O174" s="92"/>
      <c r="P174" s="235">
        <f>O174*H174</f>
        <v>0</v>
      </c>
      <c r="Q174" s="235">
        <v>0.0076499999999999997</v>
      </c>
      <c r="R174" s="235">
        <f>Q174*H174</f>
        <v>0.20425499999999999</v>
      </c>
      <c r="S174" s="235">
        <v>0</v>
      </c>
      <c r="T174" s="236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7" t="s">
        <v>196</v>
      </c>
      <c r="AT174" s="237" t="s">
        <v>191</v>
      </c>
      <c r="AU174" s="237" t="s">
        <v>84</v>
      </c>
      <c r="AY174" s="18" t="s">
        <v>189</v>
      </c>
      <c r="BE174" s="238">
        <f>IF(N174="základní",J174,0)</f>
        <v>0</v>
      </c>
      <c r="BF174" s="238">
        <f>IF(N174="snížená",J174,0)</f>
        <v>0</v>
      </c>
      <c r="BG174" s="238">
        <f>IF(N174="zákl. přenesená",J174,0)</f>
        <v>0</v>
      </c>
      <c r="BH174" s="238">
        <f>IF(N174="sníž. přenesená",J174,0)</f>
        <v>0</v>
      </c>
      <c r="BI174" s="238">
        <f>IF(N174="nulová",J174,0)</f>
        <v>0</v>
      </c>
      <c r="BJ174" s="18" t="s">
        <v>82</v>
      </c>
      <c r="BK174" s="238">
        <f>ROUND(I174*H174,2)</f>
        <v>0</v>
      </c>
      <c r="BL174" s="18" t="s">
        <v>196</v>
      </c>
      <c r="BM174" s="237" t="s">
        <v>940</v>
      </c>
    </row>
    <row r="175" s="13" customFormat="1">
      <c r="A175" s="13"/>
      <c r="B175" s="239"/>
      <c r="C175" s="240"/>
      <c r="D175" s="241" t="s">
        <v>198</v>
      </c>
      <c r="E175" s="242" t="s">
        <v>1</v>
      </c>
      <c r="F175" s="243" t="s">
        <v>941</v>
      </c>
      <c r="G175" s="240"/>
      <c r="H175" s="244">
        <v>9.5999999999999996</v>
      </c>
      <c r="I175" s="245"/>
      <c r="J175" s="240"/>
      <c r="K175" s="240"/>
      <c r="L175" s="246"/>
      <c r="M175" s="247"/>
      <c r="N175" s="248"/>
      <c r="O175" s="248"/>
      <c r="P175" s="248"/>
      <c r="Q175" s="248"/>
      <c r="R175" s="248"/>
      <c r="S175" s="248"/>
      <c r="T175" s="249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0" t="s">
        <v>198</v>
      </c>
      <c r="AU175" s="250" t="s">
        <v>84</v>
      </c>
      <c r="AV175" s="13" t="s">
        <v>84</v>
      </c>
      <c r="AW175" s="13" t="s">
        <v>32</v>
      </c>
      <c r="AX175" s="13" t="s">
        <v>75</v>
      </c>
      <c r="AY175" s="250" t="s">
        <v>189</v>
      </c>
    </row>
    <row r="176" s="13" customFormat="1">
      <c r="A176" s="13"/>
      <c r="B176" s="239"/>
      <c r="C176" s="240"/>
      <c r="D176" s="241" t="s">
        <v>198</v>
      </c>
      <c r="E176" s="242" t="s">
        <v>1</v>
      </c>
      <c r="F176" s="243" t="s">
        <v>942</v>
      </c>
      <c r="G176" s="240"/>
      <c r="H176" s="244">
        <v>15.6</v>
      </c>
      <c r="I176" s="245"/>
      <c r="J176" s="240"/>
      <c r="K176" s="240"/>
      <c r="L176" s="246"/>
      <c r="M176" s="247"/>
      <c r="N176" s="248"/>
      <c r="O176" s="248"/>
      <c r="P176" s="248"/>
      <c r="Q176" s="248"/>
      <c r="R176" s="248"/>
      <c r="S176" s="248"/>
      <c r="T176" s="249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0" t="s">
        <v>198</v>
      </c>
      <c r="AU176" s="250" t="s">
        <v>84</v>
      </c>
      <c r="AV176" s="13" t="s">
        <v>84</v>
      </c>
      <c r="AW176" s="13" t="s">
        <v>32</v>
      </c>
      <c r="AX176" s="13" t="s">
        <v>75</v>
      </c>
      <c r="AY176" s="250" t="s">
        <v>189</v>
      </c>
    </row>
    <row r="177" s="13" customFormat="1">
      <c r="A177" s="13"/>
      <c r="B177" s="239"/>
      <c r="C177" s="240"/>
      <c r="D177" s="241" t="s">
        <v>198</v>
      </c>
      <c r="E177" s="242" t="s">
        <v>1</v>
      </c>
      <c r="F177" s="243" t="s">
        <v>943</v>
      </c>
      <c r="G177" s="240"/>
      <c r="H177" s="244">
        <v>1.5</v>
      </c>
      <c r="I177" s="245"/>
      <c r="J177" s="240"/>
      <c r="K177" s="240"/>
      <c r="L177" s="246"/>
      <c r="M177" s="247"/>
      <c r="N177" s="248"/>
      <c r="O177" s="248"/>
      <c r="P177" s="248"/>
      <c r="Q177" s="248"/>
      <c r="R177" s="248"/>
      <c r="S177" s="248"/>
      <c r="T177" s="249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0" t="s">
        <v>198</v>
      </c>
      <c r="AU177" s="250" t="s">
        <v>84</v>
      </c>
      <c r="AV177" s="13" t="s">
        <v>84</v>
      </c>
      <c r="AW177" s="13" t="s">
        <v>32</v>
      </c>
      <c r="AX177" s="13" t="s">
        <v>75</v>
      </c>
      <c r="AY177" s="250" t="s">
        <v>189</v>
      </c>
    </row>
    <row r="178" s="15" customFormat="1">
      <c r="A178" s="15"/>
      <c r="B178" s="261"/>
      <c r="C178" s="262"/>
      <c r="D178" s="241" t="s">
        <v>198</v>
      </c>
      <c r="E178" s="263" t="s">
        <v>1</v>
      </c>
      <c r="F178" s="264" t="s">
        <v>211</v>
      </c>
      <c r="G178" s="262"/>
      <c r="H178" s="265">
        <v>26.699999999999999</v>
      </c>
      <c r="I178" s="266"/>
      <c r="J178" s="262"/>
      <c r="K178" s="262"/>
      <c r="L178" s="267"/>
      <c r="M178" s="268"/>
      <c r="N178" s="269"/>
      <c r="O178" s="269"/>
      <c r="P178" s="269"/>
      <c r="Q178" s="269"/>
      <c r="R178" s="269"/>
      <c r="S178" s="269"/>
      <c r="T178" s="270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71" t="s">
        <v>198</v>
      </c>
      <c r="AU178" s="271" t="s">
        <v>84</v>
      </c>
      <c r="AV178" s="15" t="s">
        <v>196</v>
      </c>
      <c r="AW178" s="15" t="s">
        <v>32</v>
      </c>
      <c r="AX178" s="15" t="s">
        <v>82</v>
      </c>
      <c r="AY178" s="271" t="s">
        <v>189</v>
      </c>
    </row>
    <row r="179" s="2" customFormat="1" ht="21.75" customHeight="1">
      <c r="A179" s="39"/>
      <c r="B179" s="40"/>
      <c r="C179" s="227" t="s">
        <v>8</v>
      </c>
      <c r="D179" s="227" t="s">
        <v>191</v>
      </c>
      <c r="E179" s="228" t="s">
        <v>944</v>
      </c>
      <c r="F179" s="229" t="s">
        <v>945</v>
      </c>
      <c r="G179" s="230" t="s">
        <v>266</v>
      </c>
      <c r="H179" s="231">
        <v>26.5</v>
      </c>
      <c r="I179" s="232"/>
      <c r="J179" s="231">
        <f>ROUND(I179*H179,2)</f>
        <v>0</v>
      </c>
      <c r="K179" s="229" t="s">
        <v>195</v>
      </c>
      <c r="L179" s="45"/>
      <c r="M179" s="233" t="s">
        <v>1</v>
      </c>
      <c r="N179" s="234" t="s">
        <v>40</v>
      </c>
      <c r="O179" s="92"/>
      <c r="P179" s="235">
        <f>O179*H179</f>
        <v>0</v>
      </c>
      <c r="Q179" s="235">
        <v>0.00085999999999999998</v>
      </c>
      <c r="R179" s="235">
        <f>Q179*H179</f>
        <v>0.022789999999999998</v>
      </c>
      <c r="S179" s="235">
        <v>0</v>
      </c>
      <c r="T179" s="236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7" t="s">
        <v>196</v>
      </c>
      <c r="AT179" s="237" t="s">
        <v>191</v>
      </c>
      <c r="AU179" s="237" t="s">
        <v>84</v>
      </c>
      <c r="AY179" s="18" t="s">
        <v>189</v>
      </c>
      <c r="BE179" s="238">
        <f>IF(N179="základní",J179,0)</f>
        <v>0</v>
      </c>
      <c r="BF179" s="238">
        <f>IF(N179="snížená",J179,0)</f>
        <v>0</v>
      </c>
      <c r="BG179" s="238">
        <f>IF(N179="zákl. přenesená",J179,0)</f>
        <v>0</v>
      </c>
      <c r="BH179" s="238">
        <f>IF(N179="sníž. přenesená",J179,0)</f>
        <v>0</v>
      </c>
      <c r="BI179" s="238">
        <f>IF(N179="nulová",J179,0)</f>
        <v>0</v>
      </c>
      <c r="BJ179" s="18" t="s">
        <v>82</v>
      </c>
      <c r="BK179" s="238">
        <f>ROUND(I179*H179,2)</f>
        <v>0</v>
      </c>
      <c r="BL179" s="18" t="s">
        <v>196</v>
      </c>
      <c r="BM179" s="237" t="s">
        <v>946</v>
      </c>
    </row>
    <row r="180" s="13" customFormat="1">
      <c r="A180" s="13"/>
      <c r="B180" s="239"/>
      <c r="C180" s="240"/>
      <c r="D180" s="241" t="s">
        <v>198</v>
      </c>
      <c r="E180" s="242" t="s">
        <v>1</v>
      </c>
      <c r="F180" s="243" t="s">
        <v>947</v>
      </c>
      <c r="G180" s="240"/>
      <c r="H180" s="244">
        <v>26.5</v>
      </c>
      <c r="I180" s="245"/>
      <c r="J180" s="240"/>
      <c r="K180" s="240"/>
      <c r="L180" s="246"/>
      <c r="M180" s="247"/>
      <c r="N180" s="248"/>
      <c r="O180" s="248"/>
      <c r="P180" s="248"/>
      <c r="Q180" s="248"/>
      <c r="R180" s="248"/>
      <c r="S180" s="248"/>
      <c r="T180" s="249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0" t="s">
        <v>198</v>
      </c>
      <c r="AU180" s="250" t="s">
        <v>84</v>
      </c>
      <c r="AV180" s="13" t="s">
        <v>84</v>
      </c>
      <c r="AW180" s="13" t="s">
        <v>32</v>
      </c>
      <c r="AX180" s="13" t="s">
        <v>82</v>
      </c>
      <c r="AY180" s="250" t="s">
        <v>189</v>
      </c>
    </row>
    <row r="181" s="12" customFormat="1" ht="22.8" customHeight="1">
      <c r="A181" s="12"/>
      <c r="B181" s="211"/>
      <c r="C181" s="212"/>
      <c r="D181" s="213" t="s">
        <v>74</v>
      </c>
      <c r="E181" s="225" t="s">
        <v>196</v>
      </c>
      <c r="F181" s="225" t="s">
        <v>256</v>
      </c>
      <c r="G181" s="212"/>
      <c r="H181" s="212"/>
      <c r="I181" s="215"/>
      <c r="J181" s="226">
        <f>BK181</f>
        <v>0</v>
      </c>
      <c r="K181" s="212"/>
      <c r="L181" s="217"/>
      <c r="M181" s="218"/>
      <c r="N181" s="219"/>
      <c r="O181" s="219"/>
      <c r="P181" s="220">
        <f>SUM(P182:P195)</f>
        <v>0</v>
      </c>
      <c r="Q181" s="219"/>
      <c r="R181" s="220">
        <f>SUM(R182:R195)</f>
        <v>156.06171900000001</v>
      </c>
      <c r="S181" s="219"/>
      <c r="T181" s="221">
        <f>SUM(T182:T195)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22" t="s">
        <v>82</v>
      </c>
      <c r="AT181" s="223" t="s">
        <v>74</v>
      </c>
      <c r="AU181" s="223" t="s">
        <v>82</v>
      </c>
      <c r="AY181" s="222" t="s">
        <v>189</v>
      </c>
      <c r="BK181" s="224">
        <f>SUM(BK182:BK195)</f>
        <v>0</v>
      </c>
    </row>
    <row r="182" s="2" customFormat="1" ht="24.15" customHeight="1">
      <c r="A182" s="39"/>
      <c r="B182" s="40"/>
      <c r="C182" s="227" t="s">
        <v>395</v>
      </c>
      <c r="D182" s="227" t="s">
        <v>191</v>
      </c>
      <c r="E182" s="228" t="s">
        <v>515</v>
      </c>
      <c r="F182" s="229" t="s">
        <v>516</v>
      </c>
      <c r="G182" s="230" t="s">
        <v>202</v>
      </c>
      <c r="H182" s="231">
        <v>35.200000000000003</v>
      </c>
      <c r="I182" s="232"/>
      <c r="J182" s="231">
        <f>ROUND(I182*H182,2)</f>
        <v>0</v>
      </c>
      <c r="K182" s="229" t="s">
        <v>195</v>
      </c>
      <c r="L182" s="45"/>
      <c r="M182" s="233" t="s">
        <v>1</v>
      </c>
      <c r="N182" s="234" t="s">
        <v>40</v>
      </c>
      <c r="O182" s="92"/>
      <c r="P182" s="235">
        <f>O182*H182</f>
        <v>0</v>
      </c>
      <c r="Q182" s="235">
        <v>2.13408</v>
      </c>
      <c r="R182" s="235">
        <f>Q182*H182</f>
        <v>75.119616000000008</v>
      </c>
      <c r="S182" s="235">
        <v>0</v>
      </c>
      <c r="T182" s="236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7" t="s">
        <v>196</v>
      </c>
      <c r="AT182" s="237" t="s">
        <v>191</v>
      </c>
      <c r="AU182" s="237" t="s">
        <v>84</v>
      </c>
      <c r="AY182" s="18" t="s">
        <v>189</v>
      </c>
      <c r="BE182" s="238">
        <f>IF(N182="základní",J182,0)</f>
        <v>0</v>
      </c>
      <c r="BF182" s="238">
        <f>IF(N182="snížená",J182,0)</f>
        <v>0</v>
      </c>
      <c r="BG182" s="238">
        <f>IF(N182="zákl. přenesená",J182,0)</f>
        <v>0</v>
      </c>
      <c r="BH182" s="238">
        <f>IF(N182="sníž. přenesená",J182,0)</f>
        <v>0</v>
      </c>
      <c r="BI182" s="238">
        <f>IF(N182="nulová",J182,0)</f>
        <v>0</v>
      </c>
      <c r="BJ182" s="18" t="s">
        <v>82</v>
      </c>
      <c r="BK182" s="238">
        <f>ROUND(I182*H182,2)</f>
        <v>0</v>
      </c>
      <c r="BL182" s="18" t="s">
        <v>196</v>
      </c>
      <c r="BM182" s="237" t="s">
        <v>948</v>
      </c>
    </row>
    <row r="183" s="14" customFormat="1">
      <c r="A183" s="14"/>
      <c r="B183" s="251"/>
      <c r="C183" s="252"/>
      <c r="D183" s="241" t="s">
        <v>198</v>
      </c>
      <c r="E183" s="253" t="s">
        <v>1</v>
      </c>
      <c r="F183" s="254" t="s">
        <v>949</v>
      </c>
      <c r="G183" s="252"/>
      <c r="H183" s="253" t="s">
        <v>1</v>
      </c>
      <c r="I183" s="255"/>
      <c r="J183" s="252"/>
      <c r="K183" s="252"/>
      <c r="L183" s="256"/>
      <c r="M183" s="257"/>
      <c r="N183" s="258"/>
      <c r="O183" s="258"/>
      <c r="P183" s="258"/>
      <c r="Q183" s="258"/>
      <c r="R183" s="258"/>
      <c r="S183" s="258"/>
      <c r="T183" s="259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0" t="s">
        <v>198</v>
      </c>
      <c r="AU183" s="260" t="s">
        <v>84</v>
      </c>
      <c r="AV183" s="14" t="s">
        <v>82</v>
      </c>
      <c r="AW183" s="14" t="s">
        <v>32</v>
      </c>
      <c r="AX183" s="14" t="s">
        <v>75</v>
      </c>
      <c r="AY183" s="260" t="s">
        <v>189</v>
      </c>
    </row>
    <row r="184" s="14" customFormat="1">
      <c r="A184" s="14"/>
      <c r="B184" s="251"/>
      <c r="C184" s="252"/>
      <c r="D184" s="241" t="s">
        <v>198</v>
      </c>
      <c r="E184" s="253" t="s">
        <v>1</v>
      </c>
      <c r="F184" s="254" t="s">
        <v>950</v>
      </c>
      <c r="G184" s="252"/>
      <c r="H184" s="253" t="s">
        <v>1</v>
      </c>
      <c r="I184" s="255"/>
      <c r="J184" s="252"/>
      <c r="K184" s="252"/>
      <c r="L184" s="256"/>
      <c r="M184" s="257"/>
      <c r="N184" s="258"/>
      <c r="O184" s="258"/>
      <c r="P184" s="258"/>
      <c r="Q184" s="258"/>
      <c r="R184" s="258"/>
      <c r="S184" s="258"/>
      <c r="T184" s="259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0" t="s">
        <v>198</v>
      </c>
      <c r="AU184" s="260" t="s">
        <v>84</v>
      </c>
      <c r="AV184" s="14" t="s">
        <v>82</v>
      </c>
      <c r="AW184" s="14" t="s">
        <v>32</v>
      </c>
      <c r="AX184" s="14" t="s">
        <v>75</v>
      </c>
      <c r="AY184" s="260" t="s">
        <v>189</v>
      </c>
    </row>
    <row r="185" s="13" customFormat="1">
      <c r="A185" s="13"/>
      <c r="B185" s="239"/>
      <c r="C185" s="240"/>
      <c r="D185" s="241" t="s">
        <v>198</v>
      </c>
      <c r="E185" s="242" t="s">
        <v>1</v>
      </c>
      <c r="F185" s="243" t="s">
        <v>951</v>
      </c>
      <c r="G185" s="240"/>
      <c r="H185" s="244">
        <v>35.200000000000003</v>
      </c>
      <c r="I185" s="245"/>
      <c r="J185" s="240"/>
      <c r="K185" s="240"/>
      <c r="L185" s="246"/>
      <c r="M185" s="247"/>
      <c r="N185" s="248"/>
      <c r="O185" s="248"/>
      <c r="P185" s="248"/>
      <c r="Q185" s="248"/>
      <c r="R185" s="248"/>
      <c r="S185" s="248"/>
      <c r="T185" s="249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0" t="s">
        <v>198</v>
      </c>
      <c r="AU185" s="250" t="s">
        <v>84</v>
      </c>
      <c r="AV185" s="13" t="s">
        <v>84</v>
      </c>
      <c r="AW185" s="13" t="s">
        <v>32</v>
      </c>
      <c r="AX185" s="13" t="s">
        <v>82</v>
      </c>
      <c r="AY185" s="250" t="s">
        <v>189</v>
      </c>
    </row>
    <row r="186" s="2" customFormat="1" ht="24.15" customHeight="1">
      <c r="A186" s="39"/>
      <c r="B186" s="40"/>
      <c r="C186" s="227" t="s">
        <v>400</v>
      </c>
      <c r="D186" s="227" t="s">
        <v>191</v>
      </c>
      <c r="E186" s="228" t="s">
        <v>521</v>
      </c>
      <c r="F186" s="229" t="s">
        <v>522</v>
      </c>
      <c r="G186" s="230" t="s">
        <v>266</v>
      </c>
      <c r="H186" s="231">
        <v>176</v>
      </c>
      <c r="I186" s="232"/>
      <c r="J186" s="231">
        <f>ROUND(I186*H186,2)</f>
        <v>0</v>
      </c>
      <c r="K186" s="229" t="s">
        <v>195</v>
      </c>
      <c r="L186" s="45"/>
      <c r="M186" s="233" t="s">
        <v>1</v>
      </c>
      <c r="N186" s="234" t="s">
        <v>40</v>
      </c>
      <c r="O186" s="92"/>
      <c r="P186" s="235">
        <f>O186*H186</f>
        <v>0</v>
      </c>
      <c r="Q186" s="235">
        <v>0</v>
      </c>
      <c r="R186" s="235">
        <f>Q186*H186</f>
        <v>0</v>
      </c>
      <c r="S186" s="235">
        <v>0</v>
      </c>
      <c r="T186" s="236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7" t="s">
        <v>196</v>
      </c>
      <c r="AT186" s="237" t="s">
        <v>191</v>
      </c>
      <c r="AU186" s="237" t="s">
        <v>84</v>
      </c>
      <c r="AY186" s="18" t="s">
        <v>189</v>
      </c>
      <c r="BE186" s="238">
        <f>IF(N186="základní",J186,0)</f>
        <v>0</v>
      </c>
      <c r="BF186" s="238">
        <f>IF(N186="snížená",J186,0)</f>
        <v>0</v>
      </c>
      <c r="BG186" s="238">
        <f>IF(N186="zákl. přenesená",J186,0)</f>
        <v>0</v>
      </c>
      <c r="BH186" s="238">
        <f>IF(N186="sníž. přenesená",J186,0)</f>
        <v>0</v>
      </c>
      <c r="BI186" s="238">
        <f>IF(N186="nulová",J186,0)</f>
        <v>0</v>
      </c>
      <c r="BJ186" s="18" t="s">
        <v>82</v>
      </c>
      <c r="BK186" s="238">
        <f>ROUND(I186*H186,2)</f>
        <v>0</v>
      </c>
      <c r="BL186" s="18" t="s">
        <v>196</v>
      </c>
      <c r="BM186" s="237" t="s">
        <v>952</v>
      </c>
    </row>
    <row r="187" s="13" customFormat="1">
      <c r="A187" s="13"/>
      <c r="B187" s="239"/>
      <c r="C187" s="240"/>
      <c r="D187" s="241" t="s">
        <v>198</v>
      </c>
      <c r="E187" s="242" t="s">
        <v>1</v>
      </c>
      <c r="F187" s="243" t="s">
        <v>953</v>
      </c>
      <c r="G187" s="240"/>
      <c r="H187" s="244">
        <v>176</v>
      </c>
      <c r="I187" s="245"/>
      <c r="J187" s="240"/>
      <c r="K187" s="240"/>
      <c r="L187" s="246"/>
      <c r="M187" s="247"/>
      <c r="N187" s="248"/>
      <c r="O187" s="248"/>
      <c r="P187" s="248"/>
      <c r="Q187" s="248"/>
      <c r="R187" s="248"/>
      <c r="S187" s="248"/>
      <c r="T187" s="249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0" t="s">
        <v>198</v>
      </c>
      <c r="AU187" s="250" t="s">
        <v>84</v>
      </c>
      <c r="AV187" s="13" t="s">
        <v>84</v>
      </c>
      <c r="AW187" s="13" t="s">
        <v>32</v>
      </c>
      <c r="AX187" s="13" t="s">
        <v>82</v>
      </c>
      <c r="AY187" s="250" t="s">
        <v>189</v>
      </c>
    </row>
    <row r="188" s="2" customFormat="1" ht="24.15" customHeight="1">
      <c r="A188" s="39"/>
      <c r="B188" s="40"/>
      <c r="C188" s="227" t="s">
        <v>403</v>
      </c>
      <c r="D188" s="227" t="s">
        <v>191</v>
      </c>
      <c r="E188" s="228" t="s">
        <v>525</v>
      </c>
      <c r="F188" s="229" t="s">
        <v>526</v>
      </c>
      <c r="G188" s="230" t="s">
        <v>266</v>
      </c>
      <c r="H188" s="231">
        <v>108.90000000000001</v>
      </c>
      <c r="I188" s="232"/>
      <c r="J188" s="231">
        <f>ROUND(I188*H188,2)</f>
        <v>0</v>
      </c>
      <c r="K188" s="229" t="s">
        <v>195</v>
      </c>
      <c r="L188" s="45"/>
      <c r="M188" s="233" t="s">
        <v>1</v>
      </c>
      <c r="N188" s="234" t="s">
        <v>40</v>
      </c>
      <c r="O188" s="92"/>
      <c r="P188" s="235">
        <f>O188*H188</f>
        <v>0</v>
      </c>
      <c r="Q188" s="235">
        <v>0.74326999999999999</v>
      </c>
      <c r="R188" s="235">
        <f>Q188*H188</f>
        <v>80.942103000000003</v>
      </c>
      <c r="S188" s="235">
        <v>0</v>
      </c>
      <c r="T188" s="236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7" t="s">
        <v>196</v>
      </c>
      <c r="AT188" s="237" t="s">
        <v>191</v>
      </c>
      <c r="AU188" s="237" t="s">
        <v>84</v>
      </c>
      <c r="AY188" s="18" t="s">
        <v>189</v>
      </c>
      <c r="BE188" s="238">
        <f>IF(N188="základní",J188,0)</f>
        <v>0</v>
      </c>
      <c r="BF188" s="238">
        <f>IF(N188="snížená",J188,0)</f>
        <v>0</v>
      </c>
      <c r="BG188" s="238">
        <f>IF(N188="zákl. přenesená",J188,0)</f>
        <v>0</v>
      </c>
      <c r="BH188" s="238">
        <f>IF(N188="sníž. přenesená",J188,0)</f>
        <v>0</v>
      </c>
      <c r="BI188" s="238">
        <f>IF(N188="nulová",J188,0)</f>
        <v>0</v>
      </c>
      <c r="BJ188" s="18" t="s">
        <v>82</v>
      </c>
      <c r="BK188" s="238">
        <f>ROUND(I188*H188,2)</f>
        <v>0</v>
      </c>
      <c r="BL188" s="18" t="s">
        <v>196</v>
      </c>
      <c r="BM188" s="237" t="s">
        <v>954</v>
      </c>
    </row>
    <row r="189" s="14" customFormat="1">
      <c r="A189" s="14"/>
      <c r="B189" s="251"/>
      <c r="C189" s="252"/>
      <c r="D189" s="241" t="s">
        <v>198</v>
      </c>
      <c r="E189" s="253" t="s">
        <v>1</v>
      </c>
      <c r="F189" s="254" t="s">
        <v>955</v>
      </c>
      <c r="G189" s="252"/>
      <c r="H189" s="253" t="s">
        <v>1</v>
      </c>
      <c r="I189" s="255"/>
      <c r="J189" s="252"/>
      <c r="K189" s="252"/>
      <c r="L189" s="256"/>
      <c r="M189" s="257"/>
      <c r="N189" s="258"/>
      <c r="O189" s="258"/>
      <c r="P189" s="258"/>
      <c r="Q189" s="258"/>
      <c r="R189" s="258"/>
      <c r="S189" s="258"/>
      <c r="T189" s="259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0" t="s">
        <v>198</v>
      </c>
      <c r="AU189" s="260" t="s">
        <v>84</v>
      </c>
      <c r="AV189" s="14" t="s">
        <v>82</v>
      </c>
      <c r="AW189" s="14" t="s">
        <v>32</v>
      </c>
      <c r="AX189" s="14" t="s">
        <v>75</v>
      </c>
      <c r="AY189" s="260" t="s">
        <v>189</v>
      </c>
    </row>
    <row r="190" s="13" customFormat="1">
      <c r="A190" s="13"/>
      <c r="B190" s="239"/>
      <c r="C190" s="240"/>
      <c r="D190" s="241" t="s">
        <v>198</v>
      </c>
      <c r="E190" s="242" t="s">
        <v>1</v>
      </c>
      <c r="F190" s="243" t="s">
        <v>956</v>
      </c>
      <c r="G190" s="240"/>
      <c r="H190" s="244">
        <v>107.09999999999999</v>
      </c>
      <c r="I190" s="245"/>
      <c r="J190" s="240"/>
      <c r="K190" s="240"/>
      <c r="L190" s="246"/>
      <c r="M190" s="247"/>
      <c r="N190" s="248"/>
      <c r="O190" s="248"/>
      <c r="P190" s="248"/>
      <c r="Q190" s="248"/>
      <c r="R190" s="248"/>
      <c r="S190" s="248"/>
      <c r="T190" s="249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0" t="s">
        <v>198</v>
      </c>
      <c r="AU190" s="250" t="s">
        <v>84</v>
      </c>
      <c r="AV190" s="13" t="s">
        <v>84</v>
      </c>
      <c r="AW190" s="13" t="s">
        <v>32</v>
      </c>
      <c r="AX190" s="13" t="s">
        <v>75</v>
      </c>
      <c r="AY190" s="250" t="s">
        <v>189</v>
      </c>
    </row>
    <row r="191" s="14" customFormat="1">
      <c r="A191" s="14"/>
      <c r="B191" s="251"/>
      <c r="C191" s="252"/>
      <c r="D191" s="241" t="s">
        <v>198</v>
      </c>
      <c r="E191" s="253" t="s">
        <v>1</v>
      </c>
      <c r="F191" s="254" t="s">
        <v>957</v>
      </c>
      <c r="G191" s="252"/>
      <c r="H191" s="253" t="s">
        <v>1</v>
      </c>
      <c r="I191" s="255"/>
      <c r="J191" s="252"/>
      <c r="K191" s="252"/>
      <c r="L191" s="256"/>
      <c r="M191" s="257"/>
      <c r="N191" s="258"/>
      <c r="O191" s="258"/>
      <c r="P191" s="258"/>
      <c r="Q191" s="258"/>
      <c r="R191" s="258"/>
      <c r="S191" s="258"/>
      <c r="T191" s="259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60" t="s">
        <v>198</v>
      </c>
      <c r="AU191" s="260" t="s">
        <v>84</v>
      </c>
      <c r="AV191" s="14" t="s">
        <v>82</v>
      </c>
      <c r="AW191" s="14" t="s">
        <v>32</v>
      </c>
      <c r="AX191" s="14" t="s">
        <v>75</v>
      </c>
      <c r="AY191" s="260" t="s">
        <v>189</v>
      </c>
    </row>
    <row r="192" s="13" customFormat="1">
      <c r="A192" s="13"/>
      <c r="B192" s="239"/>
      <c r="C192" s="240"/>
      <c r="D192" s="241" t="s">
        <v>198</v>
      </c>
      <c r="E192" s="242" t="s">
        <v>1</v>
      </c>
      <c r="F192" s="243" t="s">
        <v>958</v>
      </c>
      <c r="G192" s="240"/>
      <c r="H192" s="244">
        <v>1.8</v>
      </c>
      <c r="I192" s="245"/>
      <c r="J192" s="240"/>
      <c r="K192" s="240"/>
      <c r="L192" s="246"/>
      <c r="M192" s="247"/>
      <c r="N192" s="248"/>
      <c r="O192" s="248"/>
      <c r="P192" s="248"/>
      <c r="Q192" s="248"/>
      <c r="R192" s="248"/>
      <c r="S192" s="248"/>
      <c r="T192" s="249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0" t="s">
        <v>198</v>
      </c>
      <c r="AU192" s="250" t="s">
        <v>84</v>
      </c>
      <c r="AV192" s="13" t="s">
        <v>84</v>
      </c>
      <c r="AW192" s="13" t="s">
        <v>32</v>
      </c>
      <c r="AX192" s="13" t="s">
        <v>75</v>
      </c>
      <c r="AY192" s="250" t="s">
        <v>189</v>
      </c>
    </row>
    <row r="193" s="15" customFormat="1">
      <c r="A193" s="15"/>
      <c r="B193" s="261"/>
      <c r="C193" s="262"/>
      <c r="D193" s="241" t="s">
        <v>198</v>
      </c>
      <c r="E193" s="263" t="s">
        <v>1</v>
      </c>
      <c r="F193" s="264" t="s">
        <v>211</v>
      </c>
      <c r="G193" s="262"/>
      <c r="H193" s="265">
        <v>108.90000000000001</v>
      </c>
      <c r="I193" s="266"/>
      <c r="J193" s="262"/>
      <c r="K193" s="262"/>
      <c r="L193" s="267"/>
      <c r="M193" s="268"/>
      <c r="N193" s="269"/>
      <c r="O193" s="269"/>
      <c r="P193" s="269"/>
      <c r="Q193" s="269"/>
      <c r="R193" s="269"/>
      <c r="S193" s="269"/>
      <c r="T193" s="270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71" t="s">
        <v>198</v>
      </c>
      <c r="AU193" s="271" t="s">
        <v>84</v>
      </c>
      <c r="AV193" s="15" t="s">
        <v>196</v>
      </c>
      <c r="AW193" s="15" t="s">
        <v>32</v>
      </c>
      <c r="AX193" s="15" t="s">
        <v>82</v>
      </c>
      <c r="AY193" s="271" t="s">
        <v>189</v>
      </c>
    </row>
    <row r="194" s="2" customFormat="1" ht="33" customHeight="1">
      <c r="A194" s="39"/>
      <c r="B194" s="40"/>
      <c r="C194" s="227" t="s">
        <v>408</v>
      </c>
      <c r="D194" s="227" t="s">
        <v>191</v>
      </c>
      <c r="E194" s="228" t="s">
        <v>959</v>
      </c>
      <c r="F194" s="229" t="s">
        <v>960</v>
      </c>
      <c r="G194" s="230" t="s">
        <v>266</v>
      </c>
      <c r="H194" s="231">
        <v>107.09999999999999</v>
      </c>
      <c r="I194" s="232"/>
      <c r="J194" s="231">
        <f>ROUND(I194*H194,2)</f>
        <v>0</v>
      </c>
      <c r="K194" s="229" t="s">
        <v>961</v>
      </c>
      <c r="L194" s="45"/>
      <c r="M194" s="233" t="s">
        <v>1</v>
      </c>
      <c r="N194" s="234" t="s">
        <v>40</v>
      </c>
      <c r="O194" s="92"/>
      <c r="P194" s="235">
        <f>O194*H194</f>
        <v>0</v>
      </c>
      <c r="Q194" s="235">
        <v>0</v>
      </c>
      <c r="R194" s="235">
        <f>Q194*H194</f>
        <v>0</v>
      </c>
      <c r="S194" s="235">
        <v>0</v>
      </c>
      <c r="T194" s="236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7" t="s">
        <v>196</v>
      </c>
      <c r="AT194" s="237" t="s">
        <v>191</v>
      </c>
      <c r="AU194" s="237" t="s">
        <v>84</v>
      </c>
      <c r="AY194" s="18" t="s">
        <v>189</v>
      </c>
      <c r="BE194" s="238">
        <f>IF(N194="základní",J194,0)</f>
        <v>0</v>
      </c>
      <c r="BF194" s="238">
        <f>IF(N194="snížená",J194,0)</f>
        <v>0</v>
      </c>
      <c r="BG194" s="238">
        <f>IF(N194="zákl. přenesená",J194,0)</f>
        <v>0</v>
      </c>
      <c r="BH194" s="238">
        <f>IF(N194="sníž. přenesená",J194,0)</f>
        <v>0</v>
      </c>
      <c r="BI194" s="238">
        <f>IF(N194="nulová",J194,0)</f>
        <v>0</v>
      </c>
      <c r="BJ194" s="18" t="s">
        <v>82</v>
      </c>
      <c r="BK194" s="238">
        <f>ROUND(I194*H194,2)</f>
        <v>0</v>
      </c>
      <c r="BL194" s="18" t="s">
        <v>196</v>
      </c>
      <c r="BM194" s="237" t="s">
        <v>962</v>
      </c>
    </row>
    <row r="195" s="13" customFormat="1">
      <c r="A195" s="13"/>
      <c r="B195" s="239"/>
      <c r="C195" s="240"/>
      <c r="D195" s="241" t="s">
        <v>198</v>
      </c>
      <c r="E195" s="242" t="s">
        <v>1</v>
      </c>
      <c r="F195" s="243" t="s">
        <v>956</v>
      </c>
      <c r="G195" s="240"/>
      <c r="H195" s="244">
        <v>107.09999999999999</v>
      </c>
      <c r="I195" s="245"/>
      <c r="J195" s="240"/>
      <c r="K195" s="240"/>
      <c r="L195" s="246"/>
      <c r="M195" s="247"/>
      <c r="N195" s="248"/>
      <c r="O195" s="248"/>
      <c r="P195" s="248"/>
      <c r="Q195" s="248"/>
      <c r="R195" s="248"/>
      <c r="S195" s="248"/>
      <c r="T195" s="249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0" t="s">
        <v>198</v>
      </c>
      <c r="AU195" s="250" t="s">
        <v>84</v>
      </c>
      <c r="AV195" s="13" t="s">
        <v>84</v>
      </c>
      <c r="AW195" s="13" t="s">
        <v>32</v>
      </c>
      <c r="AX195" s="13" t="s">
        <v>82</v>
      </c>
      <c r="AY195" s="250" t="s">
        <v>189</v>
      </c>
    </row>
    <row r="196" s="12" customFormat="1" ht="22.8" customHeight="1">
      <c r="A196" s="12"/>
      <c r="B196" s="211"/>
      <c r="C196" s="212"/>
      <c r="D196" s="213" t="s">
        <v>74</v>
      </c>
      <c r="E196" s="225" t="s">
        <v>295</v>
      </c>
      <c r="F196" s="225" t="s">
        <v>296</v>
      </c>
      <c r="G196" s="212"/>
      <c r="H196" s="212"/>
      <c r="I196" s="215"/>
      <c r="J196" s="226">
        <f>BK196</f>
        <v>0</v>
      </c>
      <c r="K196" s="212"/>
      <c r="L196" s="217"/>
      <c r="M196" s="218"/>
      <c r="N196" s="219"/>
      <c r="O196" s="219"/>
      <c r="P196" s="220">
        <f>P197</f>
        <v>0</v>
      </c>
      <c r="Q196" s="219"/>
      <c r="R196" s="220">
        <f>R197</f>
        <v>0</v>
      </c>
      <c r="S196" s="219"/>
      <c r="T196" s="221">
        <f>T197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22" t="s">
        <v>82</v>
      </c>
      <c r="AT196" s="223" t="s">
        <v>74</v>
      </c>
      <c r="AU196" s="223" t="s">
        <v>82</v>
      </c>
      <c r="AY196" s="222" t="s">
        <v>189</v>
      </c>
      <c r="BK196" s="224">
        <f>BK197</f>
        <v>0</v>
      </c>
    </row>
    <row r="197" s="2" customFormat="1" ht="24.15" customHeight="1">
      <c r="A197" s="39"/>
      <c r="B197" s="40"/>
      <c r="C197" s="227" t="s">
        <v>411</v>
      </c>
      <c r="D197" s="227" t="s">
        <v>191</v>
      </c>
      <c r="E197" s="228" t="s">
        <v>561</v>
      </c>
      <c r="F197" s="229" t="s">
        <v>963</v>
      </c>
      <c r="G197" s="230" t="s">
        <v>234</v>
      </c>
      <c r="H197" s="231">
        <v>156.30000000000001</v>
      </c>
      <c r="I197" s="232"/>
      <c r="J197" s="231">
        <f>ROUND(I197*H197,2)</f>
        <v>0</v>
      </c>
      <c r="K197" s="229" t="s">
        <v>195</v>
      </c>
      <c r="L197" s="45"/>
      <c r="M197" s="292" t="s">
        <v>1</v>
      </c>
      <c r="N197" s="293" t="s">
        <v>40</v>
      </c>
      <c r="O197" s="294"/>
      <c r="P197" s="295">
        <f>O197*H197</f>
        <v>0</v>
      </c>
      <c r="Q197" s="295">
        <v>0</v>
      </c>
      <c r="R197" s="295">
        <f>Q197*H197</f>
        <v>0</v>
      </c>
      <c r="S197" s="295">
        <v>0</v>
      </c>
      <c r="T197" s="296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7" t="s">
        <v>196</v>
      </c>
      <c r="AT197" s="237" t="s">
        <v>191</v>
      </c>
      <c r="AU197" s="237" t="s">
        <v>84</v>
      </c>
      <c r="AY197" s="18" t="s">
        <v>189</v>
      </c>
      <c r="BE197" s="238">
        <f>IF(N197="základní",J197,0)</f>
        <v>0</v>
      </c>
      <c r="BF197" s="238">
        <f>IF(N197="snížená",J197,0)</f>
        <v>0</v>
      </c>
      <c r="BG197" s="238">
        <f>IF(N197="zákl. přenesená",J197,0)</f>
        <v>0</v>
      </c>
      <c r="BH197" s="238">
        <f>IF(N197="sníž. přenesená",J197,0)</f>
        <v>0</v>
      </c>
      <c r="BI197" s="238">
        <f>IF(N197="nulová",J197,0)</f>
        <v>0</v>
      </c>
      <c r="BJ197" s="18" t="s">
        <v>82</v>
      </c>
      <c r="BK197" s="238">
        <f>ROUND(I197*H197,2)</f>
        <v>0</v>
      </c>
      <c r="BL197" s="18" t="s">
        <v>196</v>
      </c>
      <c r="BM197" s="237" t="s">
        <v>964</v>
      </c>
    </row>
    <row r="198" s="2" customFormat="1" ht="6.96" customHeight="1">
      <c r="A198" s="39"/>
      <c r="B198" s="67"/>
      <c r="C198" s="68"/>
      <c r="D198" s="68"/>
      <c r="E198" s="68"/>
      <c r="F198" s="68"/>
      <c r="G198" s="68"/>
      <c r="H198" s="68"/>
      <c r="I198" s="68"/>
      <c r="J198" s="68"/>
      <c r="K198" s="68"/>
      <c r="L198" s="45"/>
      <c r="M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</row>
  </sheetData>
  <sheetProtection sheet="1" autoFilter="0" formatColumns="0" formatRows="0" objects="1" scenarios="1" spinCount="100000" saltValue="CZwUBT1jM0X7iV40dxwWzbVoEuQkK8vY+0YCoYWrGyv6ttoFefmJdvTdqXmGZuVhicMpDd7tpolAcSlWW0nVjA==" hashValue="gUP8thPBEwTlNMEB2ci0SHuPph/hJkHUdaunqaow8Q27pE49bUTDfMASCHXW8Z6lwe7IdvvehA5zKzS8ePCWJQ==" algorithmName="SHA-512" password="CC35"/>
  <autoFilter ref="C124:K197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143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84</v>
      </c>
    </row>
    <row r="4" s="1" customFormat="1" ht="24.96" customHeight="1">
      <c r="B4" s="21"/>
      <c r="D4" s="149" t="s">
        <v>159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NAPOJENÍ ROKYCANSKA NA DÁLNICI D5, I. ETAPA</v>
      </c>
      <c r="F7" s="151"/>
      <c r="G7" s="151"/>
      <c r="H7" s="151"/>
      <c r="L7" s="21"/>
    </row>
    <row r="8" s="1" customFormat="1" ht="12" customHeight="1">
      <c r="B8" s="21"/>
      <c r="D8" s="151" t="s">
        <v>160</v>
      </c>
      <c r="L8" s="21"/>
    </row>
    <row r="9" s="2" customFormat="1" ht="16.5" customHeight="1">
      <c r="A9" s="39"/>
      <c r="B9" s="45"/>
      <c r="C9" s="39"/>
      <c r="D9" s="39"/>
      <c r="E9" s="152" t="s">
        <v>823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162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965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20</v>
      </c>
      <c r="E14" s="39"/>
      <c r="F14" s="142" t="s">
        <v>21</v>
      </c>
      <c r="G14" s="39"/>
      <c r="H14" s="39"/>
      <c r="I14" s="151" t="s">
        <v>22</v>
      </c>
      <c r="J14" s="154" t="str">
        <f>'Rekapitulace stavby'!AN8</f>
        <v>26. 4. 2022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1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28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30</v>
      </c>
      <c r="E22" s="39"/>
      <c r="F22" s="39"/>
      <c r="G22" s="39"/>
      <c r="H22" s="39"/>
      <c r="I22" s="151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1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33</v>
      </c>
      <c r="E25" s="39"/>
      <c r="F25" s="39"/>
      <c r="G25" s="39"/>
      <c r="H25" s="39"/>
      <c r="I25" s="151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26</v>
      </c>
      <c r="F26" s="39"/>
      <c r="G26" s="39"/>
      <c r="H26" s="39"/>
      <c r="I26" s="151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34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35</v>
      </c>
      <c r="E32" s="39"/>
      <c r="F32" s="39"/>
      <c r="G32" s="39"/>
      <c r="H32" s="39"/>
      <c r="I32" s="39"/>
      <c r="J32" s="161">
        <f>ROUND(J126,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37</v>
      </c>
      <c r="G34" s="39"/>
      <c r="H34" s="39"/>
      <c r="I34" s="162" t="s">
        <v>36</v>
      </c>
      <c r="J34" s="162" t="s">
        <v>38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39</v>
      </c>
      <c r="E35" s="151" t="s">
        <v>40</v>
      </c>
      <c r="F35" s="164">
        <f>ROUND((SUM(BE126:BE208)),  2)</f>
        <v>0</v>
      </c>
      <c r="G35" s="39"/>
      <c r="H35" s="39"/>
      <c r="I35" s="165">
        <v>0.20999999999999999</v>
      </c>
      <c r="J35" s="164">
        <f>ROUND(((SUM(BE126:BE208))*I35),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41</v>
      </c>
      <c r="F36" s="164">
        <f>ROUND((SUM(BF126:BF208)),  2)</f>
        <v>0</v>
      </c>
      <c r="G36" s="39"/>
      <c r="H36" s="39"/>
      <c r="I36" s="165">
        <v>0.14999999999999999</v>
      </c>
      <c r="J36" s="164">
        <f>ROUND(((SUM(BF126:BF208))*I36),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42</v>
      </c>
      <c r="F37" s="164">
        <f>ROUND((SUM(BG126:BG208)),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43</v>
      </c>
      <c r="F38" s="164">
        <f>ROUND((SUM(BH126:BH208)),  2)</f>
        <v>0</v>
      </c>
      <c r="G38" s="39"/>
      <c r="H38" s="39"/>
      <c r="I38" s="165">
        <v>0.14999999999999999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44</v>
      </c>
      <c r="F39" s="164">
        <f>ROUND((SUM(BI126:BI208)),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45</v>
      </c>
      <c r="E41" s="168"/>
      <c r="F41" s="168"/>
      <c r="G41" s="169" t="s">
        <v>46</v>
      </c>
      <c r="H41" s="170" t="s">
        <v>47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48</v>
      </c>
      <c r="E50" s="174"/>
      <c r="F50" s="174"/>
      <c r="G50" s="173" t="s">
        <v>49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50</v>
      </c>
      <c r="E61" s="176"/>
      <c r="F61" s="177" t="s">
        <v>51</v>
      </c>
      <c r="G61" s="175" t="s">
        <v>50</v>
      </c>
      <c r="H61" s="176"/>
      <c r="I61" s="176"/>
      <c r="J61" s="178" t="s">
        <v>51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52</v>
      </c>
      <c r="E65" s="179"/>
      <c r="F65" s="179"/>
      <c r="G65" s="173" t="s">
        <v>53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50</v>
      </c>
      <c r="E76" s="176"/>
      <c r="F76" s="177" t="s">
        <v>51</v>
      </c>
      <c r="G76" s="175" t="s">
        <v>50</v>
      </c>
      <c r="H76" s="176"/>
      <c r="I76" s="176"/>
      <c r="J76" s="178" t="s">
        <v>51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164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NAPOJENÍ ROKYCANSKA NA DÁLNICI D5, I. ETAPA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160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823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162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 xml:space="preserve">03.4 - SO 303-5  Přeložka odvodnění rokle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Rokycansko</v>
      </c>
      <c r="G91" s="41"/>
      <c r="H91" s="41"/>
      <c r="I91" s="33" t="s">
        <v>22</v>
      </c>
      <c r="J91" s="80" t="str">
        <f>IF(J14="","",J14)</f>
        <v>26. 4. 2022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 xml:space="preserve"> </v>
      </c>
      <c r="G93" s="41"/>
      <c r="H93" s="41"/>
      <c r="I93" s="33" t="s">
        <v>30</v>
      </c>
      <c r="J93" s="37" t="str">
        <f>E23</f>
        <v>Ing. J. Egermaier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165</v>
      </c>
      <c r="D96" s="186"/>
      <c r="E96" s="186"/>
      <c r="F96" s="186"/>
      <c r="G96" s="186"/>
      <c r="H96" s="186"/>
      <c r="I96" s="186"/>
      <c r="J96" s="187" t="s">
        <v>166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167</v>
      </c>
      <c r="D98" s="41"/>
      <c r="E98" s="41"/>
      <c r="F98" s="41"/>
      <c r="G98" s="41"/>
      <c r="H98" s="41"/>
      <c r="I98" s="41"/>
      <c r="J98" s="111">
        <f>J126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168</v>
      </c>
    </row>
    <row r="99" s="9" customFormat="1" ht="24.96" customHeight="1">
      <c r="A99" s="9"/>
      <c r="B99" s="189"/>
      <c r="C99" s="190"/>
      <c r="D99" s="191" t="s">
        <v>169</v>
      </c>
      <c r="E99" s="192"/>
      <c r="F99" s="192"/>
      <c r="G99" s="192"/>
      <c r="H99" s="192"/>
      <c r="I99" s="192"/>
      <c r="J99" s="193">
        <f>J127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4"/>
      <c r="D100" s="196" t="s">
        <v>170</v>
      </c>
      <c r="E100" s="197"/>
      <c r="F100" s="197"/>
      <c r="G100" s="197"/>
      <c r="H100" s="197"/>
      <c r="I100" s="197"/>
      <c r="J100" s="198">
        <f>J128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4"/>
      <c r="D101" s="196" t="s">
        <v>456</v>
      </c>
      <c r="E101" s="197"/>
      <c r="F101" s="197"/>
      <c r="G101" s="197"/>
      <c r="H101" s="197"/>
      <c r="I101" s="197"/>
      <c r="J101" s="198">
        <f>J167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5"/>
      <c r="C102" s="134"/>
      <c r="D102" s="196" t="s">
        <v>171</v>
      </c>
      <c r="E102" s="197"/>
      <c r="F102" s="197"/>
      <c r="G102" s="197"/>
      <c r="H102" s="197"/>
      <c r="I102" s="197"/>
      <c r="J102" s="198">
        <f>J171</f>
        <v>0</v>
      </c>
      <c r="K102" s="134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4"/>
      <c r="D103" s="196" t="s">
        <v>172</v>
      </c>
      <c r="E103" s="197"/>
      <c r="F103" s="197"/>
      <c r="G103" s="197"/>
      <c r="H103" s="197"/>
      <c r="I103" s="197"/>
      <c r="J103" s="198">
        <f>J186</f>
        <v>0</v>
      </c>
      <c r="K103" s="134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5"/>
      <c r="C104" s="134"/>
      <c r="D104" s="196" t="s">
        <v>173</v>
      </c>
      <c r="E104" s="197"/>
      <c r="F104" s="197"/>
      <c r="G104" s="197"/>
      <c r="H104" s="197"/>
      <c r="I104" s="197"/>
      <c r="J104" s="198">
        <f>J207</f>
        <v>0</v>
      </c>
      <c r="K104" s="134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10" s="2" customFormat="1" ht="6.96" customHeight="1">
      <c r="A110" s="39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174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184" t="str">
        <f>E7</f>
        <v>NAPOJENÍ ROKYCANSKA NA DÁLNICI D5, I. ETAPA</v>
      </c>
      <c r="F114" s="33"/>
      <c r="G114" s="33"/>
      <c r="H114" s="33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1" customFormat="1" ht="12" customHeight="1">
      <c r="B115" s="22"/>
      <c r="C115" s="33" t="s">
        <v>160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4" t="s">
        <v>823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162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E11</f>
        <v xml:space="preserve">03.4 - SO 303-5  Přeložka odvodnění rokle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F14</f>
        <v>Rokycansko</v>
      </c>
      <c r="G120" s="41"/>
      <c r="H120" s="41"/>
      <c r="I120" s="33" t="s">
        <v>22</v>
      </c>
      <c r="J120" s="80" t="str">
        <f>IF(J14="","",J14)</f>
        <v>26. 4. 2022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24</v>
      </c>
      <c r="D122" s="41"/>
      <c r="E122" s="41"/>
      <c r="F122" s="28" t="str">
        <f>E17</f>
        <v xml:space="preserve"> </v>
      </c>
      <c r="G122" s="41"/>
      <c r="H122" s="41"/>
      <c r="I122" s="33" t="s">
        <v>30</v>
      </c>
      <c r="J122" s="37" t="str">
        <f>E23</f>
        <v>Ing. J. Egermaier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IF(E20="","",E20)</f>
        <v>Vyplň údaj</v>
      </c>
      <c r="G123" s="41"/>
      <c r="H123" s="41"/>
      <c r="I123" s="33" t="s">
        <v>33</v>
      </c>
      <c r="J123" s="37" t="str">
        <f>E26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0"/>
      <c r="B125" s="201"/>
      <c r="C125" s="202" t="s">
        <v>175</v>
      </c>
      <c r="D125" s="203" t="s">
        <v>60</v>
      </c>
      <c r="E125" s="203" t="s">
        <v>56</v>
      </c>
      <c r="F125" s="203" t="s">
        <v>57</v>
      </c>
      <c r="G125" s="203" t="s">
        <v>176</v>
      </c>
      <c r="H125" s="203" t="s">
        <v>177</v>
      </c>
      <c r="I125" s="203" t="s">
        <v>178</v>
      </c>
      <c r="J125" s="203" t="s">
        <v>166</v>
      </c>
      <c r="K125" s="204" t="s">
        <v>179</v>
      </c>
      <c r="L125" s="205"/>
      <c r="M125" s="101" t="s">
        <v>1</v>
      </c>
      <c r="N125" s="102" t="s">
        <v>39</v>
      </c>
      <c r="O125" s="102" t="s">
        <v>180</v>
      </c>
      <c r="P125" s="102" t="s">
        <v>181</v>
      </c>
      <c r="Q125" s="102" t="s">
        <v>182</v>
      </c>
      <c r="R125" s="102" t="s">
        <v>183</v>
      </c>
      <c r="S125" s="102" t="s">
        <v>184</v>
      </c>
      <c r="T125" s="103" t="s">
        <v>185</v>
      </c>
      <c r="U125" s="200"/>
      <c r="V125" s="200"/>
      <c r="W125" s="200"/>
      <c r="X125" s="200"/>
      <c r="Y125" s="200"/>
      <c r="Z125" s="200"/>
      <c r="AA125" s="200"/>
      <c r="AB125" s="200"/>
      <c r="AC125" s="200"/>
      <c r="AD125" s="200"/>
      <c r="AE125" s="200"/>
    </row>
    <row r="126" s="2" customFormat="1" ht="22.8" customHeight="1">
      <c r="A126" s="39"/>
      <c r="B126" s="40"/>
      <c r="C126" s="108" t="s">
        <v>186</v>
      </c>
      <c r="D126" s="41"/>
      <c r="E126" s="41"/>
      <c r="F126" s="41"/>
      <c r="G126" s="41"/>
      <c r="H126" s="41"/>
      <c r="I126" s="41"/>
      <c r="J126" s="206">
        <f>BK126</f>
        <v>0</v>
      </c>
      <c r="K126" s="41"/>
      <c r="L126" s="45"/>
      <c r="M126" s="104"/>
      <c r="N126" s="207"/>
      <c r="O126" s="105"/>
      <c r="P126" s="208">
        <f>P127</f>
        <v>0</v>
      </c>
      <c r="Q126" s="105"/>
      <c r="R126" s="208">
        <f>R127</f>
        <v>90.287949999999995</v>
      </c>
      <c r="S126" s="105"/>
      <c r="T126" s="209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74</v>
      </c>
      <c r="AU126" s="18" t="s">
        <v>168</v>
      </c>
      <c r="BK126" s="210">
        <f>BK127</f>
        <v>0</v>
      </c>
    </row>
    <row r="127" s="12" customFormat="1" ht="25.92" customHeight="1">
      <c r="A127" s="12"/>
      <c r="B127" s="211"/>
      <c r="C127" s="212"/>
      <c r="D127" s="213" t="s">
        <v>74</v>
      </c>
      <c r="E127" s="214" t="s">
        <v>187</v>
      </c>
      <c r="F127" s="214" t="s">
        <v>188</v>
      </c>
      <c r="G127" s="212"/>
      <c r="H127" s="212"/>
      <c r="I127" s="215"/>
      <c r="J127" s="216">
        <f>BK127</f>
        <v>0</v>
      </c>
      <c r="K127" s="212"/>
      <c r="L127" s="217"/>
      <c r="M127" s="218"/>
      <c r="N127" s="219"/>
      <c r="O127" s="219"/>
      <c r="P127" s="220">
        <f>P128+P167+P171+P186+P207</f>
        <v>0</v>
      </c>
      <c r="Q127" s="219"/>
      <c r="R127" s="220">
        <f>R128+R167+R171+R186+R207</f>
        <v>90.287949999999995</v>
      </c>
      <c r="S127" s="219"/>
      <c r="T127" s="221">
        <f>T128+T167+T171+T186+T207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2" t="s">
        <v>82</v>
      </c>
      <c r="AT127" s="223" t="s">
        <v>74</v>
      </c>
      <c r="AU127" s="223" t="s">
        <v>75</v>
      </c>
      <c r="AY127" s="222" t="s">
        <v>189</v>
      </c>
      <c r="BK127" s="224">
        <f>BK128+BK167+BK171+BK186+BK207</f>
        <v>0</v>
      </c>
    </row>
    <row r="128" s="12" customFormat="1" ht="22.8" customHeight="1">
      <c r="A128" s="12"/>
      <c r="B128" s="211"/>
      <c r="C128" s="212"/>
      <c r="D128" s="213" t="s">
        <v>74</v>
      </c>
      <c r="E128" s="225" t="s">
        <v>82</v>
      </c>
      <c r="F128" s="225" t="s">
        <v>190</v>
      </c>
      <c r="G128" s="212"/>
      <c r="H128" s="212"/>
      <c r="I128" s="215"/>
      <c r="J128" s="226">
        <f>BK128</f>
        <v>0</v>
      </c>
      <c r="K128" s="212"/>
      <c r="L128" s="217"/>
      <c r="M128" s="218"/>
      <c r="N128" s="219"/>
      <c r="O128" s="219"/>
      <c r="P128" s="220">
        <f>SUM(P129:P166)</f>
        <v>0</v>
      </c>
      <c r="Q128" s="219"/>
      <c r="R128" s="220">
        <f>SUM(R129:R166)</f>
        <v>0</v>
      </c>
      <c r="S128" s="219"/>
      <c r="T128" s="221">
        <f>SUM(T129:T166)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2" t="s">
        <v>82</v>
      </c>
      <c r="AT128" s="223" t="s">
        <v>74</v>
      </c>
      <c r="AU128" s="223" t="s">
        <v>82</v>
      </c>
      <c r="AY128" s="222" t="s">
        <v>189</v>
      </c>
      <c r="BK128" s="224">
        <f>SUM(BK129:BK166)</f>
        <v>0</v>
      </c>
    </row>
    <row r="129" s="2" customFormat="1" ht="24.15" customHeight="1">
      <c r="A129" s="39"/>
      <c r="B129" s="40"/>
      <c r="C129" s="227" t="s">
        <v>82</v>
      </c>
      <c r="D129" s="227" t="s">
        <v>191</v>
      </c>
      <c r="E129" s="228" t="s">
        <v>192</v>
      </c>
      <c r="F129" s="229" t="s">
        <v>193</v>
      </c>
      <c r="G129" s="230" t="s">
        <v>194</v>
      </c>
      <c r="H129" s="231">
        <v>120</v>
      </c>
      <c r="I129" s="232"/>
      <c r="J129" s="231">
        <f>ROUND(I129*H129,2)</f>
        <v>0</v>
      </c>
      <c r="K129" s="229" t="s">
        <v>195</v>
      </c>
      <c r="L129" s="45"/>
      <c r="M129" s="233" t="s">
        <v>1</v>
      </c>
      <c r="N129" s="234" t="s">
        <v>40</v>
      </c>
      <c r="O129" s="92"/>
      <c r="P129" s="235">
        <f>O129*H129</f>
        <v>0</v>
      </c>
      <c r="Q129" s="235">
        <v>0</v>
      </c>
      <c r="R129" s="235">
        <f>Q129*H129</f>
        <v>0</v>
      </c>
      <c r="S129" s="235">
        <v>0</v>
      </c>
      <c r="T129" s="236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7" t="s">
        <v>196</v>
      </c>
      <c r="AT129" s="237" t="s">
        <v>191</v>
      </c>
      <c r="AU129" s="237" t="s">
        <v>84</v>
      </c>
      <c r="AY129" s="18" t="s">
        <v>189</v>
      </c>
      <c r="BE129" s="238">
        <f>IF(N129="základní",J129,0)</f>
        <v>0</v>
      </c>
      <c r="BF129" s="238">
        <f>IF(N129="snížená",J129,0)</f>
        <v>0</v>
      </c>
      <c r="BG129" s="238">
        <f>IF(N129="zákl. přenesená",J129,0)</f>
        <v>0</v>
      </c>
      <c r="BH129" s="238">
        <f>IF(N129="sníž. přenesená",J129,0)</f>
        <v>0</v>
      </c>
      <c r="BI129" s="238">
        <f>IF(N129="nulová",J129,0)</f>
        <v>0</v>
      </c>
      <c r="BJ129" s="18" t="s">
        <v>82</v>
      </c>
      <c r="BK129" s="238">
        <f>ROUND(I129*H129,2)</f>
        <v>0</v>
      </c>
      <c r="BL129" s="18" t="s">
        <v>196</v>
      </c>
      <c r="BM129" s="237" t="s">
        <v>966</v>
      </c>
    </row>
    <row r="130" s="13" customFormat="1">
      <c r="A130" s="13"/>
      <c r="B130" s="239"/>
      <c r="C130" s="240"/>
      <c r="D130" s="241" t="s">
        <v>198</v>
      </c>
      <c r="E130" s="242" t="s">
        <v>1</v>
      </c>
      <c r="F130" s="243" t="s">
        <v>880</v>
      </c>
      <c r="G130" s="240"/>
      <c r="H130" s="244">
        <v>120</v>
      </c>
      <c r="I130" s="245"/>
      <c r="J130" s="240"/>
      <c r="K130" s="240"/>
      <c r="L130" s="246"/>
      <c r="M130" s="247"/>
      <c r="N130" s="248"/>
      <c r="O130" s="248"/>
      <c r="P130" s="248"/>
      <c r="Q130" s="248"/>
      <c r="R130" s="248"/>
      <c r="S130" s="248"/>
      <c r="T130" s="249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0" t="s">
        <v>198</v>
      </c>
      <c r="AU130" s="250" t="s">
        <v>84</v>
      </c>
      <c r="AV130" s="13" t="s">
        <v>84</v>
      </c>
      <c r="AW130" s="13" t="s">
        <v>32</v>
      </c>
      <c r="AX130" s="13" t="s">
        <v>82</v>
      </c>
      <c r="AY130" s="250" t="s">
        <v>189</v>
      </c>
    </row>
    <row r="131" s="2" customFormat="1" ht="24.15" customHeight="1">
      <c r="A131" s="39"/>
      <c r="B131" s="40"/>
      <c r="C131" s="227" t="s">
        <v>84</v>
      </c>
      <c r="D131" s="227" t="s">
        <v>191</v>
      </c>
      <c r="E131" s="228" t="s">
        <v>967</v>
      </c>
      <c r="F131" s="229" t="s">
        <v>968</v>
      </c>
      <c r="G131" s="230" t="s">
        <v>969</v>
      </c>
      <c r="H131" s="231">
        <v>60</v>
      </c>
      <c r="I131" s="232"/>
      <c r="J131" s="231">
        <f>ROUND(I131*H131,2)</f>
        <v>0</v>
      </c>
      <c r="K131" s="229" t="s">
        <v>195</v>
      </c>
      <c r="L131" s="45"/>
      <c r="M131" s="233" t="s">
        <v>1</v>
      </c>
      <c r="N131" s="234" t="s">
        <v>40</v>
      </c>
      <c r="O131" s="92"/>
      <c r="P131" s="235">
        <f>O131*H131</f>
        <v>0</v>
      </c>
      <c r="Q131" s="235">
        <v>0</v>
      </c>
      <c r="R131" s="235">
        <f>Q131*H131</f>
        <v>0</v>
      </c>
      <c r="S131" s="235">
        <v>0</v>
      </c>
      <c r="T131" s="236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7" t="s">
        <v>196</v>
      </c>
      <c r="AT131" s="237" t="s">
        <v>191</v>
      </c>
      <c r="AU131" s="237" t="s">
        <v>84</v>
      </c>
      <c r="AY131" s="18" t="s">
        <v>189</v>
      </c>
      <c r="BE131" s="238">
        <f>IF(N131="základní",J131,0)</f>
        <v>0</v>
      </c>
      <c r="BF131" s="238">
        <f>IF(N131="snížená",J131,0)</f>
        <v>0</v>
      </c>
      <c r="BG131" s="238">
        <f>IF(N131="zákl. přenesená",J131,0)</f>
        <v>0</v>
      </c>
      <c r="BH131" s="238">
        <f>IF(N131="sníž. přenesená",J131,0)</f>
        <v>0</v>
      </c>
      <c r="BI131" s="238">
        <f>IF(N131="nulová",J131,0)</f>
        <v>0</v>
      </c>
      <c r="BJ131" s="18" t="s">
        <v>82</v>
      </c>
      <c r="BK131" s="238">
        <f>ROUND(I131*H131,2)</f>
        <v>0</v>
      </c>
      <c r="BL131" s="18" t="s">
        <v>196</v>
      </c>
      <c r="BM131" s="237" t="s">
        <v>970</v>
      </c>
    </row>
    <row r="132" s="13" customFormat="1">
      <c r="A132" s="13"/>
      <c r="B132" s="239"/>
      <c r="C132" s="240"/>
      <c r="D132" s="241" t="s">
        <v>198</v>
      </c>
      <c r="E132" s="242" t="s">
        <v>1</v>
      </c>
      <c r="F132" s="243" t="s">
        <v>971</v>
      </c>
      <c r="G132" s="240"/>
      <c r="H132" s="244">
        <v>60</v>
      </c>
      <c r="I132" s="245"/>
      <c r="J132" s="240"/>
      <c r="K132" s="240"/>
      <c r="L132" s="246"/>
      <c r="M132" s="247"/>
      <c r="N132" s="248"/>
      <c r="O132" s="248"/>
      <c r="P132" s="248"/>
      <c r="Q132" s="248"/>
      <c r="R132" s="248"/>
      <c r="S132" s="248"/>
      <c r="T132" s="249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0" t="s">
        <v>198</v>
      </c>
      <c r="AU132" s="250" t="s">
        <v>84</v>
      </c>
      <c r="AV132" s="13" t="s">
        <v>84</v>
      </c>
      <c r="AW132" s="13" t="s">
        <v>32</v>
      </c>
      <c r="AX132" s="13" t="s">
        <v>82</v>
      </c>
      <c r="AY132" s="250" t="s">
        <v>189</v>
      </c>
    </row>
    <row r="133" s="2" customFormat="1" ht="33" customHeight="1">
      <c r="A133" s="39"/>
      <c r="B133" s="40"/>
      <c r="C133" s="227" t="s">
        <v>212</v>
      </c>
      <c r="D133" s="227" t="s">
        <v>191</v>
      </c>
      <c r="E133" s="228" t="s">
        <v>972</v>
      </c>
      <c r="F133" s="229" t="s">
        <v>973</v>
      </c>
      <c r="G133" s="230" t="s">
        <v>202</v>
      </c>
      <c r="H133" s="231">
        <v>466.60000000000002</v>
      </c>
      <c r="I133" s="232"/>
      <c r="J133" s="231">
        <f>ROUND(I133*H133,2)</f>
        <v>0</v>
      </c>
      <c r="K133" s="229" t="s">
        <v>195</v>
      </c>
      <c r="L133" s="45"/>
      <c r="M133" s="233" t="s">
        <v>1</v>
      </c>
      <c r="N133" s="234" t="s">
        <v>40</v>
      </c>
      <c r="O133" s="92"/>
      <c r="P133" s="235">
        <f>O133*H133</f>
        <v>0</v>
      </c>
      <c r="Q133" s="235">
        <v>0</v>
      </c>
      <c r="R133" s="235">
        <f>Q133*H133</f>
        <v>0</v>
      </c>
      <c r="S133" s="235">
        <v>0</v>
      </c>
      <c r="T133" s="236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7" t="s">
        <v>196</v>
      </c>
      <c r="AT133" s="237" t="s">
        <v>191</v>
      </c>
      <c r="AU133" s="237" t="s">
        <v>84</v>
      </c>
      <c r="AY133" s="18" t="s">
        <v>189</v>
      </c>
      <c r="BE133" s="238">
        <f>IF(N133="základní",J133,0)</f>
        <v>0</v>
      </c>
      <c r="BF133" s="238">
        <f>IF(N133="snížená",J133,0)</f>
        <v>0</v>
      </c>
      <c r="BG133" s="238">
        <f>IF(N133="zákl. přenesená",J133,0)</f>
        <v>0</v>
      </c>
      <c r="BH133" s="238">
        <f>IF(N133="sníž. přenesená",J133,0)</f>
        <v>0</v>
      </c>
      <c r="BI133" s="238">
        <f>IF(N133="nulová",J133,0)</f>
        <v>0</v>
      </c>
      <c r="BJ133" s="18" t="s">
        <v>82</v>
      </c>
      <c r="BK133" s="238">
        <f>ROUND(I133*H133,2)</f>
        <v>0</v>
      </c>
      <c r="BL133" s="18" t="s">
        <v>196</v>
      </c>
      <c r="BM133" s="237" t="s">
        <v>974</v>
      </c>
    </row>
    <row r="134" s="14" customFormat="1">
      <c r="A134" s="14"/>
      <c r="B134" s="251"/>
      <c r="C134" s="252"/>
      <c r="D134" s="241" t="s">
        <v>198</v>
      </c>
      <c r="E134" s="253" t="s">
        <v>1</v>
      </c>
      <c r="F134" s="254" t="s">
        <v>975</v>
      </c>
      <c r="G134" s="252"/>
      <c r="H134" s="253" t="s">
        <v>1</v>
      </c>
      <c r="I134" s="255"/>
      <c r="J134" s="252"/>
      <c r="K134" s="252"/>
      <c r="L134" s="256"/>
      <c r="M134" s="257"/>
      <c r="N134" s="258"/>
      <c r="O134" s="258"/>
      <c r="P134" s="258"/>
      <c r="Q134" s="258"/>
      <c r="R134" s="258"/>
      <c r="S134" s="258"/>
      <c r="T134" s="259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60" t="s">
        <v>198</v>
      </c>
      <c r="AU134" s="260" t="s">
        <v>84</v>
      </c>
      <c r="AV134" s="14" t="s">
        <v>82</v>
      </c>
      <c r="AW134" s="14" t="s">
        <v>32</v>
      </c>
      <c r="AX134" s="14" t="s">
        <v>75</v>
      </c>
      <c r="AY134" s="260" t="s">
        <v>189</v>
      </c>
    </row>
    <row r="135" s="13" customFormat="1">
      <c r="A135" s="13"/>
      <c r="B135" s="239"/>
      <c r="C135" s="240"/>
      <c r="D135" s="241" t="s">
        <v>198</v>
      </c>
      <c r="E135" s="242" t="s">
        <v>1</v>
      </c>
      <c r="F135" s="243" t="s">
        <v>976</v>
      </c>
      <c r="G135" s="240"/>
      <c r="H135" s="244">
        <v>42</v>
      </c>
      <c r="I135" s="245"/>
      <c r="J135" s="240"/>
      <c r="K135" s="240"/>
      <c r="L135" s="246"/>
      <c r="M135" s="247"/>
      <c r="N135" s="248"/>
      <c r="O135" s="248"/>
      <c r="P135" s="248"/>
      <c r="Q135" s="248"/>
      <c r="R135" s="248"/>
      <c r="S135" s="248"/>
      <c r="T135" s="249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0" t="s">
        <v>198</v>
      </c>
      <c r="AU135" s="250" t="s">
        <v>84</v>
      </c>
      <c r="AV135" s="13" t="s">
        <v>84</v>
      </c>
      <c r="AW135" s="13" t="s">
        <v>32</v>
      </c>
      <c r="AX135" s="13" t="s">
        <v>75</v>
      </c>
      <c r="AY135" s="250" t="s">
        <v>189</v>
      </c>
    </row>
    <row r="136" s="13" customFormat="1">
      <c r="A136" s="13"/>
      <c r="B136" s="239"/>
      <c r="C136" s="240"/>
      <c r="D136" s="241" t="s">
        <v>198</v>
      </c>
      <c r="E136" s="242" t="s">
        <v>1</v>
      </c>
      <c r="F136" s="243" t="s">
        <v>977</v>
      </c>
      <c r="G136" s="240"/>
      <c r="H136" s="244">
        <v>416.30000000000001</v>
      </c>
      <c r="I136" s="245"/>
      <c r="J136" s="240"/>
      <c r="K136" s="240"/>
      <c r="L136" s="246"/>
      <c r="M136" s="247"/>
      <c r="N136" s="248"/>
      <c r="O136" s="248"/>
      <c r="P136" s="248"/>
      <c r="Q136" s="248"/>
      <c r="R136" s="248"/>
      <c r="S136" s="248"/>
      <c r="T136" s="249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0" t="s">
        <v>198</v>
      </c>
      <c r="AU136" s="250" t="s">
        <v>84</v>
      </c>
      <c r="AV136" s="13" t="s">
        <v>84</v>
      </c>
      <c r="AW136" s="13" t="s">
        <v>32</v>
      </c>
      <c r="AX136" s="13" t="s">
        <v>75</v>
      </c>
      <c r="AY136" s="250" t="s">
        <v>189</v>
      </c>
    </row>
    <row r="137" s="13" customFormat="1">
      <c r="A137" s="13"/>
      <c r="B137" s="239"/>
      <c r="C137" s="240"/>
      <c r="D137" s="241" t="s">
        <v>198</v>
      </c>
      <c r="E137" s="242" t="s">
        <v>1</v>
      </c>
      <c r="F137" s="243" t="s">
        <v>978</v>
      </c>
      <c r="G137" s="240"/>
      <c r="H137" s="244">
        <v>7.2999999999999998</v>
      </c>
      <c r="I137" s="245"/>
      <c r="J137" s="240"/>
      <c r="K137" s="240"/>
      <c r="L137" s="246"/>
      <c r="M137" s="247"/>
      <c r="N137" s="248"/>
      <c r="O137" s="248"/>
      <c r="P137" s="248"/>
      <c r="Q137" s="248"/>
      <c r="R137" s="248"/>
      <c r="S137" s="248"/>
      <c r="T137" s="249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0" t="s">
        <v>198</v>
      </c>
      <c r="AU137" s="250" t="s">
        <v>84</v>
      </c>
      <c r="AV137" s="13" t="s">
        <v>84</v>
      </c>
      <c r="AW137" s="13" t="s">
        <v>32</v>
      </c>
      <c r="AX137" s="13" t="s">
        <v>75</v>
      </c>
      <c r="AY137" s="250" t="s">
        <v>189</v>
      </c>
    </row>
    <row r="138" s="13" customFormat="1">
      <c r="A138" s="13"/>
      <c r="B138" s="239"/>
      <c r="C138" s="240"/>
      <c r="D138" s="241" t="s">
        <v>198</v>
      </c>
      <c r="E138" s="242" t="s">
        <v>1</v>
      </c>
      <c r="F138" s="243" t="s">
        <v>979</v>
      </c>
      <c r="G138" s="240"/>
      <c r="H138" s="244">
        <v>1</v>
      </c>
      <c r="I138" s="245"/>
      <c r="J138" s="240"/>
      <c r="K138" s="240"/>
      <c r="L138" s="246"/>
      <c r="M138" s="247"/>
      <c r="N138" s="248"/>
      <c r="O138" s="248"/>
      <c r="P138" s="248"/>
      <c r="Q138" s="248"/>
      <c r="R138" s="248"/>
      <c r="S138" s="248"/>
      <c r="T138" s="249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0" t="s">
        <v>198</v>
      </c>
      <c r="AU138" s="250" t="s">
        <v>84</v>
      </c>
      <c r="AV138" s="13" t="s">
        <v>84</v>
      </c>
      <c r="AW138" s="13" t="s">
        <v>32</v>
      </c>
      <c r="AX138" s="13" t="s">
        <v>75</v>
      </c>
      <c r="AY138" s="250" t="s">
        <v>189</v>
      </c>
    </row>
    <row r="139" s="15" customFormat="1">
      <c r="A139" s="15"/>
      <c r="B139" s="261"/>
      <c r="C139" s="262"/>
      <c r="D139" s="241" t="s">
        <v>198</v>
      </c>
      <c r="E139" s="263" t="s">
        <v>1</v>
      </c>
      <c r="F139" s="264" t="s">
        <v>211</v>
      </c>
      <c r="G139" s="262"/>
      <c r="H139" s="265">
        <v>466.60000000000002</v>
      </c>
      <c r="I139" s="266"/>
      <c r="J139" s="262"/>
      <c r="K139" s="262"/>
      <c r="L139" s="267"/>
      <c r="M139" s="268"/>
      <c r="N139" s="269"/>
      <c r="O139" s="269"/>
      <c r="P139" s="269"/>
      <c r="Q139" s="269"/>
      <c r="R139" s="269"/>
      <c r="S139" s="269"/>
      <c r="T139" s="270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71" t="s">
        <v>198</v>
      </c>
      <c r="AU139" s="271" t="s">
        <v>84</v>
      </c>
      <c r="AV139" s="15" t="s">
        <v>196</v>
      </c>
      <c r="AW139" s="15" t="s">
        <v>32</v>
      </c>
      <c r="AX139" s="15" t="s">
        <v>82</v>
      </c>
      <c r="AY139" s="271" t="s">
        <v>189</v>
      </c>
    </row>
    <row r="140" s="2" customFormat="1" ht="24.15" customHeight="1">
      <c r="A140" s="39"/>
      <c r="B140" s="40"/>
      <c r="C140" s="227" t="s">
        <v>196</v>
      </c>
      <c r="D140" s="227" t="s">
        <v>191</v>
      </c>
      <c r="E140" s="228" t="s">
        <v>980</v>
      </c>
      <c r="F140" s="229" t="s">
        <v>981</v>
      </c>
      <c r="G140" s="230" t="s">
        <v>202</v>
      </c>
      <c r="H140" s="231">
        <v>212.40000000000001</v>
      </c>
      <c r="I140" s="232"/>
      <c r="J140" s="231">
        <f>ROUND(I140*H140,2)</f>
        <v>0</v>
      </c>
      <c r="K140" s="229" t="s">
        <v>195</v>
      </c>
      <c r="L140" s="45"/>
      <c r="M140" s="233" t="s">
        <v>1</v>
      </c>
      <c r="N140" s="234" t="s">
        <v>40</v>
      </c>
      <c r="O140" s="92"/>
      <c r="P140" s="235">
        <f>O140*H140</f>
        <v>0</v>
      </c>
      <c r="Q140" s="235">
        <v>0</v>
      </c>
      <c r="R140" s="235">
        <f>Q140*H140</f>
        <v>0</v>
      </c>
      <c r="S140" s="235">
        <v>0</v>
      </c>
      <c r="T140" s="236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7" t="s">
        <v>196</v>
      </c>
      <c r="AT140" s="237" t="s">
        <v>191</v>
      </c>
      <c r="AU140" s="237" t="s">
        <v>84</v>
      </c>
      <c r="AY140" s="18" t="s">
        <v>189</v>
      </c>
      <c r="BE140" s="238">
        <f>IF(N140="základní",J140,0)</f>
        <v>0</v>
      </c>
      <c r="BF140" s="238">
        <f>IF(N140="snížená",J140,0)</f>
        <v>0</v>
      </c>
      <c r="BG140" s="238">
        <f>IF(N140="zákl. přenesená",J140,0)</f>
        <v>0</v>
      </c>
      <c r="BH140" s="238">
        <f>IF(N140="sníž. přenesená",J140,0)</f>
        <v>0</v>
      </c>
      <c r="BI140" s="238">
        <f>IF(N140="nulová",J140,0)</f>
        <v>0</v>
      </c>
      <c r="BJ140" s="18" t="s">
        <v>82</v>
      </c>
      <c r="BK140" s="238">
        <f>ROUND(I140*H140,2)</f>
        <v>0</v>
      </c>
      <c r="BL140" s="18" t="s">
        <v>196</v>
      </c>
      <c r="BM140" s="237" t="s">
        <v>982</v>
      </c>
    </row>
    <row r="141" s="14" customFormat="1">
      <c r="A141" s="14"/>
      <c r="B141" s="251"/>
      <c r="C141" s="252"/>
      <c r="D141" s="241" t="s">
        <v>198</v>
      </c>
      <c r="E141" s="253" t="s">
        <v>1</v>
      </c>
      <c r="F141" s="254" t="s">
        <v>334</v>
      </c>
      <c r="G141" s="252"/>
      <c r="H141" s="253" t="s">
        <v>1</v>
      </c>
      <c r="I141" s="255"/>
      <c r="J141" s="252"/>
      <c r="K141" s="252"/>
      <c r="L141" s="256"/>
      <c r="M141" s="257"/>
      <c r="N141" s="258"/>
      <c r="O141" s="258"/>
      <c r="P141" s="258"/>
      <c r="Q141" s="258"/>
      <c r="R141" s="258"/>
      <c r="S141" s="258"/>
      <c r="T141" s="259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0" t="s">
        <v>198</v>
      </c>
      <c r="AU141" s="260" t="s">
        <v>84</v>
      </c>
      <c r="AV141" s="14" t="s">
        <v>82</v>
      </c>
      <c r="AW141" s="14" t="s">
        <v>32</v>
      </c>
      <c r="AX141" s="14" t="s">
        <v>75</v>
      </c>
      <c r="AY141" s="260" t="s">
        <v>189</v>
      </c>
    </row>
    <row r="142" s="13" customFormat="1">
      <c r="A142" s="13"/>
      <c r="B142" s="239"/>
      <c r="C142" s="240"/>
      <c r="D142" s="241" t="s">
        <v>198</v>
      </c>
      <c r="E142" s="242" t="s">
        <v>1</v>
      </c>
      <c r="F142" s="243" t="s">
        <v>983</v>
      </c>
      <c r="G142" s="240"/>
      <c r="H142" s="244">
        <v>466.60000000000002</v>
      </c>
      <c r="I142" s="245"/>
      <c r="J142" s="240"/>
      <c r="K142" s="240"/>
      <c r="L142" s="246"/>
      <c r="M142" s="247"/>
      <c r="N142" s="248"/>
      <c r="O142" s="248"/>
      <c r="P142" s="248"/>
      <c r="Q142" s="248"/>
      <c r="R142" s="248"/>
      <c r="S142" s="248"/>
      <c r="T142" s="249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0" t="s">
        <v>198</v>
      </c>
      <c r="AU142" s="250" t="s">
        <v>84</v>
      </c>
      <c r="AV142" s="13" t="s">
        <v>84</v>
      </c>
      <c r="AW142" s="13" t="s">
        <v>32</v>
      </c>
      <c r="AX142" s="13" t="s">
        <v>75</v>
      </c>
      <c r="AY142" s="250" t="s">
        <v>189</v>
      </c>
    </row>
    <row r="143" s="14" customFormat="1">
      <c r="A143" s="14"/>
      <c r="B143" s="251"/>
      <c r="C143" s="252"/>
      <c r="D143" s="241" t="s">
        <v>198</v>
      </c>
      <c r="E143" s="253" t="s">
        <v>1</v>
      </c>
      <c r="F143" s="254" t="s">
        <v>984</v>
      </c>
      <c r="G143" s="252"/>
      <c r="H143" s="253" t="s">
        <v>1</v>
      </c>
      <c r="I143" s="255"/>
      <c r="J143" s="252"/>
      <c r="K143" s="252"/>
      <c r="L143" s="256"/>
      <c r="M143" s="257"/>
      <c r="N143" s="258"/>
      <c r="O143" s="258"/>
      <c r="P143" s="258"/>
      <c r="Q143" s="258"/>
      <c r="R143" s="258"/>
      <c r="S143" s="258"/>
      <c r="T143" s="259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0" t="s">
        <v>198</v>
      </c>
      <c r="AU143" s="260" t="s">
        <v>84</v>
      </c>
      <c r="AV143" s="14" t="s">
        <v>82</v>
      </c>
      <c r="AW143" s="14" t="s">
        <v>32</v>
      </c>
      <c r="AX143" s="14" t="s">
        <v>75</v>
      </c>
      <c r="AY143" s="260" t="s">
        <v>189</v>
      </c>
    </row>
    <row r="144" s="13" customFormat="1">
      <c r="A144" s="13"/>
      <c r="B144" s="239"/>
      <c r="C144" s="240"/>
      <c r="D144" s="241" t="s">
        <v>198</v>
      </c>
      <c r="E144" s="242" t="s">
        <v>1</v>
      </c>
      <c r="F144" s="243" t="s">
        <v>985</v>
      </c>
      <c r="G144" s="240"/>
      <c r="H144" s="244">
        <v>-33.5</v>
      </c>
      <c r="I144" s="245"/>
      <c r="J144" s="240"/>
      <c r="K144" s="240"/>
      <c r="L144" s="246"/>
      <c r="M144" s="247"/>
      <c r="N144" s="248"/>
      <c r="O144" s="248"/>
      <c r="P144" s="248"/>
      <c r="Q144" s="248"/>
      <c r="R144" s="248"/>
      <c r="S144" s="248"/>
      <c r="T144" s="249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0" t="s">
        <v>198</v>
      </c>
      <c r="AU144" s="250" t="s">
        <v>84</v>
      </c>
      <c r="AV144" s="13" t="s">
        <v>84</v>
      </c>
      <c r="AW144" s="13" t="s">
        <v>32</v>
      </c>
      <c r="AX144" s="13" t="s">
        <v>75</v>
      </c>
      <c r="AY144" s="250" t="s">
        <v>189</v>
      </c>
    </row>
    <row r="145" s="14" customFormat="1">
      <c r="A145" s="14"/>
      <c r="B145" s="251"/>
      <c r="C145" s="252"/>
      <c r="D145" s="241" t="s">
        <v>198</v>
      </c>
      <c r="E145" s="253" t="s">
        <v>1</v>
      </c>
      <c r="F145" s="254" t="s">
        <v>986</v>
      </c>
      <c r="G145" s="252"/>
      <c r="H145" s="253" t="s">
        <v>1</v>
      </c>
      <c r="I145" s="255"/>
      <c r="J145" s="252"/>
      <c r="K145" s="252"/>
      <c r="L145" s="256"/>
      <c r="M145" s="257"/>
      <c r="N145" s="258"/>
      <c r="O145" s="258"/>
      <c r="P145" s="258"/>
      <c r="Q145" s="258"/>
      <c r="R145" s="258"/>
      <c r="S145" s="258"/>
      <c r="T145" s="259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0" t="s">
        <v>198</v>
      </c>
      <c r="AU145" s="260" t="s">
        <v>84</v>
      </c>
      <c r="AV145" s="14" t="s">
        <v>82</v>
      </c>
      <c r="AW145" s="14" t="s">
        <v>32</v>
      </c>
      <c r="AX145" s="14" t="s">
        <v>75</v>
      </c>
      <c r="AY145" s="260" t="s">
        <v>189</v>
      </c>
    </row>
    <row r="146" s="13" customFormat="1">
      <c r="A146" s="13"/>
      <c r="B146" s="239"/>
      <c r="C146" s="240"/>
      <c r="D146" s="241" t="s">
        <v>198</v>
      </c>
      <c r="E146" s="242" t="s">
        <v>1</v>
      </c>
      <c r="F146" s="243" t="s">
        <v>987</v>
      </c>
      <c r="G146" s="240"/>
      <c r="H146" s="244">
        <v>-213.40000000000001</v>
      </c>
      <c r="I146" s="245"/>
      <c r="J146" s="240"/>
      <c r="K146" s="240"/>
      <c r="L146" s="246"/>
      <c r="M146" s="247"/>
      <c r="N146" s="248"/>
      <c r="O146" s="248"/>
      <c r="P146" s="248"/>
      <c r="Q146" s="248"/>
      <c r="R146" s="248"/>
      <c r="S146" s="248"/>
      <c r="T146" s="249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0" t="s">
        <v>198</v>
      </c>
      <c r="AU146" s="250" t="s">
        <v>84</v>
      </c>
      <c r="AV146" s="13" t="s">
        <v>84</v>
      </c>
      <c r="AW146" s="13" t="s">
        <v>32</v>
      </c>
      <c r="AX146" s="13" t="s">
        <v>75</v>
      </c>
      <c r="AY146" s="250" t="s">
        <v>189</v>
      </c>
    </row>
    <row r="147" s="14" customFormat="1">
      <c r="A147" s="14"/>
      <c r="B147" s="251"/>
      <c r="C147" s="252"/>
      <c r="D147" s="241" t="s">
        <v>198</v>
      </c>
      <c r="E147" s="253" t="s">
        <v>1</v>
      </c>
      <c r="F147" s="254" t="s">
        <v>988</v>
      </c>
      <c r="G147" s="252"/>
      <c r="H147" s="253" t="s">
        <v>1</v>
      </c>
      <c r="I147" s="255"/>
      <c r="J147" s="252"/>
      <c r="K147" s="252"/>
      <c r="L147" s="256"/>
      <c r="M147" s="257"/>
      <c r="N147" s="258"/>
      <c r="O147" s="258"/>
      <c r="P147" s="258"/>
      <c r="Q147" s="258"/>
      <c r="R147" s="258"/>
      <c r="S147" s="258"/>
      <c r="T147" s="259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0" t="s">
        <v>198</v>
      </c>
      <c r="AU147" s="260" t="s">
        <v>84</v>
      </c>
      <c r="AV147" s="14" t="s">
        <v>82</v>
      </c>
      <c r="AW147" s="14" t="s">
        <v>32</v>
      </c>
      <c r="AX147" s="14" t="s">
        <v>75</v>
      </c>
      <c r="AY147" s="260" t="s">
        <v>189</v>
      </c>
    </row>
    <row r="148" s="13" customFormat="1">
      <c r="A148" s="13"/>
      <c r="B148" s="239"/>
      <c r="C148" s="240"/>
      <c r="D148" s="241" t="s">
        <v>198</v>
      </c>
      <c r="E148" s="242" t="s">
        <v>1</v>
      </c>
      <c r="F148" s="243" t="s">
        <v>989</v>
      </c>
      <c r="G148" s="240"/>
      <c r="H148" s="244">
        <v>-7.2999999999999998</v>
      </c>
      <c r="I148" s="245"/>
      <c r="J148" s="240"/>
      <c r="K148" s="240"/>
      <c r="L148" s="246"/>
      <c r="M148" s="247"/>
      <c r="N148" s="248"/>
      <c r="O148" s="248"/>
      <c r="P148" s="248"/>
      <c r="Q148" s="248"/>
      <c r="R148" s="248"/>
      <c r="S148" s="248"/>
      <c r="T148" s="249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0" t="s">
        <v>198</v>
      </c>
      <c r="AU148" s="250" t="s">
        <v>84</v>
      </c>
      <c r="AV148" s="13" t="s">
        <v>84</v>
      </c>
      <c r="AW148" s="13" t="s">
        <v>32</v>
      </c>
      <c r="AX148" s="13" t="s">
        <v>75</v>
      </c>
      <c r="AY148" s="250" t="s">
        <v>189</v>
      </c>
    </row>
    <row r="149" s="14" customFormat="1">
      <c r="A149" s="14"/>
      <c r="B149" s="251"/>
      <c r="C149" s="252"/>
      <c r="D149" s="241" t="s">
        <v>198</v>
      </c>
      <c r="E149" s="253" t="s">
        <v>1</v>
      </c>
      <c r="F149" s="254" t="s">
        <v>990</v>
      </c>
      <c r="G149" s="252"/>
      <c r="H149" s="253" t="s">
        <v>1</v>
      </c>
      <c r="I149" s="255"/>
      <c r="J149" s="252"/>
      <c r="K149" s="252"/>
      <c r="L149" s="256"/>
      <c r="M149" s="257"/>
      <c r="N149" s="258"/>
      <c r="O149" s="258"/>
      <c r="P149" s="258"/>
      <c r="Q149" s="258"/>
      <c r="R149" s="258"/>
      <c r="S149" s="258"/>
      <c r="T149" s="259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0" t="s">
        <v>198</v>
      </c>
      <c r="AU149" s="260" t="s">
        <v>84</v>
      </c>
      <c r="AV149" s="14" t="s">
        <v>82</v>
      </c>
      <c r="AW149" s="14" t="s">
        <v>32</v>
      </c>
      <c r="AX149" s="14" t="s">
        <v>75</v>
      </c>
      <c r="AY149" s="260" t="s">
        <v>189</v>
      </c>
    </row>
    <row r="150" s="15" customFormat="1">
      <c r="A150" s="15"/>
      <c r="B150" s="261"/>
      <c r="C150" s="262"/>
      <c r="D150" s="241" t="s">
        <v>198</v>
      </c>
      <c r="E150" s="263" t="s">
        <v>1</v>
      </c>
      <c r="F150" s="264" t="s">
        <v>211</v>
      </c>
      <c r="G150" s="262"/>
      <c r="H150" s="265">
        <v>212.40000000000001</v>
      </c>
      <c r="I150" s="266"/>
      <c r="J150" s="262"/>
      <c r="K150" s="262"/>
      <c r="L150" s="267"/>
      <c r="M150" s="268"/>
      <c r="N150" s="269"/>
      <c r="O150" s="269"/>
      <c r="P150" s="269"/>
      <c r="Q150" s="269"/>
      <c r="R150" s="269"/>
      <c r="S150" s="269"/>
      <c r="T150" s="270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71" t="s">
        <v>198</v>
      </c>
      <c r="AU150" s="271" t="s">
        <v>84</v>
      </c>
      <c r="AV150" s="15" t="s">
        <v>196</v>
      </c>
      <c r="AW150" s="15" t="s">
        <v>32</v>
      </c>
      <c r="AX150" s="15" t="s">
        <v>82</v>
      </c>
      <c r="AY150" s="271" t="s">
        <v>189</v>
      </c>
    </row>
    <row r="151" s="2" customFormat="1" ht="24.15" customHeight="1">
      <c r="A151" s="39"/>
      <c r="B151" s="40"/>
      <c r="C151" s="227" t="s">
        <v>230</v>
      </c>
      <c r="D151" s="227" t="s">
        <v>191</v>
      </c>
      <c r="E151" s="228" t="s">
        <v>225</v>
      </c>
      <c r="F151" s="229" t="s">
        <v>991</v>
      </c>
      <c r="G151" s="230" t="s">
        <v>202</v>
      </c>
      <c r="H151" s="231">
        <v>186.40000000000001</v>
      </c>
      <c r="I151" s="232"/>
      <c r="J151" s="231">
        <f>ROUND(I151*H151,2)</f>
        <v>0</v>
      </c>
      <c r="K151" s="229" t="s">
        <v>195</v>
      </c>
      <c r="L151" s="45"/>
      <c r="M151" s="233" t="s">
        <v>1</v>
      </c>
      <c r="N151" s="234" t="s">
        <v>40</v>
      </c>
      <c r="O151" s="92"/>
      <c r="P151" s="235">
        <f>O151*H151</f>
        <v>0</v>
      </c>
      <c r="Q151" s="235">
        <v>0</v>
      </c>
      <c r="R151" s="235">
        <f>Q151*H151</f>
        <v>0</v>
      </c>
      <c r="S151" s="235">
        <v>0</v>
      </c>
      <c r="T151" s="236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7" t="s">
        <v>196</v>
      </c>
      <c r="AT151" s="237" t="s">
        <v>191</v>
      </c>
      <c r="AU151" s="237" t="s">
        <v>84</v>
      </c>
      <c r="AY151" s="18" t="s">
        <v>189</v>
      </c>
      <c r="BE151" s="238">
        <f>IF(N151="základní",J151,0)</f>
        <v>0</v>
      </c>
      <c r="BF151" s="238">
        <f>IF(N151="snížená",J151,0)</f>
        <v>0</v>
      </c>
      <c r="BG151" s="238">
        <f>IF(N151="zákl. přenesená",J151,0)</f>
        <v>0</v>
      </c>
      <c r="BH151" s="238">
        <f>IF(N151="sníž. přenesená",J151,0)</f>
        <v>0</v>
      </c>
      <c r="BI151" s="238">
        <f>IF(N151="nulová",J151,0)</f>
        <v>0</v>
      </c>
      <c r="BJ151" s="18" t="s">
        <v>82</v>
      </c>
      <c r="BK151" s="238">
        <f>ROUND(I151*H151,2)</f>
        <v>0</v>
      </c>
      <c r="BL151" s="18" t="s">
        <v>196</v>
      </c>
      <c r="BM151" s="237" t="s">
        <v>992</v>
      </c>
    </row>
    <row r="152" s="13" customFormat="1">
      <c r="A152" s="13"/>
      <c r="B152" s="239"/>
      <c r="C152" s="240"/>
      <c r="D152" s="241" t="s">
        <v>198</v>
      </c>
      <c r="E152" s="242" t="s">
        <v>1</v>
      </c>
      <c r="F152" s="243" t="s">
        <v>993</v>
      </c>
      <c r="G152" s="240"/>
      <c r="H152" s="244">
        <v>213.40000000000001</v>
      </c>
      <c r="I152" s="245"/>
      <c r="J152" s="240"/>
      <c r="K152" s="240"/>
      <c r="L152" s="246"/>
      <c r="M152" s="247"/>
      <c r="N152" s="248"/>
      <c r="O152" s="248"/>
      <c r="P152" s="248"/>
      <c r="Q152" s="248"/>
      <c r="R152" s="248"/>
      <c r="S152" s="248"/>
      <c r="T152" s="249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0" t="s">
        <v>198</v>
      </c>
      <c r="AU152" s="250" t="s">
        <v>84</v>
      </c>
      <c r="AV152" s="13" t="s">
        <v>84</v>
      </c>
      <c r="AW152" s="13" t="s">
        <v>32</v>
      </c>
      <c r="AX152" s="13" t="s">
        <v>75</v>
      </c>
      <c r="AY152" s="250" t="s">
        <v>189</v>
      </c>
    </row>
    <row r="153" s="14" customFormat="1">
      <c r="A153" s="14"/>
      <c r="B153" s="251"/>
      <c r="C153" s="252"/>
      <c r="D153" s="241" t="s">
        <v>198</v>
      </c>
      <c r="E153" s="253" t="s">
        <v>1</v>
      </c>
      <c r="F153" s="254" t="s">
        <v>994</v>
      </c>
      <c r="G153" s="252"/>
      <c r="H153" s="253" t="s">
        <v>1</v>
      </c>
      <c r="I153" s="255"/>
      <c r="J153" s="252"/>
      <c r="K153" s="252"/>
      <c r="L153" s="256"/>
      <c r="M153" s="257"/>
      <c r="N153" s="258"/>
      <c r="O153" s="258"/>
      <c r="P153" s="258"/>
      <c r="Q153" s="258"/>
      <c r="R153" s="258"/>
      <c r="S153" s="258"/>
      <c r="T153" s="259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0" t="s">
        <v>198</v>
      </c>
      <c r="AU153" s="260" t="s">
        <v>84</v>
      </c>
      <c r="AV153" s="14" t="s">
        <v>82</v>
      </c>
      <c r="AW153" s="14" t="s">
        <v>32</v>
      </c>
      <c r="AX153" s="14" t="s">
        <v>75</v>
      </c>
      <c r="AY153" s="260" t="s">
        <v>189</v>
      </c>
    </row>
    <row r="154" s="13" customFormat="1">
      <c r="A154" s="13"/>
      <c r="B154" s="239"/>
      <c r="C154" s="240"/>
      <c r="D154" s="241" t="s">
        <v>198</v>
      </c>
      <c r="E154" s="242" t="s">
        <v>1</v>
      </c>
      <c r="F154" s="243" t="s">
        <v>995</v>
      </c>
      <c r="G154" s="240"/>
      <c r="H154" s="244">
        <v>-27</v>
      </c>
      <c r="I154" s="245"/>
      <c r="J154" s="240"/>
      <c r="K154" s="240"/>
      <c r="L154" s="246"/>
      <c r="M154" s="247"/>
      <c r="N154" s="248"/>
      <c r="O154" s="248"/>
      <c r="P154" s="248"/>
      <c r="Q154" s="248"/>
      <c r="R154" s="248"/>
      <c r="S154" s="248"/>
      <c r="T154" s="249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0" t="s">
        <v>198</v>
      </c>
      <c r="AU154" s="250" t="s">
        <v>84</v>
      </c>
      <c r="AV154" s="13" t="s">
        <v>84</v>
      </c>
      <c r="AW154" s="13" t="s">
        <v>32</v>
      </c>
      <c r="AX154" s="13" t="s">
        <v>75</v>
      </c>
      <c r="AY154" s="250" t="s">
        <v>189</v>
      </c>
    </row>
    <row r="155" s="15" customFormat="1">
      <c r="A155" s="15"/>
      <c r="B155" s="261"/>
      <c r="C155" s="262"/>
      <c r="D155" s="241" t="s">
        <v>198</v>
      </c>
      <c r="E155" s="263" t="s">
        <v>1</v>
      </c>
      <c r="F155" s="264" t="s">
        <v>211</v>
      </c>
      <c r="G155" s="262"/>
      <c r="H155" s="265">
        <v>186.40000000000001</v>
      </c>
      <c r="I155" s="266"/>
      <c r="J155" s="262"/>
      <c r="K155" s="262"/>
      <c r="L155" s="267"/>
      <c r="M155" s="268"/>
      <c r="N155" s="269"/>
      <c r="O155" s="269"/>
      <c r="P155" s="269"/>
      <c r="Q155" s="269"/>
      <c r="R155" s="269"/>
      <c r="S155" s="269"/>
      <c r="T155" s="270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71" t="s">
        <v>198</v>
      </c>
      <c r="AU155" s="271" t="s">
        <v>84</v>
      </c>
      <c r="AV155" s="15" t="s">
        <v>196</v>
      </c>
      <c r="AW155" s="15" t="s">
        <v>32</v>
      </c>
      <c r="AX155" s="15" t="s">
        <v>82</v>
      </c>
      <c r="AY155" s="271" t="s">
        <v>189</v>
      </c>
    </row>
    <row r="156" s="2" customFormat="1" ht="16.5" customHeight="1">
      <c r="A156" s="39"/>
      <c r="B156" s="40"/>
      <c r="C156" s="283" t="s">
        <v>239</v>
      </c>
      <c r="D156" s="283" t="s">
        <v>231</v>
      </c>
      <c r="E156" s="284" t="s">
        <v>996</v>
      </c>
      <c r="F156" s="285" t="s">
        <v>997</v>
      </c>
      <c r="G156" s="286" t="s">
        <v>234</v>
      </c>
      <c r="H156" s="287">
        <v>354.19999999999999</v>
      </c>
      <c r="I156" s="288"/>
      <c r="J156" s="287">
        <f>ROUND(I156*H156,2)</f>
        <v>0</v>
      </c>
      <c r="K156" s="285" t="s">
        <v>195</v>
      </c>
      <c r="L156" s="289"/>
      <c r="M156" s="290" t="s">
        <v>1</v>
      </c>
      <c r="N156" s="291" t="s">
        <v>40</v>
      </c>
      <c r="O156" s="92"/>
      <c r="P156" s="235">
        <f>O156*H156</f>
        <v>0</v>
      </c>
      <c r="Q156" s="235">
        <v>0</v>
      </c>
      <c r="R156" s="235">
        <f>Q156*H156</f>
        <v>0</v>
      </c>
      <c r="S156" s="235">
        <v>0</v>
      </c>
      <c r="T156" s="236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7" t="s">
        <v>235</v>
      </c>
      <c r="AT156" s="237" t="s">
        <v>231</v>
      </c>
      <c r="AU156" s="237" t="s">
        <v>84</v>
      </c>
      <c r="AY156" s="18" t="s">
        <v>189</v>
      </c>
      <c r="BE156" s="238">
        <f>IF(N156="základní",J156,0)</f>
        <v>0</v>
      </c>
      <c r="BF156" s="238">
        <f>IF(N156="snížená",J156,0)</f>
        <v>0</v>
      </c>
      <c r="BG156" s="238">
        <f>IF(N156="zákl. přenesená",J156,0)</f>
        <v>0</v>
      </c>
      <c r="BH156" s="238">
        <f>IF(N156="sníž. přenesená",J156,0)</f>
        <v>0</v>
      </c>
      <c r="BI156" s="238">
        <f>IF(N156="nulová",J156,0)</f>
        <v>0</v>
      </c>
      <c r="BJ156" s="18" t="s">
        <v>82</v>
      </c>
      <c r="BK156" s="238">
        <f>ROUND(I156*H156,2)</f>
        <v>0</v>
      </c>
      <c r="BL156" s="18" t="s">
        <v>196</v>
      </c>
      <c r="BM156" s="237" t="s">
        <v>998</v>
      </c>
    </row>
    <row r="157" s="13" customFormat="1">
      <c r="A157" s="13"/>
      <c r="B157" s="239"/>
      <c r="C157" s="240"/>
      <c r="D157" s="241" t="s">
        <v>198</v>
      </c>
      <c r="E157" s="242" t="s">
        <v>1</v>
      </c>
      <c r="F157" s="243" t="s">
        <v>999</v>
      </c>
      <c r="G157" s="240"/>
      <c r="H157" s="244">
        <v>354.19999999999999</v>
      </c>
      <c r="I157" s="245"/>
      <c r="J157" s="240"/>
      <c r="K157" s="240"/>
      <c r="L157" s="246"/>
      <c r="M157" s="247"/>
      <c r="N157" s="248"/>
      <c r="O157" s="248"/>
      <c r="P157" s="248"/>
      <c r="Q157" s="248"/>
      <c r="R157" s="248"/>
      <c r="S157" s="248"/>
      <c r="T157" s="249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0" t="s">
        <v>198</v>
      </c>
      <c r="AU157" s="250" t="s">
        <v>84</v>
      </c>
      <c r="AV157" s="13" t="s">
        <v>84</v>
      </c>
      <c r="AW157" s="13" t="s">
        <v>32</v>
      </c>
      <c r="AX157" s="13" t="s">
        <v>82</v>
      </c>
      <c r="AY157" s="250" t="s">
        <v>189</v>
      </c>
    </row>
    <row r="158" s="2" customFormat="1" ht="37.8" customHeight="1">
      <c r="A158" s="39"/>
      <c r="B158" s="40"/>
      <c r="C158" s="227" t="s">
        <v>245</v>
      </c>
      <c r="D158" s="227" t="s">
        <v>191</v>
      </c>
      <c r="E158" s="228" t="s">
        <v>323</v>
      </c>
      <c r="F158" s="229" t="s">
        <v>324</v>
      </c>
      <c r="G158" s="230" t="s">
        <v>202</v>
      </c>
      <c r="H158" s="231">
        <v>254.19999999999999</v>
      </c>
      <c r="I158" s="232"/>
      <c r="J158" s="231">
        <f>ROUND(I158*H158,2)</f>
        <v>0</v>
      </c>
      <c r="K158" s="229" t="s">
        <v>195</v>
      </c>
      <c r="L158" s="45"/>
      <c r="M158" s="233" t="s">
        <v>1</v>
      </c>
      <c r="N158" s="234" t="s">
        <v>40</v>
      </c>
      <c r="O158" s="92"/>
      <c r="P158" s="235">
        <f>O158*H158</f>
        <v>0</v>
      </c>
      <c r="Q158" s="235">
        <v>0</v>
      </c>
      <c r="R158" s="235">
        <f>Q158*H158</f>
        <v>0</v>
      </c>
      <c r="S158" s="235">
        <v>0</v>
      </c>
      <c r="T158" s="236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7" t="s">
        <v>196</v>
      </c>
      <c r="AT158" s="237" t="s">
        <v>191</v>
      </c>
      <c r="AU158" s="237" t="s">
        <v>84</v>
      </c>
      <c r="AY158" s="18" t="s">
        <v>189</v>
      </c>
      <c r="BE158" s="238">
        <f>IF(N158="základní",J158,0)</f>
        <v>0</v>
      </c>
      <c r="BF158" s="238">
        <f>IF(N158="snížená",J158,0)</f>
        <v>0</v>
      </c>
      <c r="BG158" s="238">
        <f>IF(N158="zákl. přenesená",J158,0)</f>
        <v>0</v>
      </c>
      <c r="BH158" s="238">
        <f>IF(N158="sníž. přenesená",J158,0)</f>
        <v>0</v>
      </c>
      <c r="BI158" s="238">
        <f>IF(N158="nulová",J158,0)</f>
        <v>0</v>
      </c>
      <c r="BJ158" s="18" t="s">
        <v>82</v>
      </c>
      <c r="BK158" s="238">
        <f>ROUND(I158*H158,2)</f>
        <v>0</v>
      </c>
      <c r="BL158" s="18" t="s">
        <v>196</v>
      </c>
      <c r="BM158" s="237" t="s">
        <v>1000</v>
      </c>
    </row>
    <row r="159" s="14" customFormat="1">
      <c r="A159" s="14"/>
      <c r="B159" s="251"/>
      <c r="C159" s="252"/>
      <c r="D159" s="241" t="s">
        <v>198</v>
      </c>
      <c r="E159" s="253" t="s">
        <v>1</v>
      </c>
      <c r="F159" s="254" t="s">
        <v>1001</v>
      </c>
      <c r="G159" s="252"/>
      <c r="H159" s="253" t="s">
        <v>1</v>
      </c>
      <c r="I159" s="255"/>
      <c r="J159" s="252"/>
      <c r="K159" s="252"/>
      <c r="L159" s="256"/>
      <c r="M159" s="257"/>
      <c r="N159" s="258"/>
      <c r="O159" s="258"/>
      <c r="P159" s="258"/>
      <c r="Q159" s="258"/>
      <c r="R159" s="258"/>
      <c r="S159" s="258"/>
      <c r="T159" s="259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0" t="s">
        <v>198</v>
      </c>
      <c r="AU159" s="260" t="s">
        <v>84</v>
      </c>
      <c r="AV159" s="14" t="s">
        <v>82</v>
      </c>
      <c r="AW159" s="14" t="s">
        <v>32</v>
      </c>
      <c r="AX159" s="14" t="s">
        <v>75</v>
      </c>
      <c r="AY159" s="260" t="s">
        <v>189</v>
      </c>
    </row>
    <row r="160" s="13" customFormat="1">
      <c r="A160" s="13"/>
      <c r="B160" s="239"/>
      <c r="C160" s="240"/>
      <c r="D160" s="241" t="s">
        <v>198</v>
      </c>
      <c r="E160" s="242" t="s">
        <v>1</v>
      </c>
      <c r="F160" s="243" t="s">
        <v>1002</v>
      </c>
      <c r="G160" s="240"/>
      <c r="H160" s="244">
        <v>254.19999999999999</v>
      </c>
      <c r="I160" s="245"/>
      <c r="J160" s="240"/>
      <c r="K160" s="240"/>
      <c r="L160" s="246"/>
      <c r="M160" s="247"/>
      <c r="N160" s="248"/>
      <c r="O160" s="248"/>
      <c r="P160" s="248"/>
      <c r="Q160" s="248"/>
      <c r="R160" s="248"/>
      <c r="S160" s="248"/>
      <c r="T160" s="249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0" t="s">
        <v>198</v>
      </c>
      <c r="AU160" s="250" t="s">
        <v>84</v>
      </c>
      <c r="AV160" s="13" t="s">
        <v>84</v>
      </c>
      <c r="AW160" s="13" t="s">
        <v>32</v>
      </c>
      <c r="AX160" s="13" t="s">
        <v>82</v>
      </c>
      <c r="AY160" s="250" t="s">
        <v>189</v>
      </c>
    </row>
    <row r="161" s="2" customFormat="1" ht="33" customHeight="1">
      <c r="A161" s="39"/>
      <c r="B161" s="40"/>
      <c r="C161" s="227" t="s">
        <v>235</v>
      </c>
      <c r="D161" s="227" t="s">
        <v>191</v>
      </c>
      <c r="E161" s="228" t="s">
        <v>246</v>
      </c>
      <c r="F161" s="229" t="s">
        <v>247</v>
      </c>
      <c r="G161" s="230" t="s">
        <v>234</v>
      </c>
      <c r="H161" s="231">
        <v>406.69999999999999</v>
      </c>
      <c r="I161" s="232"/>
      <c r="J161" s="231">
        <f>ROUND(I161*H161,2)</f>
        <v>0</v>
      </c>
      <c r="K161" s="229" t="s">
        <v>195</v>
      </c>
      <c r="L161" s="45"/>
      <c r="M161" s="233" t="s">
        <v>1</v>
      </c>
      <c r="N161" s="234" t="s">
        <v>40</v>
      </c>
      <c r="O161" s="92"/>
      <c r="P161" s="235">
        <f>O161*H161</f>
        <v>0</v>
      </c>
      <c r="Q161" s="235">
        <v>0</v>
      </c>
      <c r="R161" s="235">
        <f>Q161*H161</f>
        <v>0</v>
      </c>
      <c r="S161" s="235">
        <v>0</v>
      </c>
      <c r="T161" s="236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7" t="s">
        <v>196</v>
      </c>
      <c r="AT161" s="237" t="s">
        <v>191</v>
      </c>
      <c r="AU161" s="237" t="s">
        <v>84</v>
      </c>
      <c r="AY161" s="18" t="s">
        <v>189</v>
      </c>
      <c r="BE161" s="238">
        <f>IF(N161="základní",J161,0)</f>
        <v>0</v>
      </c>
      <c r="BF161" s="238">
        <f>IF(N161="snížená",J161,0)</f>
        <v>0</v>
      </c>
      <c r="BG161" s="238">
        <f>IF(N161="zákl. přenesená",J161,0)</f>
        <v>0</v>
      </c>
      <c r="BH161" s="238">
        <f>IF(N161="sníž. přenesená",J161,0)</f>
        <v>0</v>
      </c>
      <c r="BI161" s="238">
        <f>IF(N161="nulová",J161,0)</f>
        <v>0</v>
      </c>
      <c r="BJ161" s="18" t="s">
        <v>82</v>
      </c>
      <c r="BK161" s="238">
        <f>ROUND(I161*H161,2)</f>
        <v>0</v>
      </c>
      <c r="BL161" s="18" t="s">
        <v>196</v>
      </c>
      <c r="BM161" s="237" t="s">
        <v>1003</v>
      </c>
    </row>
    <row r="162" s="13" customFormat="1">
      <c r="A162" s="13"/>
      <c r="B162" s="239"/>
      <c r="C162" s="240"/>
      <c r="D162" s="241" t="s">
        <v>198</v>
      </c>
      <c r="E162" s="242" t="s">
        <v>1</v>
      </c>
      <c r="F162" s="243" t="s">
        <v>1004</v>
      </c>
      <c r="G162" s="240"/>
      <c r="H162" s="244">
        <v>406.69999999999999</v>
      </c>
      <c r="I162" s="245"/>
      <c r="J162" s="240"/>
      <c r="K162" s="240"/>
      <c r="L162" s="246"/>
      <c r="M162" s="247"/>
      <c r="N162" s="248"/>
      <c r="O162" s="248"/>
      <c r="P162" s="248"/>
      <c r="Q162" s="248"/>
      <c r="R162" s="248"/>
      <c r="S162" s="248"/>
      <c r="T162" s="249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0" t="s">
        <v>198</v>
      </c>
      <c r="AU162" s="250" t="s">
        <v>84</v>
      </c>
      <c r="AV162" s="13" t="s">
        <v>84</v>
      </c>
      <c r="AW162" s="13" t="s">
        <v>32</v>
      </c>
      <c r="AX162" s="13" t="s">
        <v>82</v>
      </c>
      <c r="AY162" s="250" t="s">
        <v>189</v>
      </c>
    </row>
    <row r="163" s="2" customFormat="1" ht="16.5" customHeight="1">
      <c r="A163" s="39"/>
      <c r="B163" s="40"/>
      <c r="C163" s="227" t="s">
        <v>257</v>
      </c>
      <c r="D163" s="227" t="s">
        <v>191</v>
      </c>
      <c r="E163" s="228" t="s">
        <v>1005</v>
      </c>
      <c r="F163" s="229" t="s">
        <v>1006</v>
      </c>
      <c r="G163" s="230" t="s">
        <v>252</v>
      </c>
      <c r="H163" s="231">
        <v>3</v>
      </c>
      <c r="I163" s="232"/>
      <c r="J163" s="231">
        <f>ROUND(I163*H163,2)</f>
        <v>0</v>
      </c>
      <c r="K163" s="229" t="s">
        <v>1</v>
      </c>
      <c r="L163" s="45"/>
      <c r="M163" s="233" t="s">
        <v>1</v>
      </c>
      <c r="N163" s="234" t="s">
        <v>40</v>
      </c>
      <c r="O163" s="92"/>
      <c r="P163" s="235">
        <f>O163*H163</f>
        <v>0</v>
      </c>
      <c r="Q163" s="235">
        <v>0</v>
      </c>
      <c r="R163" s="235">
        <f>Q163*H163</f>
        <v>0</v>
      </c>
      <c r="S163" s="235">
        <v>0</v>
      </c>
      <c r="T163" s="236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7" t="s">
        <v>196</v>
      </c>
      <c r="AT163" s="237" t="s">
        <v>191</v>
      </c>
      <c r="AU163" s="237" t="s">
        <v>84</v>
      </c>
      <c r="AY163" s="18" t="s">
        <v>189</v>
      </c>
      <c r="BE163" s="238">
        <f>IF(N163="základní",J163,0)</f>
        <v>0</v>
      </c>
      <c r="BF163" s="238">
        <f>IF(N163="snížená",J163,0)</f>
        <v>0</v>
      </c>
      <c r="BG163" s="238">
        <f>IF(N163="zákl. přenesená",J163,0)</f>
        <v>0</v>
      </c>
      <c r="BH163" s="238">
        <f>IF(N163="sníž. přenesená",J163,0)</f>
        <v>0</v>
      </c>
      <c r="BI163" s="238">
        <f>IF(N163="nulová",J163,0)</f>
        <v>0</v>
      </c>
      <c r="BJ163" s="18" t="s">
        <v>82</v>
      </c>
      <c r="BK163" s="238">
        <f>ROUND(I163*H163,2)</f>
        <v>0</v>
      </c>
      <c r="BL163" s="18" t="s">
        <v>196</v>
      </c>
      <c r="BM163" s="237" t="s">
        <v>1007</v>
      </c>
    </row>
    <row r="164" s="13" customFormat="1">
      <c r="A164" s="13"/>
      <c r="B164" s="239"/>
      <c r="C164" s="240"/>
      <c r="D164" s="241" t="s">
        <v>198</v>
      </c>
      <c r="E164" s="242" t="s">
        <v>1</v>
      </c>
      <c r="F164" s="243" t="s">
        <v>294</v>
      </c>
      <c r="G164" s="240"/>
      <c r="H164" s="244">
        <v>3</v>
      </c>
      <c r="I164" s="245"/>
      <c r="J164" s="240"/>
      <c r="K164" s="240"/>
      <c r="L164" s="246"/>
      <c r="M164" s="247"/>
      <c r="N164" s="248"/>
      <c r="O164" s="248"/>
      <c r="P164" s="248"/>
      <c r="Q164" s="248"/>
      <c r="R164" s="248"/>
      <c r="S164" s="248"/>
      <c r="T164" s="249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0" t="s">
        <v>198</v>
      </c>
      <c r="AU164" s="250" t="s">
        <v>84</v>
      </c>
      <c r="AV164" s="13" t="s">
        <v>84</v>
      </c>
      <c r="AW164" s="13" t="s">
        <v>32</v>
      </c>
      <c r="AX164" s="13" t="s">
        <v>82</v>
      </c>
      <c r="AY164" s="250" t="s">
        <v>189</v>
      </c>
    </row>
    <row r="165" s="2" customFormat="1" ht="24.15" customHeight="1">
      <c r="A165" s="39"/>
      <c r="B165" s="40"/>
      <c r="C165" s="227" t="s">
        <v>263</v>
      </c>
      <c r="D165" s="227" t="s">
        <v>191</v>
      </c>
      <c r="E165" s="228" t="s">
        <v>1008</v>
      </c>
      <c r="F165" s="229" t="s">
        <v>1009</v>
      </c>
      <c r="G165" s="230" t="s">
        <v>266</v>
      </c>
      <c r="H165" s="231">
        <v>558</v>
      </c>
      <c r="I165" s="232"/>
      <c r="J165" s="231">
        <f>ROUND(I165*H165,2)</f>
        <v>0</v>
      </c>
      <c r="K165" s="229" t="s">
        <v>195</v>
      </c>
      <c r="L165" s="45"/>
      <c r="M165" s="233" t="s">
        <v>1</v>
      </c>
      <c r="N165" s="234" t="s">
        <v>40</v>
      </c>
      <c r="O165" s="92"/>
      <c r="P165" s="235">
        <f>O165*H165</f>
        <v>0</v>
      </c>
      <c r="Q165" s="235">
        <v>0</v>
      </c>
      <c r="R165" s="235">
        <f>Q165*H165</f>
        <v>0</v>
      </c>
      <c r="S165" s="235">
        <v>0</v>
      </c>
      <c r="T165" s="236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7" t="s">
        <v>196</v>
      </c>
      <c r="AT165" s="237" t="s">
        <v>191</v>
      </c>
      <c r="AU165" s="237" t="s">
        <v>84</v>
      </c>
      <c r="AY165" s="18" t="s">
        <v>189</v>
      </c>
      <c r="BE165" s="238">
        <f>IF(N165="základní",J165,0)</f>
        <v>0</v>
      </c>
      <c r="BF165" s="238">
        <f>IF(N165="snížená",J165,0)</f>
        <v>0</v>
      </c>
      <c r="BG165" s="238">
        <f>IF(N165="zákl. přenesená",J165,0)</f>
        <v>0</v>
      </c>
      <c r="BH165" s="238">
        <f>IF(N165="sníž. přenesená",J165,0)</f>
        <v>0</v>
      </c>
      <c r="BI165" s="238">
        <f>IF(N165="nulová",J165,0)</f>
        <v>0</v>
      </c>
      <c r="BJ165" s="18" t="s">
        <v>82</v>
      </c>
      <c r="BK165" s="238">
        <f>ROUND(I165*H165,2)</f>
        <v>0</v>
      </c>
      <c r="BL165" s="18" t="s">
        <v>196</v>
      </c>
      <c r="BM165" s="237" t="s">
        <v>1010</v>
      </c>
    </row>
    <row r="166" s="13" customFormat="1">
      <c r="A166" s="13"/>
      <c r="B166" s="239"/>
      <c r="C166" s="240"/>
      <c r="D166" s="241" t="s">
        <v>198</v>
      </c>
      <c r="E166" s="242" t="s">
        <v>1</v>
      </c>
      <c r="F166" s="243" t="s">
        <v>1011</v>
      </c>
      <c r="G166" s="240"/>
      <c r="H166" s="244">
        <v>558</v>
      </c>
      <c r="I166" s="245"/>
      <c r="J166" s="240"/>
      <c r="K166" s="240"/>
      <c r="L166" s="246"/>
      <c r="M166" s="247"/>
      <c r="N166" s="248"/>
      <c r="O166" s="248"/>
      <c r="P166" s="248"/>
      <c r="Q166" s="248"/>
      <c r="R166" s="248"/>
      <c r="S166" s="248"/>
      <c r="T166" s="249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0" t="s">
        <v>198</v>
      </c>
      <c r="AU166" s="250" t="s">
        <v>84</v>
      </c>
      <c r="AV166" s="13" t="s">
        <v>84</v>
      </c>
      <c r="AW166" s="13" t="s">
        <v>32</v>
      </c>
      <c r="AX166" s="13" t="s">
        <v>82</v>
      </c>
      <c r="AY166" s="250" t="s">
        <v>189</v>
      </c>
    </row>
    <row r="167" s="12" customFormat="1" ht="22.8" customHeight="1">
      <c r="A167" s="12"/>
      <c r="B167" s="211"/>
      <c r="C167" s="212"/>
      <c r="D167" s="213" t="s">
        <v>74</v>
      </c>
      <c r="E167" s="225" t="s">
        <v>212</v>
      </c>
      <c r="F167" s="225" t="s">
        <v>498</v>
      </c>
      <c r="G167" s="212"/>
      <c r="H167" s="212"/>
      <c r="I167" s="215"/>
      <c r="J167" s="226">
        <f>BK167</f>
        <v>0</v>
      </c>
      <c r="K167" s="212"/>
      <c r="L167" s="217"/>
      <c r="M167" s="218"/>
      <c r="N167" s="219"/>
      <c r="O167" s="219"/>
      <c r="P167" s="220">
        <f>SUM(P168:P170)</f>
        <v>0</v>
      </c>
      <c r="Q167" s="219"/>
      <c r="R167" s="220">
        <f>SUM(R168:R170)</f>
        <v>0</v>
      </c>
      <c r="S167" s="219"/>
      <c r="T167" s="221">
        <f>SUM(T168:T170)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22" t="s">
        <v>82</v>
      </c>
      <c r="AT167" s="223" t="s">
        <v>74</v>
      </c>
      <c r="AU167" s="223" t="s">
        <v>82</v>
      </c>
      <c r="AY167" s="222" t="s">
        <v>189</v>
      </c>
      <c r="BK167" s="224">
        <f>SUM(BK168:BK170)</f>
        <v>0</v>
      </c>
    </row>
    <row r="168" s="2" customFormat="1" ht="24.15" customHeight="1">
      <c r="A168" s="39"/>
      <c r="B168" s="40"/>
      <c r="C168" s="227" t="s">
        <v>270</v>
      </c>
      <c r="D168" s="227" t="s">
        <v>191</v>
      </c>
      <c r="E168" s="228" t="s">
        <v>1012</v>
      </c>
      <c r="F168" s="229" t="s">
        <v>1013</v>
      </c>
      <c r="G168" s="230" t="s">
        <v>202</v>
      </c>
      <c r="H168" s="231">
        <v>2</v>
      </c>
      <c r="I168" s="232"/>
      <c r="J168" s="231">
        <f>ROUND(I168*H168,2)</f>
        <v>0</v>
      </c>
      <c r="K168" s="229" t="s">
        <v>195</v>
      </c>
      <c r="L168" s="45"/>
      <c r="M168" s="233" t="s">
        <v>1</v>
      </c>
      <c r="N168" s="234" t="s">
        <v>40</v>
      </c>
      <c r="O168" s="92"/>
      <c r="P168" s="235">
        <f>O168*H168</f>
        <v>0</v>
      </c>
      <c r="Q168" s="235">
        <v>0</v>
      </c>
      <c r="R168" s="235">
        <f>Q168*H168</f>
        <v>0</v>
      </c>
      <c r="S168" s="235">
        <v>0</v>
      </c>
      <c r="T168" s="236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7" t="s">
        <v>196</v>
      </c>
      <c r="AT168" s="237" t="s">
        <v>191</v>
      </c>
      <c r="AU168" s="237" t="s">
        <v>84</v>
      </c>
      <c r="AY168" s="18" t="s">
        <v>189</v>
      </c>
      <c r="BE168" s="238">
        <f>IF(N168="základní",J168,0)</f>
        <v>0</v>
      </c>
      <c r="BF168" s="238">
        <f>IF(N168="snížená",J168,0)</f>
        <v>0</v>
      </c>
      <c r="BG168" s="238">
        <f>IF(N168="zákl. přenesená",J168,0)</f>
        <v>0</v>
      </c>
      <c r="BH168" s="238">
        <f>IF(N168="sníž. přenesená",J168,0)</f>
        <v>0</v>
      </c>
      <c r="BI168" s="238">
        <f>IF(N168="nulová",J168,0)</f>
        <v>0</v>
      </c>
      <c r="BJ168" s="18" t="s">
        <v>82</v>
      </c>
      <c r="BK168" s="238">
        <f>ROUND(I168*H168,2)</f>
        <v>0</v>
      </c>
      <c r="BL168" s="18" t="s">
        <v>196</v>
      </c>
      <c r="BM168" s="237" t="s">
        <v>1014</v>
      </c>
    </row>
    <row r="169" s="14" customFormat="1">
      <c r="A169" s="14"/>
      <c r="B169" s="251"/>
      <c r="C169" s="252"/>
      <c r="D169" s="241" t="s">
        <v>198</v>
      </c>
      <c r="E169" s="253" t="s">
        <v>1</v>
      </c>
      <c r="F169" s="254" t="s">
        <v>1015</v>
      </c>
      <c r="G169" s="252"/>
      <c r="H169" s="253" t="s">
        <v>1</v>
      </c>
      <c r="I169" s="255"/>
      <c r="J169" s="252"/>
      <c r="K169" s="252"/>
      <c r="L169" s="256"/>
      <c r="M169" s="257"/>
      <c r="N169" s="258"/>
      <c r="O169" s="258"/>
      <c r="P169" s="258"/>
      <c r="Q169" s="258"/>
      <c r="R169" s="258"/>
      <c r="S169" s="258"/>
      <c r="T169" s="259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0" t="s">
        <v>198</v>
      </c>
      <c r="AU169" s="260" t="s">
        <v>84</v>
      </c>
      <c r="AV169" s="14" t="s">
        <v>82</v>
      </c>
      <c r="AW169" s="14" t="s">
        <v>32</v>
      </c>
      <c r="AX169" s="14" t="s">
        <v>75</v>
      </c>
      <c r="AY169" s="260" t="s">
        <v>189</v>
      </c>
    </row>
    <row r="170" s="13" customFormat="1">
      <c r="A170" s="13"/>
      <c r="B170" s="239"/>
      <c r="C170" s="240"/>
      <c r="D170" s="241" t="s">
        <v>198</v>
      </c>
      <c r="E170" s="242" t="s">
        <v>1</v>
      </c>
      <c r="F170" s="243" t="s">
        <v>1016</v>
      </c>
      <c r="G170" s="240"/>
      <c r="H170" s="244">
        <v>2</v>
      </c>
      <c r="I170" s="245"/>
      <c r="J170" s="240"/>
      <c r="K170" s="240"/>
      <c r="L170" s="246"/>
      <c r="M170" s="247"/>
      <c r="N170" s="248"/>
      <c r="O170" s="248"/>
      <c r="P170" s="248"/>
      <c r="Q170" s="248"/>
      <c r="R170" s="248"/>
      <c r="S170" s="248"/>
      <c r="T170" s="249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0" t="s">
        <v>198</v>
      </c>
      <c r="AU170" s="250" t="s">
        <v>84</v>
      </c>
      <c r="AV170" s="13" t="s">
        <v>84</v>
      </c>
      <c r="AW170" s="13" t="s">
        <v>32</v>
      </c>
      <c r="AX170" s="13" t="s">
        <v>82</v>
      </c>
      <c r="AY170" s="250" t="s">
        <v>189</v>
      </c>
    </row>
    <row r="171" s="12" customFormat="1" ht="22.8" customHeight="1">
      <c r="A171" s="12"/>
      <c r="B171" s="211"/>
      <c r="C171" s="212"/>
      <c r="D171" s="213" t="s">
        <v>74</v>
      </c>
      <c r="E171" s="225" t="s">
        <v>196</v>
      </c>
      <c r="F171" s="225" t="s">
        <v>256</v>
      </c>
      <c r="G171" s="212"/>
      <c r="H171" s="212"/>
      <c r="I171" s="215"/>
      <c r="J171" s="226">
        <f>BK171</f>
        <v>0</v>
      </c>
      <c r="K171" s="212"/>
      <c r="L171" s="217"/>
      <c r="M171" s="218"/>
      <c r="N171" s="219"/>
      <c r="O171" s="219"/>
      <c r="P171" s="220">
        <f>SUM(P172:P185)</f>
        <v>0</v>
      </c>
      <c r="Q171" s="219"/>
      <c r="R171" s="220">
        <f>SUM(R172:R185)</f>
        <v>14.938559999999999</v>
      </c>
      <c r="S171" s="219"/>
      <c r="T171" s="221">
        <f>SUM(T172:T185)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22" t="s">
        <v>82</v>
      </c>
      <c r="AT171" s="223" t="s">
        <v>74</v>
      </c>
      <c r="AU171" s="223" t="s">
        <v>82</v>
      </c>
      <c r="AY171" s="222" t="s">
        <v>189</v>
      </c>
      <c r="BK171" s="224">
        <f>SUM(BK172:BK185)</f>
        <v>0</v>
      </c>
    </row>
    <row r="172" s="2" customFormat="1" ht="16.5" customHeight="1">
      <c r="A172" s="39"/>
      <c r="B172" s="40"/>
      <c r="C172" s="227" t="s">
        <v>276</v>
      </c>
      <c r="D172" s="227" t="s">
        <v>191</v>
      </c>
      <c r="E172" s="228" t="s">
        <v>331</v>
      </c>
      <c r="F172" s="229" t="s">
        <v>332</v>
      </c>
      <c r="G172" s="230" t="s">
        <v>202</v>
      </c>
      <c r="H172" s="231">
        <v>35.899999999999999</v>
      </c>
      <c r="I172" s="232"/>
      <c r="J172" s="231">
        <f>ROUND(I172*H172,2)</f>
        <v>0</v>
      </c>
      <c r="K172" s="229" t="s">
        <v>195</v>
      </c>
      <c r="L172" s="45"/>
      <c r="M172" s="233" t="s">
        <v>1</v>
      </c>
      <c r="N172" s="234" t="s">
        <v>40</v>
      </c>
      <c r="O172" s="92"/>
      <c r="P172" s="235">
        <f>O172*H172</f>
        <v>0</v>
      </c>
      <c r="Q172" s="235">
        <v>0</v>
      </c>
      <c r="R172" s="235">
        <f>Q172*H172</f>
        <v>0</v>
      </c>
      <c r="S172" s="235">
        <v>0</v>
      </c>
      <c r="T172" s="236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7" t="s">
        <v>196</v>
      </c>
      <c r="AT172" s="237" t="s">
        <v>191</v>
      </c>
      <c r="AU172" s="237" t="s">
        <v>84</v>
      </c>
      <c r="AY172" s="18" t="s">
        <v>189</v>
      </c>
      <c r="BE172" s="238">
        <f>IF(N172="základní",J172,0)</f>
        <v>0</v>
      </c>
      <c r="BF172" s="238">
        <f>IF(N172="snížená",J172,0)</f>
        <v>0</v>
      </c>
      <c r="BG172" s="238">
        <f>IF(N172="zákl. přenesená",J172,0)</f>
        <v>0</v>
      </c>
      <c r="BH172" s="238">
        <f>IF(N172="sníž. přenesená",J172,0)</f>
        <v>0</v>
      </c>
      <c r="BI172" s="238">
        <f>IF(N172="nulová",J172,0)</f>
        <v>0</v>
      </c>
      <c r="BJ172" s="18" t="s">
        <v>82</v>
      </c>
      <c r="BK172" s="238">
        <f>ROUND(I172*H172,2)</f>
        <v>0</v>
      </c>
      <c r="BL172" s="18" t="s">
        <v>196</v>
      </c>
      <c r="BM172" s="237" t="s">
        <v>1017</v>
      </c>
    </row>
    <row r="173" s="14" customFormat="1">
      <c r="A173" s="14"/>
      <c r="B173" s="251"/>
      <c r="C173" s="252"/>
      <c r="D173" s="241" t="s">
        <v>198</v>
      </c>
      <c r="E173" s="253" t="s">
        <v>1</v>
      </c>
      <c r="F173" s="254" t="s">
        <v>334</v>
      </c>
      <c r="G173" s="252"/>
      <c r="H173" s="253" t="s">
        <v>1</v>
      </c>
      <c r="I173" s="255"/>
      <c r="J173" s="252"/>
      <c r="K173" s="252"/>
      <c r="L173" s="256"/>
      <c r="M173" s="257"/>
      <c r="N173" s="258"/>
      <c r="O173" s="258"/>
      <c r="P173" s="258"/>
      <c r="Q173" s="258"/>
      <c r="R173" s="258"/>
      <c r="S173" s="258"/>
      <c r="T173" s="259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0" t="s">
        <v>198</v>
      </c>
      <c r="AU173" s="260" t="s">
        <v>84</v>
      </c>
      <c r="AV173" s="14" t="s">
        <v>82</v>
      </c>
      <c r="AW173" s="14" t="s">
        <v>32</v>
      </c>
      <c r="AX173" s="14" t="s">
        <v>75</v>
      </c>
      <c r="AY173" s="260" t="s">
        <v>189</v>
      </c>
    </row>
    <row r="174" s="13" customFormat="1">
      <c r="A174" s="13"/>
      <c r="B174" s="239"/>
      <c r="C174" s="240"/>
      <c r="D174" s="241" t="s">
        <v>198</v>
      </c>
      <c r="E174" s="242" t="s">
        <v>1</v>
      </c>
      <c r="F174" s="243" t="s">
        <v>1018</v>
      </c>
      <c r="G174" s="240"/>
      <c r="H174" s="244">
        <v>33.5</v>
      </c>
      <c r="I174" s="245"/>
      <c r="J174" s="240"/>
      <c r="K174" s="240"/>
      <c r="L174" s="246"/>
      <c r="M174" s="247"/>
      <c r="N174" s="248"/>
      <c r="O174" s="248"/>
      <c r="P174" s="248"/>
      <c r="Q174" s="248"/>
      <c r="R174" s="248"/>
      <c r="S174" s="248"/>
      <c r="T174" s="249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0" t="s">
        <v>198</v>
      </c>
      <c r="AU174" s="250" t="s">
        <v>84</v>
      </c>
      <c r="AV174" s="13" t="s">
        <v>84</v>
      </c>
      <c r="AW174" s="13" t="s">
        <v>32</v>
      </c>
      <c r="AX174" s="13" t="s">
        <v>75</v>
      </c>
      <c r="AY174" s="250" t="s">
        <v>189</v>
      </c>
    </row>
    <row r="175" s="14" customFormat="1">
      <c r="A175" s="14"/>
      <c r="B175" s="251"/>
      <c r="C175" s="252"/>
      <c r="D175" s="241" t="s">
        <v>198</v>
      </c>
      <c r="E175" s="253" t="s">
        <v>1</v>
      </c>
      <c r="F175" s="254" t="s">
        <v>1019</v>
      </c>
      <c r="G175" s="252"/>
      <c r="H175" s="253" t="s">
        <v>1</v>
      </c>
      <c r="I175" s="255"/>
      <c r="J175" s="252"/>
      <c r="K175" s="252"/>
      <c r="L175" s="256"/>
      <c r="M175" s="257"/>
      <c r="N175" s="258"/>
      <c r="O175" s="258"/>
      <c r="P175" s="258"/>
      <c r="Q175" s="258"/>
      <c r="R175" s="258"/>
      <c r="S175" s="258"/>
      <c r="T175" s="259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0" t="s">
        <v>198</v>
      </c>
      <c r="AU175" s="260" t="s">
        <v>84</v>
      </c>
      <c r="AV175" s="14" t="s">
        <v>82</v>
      </c>
      <c r="AW175" s="14" t="s">
        <v>32</v>
      </c>
      <c r="AX175" s="14" t="s">
        <v>75</v>
      </c>
      <c r="AY175" s="260" t="s">
        <v>189</v>
      </c>
    </row>
    <row r="176" s="13" customFormat="1">
      <c r="A176" s="13"/>
      <c r="B176" s="239"/>
      <c r="C176" s="240"/>
      <c r="D176" s="241" t="s">
        <v>198</v>
      </c>
      <c r="E176" s="242" t="s">
        <v>1</v>
      </c>
      <c r="F176" s="243" t="s">
        <v>1020</v>
      </c>
      <c r="G176" s="240"/>
      <c r="H176" s="244">
        <v>2.3999999999999999</v>
      </c>
      <c r="I176" s="245"/>
      <c r="J176" s="240"/>
      <c r="K176" s="240"/>
      <c r="L176" s="246"/>
      <c r="M176" s="247"/>
      <c r="N176" s="248"/>
      <c r="O176" s="248"/>
      <c r="P176" s="248"/>
      <c r="Q176" s="248"/>
      <c r="R176" s="248"/>
      <c r="S176" s="248"/>
      <c r="T176" s="249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0" t="s">
        <v>198</v>
      </c>
      <c r="AU176" s="250" t="s">
        <v>84</v>
      </c>
      <c r="AV176" s="13" t="s">
        <v>84</v>
      </c>
      <c r="AW176" s="13" t="s">
        <v>32</v>
      </c>
      <c r="AX176" s="13" t="s">
        <v>75</v>
      </c>
      <c r="AY176" s="250" t="s">
        <v>189</v>
      </c>
    </row>
    <row r="177" s="15" customFormat="1">
      <c r="A177" s="15"/>
      <c r="B177" s="261"/>
      <c r="C177" s="262"/>
      <c r="D177" s="241" t="s">
        <v>198</v>
      </c>
      <c r="E177" s="263" t="s">
        <v>1</v>
      </c>
      <c r="F177" s="264" t="s">
        <v>211</v>
      </c>
      <c r="G177" s="262"/>
      <c r="H177" s="265">
        <v>35.899999999999999</v>
      </c>
      <c r="I177" s="266"/>
      <c r="J177" s="262"/>
      <c r="K177" s="262"/>
      <c r="L177" s="267"/>
      <c r="M177" s="268"/>
      <c r="N177" s="269"/>
      <c r="O177" s="269"/>
      <c r="P177" s="269"/>
      <c r="Q177" s="269"/>
      <c r="R177" s="269"/>
      <c r="S177" s="269"/>
      <c r="T177" s="270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71" t="s">
        <v>198</v>
      </c>
      <c r="AU177" s="271" t="s">
        <v>84</v>
      </c>
      <c r="AV177" s="15" t="s">
        <v>196</v>
      </c>
      <c r="AW177" s="15" t="s">
        <v>32</v>
      </c>
      <c r="AX177" s="15" t="s">
        <v>82</v>
      </c>
      <c r="AY177" s="271" t="s">
        <v>189</v>
      </c>
    </row>
    <row r="178" s="2" customFormat="1" ht="21.75" customHeight="1">
      <c r="A178" s="39"/>
      <c r="B178" s="40"/>
      <c r="C178" s="227" t="s">
        <v>283</v>
      </c>
      <c r="D178" s="227" t="s">
        <v>191</v>
      </c>
      <c r="E178" s="228" t="s">
        <v>1021</v>
      </c>
      <c r="F178" s="229" t="s">
        <v>1022</v>
      </c>
      <c r="G178" s="230" t="s">
        <v>202</v>
      </c>
      <c r="H178" s="231">
        <v>0.69999999999999996</v>
      </c>
      <c r="I178" s="232"/>
      <c r="J178" s="231">
        <f>ROUND(I178*H178,2)</f>
        <v>0</v>
      </c>
      <c r="K178" s="229" t="s">
        <v>195</v>
      </c>
      <c r="L178" s="45"/>
      <c r="M178" s="233" t="s">
        <v>1</v>
      </c>
      <c r="N178" s="234" t="s">
        <v>40</v>
      </c>
      <c r="O178" s="92"/>
      <c r="P178" s="235">
        <f>O178*H178</f>
        <v>0</v>
      </c>
      <c r="Q178" s="235">
        <v>0</v>
      </c>
      <c r="R178" s="235">
        <f>Q178*H178</f>
        <v>0</v>
      </c>
      <c r="S178" s="235">
        <v>0</v>
      </c>
      <c r="T178" s="236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7" t="s">
        <v>196</v>
      </c>
      <c r="AT178" s="237" t="s">
        <v>191</v>
      </c>
      <c r="AU178" s="237" t="s">
        <v>84</v>
      </c>
      <c r="AY178" s="18" t="s">
        <v>189</v>
      </c>
      <c r="BE178" s="238">
        <f>IF(N178="základní",J178,0)</f>
        <v>0</v>
      </c>
      <c r="BF178" s="238">
        <f>IF(N178="snížená",J178,0)</f>
        <v>0</v>
      </c>
      <c r="BG178" s="238">
        <f>IF(N178="zákl. přenesená",J178,0)</f>
        <v>0</v>
      </c>
      <c r="BH178" s="238">
        <f>IF(N178="sníž. přenesená",J178,0)</f>
        <v>0</v>
      </c>
      <c r="BI178" s="238">
        <f>IF(N178="nulová",J178,0)</f>
        <v>0</v>
      </c>
      <c r="BJ178" s="18" t="s">
        <v>82</v>
      </c>
      <c r="BK178" s="238">
        <f>ROUND(I178*H178,2)</f>
        <v>0</v>
      </c>
      <c r="BL178" s="18" t="s">
        <v>196</v>
      </c>
      <c r="BM178" s="237" t="s">
        <v>1023</v>
      </c>
    </row>
    <row r="179" s="14" customFormat="1">
      <c r="A179" s="14"/>
      <c r="B179" s="251"/>
      <c r="C179" s="252"/>
      <c r="D179" s="241" t="s">
        <v>198</v>
      </c>
      <c r="E179" s="253" t="s">
        <v>1</v>
      </c>
      <c r="F179" s="254" t="s">
        <v>1024</v>
      </c>
      <c r="G179" s="252"/>
      <c r="H179" s="253" t="s">
        <v>1</v>
      </c>
      <c r="I179" s="255"/>
      <c r="J179" s="252"/>
      <c r="K179" s="252"/>
      <c r="L179" s="256"/>
      <c r="M179" s="257"/>
      <c r="N179" s="258"/>
      <c r="O179" s="258"/>
      <c r="P179" s="258"/>
      <c r="Q179" s="258"/>
      <c r="R179" s="258"/>
      <c r="S179" s="258"/>
      <c r="T179" s="259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0" t="s">
        <v>198</v>
      </c>
      <c r="AU179" s="260" t="s">
        <v>84</v>
      </c>
      <c r="AV179" s="14" t="s">
        <v>82</v>
      </c>
      <c r="AW179" s="14" t="s">
        <v>32</v>
      </c>
      <c r="AX179" s="14" t="s">
        <v>75</v>
      </c>
      <c r="AY179" s="260" t="s">
        <v>189</v>
      </c>
    </row>
    <row r="180" s="13" customFormat="1">
      <c r="A180" s="13"/>
      <c r="B180" s="239"/>
      <c r="C180" s="240"/>
      <c r="D180" s="241" t="s">
        <v>198</v>
      </c>
      <c r="E180" s="242" t="s">
        <v>1</v>
      </c>
      <c r="F180" s="243" t="s">
        <v>1025</v>
      </c>
      <c r="G180" s="240"/>
      <c r="H180" s="244">
        <v>0.69999999999999996</v>
      </c>
      <c r="I180" s="245"/>
      <c r="J180" s="240"/>
      <c r="K180" s="240"/>
      <c r="L180" s="246"/>
      <c r="M180" s="247"/>
      <c r="N180" s="248"/>
      <c r="O180" s="248"/>
      <c r="P180" s="248"/>
      <c r="Q180" s="248"/>
      <c r="R180" s="248"/>
      <c r="S180" s="248"/>
      <c r="T180" s="249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0" t="s">
        <v>198</v>
      </c>
      <c r="AU180" s="250" t="s">
        <v>84</v>
      </c>
      <c r="AV180" s="13" t="s">
        <v>84</v>
      </c>
      <c r="AW180" s="13" t="s">
        <v>32</v>
      </c>
      <c r="AX180" s="13" t="s">
        <v>82</v>
      </c>
      <c r="AY180" s="250" t="s">
        <v>189</v>
      </c>
    </row>
    <row r="181" s="2" customFormat="1" ht="24.15" customHeight="1">
      <c r="A181" s="39"/>
      <c r="B181" s="40"/>
      <c r="C181" s="227" t="s">
        <v>289</v>
      </c>
      <c r="D181" s="227" t="s">
        <v>191</v>
      </c>
      <c r="E181" s="228" t="s">
        <v>515</v>
      </c>
      <c r="F181" s="229" t="s">
        <v>516</v>
      </c>
      <c r="G181" s="230" t="s">
        <v>202</v>
      </c>
      <c r="H181" s="231">
        <v>7</v>
      </c>
      <c r="I181" s="232"/>
      <c r="J181" s="231">
        <f>ROUND(I181*H181,2)</f>
        <v>0</v>
      </c>
      <c r="K181" s="229" t="s">
        <v>195</v>
      </c>
      <c r="L181" s="45"/>
      <c r="M181" s="233" t="s">
        <v>1</v>
      </c>
      <c r="N181" s="234" t="s">
        <v>40</v>
      </c>
      <c r="O181" s="92"/>
      <c r="P181" s="235">
        <f>O181*H181</f>
        <v>0</v>
      </c>
      <c r="Q181" s="235">
        <v>2.13408</v>
      </c>
      <c r="R181" s="235">
        <f>Q181*H181</f>
        <v>14.938559999999999</v>
      </c>
      <c r="S181" s="235">
        <v>0</v>
      </c>
      <c r="T181" s="236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7" t="s">
        <v>196</v>
      </c>
      <c r="AT181" s="237" t="s">
        <v>191</v>
      </c>
      <c r="AU181" s="237" t="s">
        <v>84</v>
      </c>
      <c r="AY181" s="18" t="s">
        <v>189</v>
      </c>
      <c r="BE181" s="238">
        <f>IF(N181="základní",J181,0)</f>
        <v>0</v>
      </c>
      <c r="BF181" s="238">
        <f>IF(N181="snížená",J181,0)</f>
        <v>0</v>
      </c>
      <c r="BG181" s="238">
        <f>IF(N181="zákl. přenesená",J181,0)</f>
        <v>0</v>
      </c>
      <c r="BH181" s="238">
        <f>IF(N181="sníž. přenesená",J181,0)</f>
        <v>0</v>
      </c>
      <c r="BI181" s="238">
        <f>IF(N181="nulová",J181,0)</f>
        <v>0</v>
      </c>
      <c r="BJ181" s="18" t="s">
        <v>82</v>
      </c>
      <c r="BK181" s="238">
        <f>ROUND(I181*H181,2)</f>
        <v>0</v>
      </c>
      <c r="BL181" s="18" t="s">
        <v>196</v>
      </c>
      <c r="BM181" s="237" t="s">
        <v>1026</v>
      </c>
    </row>
    <row r="182" s="14" customFormat="1">
      <c r="A182" s="14"/>
      <c r="B182" s="251"/>
      <c r="C182" s="252"/>
      <c r="D182" s="241" t="s">
        <v>198</v>
      </c>
      <c r="E182" s="253" t="s">
        <v>1</v>
      </c>
      <c r="F182" s="254" t="s">
        <v>1027</v>
      </c>
      <c r="G182" s="252"/>
      <c r="H182" s="253" t="s">
        <v>1</v>
      </c>
      <c r="I182" s="255"/>
      <c r="J182" s="252"/>
      <c r="K182" s="252"/>
      <c r="L182" s="256"/>
      <c r="M182" s="257"/>
      <c r="N182" s="258"/>
      <c r="O182" s="258"/>
      <c r="P182" s="258"/>
      <c r="Q182" s="258"/>
      <c r="R182" s="258"/>
      <c r="S182" s="258"/>
      <c r="T182" s="259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0" t="s">
        <v>198</v>
      </c>
      <c r="AU182" s="260" t="s">
        <v>84</v>
      </c>
      <c r="AV182" s="14" t="s">
        <v>82</v>
      </c>
      <c r="AW182" s="14" t="s">
        <v>32</v>
      </c>
      <c r="AX182" s="14" t="s">
        <v>75</v>
      </c>
      <c r="AY182" s="260" t="s">
        <v>189</v>
      </c>
    </row>
    <row r="183" s="13" customFormat="1">
      <c r="A183" s="13"/>
      <c r="B183" s="239"/>
      <c r="C183" s="240"/>
      <c r="D183" s="241" t="s">
        <v>198</v>
      </c>
      <c r="E183" s="242" t="s">
        <v>1</v>
      </c>
      <c r="F183" s="243" t="s">
        <v>449</v>
      </c>
      <c r="G183" s="240"/>
      <c r="H183" s="244">
        <v>7</v>
      </c>
      <c r="I183" s="245"/>
      <c r="J183" s="240"/>
      <c r="K183" s="240"/>
      <c r="L183" s="246"/>
      <c r="M183" s="247"/>
      <c r="N183" s="248"/>
      <c r="O183" s="248"/>
      <c r="P183" s="248"/>
      <c r="Q183" s="248"/>
      <c r="R183" s="248"/>
      <c r="S183" s="248"/>
      <c r="T183" s="249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0" t="s">
        <v>198</v>
      </c>
      <c r="AU183" s="250" t="s">
        <v>84</v>
      </c>
      <c r="AV183" s="13" t="s">
        <v>84</v>
      </c>
      <c r="AW183" s="13" t="s">
        <v>32</v>
      </c>
      <c r="AX183" s="13" t="s">
        <v>82</v>
      </c>
      <c r="AY183" s="250" t="s">
        <v>189</v>
      </c>
    </row>
    <row r="184" s="2" customFormat="1" ht="24.15" customHeight="1">
      <c r="A184" s="39"/>
      <c r="B184" s="40"/>
      <c r="C184" s="227" t="s">
        <v>8</v>
      </c>
      <c r="D184" s="227" t="s">
        <v>191</v>
      </c>
      <c r="E184" s="228" t="s">
        <v>521</v>
      </c>
      <c r="F184" s="229" t="s">
        <v>522</v>
      </c>
      <c r="G184" s="230" t="s">
        <v>266</v>
      </c>
      <c r="H184" s="231">
        <v>30</v>
      </c>
      <c r="I184" s="232"/>
      <c r="J184" s="231">
        <f>ROUND(I184*H184,2)</f>
        <v>0</v>
      </c>
      <c r="K184" s="229" t="s">
        <v>195</v>
      </c>
      <c r="L184" s="45"/>
      <c r="M184" s="233" t="s">
        <v>1</v>
      </c>
      <c r="N184" s="234" t="s">
        <v>40</v>
      </c>
      <c r="O184" s="92"/>
      <c r="P184" s="235">
        <f>O184*H184</f>
        <v>0</v>
      </c>
      <c r="Q184" s="235">
        <v>0</v>
      </c>
      <c r="R184" s="235">
        <f>Q184*H184</f>
        <v>0</v>
      </c>
      <c r="S184" s="235">
        <v>0</v>
      </c>
      <c r="T184" s="236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7" t="s">
        <v>196</v>
      </c>
      <c r="AT184" s="237" t="s">
        <v>191</v>
      </c>
      <c r="AU184" s="237" t="s">
        <v>84</v>
      </c>
      <c r="AY184" s="18" t="s">
        <v>189</v>
      </c>
      <c r="BE184" s="238">
        <f>IF(N184="základní",J184,0)</f>
        <v>0</v>
      </c>
      <c r="BF184" s="238">
        <f>IF(N184="snížená",J184,0)</f>
        <v>0</v>
      </c>
      <c r="BG184" s="238">
        <f>IF(N184="zákl. přenesená",J184,0)</f>
        <v>0</v>
      </c>
      <c r="BH184" s="238">
        <f>IF(N184="sníž. přenesená",J184,0)</f>
        <v>0</v>
      </c>
      <c r="BI184" s="238">
        <f>IF(N184="nulová",J184,0)</f>
        <v>0</v>
      </c>
      <c r="BJ184" s="18" t="s">
        <v>82</v>
      </c>
      <c r="BK184" s="238">
        <f>ROUND(I184*H184,2)</f>
        <v>0</v>
      </c>
      <c r="BL184" s="18" t="s">
        <v>196</v>
      </c>
      <c r="BM184" s="237" t="s">
        <v>1028</v>
      </c>
    </row>
    <row r="185" s="13" customFormat="1">
      <c r="A185" s="13"/>
      <c r="B185" s="239"/>
      <c r="C185" s="240"/>
      <c r="D185" s="241" t="s">
        <v>198</v>
      </c>
      <c r="E185" s="242" t="s">
        <v>1</v>
      </c>
      <c r="F185" s="243" t="s">
        <v>1029</v>
      </c>
      <c r="G185" s="240"/>
      <c r="H185" s="244">
        <v>30</v>
      </c>
      <c r="I185" s="245"/>
      <c r="J185" s="240"/>
      <c r="K185" s="240"/>
      <c r="L185" s="246"/>
      <c r="M185" s="247"/>
      <c r="N185" s="248"/>
      <c r="O185" s="248"/>
      <c r="P185" s="248"/>
      <c r="Q185" s="248"/>
      <c r="R185" s="248"/>
      <c r="S185" s="248"/>
      <c r="T185" s="249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0" t="s">
        <v>198</v>
      </c>
      <c r="AU185" s="250" t="s">
        <v>84</v>
      </c>
      <c r="AV185" s="13" t="s">
        <v>84</v>
      </c>
      <c r="AW185" s="13" t="s">
        <v>32</v>
      </c>
      <c r="AX185" s="13" t="s">
        <v>82</v>
      </c>
      <c r="AY185" s="250" t="s">
        <v>189</v>
      </c>
    </row>
    <row r="186" s="12" customFormat="1" ht="22.8" customHeight="1">
      <c r="A186" s="12"/>
      <c r="B186" s="211"/>
      <c r="C186" s="212"/>
      <c r="D186" s="213" t="s">
        <v>74</v>
      </c>
      <c r="E186" s="225" t="s">
        <v>235</v>
      </c>
      <c r="F186" s="225" t="s">
        <v>275</v>
      </c>
      <c r="G186" s="212"/>
      <c r="H186" s="212"/>
      <c r="I186" s="215"/>
      <c r="J186" s="226">
        <f>BK186</f>
        <v>0</v>
      </c>
      <c r="K186" s="212"/>
      <c r="L186" s="217"/>
      <c r="M186" s="218"/>
      <c r="N186" s="219"/>
      <c r="O186" s="219"/>
      <c r="P186" s="220">
        <f>SUM(P187:P206)</f>
        <v>0</v>
      </c>
      <c r="Q186" s="219"/>
      <c r="R186" s="220">
        <f>SUM(R187:R206)</f>
        <v>75.34939</v>
      </c>
      <c r="S186" s="219"/>
      <c r="T186" s="221">
        <f>SUM(T187:T206)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22" t="s">
        <v>82</v>
      </c>
      <c r="AT186" s="223" t="s">
        <v>74</v>
      </c>
      <c r="AU186" s="223" t="s">
        <v>82</v>
      </c>
      <c r="AY186" s="222" t="s">
        <v>189</v>
      </c>
      <c r="BK186" s="224">
        <f>SUM(BK187:BK206)</f>
        <v>0</v>
      </c>
    </row>
    <row r="187" s="2" customFormat="1" ht="33" customHeight="1">
      <c r="A187" s="39"/>
      <c r="B187" s="40"/>
      <c r="C187" s="227" t="s">
        <v>395</v>
      </c>
      <c r="D187" s="227" t="s">
        <v>191</v>
      </c>
      <c r="E187" s="228" t="s">
        <v>589</v>
      </c>
      <c r="F187" s="229" t="s">
        <v>1030</v>
      </c>
      <c r="G187" s="230" t="s">
        <v>279</v>
      </c>
      <c r="H187" s="231">
        <v>186</v>
      </c>
      <c r="I187" s="232"/>
      <c r="J187" s="231">
        <f>ROUND(I187*H187,2)</f>
        <v>0</v>
      </c>
      <c r="K187" s="229" t="s">
        <v>195</v>
      </c>
      <c r="L187" s="45"/>
      <c r="M187" s="233" t="s">
        <v>1</v>
      </c>
      <c r="N187" s="234" t="s">
        <v>40</v>
      </c>
      <c r="O187" s="92"/>
      <c r="P187" s="235">
        <f>O187*H187</f>
        <v>0</v>
      </c>
      <c r="Q187" s="235">
        <v>0.00018000000000000001</v>
      </c>
      <c r="R187" s="235">
        <f>Q187*H187</f>
        <v>0.033480000000000003</v>
      </c>
      <c r="S187" s="235">
        <v>0</v>
      </c>
      <c r="T187" s="236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7" t="s">
        <v>196</v>
      </c>
      <c r="AT187" s="237" t="s">
        <v>191</v>
      </c>
      <c r="AU187" s="237" t="s">
        <v>84</v>
      </c>
      <c r="AY187" s="18" t="s">
        <v>189</v>
      </c>
      <c r="BE187" s="238">
        <f>IF(N187="základní",J187,0)</f>
        <v>0</v>
      </c>
      <c r="BF187" s="238">
        <f>IF(N187="snížená",J187,0)</f>
        <v>0</v>
      </c>
      <c r="BG187" s="238">
        <f>IF(N187="zákl. přenesená",J187,0)</f>
        <v>0</v>
      </c>
      <c r="BH187" s="238">
        <f>IF(N187="sníž. přenesená",J187,0)</f>
        <v>0</v>
      </c>
      <c r="BI187" s="238">
        <f>IF(N187="nulová",J187,0)</f>
        <v>0</v>
      </c>
      <c r="BJ187" s="18" t="s">
        <v>82</v>
      </c>
      <c r="BK187" s="238">
        <f>ROUND(I187*H187,2)</f>
        <v>0</v>
      </c>
      <c r="BL187" s="18" t="s">
        <v>196</v>
      </c>
      <c r="BM187" s="237" t="s">
        <v>1031</v>
      </c>
    </row>
    <row r="188" s="14" customFormat="1">
      <c r="A188" s="14"/>
      <c r="B188" s="251"/>
      <c r="C188" s="252"/>
      <c r="D188" s="241" t="s">
        <v>198</v>
      </c>
      <c r="E188" s="253" t="s">
        <v>1</v>
      </c>
      <c r="F188" s="254" t="s">
        <v>1032</v>
      </c>
      <c r="G188" s="252"/>
      <c r="H188" s="253" t="s">
        <v>1</v>
      </c>
      <c r="I188" s="255"/>
      <c r="J188" s="252"/>
      <c r="K188" s="252"/>
      <c r="L188" s="256"/>
      <c r="M188" s="257"/>
      <c r="N188" s="258"/>
      <c r="O188" s="258"/>
      <c r="P188" s="258"/>
      <c r="Q188" s="258"/>
      <c r="R188" s="258"/>
      <c r="S188" s="258"/>
      <c r="T188" s="259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0" t="s">
        <v>198</v>
      </c>
      <c r="AU188" s="260" t="s">
        <v>84</v>
      </c>
      <c r="AV188" s="14" t="s">
        <v>82</v>
      </c>
      <c r="AW188" s="14" t="s">
        <v>32</v>
      </c>
      <c r="AX188" s="14" t="s">
        <v>75</v>
      </c>
      <c r="AY188" s="260" t="s">
        <v>189</v>
      </c>
    </row>
    <row r="189" s="14" customFormat="1">
      <c r="A189" s="14"/>
      <c r="B189" s="251"/>
      <c r="C189" s="252"/>
      <c r="D189" s="241" t="s">
        <v>198</v>
      </c>
      <c r="E189" s="253" t="s">
        <v>1</v>
      </c>
      <c r="F189" s="254" t="s">
        <v>1033</v>
      </c>
      <c r="G189" s="252"/>
      <c r="H189" s="253" t="s">
        <v>1</v>
      </c>
      <c r="I189" s="255"/>
      <c r="J189" s="252"/>
      <c r="K189" s="252"/>
      <c r="L189" s="256"/>
      <c r="M189" s="257"/>
      <c r="N189" s="258"/>
      <c r="O189" s="258"/>
      <c r="P189" s="258"/>
      <c r="Q189" s="258"/>
      <c r="R189" s="258"/>
      <c r="S189" s="258"/>
      <c r="T189" s="259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0" t="s">
        <v>198</v>
      </c>
      <c r="AU189" s="260" t="s">
        <v>84</v>
      </c>
      <c r="AV189" s="14" t="s">
        <v>82</v>
      </c>
      <c r="AW189" s="14" t="s">
        <v>32</v>
      </c>
      <c r="AX189" s="14" t="s">
        <v>75</v>
      </c>
      <c r="AY189" s="260" t="s">
        <v>189</v>
      </c>
    </row>
    <row r="190" s="13" customFormat="1">
      <c r="A190" s="13"/>
      <c r="B190" s="239"/>
      <c r="C190" s="240"/>
      <c r="D190" s="241" t="s">
        <v>198</v>
      </c>
      <c r="E190" s="242" t="s">
        <v>1</v>
      </c>
      <c r="F190" s="243" t="s">
        <v>1034</v>
      </c>
      <c r="G190" s="240"/>
      <c r="H190" s="244">
        <v>186</v>
      </c>
      <c r="I190" s="245"/>
      <c r="J190" s="240"/>
      <c r="K190" s="240"/>
      <c r="L190" s="246"/>
      <c r="M190" s="247"/>
      <c r="N190" s="248"/>
      <c r="O190" s="248"/>
      <c r="P190" s="248"/>
      <c r="Q190" s="248"/>
      <c r="R190" s="248"/>
      <c r="S190" s="248"/>
      <c r="T190" s="249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0" t="s">
        <v>198</v>
      </c>
      <c r="AU190" s="250" t="s">
        <v>84</v>
      </c>
      <c r="AV190" s="13" t="s">
        <v>84</v>
      </c>
      <c r="AW190" s="13" t="s">
        <v>32</v>
      </c>
      <c r="AX190" s="13" t="s">
        <v>82</v>
      </c>
      <c r="AY190" s="250" t="s">
        <v>189</v>
      </c>
    </row>
    <row r="191" s="2" customFormat="1" ht="16.5" customHeight="1">
      <c r="A191" s="39"/>
      <c r="B191" s="40"/>
      <c r="C191" s="283" t="s">
        <v>400</v>
      </c>
      <c r="D191" s="283" t="s">
        <v>231</v>
      </c>
      <c r="E191" s="284" t="s">
        <v>593</v>
      </c>
      <c r="F191" s="285" t="s">
        <v>1035</v>
      </c>
      <c r="G191" s="286" t="s">
        <v>279</v>
      </c>
      <c r="H191" s="287">
        <v>186</v>
      </c>
      <c r="I191" s="288"/>
      <c r="J191" s="287">
        <f>ROUND(I191*H191,2)</f>
        <v>0</v>
      </c>
      <c r="K191" s="285" t="s">
        <v>195</v>
      </c>
      <c r="L191" s="289"/>
      <c r="M191" s="290" t="s">
        <v>1</v>
      </c>
      <c r="N191" s="291" t="s">
        <v>40</v>
      </c>
      <c r="O191" s="92"/>
      <c r="P191" s="235">
        <f>O191*H191</f>
        <v>0</v>
      </c>
      <c r="Q191" s="235">
        <v>0.30399999999999999</v>
      </c>
      <c r="R191" s="235">
        <f>Q191*H191</f>
        <v>56.543999999999997</v>
      </c>
      <c r="S191" s="235">
        <v>0</v>
      </c>
      <c r="T191" s="236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7" t="s">
        <v>235</v>
      </c>
      <c r="AT191" s="237" t="s">
        <v>231</v>
      </c>
      <c r="AU191" s="237" t="s">
        <v>84</v>
      </c>
      <c r="AY191" s="18" t="s">
        <v>189</v>
      </c>
      <c r="BE191" s="238">
        <f>IF(N191="základní",J191,0)</f>
        <v>0</v>
      </c>
      <c r="BF191" s="238">
        <f>IF(N191="snížená",J191,0)</f>
        <v>0</v>
      </c>
      <c r="BG191" s="238">
        <f>IF(N191="zákl. přenesená",J191,0)</f>
        <v>0</v>
      </c>
      <c r="BH191" s="238">
        <f>IF(N191="sníž. přenesená",J191,0)</f>
        <v>0</v>
      </c>
      <c r="BI191" s="238">
        <f>IF(N191="nulová",J191,0)</f>
        <v>0</v>
      </c>
      <c r="BJ191" s="18" t="s">
        <v>82</v>
      </c>
      <c r="BK191" s="238">
        <f>ROUND(I191*H191,2)</f>
        <v>0</v>
      </c>
      <c r="BL191" s="18" t="s">
        <v>196</v>
      </c>
      <c r="BM191" s="237" t="s">
        <v>1036</v>
      </c>
    </row>
    <row r="192" s="14" customFormat="1">
      <c r="A192" s="14"/>
      <c r="B192" s="251"/>
      <c r="C192" s="252"/>
      <c r="D192" s="241" t="s">
        <v>198</v>
      </c>
      <c r="E192" s="253" t="s">
        <v>1</v>
      </c>
      <c r="F192" s="254" t="s">
        <v>1037</v>
      </c>
      <c r="G192" s="252"/>
      <c r="H192" s="253" t="s">
        <v>1</v>
      </c>
      <c r="I192" s="255"/>
      <c r="J192" s="252"/>
      <c r="K192" s="252"/>
      <c r="L192" s="256"/>
      <c r="M192" s="257"/>
      <c r="N192" s="258"/>
      <c r="O192" s="258"/>
      <c r="P192" s="258"/>
      <c r="Q192" s="258"/>
      <c r="R192" s="258"/>
      <c r="S192" s="258"/>
      <c r="T192" s="259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0" t="s">
        <v>198</v>
      </c>
      <c r="AU192" s="260" t="s">
        <v>84</v>
      </c>
      <c r="AV192" s="14" t="s">
        <v>82</v>
      </c>
      <c r="AW192" s="14" t="s">
        <v>32</v>
      </c>
      <c r="AX192" s="14" t="s">
        <v>75</v>
      </c>
      <c r="AY192" s="260" t="s">
        <v>189</v>
      </c>
    </row>
    <row r="193" s="13" customFormat="1">
      <c r="A193" s="13"/>
      <c r="B193" s="239"/>
      <c r="C193" s="240"/>
      <c r="D193" s="241" t="s">
        <v>198</v>
      </c>
      <c r="E193" s="242" t="s">
        <v>1</v>
      </c>
      <c r="F193" s="243" t="s">
        <v>1034</v>
      </c>
      <c r="G193" s="240"/>
      <c r="H193" s="244">
        <v>186</v>
      </c>
      <c r="I193" s="245"/>
      <c r="J193" s="240"/>
      <c r="K193" s="240"/>
      <c r="L193" s="246"/>
      <c r="M193" s="247"/>
      <c r="N193" s="248"/>
      <c r="O193" s="248"/>
      <c r="P193" s="248"/>
      <c r="Q193" s="248"/>
      <c r="R193" s="248"/>
      <c r="S193" s="248"/>
      <c r="T193" s="249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0" t="s">
        <v>198</v>
      </c>
      <c r="AU193" s="250" t="s">
        <v>84</v>
      </c>
      <c r="AV193" s="13" t="s">
        <v>84</v>
      </c>
      <c r="AW193" s="13" t="s">
        <v>32</v>
      </c>
      <c r="AX193" s="13" t="s">
        <v>82</v>
      </c>
      <c r="AY193" s="250" t="s">
        <v>189</v>
      </c>
    </row>
    <row r="194" s="2" customFormat="1" ht="16.5" customHeight="1">
      <c r="A194" s="39"/>
      <c r="B194" s="40"/>
      <c r="C194" s="227" t="s">
        <v>403</v>
      </c>
      <c r="D194" s="227" t="s">
        <v>191</v>
      </c>
      <c r="E194" s="228" t="s">
        <v>596</v>
      </c>
      <c r="F194" s="229" t="s">
        <v>597</v>
      </c>
      <c r="G194" s="230" t="s">
        <v>279</v>
      </c>
      <c r="H194" s="231">
        <v>186</v>
      </c>
      <c r="I194" s="232"/>
      <c r="J194" s="231">
        <f>ROUND(I194*H194,2)</f>
        <v>0</v>
      </c>
      <c r="K194" s="229" t="s">
        <v>1</v>
      </c>
      <c r="L194" s="45"/>
      <c r="M194" s="233" t="s">
        <v>1</v>
      </c>
      <c r="N194" s="234" t="s">
        <v>40</v>
      </c>
      <c r="O194" s="92"/>
      <c r="P194" s="235">
        <f>O194*H194</f>
        <v>0</v>
      </c>
      <c r="Q194" s="235">
        <v>0</v>
      </c>
      <c r="R194" s="235">
        <f>Q194*H194</f>
        <v>0</v>
      </c>
      <c r="S194" s="235">
        <v>0</v>
      </c>
      <c r="T194" s="236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7" t="s">
        <v>196</v>
      </c>
      <c r="AT194" s="237" t="s">
        <v>191</v>
      </c>
      <c r="AU194" s="237" t="s">
        <v>84</v>
      </c>
      <c r="AY194" s="18" t="s">
        <v>189</v>
      </c>
      <c r="BE194" s="238">
        <f>IF(N194="základní",J194,0)</f>
        <v>0</v>
      </c>
      <c r="BF194" s="238">
        <f>IF(N194="snížená",J194,0)</f>
        <v>0</v>
      </c>
      <c r="BG194" s="238">
        <f>IF(N194="zákl. přenesená",J194,0)</f>
        <v>0</v>
      </c>
      <c r="BH194" s="238">
        <f>IF(N194="sníž. přenesená",J194,0)</f>
        <v>0</v>
      </c>
      <c r="BI194" s="238">
        <f>IF(N194="nulová",J194,0)</f>
        <v>0</v>
      </c>
      <c r="BJ194" s="18" t="s">
        <v>82</v>
      </c>
      <c r="BK194" s="238">
        <f>ROUND(I194*H194,2)</f>
        <v>0</v>
      </c>
      <c r="BL194" s="18" t="s">
        <v>196</v>
      </c>
      <c r="BM194" s="237" t="s">
        <v>1038</v>
      </c>
    </row>
    <row r="195" s="13" customFormat="1">
      <c r="A195" s="13"/>
      <c r="B195" s="239"/>
      <c r="C195" s="240"/>
      <c r="D195" s="241" t="s">
        <v>198</v>
      </c>
      <c r="E195" s="242" t="s">
        <v>1</v>
      </c>
      <c r="F195" s="243" t="s">
        <v>1034</v>
      </c>
      <c r="G195" s="240"/>
      <c r="H195" s="244">
        <v>186</v>
      </c>
      <c r="I195" s="245"/>
      <c r="J195" s="240"/>
      <c r="K195" s="240"/>
      <c r="L195" s="246"/>
      <c r="M195" s="247"/>
      <c r="N195" s="248"/>
      <c r="O195" s="248"/>
      <c r="P195" s="248"/>
      <c r="Q195" s="248"/>
      <c r="R195" s="248"/>
      <c r="S195" s="248"/>
      <c r="T195" s="249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0" t="s">
        <v>198</v>
      </c>
      <c r="AU195" s="250" t="s">
        <v>84</v>
      </c>
      <c r="AV195" s="13" t="s">
        <v>84</v>
      </c>
      <c r="AW195" s="13" t="s">
        <v>32</v>
      </c>
      <c r="AX195" s="13" t="s">
        <v>82</v>
      </c>
      <c r="AY195" s="250" t="s">
        <v>189</v>
      </c>
    </row>
    <row r="196" s="2" customFormat="1" ht="24.15" customHeight="1">
      <c r="A196" s="39"/>
      <c r="B196" s="40"/>
      <c r="C196" s="227" t="s">
        <v>408</v>
      </c>
      <c r="D196" s="227" t="s">
        <v>191</v>
      </c>
      <c r="E196" s="228" t="s">
        <v>1039</v>
      </c>
      <c r="F196" s="229" t="s">
        <v>1040</v>
      </c>
      <c r="G196" s="230" t="s">
        <v>601</v>
      </c>
      <c r="H196" s="231">
        <v>4</v>
      </c>
      <c r="I196" s="232"/>
      <c r="J196" s="231">
        <f>ROUND(I196*H196,2)</f>
        <v>0</v>
      </c>
      <c r="K196" s="229" t="s">
        <v>195</v>
      </c>
      <c r="L196" s="45"/>
      <c r="M196" s="233" t="s">
        <v>1</v>
      </c>
      <c r="N196" s="234" t="s">
        <v>40</v>
      </c>
      <c r="O196" s="92"/>
      <c r="P196" s="235">
        <f>O196*H196</f>
        <v>0</v>
      </c>
      <c r="Q196" s="235">
        <v>0.00031</v>
      </c>
      <c r="R196" s="235">
        <f>Q196*H196</f>
        <v>0.00124</v>
      </c>
      <c r="S196" s="235">
        <v>0</v>
      </c>
      <c r="T196" s="236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7" t="s">
        <v>196</v>
      </c>
      <c r="AT196" s="237" t="s">
        <v>191</v>
      </c>
      <c r="AU196" s="237" t="s">
        <v>84</v>
      </c>
      <c r="AY196" s="18" t="s">
        <v>189</v>
      </c>
      <c r="BE196" s="238">
        <f>IF(N196="základní",J196,0)</f>
        <v>0</v>
      </c>
      <c r="BF196" s="238">
        <f>IF(N196="snížená",J196,0)</f>
        <v>0</v>
      </c>
      <c r="BG196" s="238">
        <f>IF(N196="zákl. přenesená",J196,0)</f>
        <v>0</v>
      </c>
      <c r="BH196" s="238">
        <f>IF(N196="sníž. přenesená",J196,0)</f>
        <v>0</v>
      </c>
      <c r="BI196" s="238">
        <f>IF(N196="nulová",J196,0)</f>
        <v>0</v>
      </c>
      <c r="BJ196" s="18" t="s">
        <v>82</v>
      </c>
      <c r="BK196" s="238">
        <f>ROUND(I196*H196,2)</f>
        <v>0</v>
      </c>
      <c r="BL196" s="18" t="s">
        <v>196</v>
      </c>
      <c r="BM196" s="237" t="s">
        <v>1041</v>
      </c>
    </row>
    <row r="197" s="13" customFormat="1">
      <c r="A197" s="13"/>
      <c r="B197" s="239"/>
      <c r="C197" s="240"/>
      <c r="D197" s="241" t="s">
        <v>198</v>
      </c>
      <c r="E197" s="242" t="s">
        <v>1</v>
      </c>
      <c r="F197" s="243" t="s">
        <v>410</v>
      </c>
      <c r="G197" s="240"/>
      <c r="H197" s="244">
        <v>4</v>
      </c>
      <c r="I197" s="245"/>
      <c r="J197" s="240"/>
      <c r="K197" s="240"/>
      <c r="L197" s="246"/>
      <c r="M197" s="247"/>
      <c r="N197" s="248"/>
      <c r="O197" s="248"/>
      <c r="P197" s="248"/>
      <c r="Q197" s="248"/>
      <c r="R197" s="248"/>
      <c r="S197" s="248"/>
      <c r="T197" s="249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0" t="s">
        <v>198</v>
      </c>
      <c r="AU197" s="250" t="s">
        <v>84</v>
      </c>
      <c r="AV197" s="13" t="s">
        <v>84</v>
      </c>
      <c r="AW197" s="13" t="s">
        <v>32</v>
      </c>
      <c r="AX197" s="13" t="s">
        <v>82</v>
      </c>
      <c r="AY197" s="250" t="s">
        <v>189</v>
      </c>
    </row>
    <row r="198" s="2" customFormat="1" ht="33" customHeight="1">
      <c r="A198" s="39"/>
      <c r="B198" s="40"/>
      <c r="C198" s="227" t="s">
        <v>411</v>
      </c>
      <c r="D198" s="227" t="s">
        <v>191</v>
      </c>
      <c r="E198" s="228" t="s">
        <v>1042</v>
      </c>
      <c r="F198" s="229" t="s">
        <v>1043</v>
      </c>
      <c r="G198" s="230" t="s">
        <v>252</v>
      </c>
      <c r="H198" s="231">
        <v>3</v>
      </c>
      <c r="I198" s="232"/>
      <c r="J198" s="231">
        <f>ROUND(I198*H198,2)</f>
        <v>0</v>
      </c>
      <c r="K198" s="229" t="s">
        <v>1</v>
      </c>
      <c r="L198" s="45"/>
      <c r="M198" s="233" t="s">
        <v>1</v>
      </c>
      <c r="N198" s="234" t="s">
        <v>40</v>
      </c>
      <c r="O198" s="92"/>
      <c r="P198" s="235">
        <f>O198*H198</f>
        <v>0</v>
      </c>
      <c r="Q198" s="235">
        <v>6.2568900000000003</v>
      </c>
      <c r="R198" s="235">
        <f>Q198*H198</f>
        <v>18.770670000000003</v>
      </c>
      <c r="S198" s="235">
        <v>0</v>
      </c>
      <c r="T198" s="236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7" t="s">
        <v>196</v>
      </c>
      <c r="AT198" s="237" t="s">
        <v>191</v>
      </c>
      <c r="AU198" s="237" t="s">
        <v>84</v>
      </c>
      <c r="AY198" s="18" t="s">
        <v>189</v>
      </c>
      <c r="BE198" s="238">
        <f>IF(N198="základní",J198,0)</f>
        <v>0</v>
      </c>
      <c r="BF198" s="238">
        <f>IF(N198="snížená",J198,0)</f>
        <v>0</v>
      </c>
      <c r="BG198" s="238">
        <f>IF(N198="zákl. přenesená",J198,0)</f>
        <v>0</v>
      </c>
      <c r="BH198" s="238">
        <f>IF(N198="sníž. přenesená",J198,0)</f>
        <v>0</v>
      </c>
      <c r="BI198" s="238">
        <f>IF(N198="nulová",J198,0)</f>
        <v>0</v>
      </c>
      <c r="BJ198" s="18" t="s">
        <v>82</v>
      </c>
      <c r="BK198" s="238">
        <f>ROUND(I198*H198,2)</f>
        <v>0</v>
      </c>
      <c r="BL198" s="18" t="s">
        <v>196</v>
      </c>
      <c r="BM198" s="237" t="s">
        <v>1044</v>
      </c>
    </row>
    <row r="199" s="14" customFormat="1">
      <c r="A199" s="14"/>
      <c r="B199" s="251"/>
      <c r="C199" s="252"/>
      <c r="D199" s="241" t="s">
        <v>198</v>
      </c>
      <c r="E199" s="253" t="s">
        <v>1</v>
      </c>
      <c r="F199" s="254" t="s">
        <v>1045</v>
      </c>
      <c r="G199" s="252"/>
      <c r="H199" s="253" t="s">
        <v>1</v>
      </c>
      <c r="I199" s="255"/>
      <c r="J199" s="252"/>
      <c r="K199" s="252"/>
      <c r="L199" s="256"/>
      <c r="M199" s="257"/>
      <c r="N199" s="258"/>
      <c r="O199" s="258"/>
      <c r="P199" s="258"/>
      <c r="Q199" s="258"/>
      <c r="R199" s="258"/>
      <c r="S199" s="258"/>
      <c r="T199" s="259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60" t="s">
        <v>198</v>
      </c>
      <c r="AU199" s="260" t="s">
        <v>84</v>
      </c>
      <c r="AV199" s="14" t="s">
        <v>82</v>
      </c>
      <c r="AW199" s="14" t="s">
        <v>32</v>
      </c>
      <c r="AX199" s="14" t="s">
        <v>75</v>
      </c>
      <c r="AY199" s="260" t="s">
        <v>189</v>
      </c>
    </row>
    <row r="200" s="13" customFormat="1">
      <c r="A200" s="13"/>
      <c r="B200" s="239"/>
      <c r="C200" s="240"/>
      <c r="D200" s="241" t="s">
        <v>198</v>
      </c>
      <c r="E200" s="242" t="s">
        <v>1</v>
      </c>
      <c r="F200" s="243" t="s">
        <v>294</v>
      </c>
      <c r="G200" s="240"/>
      <c r="H200" s="244">
        <v>3</v>
      </c>
      <c r="I200" s="245"/>
      <c r="J200" s="240"/>
      <c r="K200" s="240"/>
      <c r="L200" s="246"/>
      <c r="M200" s="247"/>
      <c r="N200" s="248"/>
      <c r="O200" s="248"/>
      <c r="P200" s="248"/>
      <c r="Q200" s="248"/>
      <c r="R200" s="248"/>
      <c r="S200" s="248"/>
      <c r="T200" s="249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0" t="s">
        <v>198</v>
      </c>
      <c r="AU200" s="250" t="s">
        <v>84</v>
      </c>
      <c r="AV200" s="13" t="s">
        <v>84</v>
      </c>
      <c r="AW200" s="13" t="s">
        <v>32</v>
      </c>
      <c r="AX200" s="13" t="s">
        <v>82</v>
      </c>
      <c r="AY200" s="250" t="s">
        <v>189</v>
      </c>
    </row>
    <row r="201" s="2" customFormat="1" ht="16.5" customHeight="1">
      <c r="A201" s="39"/>
      <c r="B201" s="40"/>
      <c r="C201" s="227" t="s">
        <v>7</v>
      </c>
      <c r="D201" s="227" t="s">
        <v>191</v>
      </c>
      <c r="E201" s="228" t="s">
        <v>277</v>
      </c>
      <c r="F201" s="229" t="s">
        <v>1046</v>
      </c>
      <c r="G201" s="230" t="s">
        <v>461</v>
      </c>
      <c r="H201" s="231">
        <v>1</v>
      </c>
      <c r="I201" s="232"/>
      <c r="J201" s="231">
        <f>ROUND(I201*H201,2)</f>
        <v>0</v>
      </c>
      <c r="K201" s="229" t="s">
        <v>1</v>
      </c>
      <c r="L201" s="45"/>
      <c r="M201" s="233" t="s">
        <v>1</v>
      </c>
      <c r="N201" s="234" t="s">
        <v>40</v>
      </c>
      <c r="O201" s="92"/>
      <c r="P201" s="235">
        <f>O201*H201</f>
        <v>0</v>
      </c>
      <c r="Q201" s="235">
        <v>0</v>
      </c>
      <c r="R201" s="235">
        <f>Q201*H201</f>
        <v>0</v>
      </c>
      <c r="S201" s="235">
        <v>0</v>
      </c>
      <c r="T201" s="236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7" t="s">
        <v>196</v>
      </c>
      <c r="AT201" s="237" t="s">
        <v>191</v>
      </c>
      <c r="AU201" s="237" t="s">
        <v>84</v>
      </c>
      <c r="AY201" s="18" t="s">
        <v>189</v>
      </c>
      <c r="BE201" s="238">
        <f>IF(N201="základní",J201,0)</f>
        <v>0</v>
      </c>
      <c r="BF201" s="238">
        <f>IF(N201="snížená",J201,0)</f>
        <v>0</v>
      </c>
      <c r="BG201" s="238">
        <f>IF(N201="zákl. přenesená",J201,0)</f>
        <v>0</v>
      </c>
      <c r="BH201" s="238">
        <f>IF(N201="sníž. přenesená",J201,0)</f>
        <v>0</v>
      </c>
      <c r="BI201" s="238">
        <f>IF(N201="nulová",J201,0)</f>
        <v>0</v>
      </c>
      <c r="BJ201" s="18" t="s">
        <v>82</v>
      </c>
      <c r="BK201" s="238">
        <f>ROUND(I201*H201,2)</f>
        <v>0</v>
      </c>
      <c r="BL201" s="18" t="s">
        <v>196</v>
      </c>
      <c r="BM201" s="237" t="s">
        <v>1047</v>
      </c>
    </row>
    <row r="202" s="14" customFormat="1">
      <c r="A202" s="14"/>
      <c r="B202" s="251"/>
      <c r="C202" s="252"/>
      <c r="D202" s="241" t="s">
        <v>198</v>
      </c>
      <c r="E202" s="253" t="s">
        <v>1</v>
      </c>
      <c r="F202" s="254" t="s">
        <v>1048</v>
      </c>
      <c r="G202" s="252"/>
      <c r="H202" s="253" t="s">
        <v>1</v>
      </c>
      <c r="I202" s="255"/>
      <c r="J202" s="252"/>
      <c r="K202" s="252"/>
      <c r="L202" s="256"/>
      <c r="M202" s="257"/>
      <c r="N202" s="258"/>
      <c r="O202" s="258"/>
      <c r="P202" s="258"/>
      <c r="Q202" s="258"/>
      <c r="R202" s="258"/>
      <c r="S202" s="258"/>
      <c r="T202" s="259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0" t="s">
        <v>198</v>
      </c>
      <c r="AU202" s="260" t="s">
        <v>84</v>
      </c>
      <c r="AV202" s="14" t="s">
        <v>82</v>
      </c>
      <c r="AW202" s="14" t="s">
        <v>32</v>
      </c>
      <c r="AX202" s="14" t="s">
        <v>75</v>
      </c>
      <c r="AY202" s="260" t="s">
        <v>189</v>
      </c>
    </row>
    <row r="203" s="13" customFormat="1">
      <c r="A203" s="13"/>
      <c r="B203" s="239"/>
      <c r="C203" s="240"/>
      <c r="D203" s="241" t="s">
        <v>198</v>
      </c>
      <c r="E203" s="242" t="s">
        <v>1</v>
      </c>
      <c r="F203" s="243" t="s">
        <v>407</v>
      </c>
      <c r="G203" s="240"/>
      <c r="H203" s="244">
        <v>1</v>
      </c>
      <c r="I203" s="245"/>
      <c r="J203" s="240"/>
      <c r="K203" s="240"/>
      <c r="L203" s="246"/>
      <c r="M203" s="247"/>
      <c r="N203" s="248"/>
      <c r="O203" s="248"/>
      <c r="P203" s="248"/>
      <c r="Q203" s="248"/>
      <c r="R203" s="248"/>
      <c r="S203" s="248"/>
      <c r="T203" s="249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0" t="s">
        <v>198</v>
      </c>
      <c r="AU203" s="250" t="s">
        <v>84</v>
      </c>
      <c r="AV203" s="13" t="s">
        <v>84</v>
      </c>
      <c r="AW203" s="13" t="s">
        <v>32</v>
      </c>
      <c r="AX203" s="13" t="s">
        <v>82</v>
      </c>
      <c r="AY203" s="250" t="s">
        <v>189</v>
      </c>
    </row>
    <row r="204" s="2" customFormat="1" ht="16.5" customHeight="1">
      <c r="A204" s="39"/>
      <c r="B204" s="40"/>
      <c r="C204" s="227" t="s">
        <v>1049</v>
      </c>
      <c r="D204" s="227" t="s">
        <v>191</v>
      </c>
      <c r="E204" s="228" t="s">
        <v>284</v>
      </c>
      <c r="F204" s="229" t="s">
        <v>1050</v>
      </c>
      <c r="G204" s="230" t="s">
        <v>461</v>
      </c>
      <c r="H204" s="231">
        <v>1</v>
      </c>
      <c r="I204" s="232"/>
      <c r="J204" s="231">
        <f>ROUND(I204*H204,2)</f>
        <v>0</v>
      </c>
      <c r="K204" s="229" t="s">
        <v>1</v>
      </c>
      <c r="L204" s="45"/>
      <c r="M204" s="233" t="s">
        <v>1</v>
      </c>
      <c r="N204" s="234" t="s">
        <v>40</v>
      </c>
      <c r="O204" s="92"/>
      <c r="P204" s="235">
        <f>O204*H204</f>
        <v>0</v>
      </c>
      <c r="Q204" s="235">
        <v>0</v>
      </c>
      <c r="R204" s="235">
        <f>Q204*H204</f>
        <v>0</v>
      </c>
      <c r="S204" s="235">
        <v>0</v>
      </c>
      <c r="T204" s="236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7" t="s">
        <v>196</v>
      </c>
      <c r="AT204" s="237" t="s">
        <v>191</v>
      </c>
      <c r="AU204" s="237" t="s">
        <v>84</v>
      </c>
      <c r="AY204" s="18" t="s">
        <v>189</v>
      </c>
      <c r="BE204" s="238">
        <f>IF(N204="základní",J204,0)</f>
        <v>0</v>
      </c>
      <c r="BF204" s="238">
        <f>IF(N204="snížená",J204,0)</f>
        <v>0</v>
      </c>
      <c r="BG204" s="238">
        <f>IF(N204="zákl. přenesená",J204,0)</f>
        <v>0</v>
      </c>
      <c r="BH204" s="238">
        <f>IF(N204="sníž. přenesená",J204,0)</f>
        <v>0</v>
      </c>
      <c r="BI204" s="238">
        <f>IF(N204="nulová",J204,0)</f>
        <v>0</v>
      </c>
      <c r="BJ204" s="18" t="s">
        <v>82</v>
      </c>
      <c r="BK204" s="238">
        <f>ROUND(I204*H204,2)</f>
        <v>0</v>
      </c>
      <c r="BL204" s="18" t="s">
        <v>196</v>
      </c>
      <c r="BM204" s="237" t="s">
        <v>1051</v>
      </c>
    </row>
    <row r="205" s="14" customFormat="1">
      <c r="A205" s="14"/>
      <c r="B205" s="251"/>
      <c r="C205" s="252"/>
      <c r="D205" s="241" t="s">
        <v>198</v>
      </c>
      <c r="E205" s="253" t="s">
        <v>1</v>
      </c>
      <c r="F205" s="254" t="s">
        <v>1052</v>
      </c>
      <c r="G205" s="252"/>
      <c r="H205" s="253" t="s">
        <v>1</v>
      </c>
      <c r="I205" s="255"/>
      <c r="J205" s="252"/>
      <c r="K205" s="252"/>
      <c r="L205" s="256"/>
      <c r="M205" s="257"/>
      <c r="N205" s="258"/>
      <c r="O205" s="258"/>
      <c r="P205" s="258"/>
      <c r="Q205" s="258"/>
      <c r="R205" s="258"/>
      <c r="S205" s="258"/>
      <c r="T205" s="259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60" t="s">
        <v>198</v>
      </c>
      <c r="AU205" s="260" t="s">
        <v>84</v>
      </c>
      <c r="AV205" s="14" t="s">
        <v>82</v>
      </c>
      <c r="AW205" s="14" t="s">
        <v>32</v>
      </c>
      <c r="AX205" s="14" t="s">
        <v>75</v>
      </c>
      <c r="AY205" s="260" t="s">
        <v>189</v>
      </c>
    </row>
    <row r="206" s="13" customFormat="1">
      <c r="A206" s="13"/>
      <c r="B206" s="239"/>
      <c r="C206" s="240"/>
      <c r="D206" s="241" t="s">
        <v>198</v>
      </c>
      <c r="E206" s="242" t="s">
        <v>1</v>
      </c>
      <c r="F206" s="243" t="s">
        <v>407</v>
      </c>
      <c r="G206" s="240"/>
      <c r="H206" s="244">
        <v>1</v>
      </c>
      <c r="I206" s="245"/>
      <c r="J206" s="240"/>
      <c r="K206" s="240"/>
      <c r="L206" s="246"/>
      <c r="M206" s="247"/>
      <c r="N206" s="248"/>
      <c r="O206" s="248"/>
      <c r="P206" s="248"/>
      <c r="Q206" s="248"/>
      <c r="R206" s="248"/>
      <c r="S206" s="248"/>
      <c r="T206" s="249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0" t="s">
        <v>198</v>
      </c>
      <c r="AU206" s="250" t="s">
        <v>84</v>
      </c>
      <c r="AV206" s="13" t="s">
        <v>84</v>
      </c>
      <c r="AW206" s="13" t="s">
        <v>32</v>
      </c>
      <c r="AX206" s="13" t="s">
        <v>82</v>
      </c>
      <c r="AY206" s="250" t="s">
        <v>189</v>
      </c>
    </row>
    <row r="207" s="12" customFormat="1" ht="22.8" customHeight="1">
      <c r="A207" s="12"/>
      <c r="B207" s="211"/>
      <c r="C207" s="212"/>
      <c r="D207" s="213" t="s">
        <v>74</v>
      </c>
      <c r="E207" s="225" t="s">
        <v>295</v>
      </c>
      <c r="F207" s="225" t="s">
        <v>296</v>
      </c>
      <c r="G207" s="212"/>
      <c r="H207" s="212"/>
      <c r="I207" s="215"/>
      <c r="J207" s="226">
        <f>BK207</f>
        <v>0</v>
      </c>
      <c r="K207" s="212"/>
      <c r="L207" s="217"/>
      <c r="M207" s="218"/>
      <c r="N207" s="219"/>
      <c r="O207" s="219"/>
      <c r="P207" s="220">
        <f>P208</f>
        <v>0</v>
      </c>
      <c r="Q207" s="219"/>
      <c r="R207" s="220">
        <f>R208</f>
        <v>0</v>
      </c>
      <c r="S207" s="219"/>
      <c r="T207" s="221">
        <f>T208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22" t="s">
        <v>82</v>
      </c>
      <c r="AT207" s="223" t="s">
        <v>74</v>
      </c>
      <c r="AU207" s="223" t="s">
        <v>82</v>
      </c>
      <c r="AY207" s="222" t="s">
        <v>189</v>
      </c>
      <c r="BK207" s="224">
        <f>BK208</f>
        <v>0</v>
      </c>
    </row>
    <row r="208" s="2" customFormat="1" ht="24.15" customHeight="1">
      <c r="A208" s="39"/>
      <c r="B208" s="40"/>
      <c r="C208" s="227" t="s">
        <v>1053</v>
      </c>
      <c r="D208" s="227" t="s">
        <v>191</v>
      </c>
      <c r="E208" s="228" t="s">
        <v>1054</v>
      </c>
      <c r="F208" s="229" t="s">
        <v>1055</v>
      </c>
      <c r="G208" s="230" t="s">
        <v>234</v>
      </c>
      <c r="H208" s="231">
        <v>91</v>
      </c>
      <c r="I208" s="232"/>
      <c r="J208" s="231">
        <f>ROUND(I208*H208,2)</f>
        <v>0</v>
      </c>
      <c r="K208" s="229" t="s">
        <v>195</v>
      </c>
      <c r="L208" s="45"/>
      <c r="M208" s="292" t="s">
        <v>1</v>
      </c>
      <c r="N208" s="293" t="s">
        <v>40</v>
      </c>
      <c r="O208" s="294"/>
      <c r="P208" s="295">
        <f>O208*H208</f>
        <v>0</v>
      </c>
      <c r="Q208" s="295">
        <v>0</v>
      </c>
      <c r="R208" s="295">
        <f>Q208*H208</f>
        <v>0</v>
      </c>
      <c r="S208" s="295">
        <v>0</v>
      </c>
      <c r="T208" s="296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7" t="s">
        <v>196</v>
      </c>
      <c r="AT208" s="237" t="s">
        <v>191</v>
      </c>
      <c r="AU208" s="237" t="s">
        <v>84</v>
      </c>
      <c r="AY208" s="18" t="s">
        <v>189</v>
      </c>
      <c r="BE208" s="238">
        <f>IF(N208="základní",J208,0)</f>
        <v>0</v>
      </c>
      <c r="BF208" s="238">
        <f>IF(N208="snížená",J208,0)</f>
        <v>0</v>
      </c>
      <c r="BG208" s="238">
        <f>IF(N208="zákl. přenesená",J208,0)</f>
        <v>0</v>
      </c>
      <c r="BH208" s="238">
        <f>IF(N208="sníž. přenesená",J208,0)</f>
        <v>0</v>
      </c>
      <c r="BI208" s="238">
        <f>IF(N208="nulová",J208,0)</f>
        <v>0</v>
      </c>
      <c r="BJ208" s="18" t="s">
        <v>82</v>
      </c>
      <c r="BK208" s="238">
        <f>ROUND(I208*H208,2)</f>
        <v>0</v>
      </c>
      <c r="BL208" s="18" t="s">
        <v>196</v>
      </c>
      <c r="BM208" s="237" t="s">
        <v>1056</v>
      </c>
    </row>
    <row r="209" s="2" customFormat="1" ht="6.96" customHeight="1">
      <c r="A209" s="39"/>
      <c r="B209" s="67"/>
      <c r="C209" s="68"/>
      <c r="D209" s="68"/>
      <c r="E209" s="68"/>
      <c r="F209" s="68"/>
      <c r="G209" s="68"/>
      <c r="H209" s="68"/>
      <c r="I209" s="68"/>
      <c r="J209" s="68"/>
      <c r="K209" s="68"/>
      <c r="L209" s="45"/>
      <c r="M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</row>
  </sheetData>
  <sheetProtection sheet="1" autoFilter="0" formatColumns="0" formatRows="0" objects="1" scenarios="1" spinCount="100000" saltValue="8XolNqcSEicO9LUlea5BSNadCisVzQPnmiEvlEZMXKsjfwdxGVNTexYdryw4F7X+X4xnL2o0k+sw5BKJnciv+g==" hashValue="h+Kdv/g3lmPQHKOCOPrn8KATFYyBDaiOJyaSbxv4QNuUE7ofOGSMsfRK6gw0I+uGA801GFCw2sKGtj/M1Gq4pA==" algorithmName="SHA-512" password="CC35"/>
  <autoFilter ref="C125:K20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4:H114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146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84</v>
      </c>
    </row>
    <row r="4" s="1" customFormat="1" ht="24.96" customHeight="1">
      <c r="B4" s="21"/>
      <c r="D4" s="149" t="s">
        <v>159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NAPOJENÍ ROKYCANSKA NA DÁLNICI D5, I. ETAPA</v>
      </c>
      <c r="F7" s="151"/>
      <c r="G7" s="151"/>
      <c r="H7" s="151"/>
      <c r="L7" s="21"/>
    </row>
    <row r="8" s="1" customFormat="1" ht="12" customHeight="1">
      <c r="B8" s="21"/>
      <c r="D8" s="151" t="s">
        <v>160</v>
      </c>
      <c r="L8" s="21"/>
    </row>
    <row r="9" s="2" customFormat="1" ht="16.5" customHeight="1">
      <c r="A9" s="39"/>
      <c r="B9" s="45"/>
      <c r="C9" s="39"/>
      <c r="D9" s="39"/>
      <c r="E9" s="152" t="s">
        <v>823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162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1057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20</v>
      </c>
      <c r="E14" s="39"/>
      <c r="F14" s="142" t="s">
        <v>21</v>
      </c>
      <c r="G14" s="39"/>
      <c r="H14" s="39"/>
      <c r="I14" s="151" t="s">
        <v>22</v>
      </c>
      <c r="J14" s="154" t="str">
        <f>'Rekapitulace stavby'!AN8</f>
        <v>26. 4. 2022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1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28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30</v>
      </c>
      <c r="E22" s="39"/>
      <c r="F22" s="39"/>
      <c r="G22" s="39"/>
      <c r="H22" s="39"/>
      <c r="I22" s="151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1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33</v>
      </c>
      <c r="E25" s="39"/>
      <c r="F25" s="39"/>
      <c r="G25" s="39"/>
      <c r="H25" s="39"/>
      <c r="I25" s="151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26</v>
      </c>
      <c r="F26" s="39"/>
      <c r="G26" s="39"/>
      <c r="H26" s="39"/>
      <c r="I26" s="151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34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35</v>
      </c>
      <c r="E32" s="39"/>
      <c r="F32" s="39"/>
      <c r="G32" s="39"/>
      <c r="H32" s="39"/>
      <c r="I32" s="39"/>
      <c r="J32" s="161">
        <f>ROUND(J126,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37</v>
      </c>
      <c r="G34" s="39"/>
      <c r="H34" s="39"/>
      <c r="I34" s="162" t="s">
        <v>36</v>
      </c>
      <c r="J34" s="162" t="s">
        <v>38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39</v>
      </c>
      <c r="E35" s="151" t="s">
        <v>40</v>
      </c>
      <c r="F35" s="164">
        <f>ROUND((SUM(BE126:BE215)),  2)</f>
        <v>0</v>
      </c>
      <c r="G35" s="39"/>
      <c r="H35" s="39"/>
      <c r="I35" s="165">
        <v>0.20999999999999999</v>
      </c>
      <c r="J35" s="164">
        <f>ROUND(((SUM(BE126:BE215))*I35),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41</v>
      </c>
      <c r="F36" s="164">
        <f>ROUND((SUM(BF126:BF215)),  2)</f>
        <v>0</v>
      </c>
      <c r="G36" s="39"/>
      <c r="H36" s="39"/>
      <c r="I36" s="165">
        <v>0.14999999999999999</v>
      </c>
      <c r="J36" s="164">
        <f>ROUND(((SUM(BF126:BF215))*I36),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42</v>
      </c>
      <c r="F37" s="164">
        <f>ROUND((SUM(BG126:BG215)),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43</v>
      </c>
      <c r="F38" s="164">
        <f>ROUND((SUM(BH126:BH215)),  2)</f>
        <v>0</v>
      </c>
      <c r="G38" s="39"/>
      <c r="H38" s="39"/>
      <c r="I38" s="165">
        <v>0.14999999999999999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44</v>
      </c>
      <c r="F39" s="164">
        <f>ROUND((SUM(BI126:BI215)),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45</v>
      </c>
      <c r="E41" s="168"/>
      <c r="F41" s="168"/>
      <c r="G41" s="169" t="s">
        <v>46</v>
      </c>
      <c r="H41" s="170" t="s">
        <v>47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48</v>
      </c>
      <c r="E50" s="174"/>
      <c r="F50" s="174"/>
      <c r="G50" s="173" t="s">
        <v>49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50</v>
      </c>
      <c r="E61" s="176"/>
      <c r="F61" s="177" t="s">
        <v>51</v>
      </c>
      <c r="G61" s="175" t="s">
        <v>50</v>
      </c>
      <c r="H61" s="176"/>
      <c r="I61" s="176"/>
      <c r="J61" s="178" t="s">
        <v>51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52</v>
      </c>
      <c r="E65" s="179"/>
      <c r="F65" s="179"/>
      <c r="G65" s="173" t="s">
        <v>53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50</v>
      </c>
      <c r="E76" s="176"/>
      <c r="F76" s="177" t="s">
        <v>51</v>
      </c>
      <c r="G76" s="175" t="s">
        <v>50</v>
      </c>
      <c r="H76" s="176"/>
      <c r="I76" s="176"/>
      <c r="J76" s="178" t="s">
        <v>51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164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NAPOJENÍ ROKYCANSKA NA DÁLNICI D5, I. ETAPA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160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823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162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 xml:space="preserve">03.5 - SO 303-6  Odtok z požární nádrže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Rokycansko</v>
      </c>
      <c r="G91" s="41"/>
      <c r="H91" s="41"/>
      <c r="I91" s="33" t="s">
        <v>22</v>
      </c>
      <c r="J91" s="80" t="str">
        <f>IF(J14="","",J14)</f>
        <v>26. 4. 2022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 xml:space="preserve"> </v>
      </c>
      <c r="G93" s="41"/>
      <c r="H93" s="41"/>
      <c r="I93" s="33" t="s">
        <v>30</v>
      </c>
      <c r="J93" s="37" t="str">
        <f>E23</f>
        <v>Ing. J. Egermaier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165</v>
      </c>
      <c r="D96" s="186"/>
      <c r="E96" s="186"/>
      <c r="F96" s="186"/>
      <c r="G96" s="186"/>
      <c r="H96" s="186"/>
      <c r="I96" s="186"/>
      <c r="J96" s="187" t="s">
        <v>166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167</v>
      </c>
      <c r="D98" s="41"/>
      <c r="E98" s="41"/>
      <c r="F98" s="41"/>
      <c r="G98" s="41"/>
      <c r="H98" s="41"/>
      <c r="I98" s="41"/>
      <c r="J98" s="111">
        <f>J126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168</v>
      </c>
    </row>
    <row r="99" s="9" customFormat="1" ht="24.96" customHeight="1">
      <c r="A99" s="9"/>
      <c r="B99" s="189"/>
      <c r="C99" s="190"/>
      <c r="D99" s="191" t="s">
        <v>169</v>
      </c>
      <c r="E99" s="192"/>
      <c r="F99" s="192"/>
      <c r="G99" s="192"/>
      <c r="H99" s="192"/>
      <c r="I99" s="192"/>
      <c r="J99" s="193">
        <f>J127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4"/>
      <c r="D100" s="196" t="s">
        <v>170</v>
      </c>
      <c r="E100" s="197"/>
      <c r="F100" s="197"/>
      <c r="G100" s="197"/>
      <c r="H100" s="197"/>
      <c r="I100" s="197"/>
      <c r="J100" s="198">
        <f>J128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4"/>
      <c r="D101" s="196" t="s">
        <v>456</v>
      </c>
      <c r="E101" s="197"/>
      <c r="F101" s="197"/>
      <c r="G101" s="197"/>
      <c r="H101" s="197"/>
      <c r="I101" s="197"/>
      <c r="J101" s="198">
        <f>J174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5"/>
      <c r="C102" s="134"/>
      <c r="D102" s="196" t="s">
        <v>171</v>
      </c>
      <c r="E102" s="197"/>
      <c r="F102" s="197"/>
      <c r="G102" s="197"/>
      <c r="H102" s="197"/>
      <c r="I102" s="197"/>
      <c r="J102" s="198">
        <f>J178</f>
        <v>0</v>
      </c>
      <c r="K102" s="134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4"/>
      <c r="D103" s="196" t="s">
        <v>172</v>
      </c>
      <c r="E103" s="197"/>
      <c r="F103" s="197"/>
      <c r="G103" s="197"/>
      <c r="H103" s="197"/>
      <c r="I103" s="197"/>
      <c r="J103" s="198">
        <f>J193</f>
        <v>0</v>
      </c>
      <c r="K103" s="134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5"/>
      <c r="C104" s="134"/>
      <c r="D104" s="196" t="s">
        <v>173</v>
      </c>
      <c r="E104" s="197"/>
      <c r="F104" s="197"/>
      <c r="G104" s="197"/>
      <c r="H104" s="197"/>
      <c r="I104" s="197"/>
      <c r="J104" s="198">
        <f>J214</f>
        <v>0</v>
      </c>
      <c r="K104" s="134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10" s="2" customFormat="1" ht="6.96" customHeight="1">
      <c r="A110" s="39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174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184" t="str">
        <f>E7</f>
        <v>NAPOJENÍ ROKYCANSKA NA DÁLNICI D5, I. ETAPA</v>
      </c>
      <c r="F114" s="33"/>
      <c r="G114" s="33"/>
      <c r="H114" s="33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1" customFormat="1" ht="12" customHeight="1">
      <c r="B115" s="22"/>
      <c r="C115" s="33" t="s">
        <v>160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4" t="s">
        <v>823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162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E11</f>
        <v xml:space="preserve">03.5 - SO 303-6  Odtok z požární nádrže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F14</f>
        <v>Rokycansko</v>
      </c>
      <c r="G120" s="41"/>
      <c r="H120" s="41"/>
      <c r="I120" s="33" t="s">
        <v>22</v>
      </c>
      <c r="J120" s="80" t="str">
        <f>IF(J14="","",J14)</f>
        <v>26. 4. 2022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24</v>
      </c>
      <c r="D122" s="41"/>
      <c r="E122" s="41"/>
      <c r="F122" s="28" t="str">
        <f>E17</f>
        <v xml:space="preserve"> </v>
      </c>
      <c r="G122" s="41"/>
      <c r="H122" s="41"/>
      <c r="I122" s="33" t="s">
        <v>30</v>
      </c>
      <c r="J122" s="37" t="str">
        <f>E23</f>
        <v>Ing. J. Egermaier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IF(E20="","",E20)</f>
        <v>Vyplň údaj</v>
      </c>
      <c r="G123" s="41"/>
      <c r="H123" s="41"/>
      <c r="I123" s="33" t="s">
        <v>33</v>
      </c>
      <c r="J123" s="37" t="str">
        <f>E26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0"/>
      <c r="B125" s="201"/>
      <c r="C125" s="202" t="s">
        <v>175</v>
      </c>
      <c r="D125" s="203" t="s">
        <v>60</v>
      </c>
      <c r="E125" s="203" t="s">
        <v>56</v>
      </c>
      <c r="F125" s="203" t="s">
        <v>57</v>
      </c>
      <c r="G125" s="203" t="s">
        <v>176</v>
      </c>
      <c r="H125" s="203" t="s">
        <v>177</v>
      </c>
      <c r="I125" s="203" t="s">
        <v>178</v>
      </c>
      <c r="J125" s="203" t="s">
        <v>166</v>
      </c>
      <c r="K125" s="204" t="s">
        <v>179</v>
      </c>
      <c r="L125" s="205"/>
      <c r="M125" s="101" t="s">
        <v>1</v>
      </c>
      <c r="N125" s="102" t="s">
        <v>39</v>
      </c>
      <c r="O125" s="102" t="s">
        <v>180</v>
      </c>
      <c r="P125" s="102" t="s">
        <v>181</v>
      </c>
      <c r="Q125" s="102" t="s">
        <v>182</v>
      </c>
      <c r="R125" s="102" t="s">
        <v>183</v>
      </c>
      <c r="S125" s="102" t="s">
        <v>184</v>
      </c>
      <c r="T125" s="103" t="s">
        <v>185</v>
      </c>
      <c r="U125" s="200"/>
      <c r="V125" s="200"/>
      <c r="W125" s="200"/>
      <c r="X125" s="200"/>
      <c r="Y125" s="200"/>
      <c r="Z125" s="200"/>
      <c r="AA125" s="200"/>
      <c r="AB125" s="200"/>
      <c r="AC125" s="200"/>
      <c r="AD125" s="200"/>
      <c r="AE125" s="200"/>
    </row>
    <row r="126" s="2" customFormat="1" ht="22.8" customHeight="1">
      <c r="A126" s="39"/>
      <c r="B126" s="40"/>
      <c r="C126" s="108" t="s">
        <v>186</v>
      </c>
      <c r="D126" s="41"/>
      <c r="E126" s="41"/>
      <c r="F126" s="41"/>
      <c r="G126" s="41"/>
      <c r="H126" s="41"/>
      <c r="I126" s="41"/>
      <c r="J126" s="206">
        <f>BK126</f>
        <v>0</v>
      </c>
      <c r="K126" s="41"/>
      <c r="L126" s="45"/>
      <c r="M126" s="104"/>
      <c r="N126" s="207"/>
      <c r="O126" s="105"/>
      <c r="P126" s="208">
        <f>P127</f>
        <v>0</v>
      </c>
      <c r="Q126" s="105"/>
      <c r="R126" s="208">
        <f>R127</f>
        <v>70.811890000000005</v>
      </c>
      <c r="S126" s="105"/>
      <c r="T126" s="209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74</v>
      </c>
      <c r="AU126" s="18" t="s">
        <v>168</v>
      </c>
      <c r="BK126" s="210">
        <f>BK127</f>
        <v>0</v>
      </c>
    </row>
    <row r="127" s="12" customFormat="1" ht="25.92" customHeight="1">
      <c r="A127" s="12"/>
      <c r="B127" s="211"/>
      <c r="C127" s="212"/>
      <c r="D127" s="213" t="s">
        <v>74</v>
      </c>
      <c r="E127" s="214" t="s">
        <v>187</v>
      </c>
      <c r="F127" s="214" t="s">
        <v>188</v>
      </c>
      <c r="G127" s="212"/>
      <c r="H127" s="212"/>
      <c r="I127" s="215"/>
      <c r="J127" s="216">
        <f>BK127</f>
        <v>0</v>
      </c>
      <c r="K127" s="212"/>
      <c r="L127" s="217"/>
      <c r="M127" s="218"/>
      <c r="N127" s="219"/>
      <c r="O127" s="219"/>
      <c r="P127" s="220">
        <f>P128+P174+P178+P193+P214</f>
        <v>0</v>
      </c>
      <c r="Q127" s="219"/>
      <c r="R127" s="220">
        <f>R128+R174+R178+R193+R214</f>
        <v>70.811890000000005</v>
      </c>
      <c r="S127" s="219"/>
      <c r="T127" s="221">
        <f>T128+T174+T178+T193+T214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2" t="s">
        <v>82</v>
      </c>
      <c r="AT127" s="223" t="s">
        <v>74</v>
      </c>
      <c r="AU127" s="223" t="s">
        <v>75</v>
      </c>
      <c r="AY127" s="222" t="s">
        <v>189</v>
      </c>
      <c r="BK127" s="224">
        <f>BK128+BK174+BK178+BK193+BK214</f>
        <v>0</v>
      </c>
    </row>
    <row r="128" s="12" customFormat="1" ht="22.8" customHeight="1">
      <c r="A128" s="12"/>
      <c r="B128" s="211"/>
      <c r="C128" s="212"/>
      <c r="D128" s="213" t="s">
        <v>74</v>
      </c>
      <c r="E128" s="225" t="s">
        <v>82</v>
      </c>
      <c r="F128" s="225" t="s">
        <v>190</v>
      </c>
      <c r="G128" s="212"/>
      <c r="H128" s="212"/>
      <c r="I128" s="215"/>
      <c r="J128" s="226">
        <f>BK128</f>
        <v>0</v>
      </c>
      <c r="K128" s="212"/>
      <c r="L128" s="217"/>
      <c r="M128" s="218"/>
      <c r="N128" s="219"/>
      <c r="O128" s="219"/>
      <c r="P128" s="220">
        <f>SUM(P129:P173)</f>
        <v>0</v>
      </c>
      <c r="Q128" s="219"/>
      <c r="R128" s="220">
        <f>SUM(R129:R173)</f>
        <v>0.012199999999999999</v>
      </c>
      <c r="S128" s="219"/>
      <c r="T128" s="221">
        <f>SUM(T129:T173)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2" t="s">
        <v>82</v>
      </c>
      <c r="AT128" s="223" t="s">
        <v>74</v>
      </c>
      <c r="AU128" s="223" t="s">
        <v>82</v>
      </c>
      <c r="AY128" s="222" t="s">
        <v>189</v>
      </c>
      <c r="BK128" s="224">
        <f>SUM(BK129:BK173)</f>
        <v>0</v>
      </c>
    </row>
    <row r="129" s="2" customFormat="1" ht="24.15" customHeight="1">
      <c r="A129" s="39"/>
      <c r="B129" s="40"/>
      <c r="C129" s="227" t="s">
        <v>82</v>
      </c>
      <c r="D129" s="227" t="s">
        <v>191</v>
      </c>
      <c r="E129" s="228" t="s">
        <v>192</v>
      </c>
      <c r="F129" s="229" t="s">
        <v>193</v>
      </c>
      <c r="G129" s="230" t="s">
        <v>194</v>
      </c>
      <c r="H129" s="231">
        <v>60</v>
      </c>
      <c r="I129" s="232"/>
      <c r="J129" s="231">
        <f>ROUND(I129*H129,2)</f>
        <v>0</v>
      </c>
      <c r="K129" s="229" t="s">
        <v>195</v>
      </c>
      <c r="L129" s="45"/>
      <c r="M129" s="233" t="s">
        <v>1</v>
      </c>
      <c r="N129" s="234" t="s">
        <v>40</v>
      </c>
      <c r="O129" s="92"/>
      <c r="P129" s="235">
        <f>O129*H129</f>
        <v>0</v>
      </c>
      <c r="Q129" s="235">
        <v>0</v>
      </c>
      <c r="R129" s="235">
        <f>Q129*H129</f>
        <v>0</v>
      </c>
      <c r="S129" s="235">
        <v>0</v>
      </c>
      <c r="T129" s="236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7" t="s">
        <v>196</v>
      </c>
      <c r="AT129" s="237" t="s">
        <v>191</v>
      </c>
      <c r="AU129" s="237" t="s">
        <v>84</v>
      </c>
      <c r="AY129" s="18" t="s">
        <v>189</v>
      </c>
      <c r="BE129" s="238">
        <f>IF(N129="základní",J129,0)</f>
        <v>0</v>
      </c>
      <c r="BF129" s="238">
        <f>IF(N129="snížená",J129,0)</f>
        <v>0</v>
      </c>
      <c r="BG129" s="238">
        <f>IF(N129="zákl. přenesená",J129,0)</f>
        <v>0</v>
      </c>
      <c r="BH129" s="238">
        <f>IF(N129="sníž. přenesená",J129,0)</f>
        <v>0</v>
      </c>
      <c r="BI129" s="238">
        <f>IF(N129="nulová",J129,0)</f>
        <v>0</v>
      </c>
      <c r="BJ129" s="18" t="s">
        <v>82</v>
      </c>
      <c r="BK129" s="238">
        <f>ROUND(I129*H129,2)</f>
        <v>0</v>
      </c>
      <c r="BL129" s="18" t="s">
        <v>196</v>
      </c>
      <c r="BM129" s="237" t="s">
        <v>1058</v>
      </c>
    </row>
    <row r="130" s="13" customFormat="1">
      <c r="A130" s="13"/>
      <c r="B130" s="239"/>
      <c r="C130" s="240"/>
      <c r="D130" s="241" t="s">
        <v>198</v>
      </c>
      <c r="E130" s="242" t="s">
        <v>1</v>
      </c>
      <c r="F130" s="243" t="s">
        <v>567</v>
      </c>
      <c r="G130" s="240"/>
      <c r="H130" s="244">
        <v>60</v>
      </c>
      <c r="I130" s="245"/>
      <c r="J130" s="240"/>
      <c r="K130" s="240"/>
      <c r="L130" s="246"/>
      <c r="M130" s="247"/>
      <c r="N130" s="248"/>
      <c r="O130" s="248"/>
      <c r="P130" s="248"/>
      <c r="Q130" s="248"/>
      <c r="R130" s="248"/>
      <c r="S130" s="248"/>
      <c r="T130" s="249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0" t="s">
        <v>198</v>
      </c>
      <c r="AU130" s="250" t="s">
        <v>84</v>
      </c>
      <c r="AV130" s="13" t="s">
        <v>84</v>
      </c>
      <c r="AW130" s="13" t="s">
        <v>32</v>
      </c>
      <c r="AX130" s="13" t="s">
        <v>82</v>
      </c>
      <c r="AY130" s="250" t="s">
        <v>189</v>
      </c>
    </row>
    <row r="131" s="2" customFormat="1" ht="24.15" customHeight="1">
      <c r="A131" s="39"/>
      <c r="B131" s="40"/>
      <c r="C131" s="227" t="s">
        <v>84</v>
      </c>
      <c r="D131" s="227" t="s">
        <v>191</v>
      </c>
      <c r="E131" s="228" t="s">
        <v>967</v>
      </c>
      <c r="F131" s="229" t="s">
        <v>968</v>
      </c>
      <c r="G131" s="230" t="s">
        <v>969</v>
      </c>
      <c r="H131" s="231">
        <v>30</v>
      </c>
      <c r="I131" s="232"/>
      <c r="J131" s="231">
        <f>ROUND(I131*H131,2)</f>
        <v>0</v>
      </c>
      <c r="K131" s="229" t="s">
        <v>195</v>
      </c>
      <c r="L131" s="45"/>
      <c r="M131" s="233" t="s">
        <v>1</v>
      </c>
      <c r="N131" s="234" t="s">
        <v>40</v>
      </c>
      <c r="O131" s="92"/>
      <c r="P131" s="235">
        <f>O131*H131</f>
        <v>0</v>
      </c>
      <c r="Q131" s="235">
        <v>0</v>
      </c>
      <c r="R131" s="235">
        <f>Q131*H131</f>
        <v>0</v>
      </c>
      <c r="S131" s="235">
        <v>0</v>
      </c>
      <c r="T131" s="236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7" t="s">
        <v>196</v>
      </c>
      <c r="AT131" s="237" t="s">
        <v>191</v>
      </c>
      <c r="AU131" s="237" t="s">
        <v>84</v>
      </c>
      <c r="AY131" s="18" t="s">
        <v>189</v>
      </c>
      <c r="BE131" s="238">
        <f>IF(N131="základní",J131,0)</f>
        <v>0</v>
      </c>
      <c r="BF131" s="238">
        <f>IF(N131="snížená",J131,0)</f>
        <v>0</v>
      </c>
      <c r="BG131" s="238">
        <f>IF(N131="zákl. přenesená",J131,0)</f>
        <v>0</v>
      </c>
      <c r="BH131" s="238">
        <f>IF(N131="sníž. přenesená",J131,0)</f>
        <v>0</v>
      </c>
      <c r="BI131" s="238">
        <f>IF(N131="nulová",J131,0)</f>
        <v>0</v>
      </c>
      <c r="BJ131" s="18" t="s">
        <v>82</v>
      </c>
      <c r="BK131" s="238">
        <f>ROUND(I131*H131,2)</f>
        <v>0</v>
      </c>
      <c r="BL131" s="18" t="s">
        <v>196</v>
      </c>
      <c r="BM131" s="237" t="s">
        <v>1059</v>
      </c>
    </row>
    <row r="132" s="13" customFormat="1">
      <c r="A132" s="13"/>
      <c r="B132" s="239"/>
      <c r="C132" s="240"/>
      <c r="D132" s="241" t="s">
        <v>198</v>
      </c>
      <c r="E132" s="242" t="s">
        <v>1</v>
      </c>
      <c r="F132" s="243" t="s">
        <v>1029</v>
      </c>
      <c r="G132" s="240"/>
      <c r="H132" s="244">
        <v>30</v>
      </c>
      <c r="I132" s="245"/>
      <c r="J132" s="240"/>
      <c r="K132" s="240"/>
      <c r="L132" s="246"/>
      <c r="M132" s="247"/>
      <c r="N132" s="248"/>
      <c r="O132" s="248"/>
      <c r="P132" s="248"/>
      <c r="Q132" s="248"/>
      <c r="R132" s="248"/>
      <c r="S132" s="248"/>
      <c r="T132" s="249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0" t="s">
        <v>198</v>
      </c>
      <c r="AU132" s="250" t="s">
        <v>84</v>
      </c>
      <c r="AV132" s="13" t="s">
        <v>84</v>
      </c>
      <c r="AW132" s="13" t="s">
        <v>32</v>
      </c>
      <c r="AX132" s="13" t="s">
        <v>82</v>
      </c>
      <c r="AY132" s="250" t="s">
        <v>189</v>
      </c>
    </row>
    <row r="133" s="2" customFormat="1" ht="33" customHeight="1">
      <c r="A133" s="39"/>
      <c r="B133" s="40"/>
      <c r="C133" s="227" t="s">
        <v>212</v>
      </c>
      <c r="D133" s="227" t="s">
        <v>191</v>
      </c>
      <c r="E133" s="228" t="s">
        <v>972</v>
      </c>
      <c r="F133" s="229" t="s">
        <v>973</v>
      </c>
      <c r="G133" s="230" t="s">
        <v>202</v>
      </c>
      <c r="H133" s="231">
        <v>222.40000000000001</v>
      </c>
      <c r="I133" s="232"/>
      <c r="J133" s="231">
        <f>ROUND(I133*H133,2)</f>
        <v>0</v>
      </c>
      <c r="K133" s="229" t="s">
        <v>195</v>
      </c>
      <c r="L133" s="45"/>
      <c r="M133" s="233" t="s">
        <v>1</v>
      </c>
      <c r="N133" s="234" t="s">
        <v>40</v>
      </c>
      <c r="O133" s="92"/>
      <c r="P133" s="235">
        <f>O133*H133</f>
        <v>0</v>
      </c>
      <c r="Q133" s="235">
        <v>0</v>
      </c>
      <c r="R133" s="235">
        <f>Q133*H133</f>
        <v>0</v>
      </c>
      <c r="S133" s="235">
        <v>0</v>
      </c>
      <c r="T133" s="236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7" t="s">
        <v>196</v>
      </c>
      <c r="AT133" s="237" t="s">
        <v>191</v>
      </c>
      <c r="AU133" s="237" t="s">
        <v>84</v>
      </c>
      <c r="AY133" s="18" t="s">
        <v>189</v>
      </c>
      <c r="BE133" s="238">
        <f>IF(N133="základní",J133,0)</f>
        <v>0</v>
      </c>
      <c r="BF133" s="238">
        <f>IF(N133="snížená",J133,0)</f>
        <v>0</v>
      </c>
      <c r="BG133" s="238">
        <f>IF(N133="zákl. přenesená",J133,0)</f>
        <v>0</v>
      </c>
      <c r="BH133" s="238">
        <f>IF(N133="sníž. přenesená",J133,0)</f>
        <v>0</v>
      </c>
      <c r="BI133" s="238">
        <f>IF(N133="nulová",J133,0)</f>
        <v>0</v>
      </c>
      <c r="BJ133" s="18" t="s">
        <v>82</v>
      </c>
      <c r="BK133" s="238">
        <f>ROUND(I133*H133,2)</f>
        <v>0</v>
      </c>
      <c r="BL133" s="18" t="s">
        <v>196</v>
      </c>
      <c r="BM133" s="237" t="s">
        <v>1060</v>
      </c>
    </row>
    <row r="134" s="14" customFormat="1">
      <c r="A134" s="14"/>
      <c r="B134" s="251"/>
      <c r="C134" s="252"/>
      <c r="D134" s="241" t="s">
        <v>198</v>
      </c>
      <c r="E134" s="253" t="s">
        <v>1</v>
      </c>
      <c r="F134" s="254" t="s">
        <v>1061</v>
      </c>
      <c r="G134" s="252"/>
      <c r="H134" s="253" t="s">
        <v>1</v>
      </c>
      <c r="I134" s="255"/>
      <c r="J134" s="252"/>
      <c r="K134" s="252"/>
      <c r="L134" s="256"/>
      <c r="M134" s="257"/>
      <c r="N134" s="258"/>
      <c r="O134" s="258"/>
      <c r="P134" s="258"/>
      <c r="Q134" s="258"/>
      <c r="R134" s="258"/>
      <c r="S134" s="258"/>
      <c r="T134" s="259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60" t="s">
        <v>198</v>
      </c>
      <c r="AU134" s="260" t="s">
        <v>84</v>
      </c>
      <c r="AV134" s="14" t="s">
        <v>82</v>
      </c>
      <c r="AW134" s="14" t="s">
        <v>32</v>
      </c>
      <c r="AX134" s="14" t="s">
        <v>75</v>
      </c>
      <c r="AY134" s="260" t="s">
        <v>189</v>
      </c>
    </row>
    <row r="135" s="13" customFormat="1">
      <c r="A135" s="13"/>
      <c r="B135" s="239"/>
      <c r="C135" s="240"/>
      <c r="D135" s="241" t="s">
        <v>198</v>
      </c>
      <c r="E135" s="242" t="s">
        <v>1</v>
      </c>
      <c r="F135" s="243" t="s">
        <v>1062</v>
      </c>
      <c r="G135" s="240"/>
      <c r="H135" s="244">
        <v>214.09999999999999</v>
      </c>
      <c r="I135" s="245"/>
      <c r="J135" s="240"/>
      <c r="K135" s="240"/>
      <c r="L135" s="246"/>
      <c r="M135" s="247"/>
      <c r="N135" s="248"/>
      <c r="O135" s="248"/>
      <c r="P135" s="248"/>
      <c r="Q135" s="248"/>
      <c r="R135" s="248"/>
      <c r="S135" s="248"/>
      <c r="T135" s="249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0" t="s">
        <v>198</v>
      </c>
      <c r="AU135" s="250" t="s">
        <v>84</v>
      </c>
      <c r="AV135" s="13" t="s">
        <v>84</v>
      </c>
      <c r="AW135" s="13" t="s">
        <v>32</v>
      </c>
      <c r="AX135" s="13" t="s">
        <v>75</v>
      </c>
      <c r="AY135" s="250" t="s">
        <v>189</v>
      </c>
    </row>
    <row r="136" s="13" customFormat="1">
      <c r="A136" s="13"/>
      <c r="B136" s="239"/>
      <c r="C136" s="240"/>
      <c r="D136" s="241" t="s">
        <v>198</v>
      </c>
      <c r="E136" s="242" t="s">
        <v>1</v>
      </c>
      <c r="F136" s="243" t="s">
        <v>978</v>
      </c>
      <c r="G136" s="240"/>
      <c r="H136" s="244">
        <v>7.2999999999999998</v>
      </c>
      <c r="I136" s="245"/>
      <c r="J136" s="240"/>
      <c r="K136" s="240"/>
      <c r="L136" s="246"/>
      <c r="M136" s="247"/>
      <c r="N136" s="248"/>
      <c r="O136" s="248"/>
      <c r="P136" s="248"/>
      <c r="Q136" s="248"/>
      <c r="R136" s="248"/>
      <c r="S136" s="248"/>
      <c r="T136" s="249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0" t="s">
        <v>198</v>
      </c>
      <c r="AU136" s="250" t="s">
        <v>84</v>
      </c>
      <c r="AV136" s="13" t="s">
        <v>84</v>
      </c>
      <c r="AW136" s="13" t="s">
        <v>32</v>
      </c>
      <c r="AX136" s="13" t="s">
        <v>75</v>
      </c>
      <c r="AY136" s="250" t="s">
        <v>189</v>
      </c>
    </row>
    <row r="137" s="13" customFormat="1">
      <c r="A137" s="13"/>
      <c r="B137" s="239"/>
      <c r="C137" s="240"/>
      <c r="D137" s="241" t="s">
        <v>198</v>
      </c>
      <c r="E137" s="242" t="s">
        <v>1</v>
      </c>
      <c r="F137" s="243" t="s">
        <v>979</v>
      </c>
      <c r="G137" s="240"/>
      <c r="H137" s="244">
        <v>1</v>
      </c>
      <c r="I137" s="245"/>
      <c r="J137" s="240"/>
      <c r="K137" s="240"/>
      <c r="L137" s="246"/>
      <c r="M137" s="247"/>
      <c r="N137" s="248"/>
      <c r="O137" s="248"/>
      <c r="P137" s="248"/>
      <c r="Q137" s="248"/>
      <c r="R137" s="248"/>
      <c r="S137" s="248"/>
      <c r="T137" s="249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0" t="s">
        <v>198</v>
      </c>
      <c r="AU137" s="250" t="s">
        <v>84</v>
      </c>
      <c r="AV137" s="13" t="s">
        <v>84</v>
      </c>
      <c r="AW137" s="13" t="s">
        <v>32</v>
      </c>
      <c r="AX137" s="13" t="s">
        <v>75</v>
      </c>
      <c r="AY137" s="250" t="s">
        <v>189</v>
      </c>
    </row>
    <row r="138" s="15" customFormat="1">
      <c r="A138" s="15"/>
      <c r="B138" s="261"/>
      <c r="C138" s="262"/>
      <c r="D138" s="241" t="s">
        <v>198</v>
      </c>
      <c r="E138" s="263" t="s">
        <v>1</v>
      </c>
      <c r="F138" s="264" t="s">
        <v>211</v>
      </c>
      <c r="G138" s="262"/>
      <c r="H138" s="265">
        <v>222.40000000000001</v>
      </c>
      <c r="I138" s="266"/>
      <c r="J138" s="262"/>
      <c r="K138" s="262"/>
      <c r="L138" s="267"/>
      <c r="M138" s="268"/>
      <c r="N138" s="269"/>
      <c r="O138" s="269"/>
      <c r="P138" s="269"/>
      <c r="Q138" s="269"/>
      <c r="R138" s="269"/>
      <c r="S138" s="269"/>
      <c r="T138" s="270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71" t="s">
        <v>198</v>
      </c>
      <c r="AU138" s="271" t="s">
        <v>84</v>
      </c>
      <c r="AV138" s="15" t="s">
        <v>196</v>
      </c>
      <c r="AW138" s="15" t="s">
        <v>32</v>
      </c>
      <c r="AX138" s="15" t="s">
        <v>82</v>
      </c>
      <c r="AY138" s="271" t="s">
        <v>189</v>
      </c>
    </row>
    <row r="139" s="2" customFormat="1" ht="24.15" customHeight="1">
      <c r="A139" s="39"/>
      <c r="B139" s="40"/>
      <c r="C139" s="227" t="s">
        <v>196</v>
      </c>
      <c r="D139" s="227" t="s">
        <v>191</v>
      </c>
      <c r="E139" s="228" t="s">
        <v>980</v>
      </c>
      <c r="F139" s="229" t="s">
        <v>981</v>
      </c>
      <c r="G139" s="230" t="s">
        <v>202</v>
      </c>
      <c r="H139" s="231">
        <v>53.100000000000001</v>
      </c>
      <c r="I139" s="232"/>
      <c r="J139" s="231">
        <f>ROUND(I139*H139,2)</f>
        <v>0</v>
      </c>
      <c r="K139" s="229" t="s">
        <v>195</v>
      </c>
      <c r="L139" s="45"/>
      <c r="M139" s="233" t="s">
        <v>1</v>
      </c>
      <c r="N139" s="234" t="s">
        <v>40</v>
      </c>
      <c r="O139" s="92"/>
      <c r="P139" s="235">
        <f>O139*H139</f>
        <v>0</v>
      </c>
      <c r="Q139" s="235">
        <v>0</v>
      </c>
      <c r="R139" s="235">
        <f>Q139*H139</f>
        <v>0</v>
      </c>
      <c r="S139" s="235">
        <v>0</v>
      </c>
      <c r="T139" s="236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7" t="s">
        <v>196</v>
      </c>
      <c r="AT139" s="237" t="s">
        <v>191</v>
      </c>
      <c r="AU139" s="237" t="s">
        <v>84</v>
      </c>
      <c r="AY139" s="18" t="s">
        <v>189</v>
      </c>
      <c r="BE139" s="238">
        <f>IF(N139="základní",J139,0)</f>
        <v>0</v>
      </c>
      <c r="BF139" s="238">
        <f>IF(N139="snížená",J139,0)</f>
        <v>0</v>
      </c>
      <c r="BG139" s="238">
        <f>IF(N139="zákl. přenesená",J139,0)</f>
        <v>0</v>
      </c>
      <c r="BH139" s="238">
        <f>IF(N139="sníž. přenesená",J139,0)</f>
        <v>0</v>
      </c>
      <c r="BI139" s="238">
        <f>IF(N139="nulová",J139,0)</f>
        <v>0</v>
      </c>
      <c r="BJ139" s="18" t="s">
        <v>82</v>
      </c>
      <c r="BK139" s="238">
        <f>ROUND(I139*H139,2)</f>
        <v>0</v>
      </c>
      <c r="BL139" s="18" t="s">
        <v>196</v>
      </c>
      <c r="BM139" s="237" t="s">
        <v>1063</v>
      </c>
    </row>
    <row r="140" s="14" customFormat="1">
      <c r="A140" s="14"/>
      <c r="B140" s="251"/>
      <c r="C140" s="252"/>
      <c r="D140" s="241" t="s">
        <v>198</v>
      </c>
      <c r="E140" s="253" t="s">
        <v>1</v>
      </c>
      <c r="F140" s="254" t="s">
        <v>334</v>
      </c>
      <c r="G140" s="252"/>
      <c r="H140" s="253" t="s">
        <v>1</v>
      </c>
      <c r="I140" s="255"/>
      <c r="J140" s="252"/>
      <c r="K140" s="252"/>
      <c r="L140" s="256"/>
      <c r="M140" s="257"/>
      <c r="N140" s="258"/>
      <c r="O140" s="258"/>
      <c r="P140" s="258"/>
      <c r="Q140" s="258"/>
      <c r="R140" s="258"/>
      <c r="S140" s="258"/>
      <c r="T140" s="259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0" t="s">
        <v>198</v>
      </c>
      <c r="AU140" s="260" t="s">
        <v>84</v>
      </c>
      <c r="AV140" s="14" t="s">
        <v>82</v>
      </c>
      <c r="AW140" s="14" t="s">
        <v>32</v>
      </c>
      <c r="AX140" s="14" t="s">
        <v>75</v>
      </c>
      <c r="AY140" s="260" t="s">
        <v>189</v>
      </c>
    </row>
    <row r="141" s="13" customFormat="1">
      <c r="A141" s="13"/>
      <c r="B141" s="239"/>
      <c r="C141" s="240"/>
      <c r="D141" s="241" t="s">
        <v>198</v>
      </c>
      <c r="E141" s="242" t="s">
        <v>1</v>
      </c>
      <c r="F141" s="243" t="s">
        <v>1064</v>
      </c>
      <c r="G141" s="240"/>
      <c r="H141" s="244">
        <v>222.40000000000001</v>
      </c>
      <c r="I141" s="245"/>
      <c r="J141" s="240"/>
      <c r="K141" s="240"/>
      <c r="L141" s="246"/>
      <c r="M141" s="247"/>
      <c r="N141" s="248"/>
      <c r="O141" s="248"/>
      <c r="P141" s="248"/>
      <c r="Q141" s="248"/>
      <c r="R141" s="248"/>
      <c r="S141" s="248"/>
      <c r="T141" s="249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0" t="s">
        <v>198</v>
      </c>
      <c r="AU141" s="250" t="s">
        <v>84</v>
      </c>
      <c r="AV141" s="13" t="s">
        <v>84</v>
      </c>
      <c r="AW141" s="13" t="s">
        <v>32</v>
      </c>
      <c r="AX141" s="13" t="s">
        <v>75</v>
      </c>
      <c r="AY141" s="250" t="s">
        <v>189</v>
      </c>
    </row>
    <row r="142" s="14" customFormat="1">
      <c r="A142" s="14"/>
      <c r="B142" s="251"/>
      <c r="C142" s="252"/>
      <c r="D142" s="241" t="s">
        <v>198</v>
      </c>
      <c r="E142" s="253" t="s">
        <v>1</v>
      </c>
      <c r="F142" s="254" t="s">
        <v>984</v>
      </c>
      <c r="G142" s="252"/>
      <c r="H142" s="253" t="s">
        <v>1</v>
      </c>
      <c r="I142" s="255"/>
      <c r="J142" s="252"/>
      <c r="K142" s="252"/>
      <c r="L142" s="256"/>
      <c r="M142" s="257"/>
      <c r="N142" s="258"/>
      <c r="O142" s="258"/>
      <c r="P142" s="258"/>
      <c r="Q142" s="258"/>
      <c r="R142" s="258"/>
      <c r="S142" s="258"/>
      <c r="T142" s="259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0" t="s">
        <v>198</v>
      </c>
      <c r="AU142" s="260" t="s">
        <v>84</v>
      </c>
      <c r="AV142" s="14" t="s">
        <v>82</v>
      </c>
      <c r="AW142" s="14" t="s">
        <v>32</v>
      </c>
      <c r="AX142" s="14" t="s">
        <v>75</v>
      </c>
      <c r="AY142" s="260" t="s">
        <v>189</v>
      </c>
    </row>
    <row r="143" s="13" customFormat="1">
      <c r="A143" s="13"/>
      <c r="B143" s="239"/>
      <c r="C143" s="240"/>
      <c r="D143" s="241" t="s">
        <v>198</v>
      </c>
      <c r="E143" s="242" t="s">
        <v>1</v>
      </c>
      <c r="F143" s="243" t="s">
        <v>1065</v>
      </c>
      <c r="G143" s="240"/>
      <c r="H143" s="244">
        <v>-22</v>
      </c>
      <c r="I143" s="245"/>
      <c r="J143" s="240"/>
      <c r="K143" s="240"/>
      <c r="L143" s="246"/>
      <c r="M143" s="247"/>
      <c r="N143" s="248"/>
      <c r="O143" s="248"/>
      <c r="P143" s="248"/>
      <c r="Q143" s="248"/>
      <c r="R143" s="248"/>
      <c r="S143" s="248"/>
      <c r="T143" s="249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0" t="s">
        <v>198</v>
      </c>
      <c r="AU143" s="250" t="s">
        <v>84</v>
      </c>
      <c r="AV143" s="13" t="s">
        <v>84</v>
      </c>
      <c r="AW143" s="13" t="s">
        <v>32</v>
      </c>
      <c r="AX143" s="13" t="s">
        <v>75</v>
      </c>
      <c r="AY143" s="250" t="s">
        <v>189</v>
      </c>
    </row>
    <row r="144" s="14" customFormat="1">
      <c r="A144" s="14"/>
      <c r="B144" s="251"/>
      <c r="C144" s="252"/>
      <c r="D144" s="241" t="s">
        <v>198</v>
      </c>
      <c r="E144" s="253" t="s">
        <v>1</v>
      </c>
      <c r="F144" s="254" t="s">
        <v>986</v>
      </c>
      <c r="G144" s="252"/>
      <c r="H144" s="253" t="s">
        <v>1</v>
      </c>
      <c r="I144" s="255"/>
      <c r="J144" s="252"/>
      <c r="K144" s="252"/>
      <c r="L144" s="256"/>
      <c r="M144" s="257"/>
      <c r="N144" s="258"/>
      <c r="O144" s="258"/>
      <c r="P144" s="258"/>
      <c r="Q144" s="258"/>
      <c r="R144" s="258"/>
      <c r="S144" s="258"/>
      <c r="T144" s="259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0" t="s">
        <v>198</v>
      </c>
      <c r="AU144" s="260" t="s">
        <v>84</v>
      </c>
      <c r="AV144" s="14" t="s">
        <v>82</v>
      </c>
      <c r="AW144" s="14" t="s">
        <v>32</v>
      </c>
      <c r="AX144" s="14" t="s">
        <v>75</v>
      </c>
      <c r="AY144" s="260" t="s">
        <v>189</v>
      </c>
    </row>
    <row r="145" s="13" customFormat="1">
      <c r="A145" s="13"/>
      <c r="B145" s="239"/>
      <c r="C145" s="240"/>
      <c r="D145" s="241" t="s">
        <v>198</v>
      </c>
      <c r="E145" s="242" t="s">
        <v>1</v>
      </c>
      <c r="F145" s="243" t="s">
        <v>1066</v>
      </c>
      <c r="G145" s="240"/>
      <c r="H145" s="244">
        <v>-140</v>
      </c>
      <c r="I145" s="245"/>
      <c r="J145" s="240"/>
      <c r="K145" s="240"/>
      <c r="L145" s="246"/>
      <c r="M145" s="247"/>
      <c r="N145" s="248"/>
      <c r="O145" s="248"/>
      <c r="P145" s="248"/>
      <c r="Q145" s="248"/>
      <c r="R145" s="248"/>
      <c r="S145" s="248"/>
      <c r="T145" s="24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0" t="s">
        <v>198</v>
      </c>
      <c r="AU145" s="250" t="s">
        <v>84</v>
      </c>
      <c r="AV145" s="13" t="s">
        <v>84</v>
      </c>
      <c r="AW145" s="13" t="s">
        <v>32</v>
      </c>
      <c r="AX145" s="13" t="s">
        <v>75</v>
      </c>
      <c r="AY145" s="250" t="s">
        <v>189</v>
      </c>
    </row>
    <row r="146" s="14" customFormat="1">
      <c r="A146" s="14"/>
      <c r="B146" s="251"/>
      <c r="C146" s="252"/>
      <c r="D146" s="241" t="s">
        <v>198</v>
      </c>
      <c r="E146" s="253" t="s">
        <v>1</v>
      </c>
      <c r="F146" s="254" t="s">
        <v>988</v>
      </c>
      <c r="G146" s="252"/>
      <c r="H146" s="253" t="s">
        <v>1</v>
      </c>
      <c r="I146" s="255"/>
      <c r="J146" s="252"/>
      <c r="K146" s="252"/>
      <c r="L146" s="256"/>
      <c r="M146" s="257"/>
      <c r="N146" s="258"/>
      <c r="O146" s="258"/>
      <c r="P146" s="258"/>
      <c r="Q146" s="258"/>
      <c r="R146" s="258"/>
      <c r="S146" s="258"/>
      <c r="T146" s="259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0" t="s">
        <v>198</v>
      </c>
      <c r="AU146" s="260" t="s">
        <v>84</v>
      </c>
      <c r="AV146" s="14" t="s">
        <v>82</v>
      </c>
      <c r="AW146" s="14" t="s">
        <v>32</v>
      </c>
      <c r="AX146" s="14" t="s">
        <v>75</v>
      </c>
      <c r="AY146" s="260" t="s">
        <v>189</v>
      </c>
    </row>
    <row r="147" s="13" customFormat="1">
      <c r="A147" s="13"/>
      <c r="B147" s="239"/>
      <c r="C147" s="240"/>
      <c r="D147" s="241" t="s">
        <v>198</v>
      </c>
      <c r="E147" s="242" t="s">
        <v>1</v>
      </c>
      <c r="F147" s="243" t="s">
        <v>989</v>
      </c>
      <c r="G147" s="240"/>
      <c r="H147" s="244">
        <v>-7.2999999999999998</v>
      </c>
      <c r="I147" s="245"/>
      <c r="J147" s="240"/>
      <c r="K147" s="240"/>
      <c r="L147" s="246"/>
      <c r="M147" s="247"/>
      <c r="N147" s="248"/>
      <c r="O147" s="248"/>
      <c r="P147" s="248"/>
      <c r="Q147" s="248"/>
      <c r="R147" s="248"/>
      <c r="S147" s="248"/>
      <c r="T147" s="249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0" t="s">
        <v>198</v>
      </c>
      <c r="AU147" s="250" t="s">
        <v>84</v>
      </c>
      <c r="AV147" s="13" t="s">
        <v>84</v>
      </c>
      <c r="AW147" s="13" t="s">
        <v>32</v>
      </c>
      <c r="AX147" s="13" t="s">
        <v>75</v>
      </c>
      <c r="AY147" s="250" t="s">
        <v>189</v>
      </c>
    </row>
    <row r="148" s="14" customFormat="1">
      <c r="A148" s="14"/>
      <c r="B148" s="251"/>
      <c r="C148" s="252"/>
      <c r="D148" s="241" t="s">
        <v>198</v>
      </c>
      <c r="E148" s="253" t="s">
        <v>1</v>
      </c>
      <c r="F148" s="254" t="s">
        <v>1067</v>
      </c>
      <c r="G148" s="252"/>
      <c r="H148" s="253" t="s">
        <v>1</v>
      </c>
      <c r="I148" s="255"/>
      <c r="J148" s="252"/>
      <c r="K148" s="252"/>
      <c r="L148" s="256"/>
      <c r="M148" s="257"/>
      <c r="N148" s="258"/>
      <c r="O148" s="258"/>
      <c r="P148" s="258"/>
      <c r="Q148" s="258"/>
      <c r="R148" s="258"/>
      <c r="S148" s="258"/>
      <c r="T148" s="259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0" t="s">
        <v>198</v>
      </c>
      <c r="AU148" s="260" t="s">
        <v>84</v>
      </c>
      <c r="AV148" s="14" t="s">
        <v>82</v>
      </c>
      <c r="AW148" s="14" t="s">
        <v>32</v>
      </c>
      <c r="AX148" s="14" t="s">
        <v>75</v>
      </c>
      <c r="AY148" s="260" t="s">
        <v>189</v>
      </c>
    </row>
    <row r="149" s="15" customFormat="1">
      <c r="A149" s="15"/>
      <c r="B149" s="261"/>
      <c r="C149" s="262"/>
      <c r="D149" s="241" t="s">
        <v>198</v>
      </c>
      <c r="E149" s="263" t="s">
        <v>1</v>
      </c>
      <c r="F149" s="264" t="s">
        <v>211</v>
      </c>
      <c r="G149" s="262"/>
      <c r="H149" s="265">
        <v>53.100000000000001</v>
      </c>
      <c r="I149" s="266"/>
      <c r="J149" s="262"/>
      <c r="K149" s="262"/>
      <c r="L149" s="267"/>
      <c r="M149" s="268"/>
      <c r="N149" s="269"/>
      <c r="O149" s="269"/>
      <c r="P149" s="269"/>
      <c r="Q149" s="269"/>
      <c r="R149" s="269"/>
      <c r="S149" s="269"/>
      <c r="T149" s="270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71" t="s">
        <v>198</v>
      </c>
      <c r="AU149" s="271" t="s">
        <v>84</v>
      </c>
      <c r="AV149" s="15" t="s">
        <v>196</v>
      </c>
      <c r="AW149" s="15" t="s">
        <v>32</v>
      </c>
      <c r="AX149" s="15" t="s">
        <v>82</v>
      </c>
      <c r="AY149" s="271" t="s">
        <v>189</v>
      </c>
    </row>
    <row r="150" s="2" customFormat="1" ht="24.15" customHeight="1">
      <c r="A150" s="39"/>
      <c r="B150" s="40"/>
      <c r="C150" s="227" t="s">
        <v>230</v>
      </c>
      <c r="D150" s="227" t="s">
        <v>191</v>
      </c>
      <c r="E150" s="228" t="s">
        <v>225</v>
      </c>
      <c r="F150" s="229" t="s">
        <v>991</v>
      </c>
      <c r="G150" s="230" t="s">
        <v>202</v>
      </c>
      <c r="H150" s="231">
        <v>122.3</v>
      </c>
      <c r="I150" s="232"/>
      <c r="J150" s="231">
        <f>ROUND(I150*H150,2)</f>
        <v>0</v>
      </c>
      <c r="K150" s="229" t="s">
        <v>195</v>
      </c>
      <c r="L150" s="45"/>
      <c r="M150" s="233" t="s">
        <v>1</v>
      </c>
      <c r="N150" s="234" t="s">
        <v>40</v>
      </c>
      <c r="O150" s="92"/>
      <c r="P150" s="235">
        <f>O150*H150</f>
        <v>0</v>
      </c>
      <c r="Q150" s="235">
        <v>0</v>
      </c>
      <c r="R150" s="235">
        <f>Q150*H150</f>
        <v>0</v>
      </c>
      <c r="S150" s="235">
        <v>0</v>
      </c>
      <c r="T150" s="236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7" t="s">
        <v>196</v>
      </c>
      <c r="AT150" s="237" t="s">
        <v>191</v>
      </c>
      <c r="AU150" s="237" t="s">
        <v>84</v>
      </c>
      <c r="AY150" s="18" t="s">
        <v>189</v>
      </c>
      <c r="BE150" s="238">
        <f>IF(N150="základní",J150,0)</f>
        <v>0</v>
      </c>
      <c r="BF150" s="238">
        <f>IF(N150="snížená",J150,0)</f>
        <v>0</v>
      </c>
      <c r="BG150" s="238">
        <f>IF(N150="zákl. přenesená",J150,0)</f>
        <v>0</v>
      </c>
      <c r="BH150" s="238">
        <f>IF(N150="sníž. přenesená",J150,0)</f>
        <v>0</v>
      </c>
      <c r="BI150" s="238">
        <f>IF(N150="nulová",J150,0)</f>
        <v>0</v>
      </c>
      <c r="BJ150" s="18" t="s">
        <v>82</v>
      </c>
      <c r="BK150" s="238">
        <f>ROUND(I150*H150,2)</f>
        <v>0</v>
      </c>
      <c r="BL150" s="18" t="s">
        <v>196</v>
      </c>
      <c r="BM150" s="237" t="s">
        <v>1068</v>
      </c>
    </row>
    <row r="151" s="13" customFormat="1">
      <c r="A151" s="13"/>
      <c r="B151" s="239"/>
      <c r="C151" s="240"/>
      <c r="D151" s="241" t="s">
        <v>198</v>
      </c>
      <c r="E151" s="242" t="s">
        <v>1</v>
      </c>
      <c r="F151" s="243" t="s">
        <v>1069</v>
      </c>
      <c r="G151" s="240"/>
      <c r="H151" s="244">
        <v>140</v>
      </c>
      <c r="I151" s="245"/>
      <c r="J151" s="240"/>
      <c r="K151" s="240"/>
      <c r="L151" s="246"/>
      <c r="M151" s="247"/>
      <c r="N151" s="248"/>
      <c r="O151" s="248"/>
      <c r="P151" s="248"/>
      <c r="Q151" s="248"/>
      <c r="R151" s="248"/>
      <c r="S151" s="248"/>
      <c r="T151" s="249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0" t="s">
        <v>198</v>
      </c>
      <c r="AU151" s="250" t="s">
        <v>84</v>
      </c>
      <c r="AV151" s="13" t="s">
        <v>84</v>
      </c>
      <c r="AW151" s="13" t="s">
        <v>32</v>
      </c>
      <c r="AX151" s="13" t="s">
        <v>75</v>
      </c>
      <c r="AY151" s="250" t="s">
        <v>189</v>
      </c>
    </row>
    <row r="152" s="14" customFormat="1">
      <c r="A152" s="14"/>
      <c r="B152" s="251"/>
      <c r="C152" s="252"/>
      <c r="D152" s="241" t="s">
        <v>198</v>
      </c>
      <c r="E152" s="253" t="s">
        <v>1</v>
      </c>
      <c r="F152" s="254" t="s">
        <v>994</v>
      </c>
      <c r="G152" s="252"/>
      <c r="H152" s="253" t="s">
        <v>1</v>
      </c>
      <c r="I152" s="255"/>
      <c r="J152" s="252"/>
      <c r="K152" s="252"/>
      <c r="L152" s="256"/>
      <c r="M152" s="257"/>
      <c r="N152" s="258"/>
      <c r="O152" s="258"/>
      <c r="P152" s="258"/>
      <c r="Q152" s="258"/>
      <c r="R152" s="258"/>
      <c r="S152" s="258"/>
      <c r="T152" s="259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0" t="s">
        <v>198</v>
      </c>
      <c r="AU152" s="260" t="s">
        <v>84</v>
      </c>
      <c r="AV152" s="14" t="s">
        <v>82</v>
      </c>
      <c r="AW152" s="14" t="s">
        <v>32</v>
      </c>
      <c r="AX152" s="14" t="s">
        <v>75</v>
      </c>
      <c r="AY152" s="260" t="s">
        <v>189</v>
      </c>
    </row>
    <row r="153" s="13" customFormat="1">
      <c r="A153" s="13"/>
      <c r="B153" s="239"/>
      <c r="C153" s="240"/>
      <c r="D153" s="241" t="s">
        <v>198</v>
      </c>
      <c r="E153" s="242" t="s">
        <v>1</v>
      </c>
      <c r="F153" s="243" t="s">
        <v>1070</v>
      </c>
      <c r="G153" s="240"/>
      <c r="H153" s="244">
        <v>-17.699999999999999</v>
      </c>
      <c r="I153" s="245"/>
      <c r="J153" s="240"/>
      <c r="K153" s="240"/>
      <c r="L153" s="246"/>
      <c r="M153" s="247"/>
      <c r="N153" s="248"/>
      <c r="O153" s="248"/>
      <c r="P153" s="248"/>
      <c r="Q153" s="248"/>
      <c r="R153" s="248"/>
      <c r="S153" s="248"/>
      <c r="T153" s="249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0" t="s">
        <v>198</v>
      </c>
      <c r="AU153" s="250" t="s">
        <v>84</v>
      </c>
      <c r="AV153" s="13" t="s">
        <v>84</v>
      </c>
      <c r="AW153" s="13" t="s">
        <v>32</v>
      </c>
      <c r="AX153" s="13" t="s">
        <v>75</v>
      </c>
      <c r="AY153" s="250" t="s">
        <v>189</v>
      </c>
    </row>
    <row r="154" s="15" customFormat="1">
      <c r="A154" s="15"/>
      <c r="B154" s="261"/>
      <c r="C154" s="262"/>
      <c r="D154" s="241" t="s">
        <v>198</v>
      </c>
      <c r="E154" s="263" t="s">
        <v>1</v>
      </c>
      <c r="F154" s="264" t="s">
        <v>211</v>
      </c>
      <c r="G154" s="262"/>
      <c r="H154" s="265">
        <v>122.3</v>
      </c>
      <c r="I154" s="266"/>
      <c r="J154" s="262"/>
      <c r="K154" s="262"/>
      <c r="L154" s="267"/>
      <c r="M154" s="268"/>
      <c r="N154" s="269"/>
      <c r="O154" s="269"/>
      <c r="P154" s="269"/>
      <c r="Q154" s="269"/>
      <c r="R154" s="269"/>
      <c r="S154" s="269"/>
      <c r="T154" s="270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71" t="s">
        <v>198</v>
      </c>
      <c r="AU154" s="271" t="s">
        <v>84</v>
      </c>
      <c r="AV154" s="15" t="s">
        <v>196</v>
      </c>
      <c r="AW154" s="15" t="s">
        <v>32</v>
      </c>
      <c r="AX154" s="15" t="s">
        <v>82</v>
      </c>
      <c r="AY154" s="271" t="s">
        <v>189</v>
      </c>
    </row>
    <row r="155" s="2" customFormat="1" ht="16.5" customHeight="1">
      <c r="A155" s="39"/>
      <c r="B155" s="40"/>
      <c r="C155" s="283" t="s">
        <v>239</v>
      </c>
      <c r="D155" s="283" t="s">
        <v>231</v>
      </c>
      <c r="E155" s="284" t="s">
        <v>996</v>
      </c>
      <c r="F155" s="285" t="s">
        <v>997</v>
      </c>
      <c r="G155" s="286" t="s">
        <v>234</v>
      </c>
      <c r="H155" s="287">
        <v>232.40000000000001</v>
      </c>
      <c r="I155" s="288"/>
      <c r="J155" s="287">
        <f>ROUND(I155*H155,2)</f>
        <v>0</v>
      </c>
      <c r="K155" s="285" t="s">
        <v>195</v>
      </c>
      <c r="L155" s="289"/>
      <c r="M155" s="290" t="s">
        <v>1</v>
      </c>
      <c r="N155" s="291" t="s">
        <v>40</v>
      </c>
      <c r="O155" s="92"/>
      <c r="P155" s="235">
        <f>O155*H155</f>
        <v>0</v>
      </c>
      <c r="Q155" s="235">
        <v>0</v>
      </c>
      <c r="R155" s="235">
        <f>Q155*H155</f>
        <v>0</v>
      </c>
      <c r="S155" s="235">
        <v>0</v>
      </c>
      <c r="T155" s="236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7" t="s">
        <v>235</v>
      </c>
      <c r="AT155" s="237" t="s">
        <v>231</v>
      </c>
      <c r="AU155" s="237" t="s">
        <v>84</v>
      </c>
      <c r="AY155" s="18" t="s">
        <v>189</v>
      </c>
      <c r="BE155" s="238">
        <f>IF(N155="základní",J155,0)</f>
        <v>0</v>
      </c>
      <c r="BF155" s="238">
        <f>IF(N155="snížená",J155,0)</f>
        <v>0</v>
      </c>
      <c r="BG155" s="238">
        <f>IF(N155="zákl. přenesená",J155,0)</f>
        <v>0</v>
      </c>
      <c r="BH155" s="238">
        <f>IF(N155="sníž. přenesená",J155,0)</f>
        <v>0</v>
      </c>
      <c r="BI155" s="238">
        <f>IF(N155="nulová",J155,0)</f>
        <v>0</v>
      </c>
      <c r="BJ155" s="18" t="s">
        <v>82</v>
      </c>
      <c r="BK155" s="238">
        <f>ROUND(I155*H155,2)</f>
        <v>0</v>
      </c>
      <c r="BL155" s="18" t="s">
        <v>196</v>
      </c>
      <c r="BM155" s="237" t="s">
        <v>1071</v>
      </c>
    </row>
    <row r="156" s="13" customFormat="1">
      <c r="A156" s="13"/>
      <c r="B156" s="239"/>
      <c r="C156" s="240"/>
      <c r="D156" s="241" t="s">
        <v>198</v>
      </c>
      <c r="E156" s="242" t="s">
        <v>1</v>
      </c>
      <c r="F156" s="243" t="s">
        <v>1072</v>
      </c>
      <c r="G156" s="240"/>
      <c r="H156" s="244">
        <v>232.40000000000001</v>
      </c>
      <c r="I156" s="245"/>
      <c r="J156" s="240"/>
      <c r="K156" s="240"/>
      <c r="L156" s="246"/>
      <c r="M156" s="247"/>
      <c r="N156" s="248"/>
      <c r="O156" s="248"/>
      <c r="P156" s="248"/>
      <c r="Q156" s="248"/>
      <c r="R156" s="248"/>
      <c r="S156" s="248"/>
      <c r="T156" s="249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0" t="s">
        <v>198</v>
      </c>
      <c r="AU156" s="250" t="s">
        <v>84</v>
      </c>
      <c r="AV156" s="13" t="s">
        <v>84</v>
      </c>
      <c r="AW156" s="13" t="s">
        <v>32</v>
      </c>
      <c r="AX156" s="13" t="s">
        <v>82</v>
      </c>
      <c r="AY156" s="250" t="s">
        <v>189</v>
      </c>
    </row>
    <row r="157" s="2" customFormat="1" ht="24.15" customHeight="1">
      <c r="A157" s="39"/>
      <c r="B157" s="40"/>
      <c r="C157" s="227" t="s">
        <v>245</v>
      </c>
      <c r="D157" s="227" t="s">
        <v>191</v>
      </c>
      <c r="E157" s="228" t="s">
        <v>1073</v>
      </c>
      <c r="F157" s="229" t="s">
        <v>1074</v>
      </c>
      <c r="G157" s="230" t="s">
        <v>202</v>
      </c>
      <c r="H157" s="231">
        <v>169.30000000000001</v>
      </c>
      <c r="I157" s="232"/>
      <c r="J157" s="231">
        <f>ROUND(I157*H157,2)</f>
        <v>0</v>
      </c>
      <c r="K157" s="229" t="s">
        <v>195</v>
      </c>
      <c r="L157" s="45"/>
      <c r="M157" s="233" t="s">
        <v>1</v>
      </c>
      <c r="N157" s="234" t="s">
        <v>40</v>
      </c>
      <c r="O157" s="92"/>
      <c r="P157" s="235">
        <f>O157*H157</f>
        <v>0</v>
      </c>
      <c r="Q157" s="235">
        <v>0</v>
      </c>
      <c r="R157" s="235">
        <f>Q157*H157</f>
        <v>0</v>
      </c>
      <c r="S157" s="235">
        <v>0</v>
      </c>
      <c r="T157" s="236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7" t="s">
        <v>196</v>
      </c>
      <c r="AT157" s="237" t="s">
        <v>191</v>
      </c>
      <c r="AU157" s="237" t="s">
        <v>84</v>
      </c>
      <c r="AY157" s="18" t="s">
        <v>189</v>
      </c>
      <c r="BE157" s="238">
        <f>IF(N157="základní",J157,0)</f>
        <v>0</v>
      </c>
      <c r="BF157" s="238">
        <f>IF(N157="snížená",J157,0)</f>
        <v>0</v>
      </c>
      <c r="BG157" s="238">
        <f>IF(N157="zákl. přenesená",J157,0)</f>
        <v>0</v>
      </c>
      <c r="BH157" s="238">
        <f>IF(N157="sníž. přenesená",J157,0)</f>
        <v>0</v>
      </c>
      <c r="BI157" s="238">
        <f>IF(N157="nulová",J157,0)</f>
        <v>0</v>
      </c>
      <c r="BJ157" s="18" t="s">
        <v>82</v>
      </c>
      <c r="BK157" s="238">
        <f>ROUND(I157*H157,2)</f>
        <v>0</v>
      </c>
      <c r="BL157" s="18" t="s">
        <v>196</v>
      </c>
      <c r="BM157" s="237" t="s">
        <v>1075</v>
      </c>
    </row>
    <row r="158" s="14" customFormat="1">
      <c r="A158" s="14"/>
      <c r="B158" s="251"/>
      <c r="C158" s="252"/>
      <c r="D158" s="241" t="s">
        <v>198</v>
      </c>
      <c r="E158" s="253" t="s">
        <v>1</v>
      </c>
      <c r="F158" s="254" t="s">
        <v>1076</v>
      </c>
      <c r="G158" s="252"/>
      <c r="H158" s="253" t="s">
        <v>1</v>
      </c>
      <c r="I158" s="255"/>
      <c r="J158" s="252"/>
      <c r="K158" s="252"/>
      <c r="L158" s="256"/>
      <c r="M158" s="257"/>
      <c r="N158" s="258"/>
      <c r="O158" s="258"/>
      <c r="P158" s="258"/>
      <c r="Q158" s="258"/>
      <c r="R158" s="258"/>
      <c r="S158" s="258"/>
      <c r="T158" s="259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0" t="s">
        <v>198</v>
      </c>
      <c r="AU158" s="260" t="s">
        <v>84</v>
      </c>
      <c r="AV158" s="14" t="s">
        <v>82</v>
      </c>
      <c r="AW158" s="14" t="s">
        <v>32</v>
      </c>
      <c r="AX158" s="14" t="s">
        <v>75</v>
      </c>
      <c r="AY158" s="260" t="s">
        <v>189</v>
      </c>
    </row>
    <row r="159" s="14" customFormat="1">
      <c r="A159" s="14"/>
      <c r="B159" s="251"/>
      <c r="C159" s="252"/>
      <c r="D159" s="241" t="s">
        <v>198</v>
      </c>
      <c r="E159" s="253" t="s">
        <v>1</v>
      </c>
      <c r="F159" s="254" t="s">
        <v>1077</v>
      </c>
      <c r="G159" s="252"/>
      <c r="H159" s="253" t="s">
        <v>1</v>
      </c>
      <c r="I159" s="255"/>
      <c r="J159" s="252"/>
      <c r="K159" s="252"/>
      <c r="L159" s="256"/>
      <c r="M159" s="257"/>
      <c r="N159" s="258"/>
      <c r="O159" s="258"/>
      <c r="P159" s="258"/>
      <c r="Q159" s="258"/>
      <c r="R159" s="258"/>
      <c r="S159" s="258"/>
      <c r="T159" s="259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0" t="s">
        <v>198</v>
      </c>
      <c r="AU159" s="260" t="s">
        <v>84</v>
      </c>
      <c r="AV159" s="14" t="s">
        <v>82</v>
      </c>
      <c r="AW159" s="14" t="s">
        <v>32</v>
      </c>
      <c r="AX159" s="14" t="s">
        <v>75</v>
      </c>
      <c r="AY159" s="260" t="s">
        <v>189</v>
      </c>
    </row>
    <row r="160" s="13" customFormat="1">
      <c r="A160" s="13"/>
      <c r="B160" s="239"/>
      <c r="C160" s="240"/>
      <c r="D160" s="241" t="s">
        <v>198</v>
      </c>
      <c r="E160" s="242" t="s">
        <v>1</v>
      </c>
      <c r="F160" s="243" t="s">
        <v>1078</v>
      </c>
      <c r="G160" s="240"/>
      <c r="H160" s="244">
        <v>169.30000000000001</v>
      </c>
      <c r="I160" s="245"/>
      <c r="J160" s="240"/>
      <c r="K160" s="240"/>
      <c r="L160" s="246"/>
      <c r="M160" s="247"/>
      <c r="N160" s="248"/>
      <c r="O160" s="248"/>
      <c r="P160" s="248"/>
      <c r="Q160" s="248"/>
      <c r="R160" s="248"/>
      <c r="S160" s="248"/>
      <c r="T160" s="249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0" t="s">
        <v>198</v>
      </c>
      <c r="AU160" s="250" t="s">
        <v>84</v>
      </c>
      <c r="AV160" s="13" t="s">
        <v>84</v>
      </c>
      <c r="AW160" s="13" t="s">
        <v>32</v>
      </c>
      <c r="AX160" s="13" t="s">
        <v>82</v>
      </c>
      <c r="AY160" s="250" t="s">
        <v>189</v>
      </c>
    </row>
    <row r="161" s="2" customFormat="1" ht="16.5" customHeight="1">
      <c r="A161" s="39"/>
      <c r="B161" s="40"/>
      <c r="C161" s="227" t="s">
        <v>235</v>
      </c>
      <c r="D161" s="227" t="s">
        <v>191</v>
      </c>
      <c r="E161" s="228" t="s">
        <v>1079</v>
      </c>
      <c r="F161" s="229" t="s">
        <v>1080</v>
      </c>
      <c r="G161" s="230" t="s">
        <v>202</v>
      </c>
      <c r="H161" s="231">
        <v>48.799999999999997</v>
      </c>
      <c r="I161" s="232"/>
      <c r="J161" s="231">
        <f>ROUND(I161*H161,2)</f>
        <v>0</v>
      </c>
      <c r="K161" s="229" t="s">
        <v>1</v>
      </c>
      <c r="L161" s="45"/>
      <c r="M161" s="233" t="s">
        <v>1</v>
      </c>
      <c r="N161" s="234" t="s">
        <v>40</v>
      </c>
      <c r="O161" s="92"/>
      <c r="P161" s="235">
        <f>O161*H161</f>
        <v>0</v>
      </c>
      <c r="Q161" s="235">
        <v>0</v>
      </c>
      <c r="R161" s="235">
        <f>Q161*H161</f>
        <v>0</v>
      </c>
      <c r="S161" s="235">
        <v>0</v>
      </c>
      <c r="T161" s="236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7" t="s">
        <v>196</v>
      </c>
      <c r="AT161" s="237" t="s">
        <v>191</v>
      </c>
      <c r="AU161" s="237" t="s">
        <v>84</v>
      </c>
      <c r="AY161" s="18" t="s">
        <v>189</v>
      </c>
      <c r="BE161" s="238">
        <f>IF(N161="základní",J161,0)</f>
        <v>0</v>
      </c>
      <c r="BF161" s="238">
        <f>IF(N161="snížená",J161,0)</f>
        <v>0</v>
      </c>
      <c r="BG161" s="238">
        <f>IF(N161="zákl. přenesená",J161,0)</f>
        <v>0</v>
      </c>
      <c r="BH161" s="238">
        <f>IF(N161="sníž. přenesená",J161,0)</f>
        <v>0</v>
      </c>
      <c r="BI161" s="238">
        <f>IF(N161="nulová",J161,0)</f>
        <v>0</v>
      </c>
      <c r="BJ161" s="18" t="s">
        <v>82</v>
      </c>
      <c r="BK161" s="238">
        <f>ROUND(I161*H161,2)</f>
        <v>0</v>
      </c>
      <c r="BL161" s="18" t="s">
        <v>196</v>
      </c>
      <c r="BM161" s="237" t="s">
        <v>1081</v>
      </c>
    </row>
    <row r="162" s="14" customFormat="1">
      <c r="A162" s="14"/>
      <c r="B162" s="251"/>
      <c r="C162" s="252"/>
      <c r="D162" s="241" t="s">
        <v>198</v>
      </c>
      <c r="E162" s="253" t="s">
        <v>1</v>
      </c>
      <c r="F162" s="254" t="s">
        <v>1082</v>
      </c>
      <c r="G162" s="252"/>
      <c r="H162" s="253" t="s">
        <v>1</v>
      </c>
      <c r="I162" s="255"/>
      <c r="J162" s="252"/>
      <c r="K162" s="252"/>
      <c r="L162" s="256"/>
      <c r="M162" s="257"/>
      <c r="N162" s="258"/>
      <c r="O162" s="258"/>
      <c r="P162" s="258"/>
      <c r="Q162" s="258"/>
      <c r="R162" s="258"/>
      <c r="S162" s="258"/>
      <c r="T162" s="259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0" t="s">
        <v>198</v>
      </c>
      <c r="AU162" s="260" t="s">
        <v>84</v>
      </c>
      <c r="AV162" s="14" t="s">
        <v>82</v>
      </c>
      <c r="AW162" s="14" t="s">
        <v>32</v>
      </c>
      <c r="AX162" s="14" t="s">
        <v>75</v>
      </c>
      <c r="AY162" s="260" t="s">
        <v>189</v>
      </c>
    </row>
    <row r="163" s="13" customFormat="1">
      <c r="A163" s="13"/>
      <c r="B163" s="239"/>
      <c r="C163" s="240"/>
      <c r="D163" s="241" t="s">
        <v>198</v>
      </c>
      <c r="E163" s="242" t="s">
        <v>1</v>
      </c>
      <c r="F163" s="243" t="s">
        <v>1083</v>
      </c>
      <c r="G163" s="240"/>
      <c r="H163" s="244">
        <v>48.799999999999997</v>
      </c>
      <c r="I163" s="245"/>
      <c r="J163" s="240"/>
      <c r="K163" s="240"/>
      <c r="L163" s="246"/>
      <c r="M163" s="247"/>
      <c r="N163" s="248"/>
      <c r="O163" s="248"/>
      <c r="P163" s="248"/>
      <c r="Q163" s="248"/>
      <c r="R163" s="248"/>
      <c r="S163" s="248"/>
      <c r="T163" s="249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0" t="s">
        <v>198</v>
      </c>
      <c r="AU163" s="250" t="s">
        <v>84</v>
      </c>
      <c r="AV163" s="13" t="s">
        <v>84</v>
      </c>
      <c r="AW163" s="13" t="s">
        <v>32</v>
      </c>
      <c r="AX163" s="13" t="s">
        <v>82</v>
      </c>
      <c r="AY163" s="250" t="s">
        <v>189</v>
      </c>
    </row>
    <row r="164" s="2" customFormat="1" ht="16.5" customHeight="1">
      <c r="A164" s="39"/>
      <c r="B164" s="40"/>
      <c r="C164" s="227" t="s">
        <v>257</v>
      </c>
      <c r="D164" s="227" t="s">
        <v>191</v>
      </c>
      <c r="E164" s="228" t="s">
        <v>913</v>
      </c>
      <c r="F164" s="229" t="s">
        <v>914</v>
      </c>
      <c r="G164" s="230" t="s">
        <v>202</v>
      </c>
      <c r="H164" s="231">
        <v>48.399999999999999</v>
      </c>
      <c r="I164" s="232"/>
      <c r="J164" s="231">
        <f>ROUND(I164*H164,2)</f>
        <v>0</v>
      </c>
      <c r="K164" s="229" t="s">
        <v>1</v>
      </c>
      <c r="L164" s="45"/>
      <c r="M164" s="233" t="s">
        <v>1</v>
      </c>
      <c r="N164" s="234" t="s">
        <v>40</v>
      </c>
      <c r="O164" s="92"/>
      <c r="P164" s="235">
        <f>O164*H164</f>
        <v>0</v>
      </c>
      <c r="Q164" s="235">
        <v>0</v>
      </c>
      <c r="R164" s="235">
        <f>Q164*H164</f>
        <v>0</v>
      </c>
      <c r="S164" s="235">
        <v>0</v>
      </c>
      <c r="T164" s="236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7" t="s">
        <v>196</v>
      </c>
      <c r="AT164" s="237" t="s">
        <v>191</v>
      </c>
      <c r="AU164" s="237" t="s">
        <v>84</v>
      </c>
      <c r="AY164" s="18" t="s">
        <v>189</v>
      </c>
      <c r="BE164" s="238">
        <f>IF(N164="základní",J164,0)</f>
        <v>0</v>
      </c>
      <c r="BF164" s="238">
        <f>IF(N164="snížená",J164,0)</f>
        <v>0</v>
      </c>
      <c r="BG164" s="238">
        <f>IF(N164="zákl. přenesená",J164,0)</f>
        <v>0</v>
      </c>
      <c r="BH164" s="238">
        <f>IF(N164="sníž. přenesená",J164,0)</f>
        <v>0</v>
      </c>
      <c r="BI164" s="238">
        <f>IF(N164="nulová",J164,0)</f>
        <v>0</v>
      </c>
      <c r="BJ164" s="18" t="s">
        <v>82</v>
      </c>
      <c r="BK164" s="238">
        <f>ROUND(I164*H164,2)</f>
        <v>0</v>
      </c>
      <c r="BL164" s="18" t="s">
        <v>196</v>
      </c>
      <c r="BM164" s="237" t="s">
        <v>1084</v>
      </c>
    </row>
    <row r="165" s="13" customFormat="1">
      <c r="A165" s="13"/>
      <c r="B165" s="239"/>
      <c r="C165" s="240"/>
      <c r="D165" s="241" t="s">
        <v>198</v>
      </c>
      <c r="E165" s="242" t="s">
        <v>1</v>
      </c>
      <c r="F165" s="243" t="s">
        <v>1085</v>
      </c>
      <c r="G165" s="240"/>
      <c r="H165" s="244">
        <v>48.399999999999999</v>
      </c>
      <c r="I165" s="245"/>
      <c r="J165" s="240"/>
      <c r="K165" s="240"/>
      <c r="L165" s="246"/>
      <c r="M165" s="247"/>
      <c r="N165" s="248"/>
      <c r="O165" s="248"/>
      <c r="P165" s="248"/>
      <c r="Q165" s="248"/>
      <c r="R165" s="248"/>
      <c r="S165" s="248"/>
      <c r="T165" s="249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0" t="s">
        <v>198</v>
      </c>
      <c r="AU165" s="250" t="s">
        <v>84</v>
      </c>
      <c r="AV165" s="13" t="s">
        <v>84</v>
      </c>
      <c r="AW165" s="13" t="s">
        <v>32</v>
      </c>
      <c r="AX165" s="13" t="s">
        <v>82</v>
      </c>
      <c r="AY165" s="250" t="s">
        <v>189</v>
      </c>
    </row>
    <row r="166" s="2" customFormat="1" ht="33" customHeight="1">
      <c r="A166" s="39"/>
      <c r="B166" s="40"/>
      <c r="C166" s="227" t="s">
        <v>263</v>
      </c>
      <c r="D166" s="227" t="s">
        <v>191</v>
      </c>
      <c r="E166" s="228" t="s">
        <v>918</v>
      </c>
      <c r="F166" s="229" t="s">
        <v>919</v>
      </c>
      <c r="G166" s="230" t="s">
        <v>266</v>
      </c>
      <c r="H166" s="231">
        <v>488</v>
      </c>
      <c r="I166" s="232"/>
      <c r="J166" s="231">
        <f>ROUND(I166*H166,2)</f>
        <v>0</v>
      </c>
      <c r="K166" s="229" t="s">
        <v>195</v>
      </c>
      <c r="L166" s="45"/>
      <c r="M166" s="233" t="s">
        <v>1</v>
      </c>
      <c r="N166" s="234" t="s">
        <v>40</v>
      </c>
      <c r="O166" s="92"/>
      <c r="P166" s="235">
        <f>O166*H166</f>
        <v>0</v>
      </c>
      <c r="Q166" s="235">
        <v>0</v>
      </c>
      <c r="R166" s="235">
        <f>Q166*H166</f>
        <v>0</v>
      </c>
      <c r="S166" s="235">
        <v>0</v>
      </c>
      <c r="T166" s="236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7" t="s">
        <v>196</v>
      </c>
      <c r="AT166" s="237" t="s">
        <v>191</v>
      </c>
      <c r="AU166" s="237" t="s">
        <v>84</v>
      </c>
      <c r="AY166" s="18" t="s">
        <v>189</v>
      </c>
      <c r="BE166" s="238">
        <f>IF(N166="základní",J166,0)</f>
        <v>0</v>
      </c>
      <c r="BF166" s="238">
        <f>IF(N166="snížená",J166,0)</f>
        <v>0</v>
      </c>
      <c r="BG166" s="238">
        <f>IF(N166="zákl. přenesená",J166,0)</f>
        <v>0</v>
      </c>
      <c r="BH166" s="238">
        <f>IF(N166="sníž. přenesená",J166,0)</f>
        <v>0</v>
      </c>
      <c r="BI166" s="238">
        <f>IF(N166="nulová",J166,0)</f>
        <v>0</v>
      </c>
      <c r="BJ166" s="18" t="s">
        <v>82</v>
      </c>
      <c r="BK166" s="238">
        <f>ROUND(I166*H166,2)</f>
        <v>0</v>
      </c>
      <c r="BL166" s="18" t="s">
        <v>196</v>
      </c>
      <c r="BM166" s="237" t="s">
        <v>1086</v>
      </c>
    </row>
    <row r="167" s="13" customFormat="1">
      <c r="A167" s="13"/>
      <c r="B167" s="239"/>
      <c r="C167" s="240"/>
      <c r="D167" s="241" t="s">
        <v>198</v>
      </c>
      <c r="E167" s="242" t="s">
        <v>1</v>
      </c>
      <c r="F167" s="243" t="s">
        <v>1087</v>
      </c>
      <c r="G167" s="240"/>
      <c r="H167" s="244">
        <v>488</v>
      </c>
      <c r="I167" s="245"/>
      <c r="J167" s="240"/>
      <c r="K167" s="240"/>
      <c r="L167" s="246"/>
      <c r="M167" s="247"/>
      <c r="N167" s="248"/>
      <c r="O167" s="248"/>
      <c r="P167" s="248"/>
      <c r="Q167" s="248"/>
      <c r="R167" s="248"/>
      <c r="S167" s="248"/>
      <c r="T167" s="249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0" t="s">
        <v>198</v>
      </c>
      <c r="AU167" s="250" t="s">
        <v>84</v>
      </c>
      <c r="AV167" s="13" t="s">
        <v>84</v>
      </c>
      <c r="AW167" s="13" t="s">
        <v>32</v>
      </c>
      <c r="AX167" s="13" t="s">
        <v>82</v>
      </c>
      <c r="AY167" s="250" t="s">
        <v>189</v>
      </c>
    </row>
    <row r="168" s="2" customFormat="1" ht="21.75" customHeight="1">
      <c r="A168" s="39"/>
      <c r="B168" s="40"/>
      <c r="C168" s="227" t="s">
        <v>270</v>
      </c>
      <c r="D168" s="227" t="s">
        <v>191</v>
      </c>
      <c r="E168" s="228" t="s">
        <v>923</v>
      </c>
      <c r="F168" s="229" t="s">
        <v>924</v>
      </c>
      <c r="G168" s="230" t="s">
        <v>266</v>
      </c>
      <c r="H168" s="231">
        <v>488</v>
      </c>
      <c r="I168" s="232"/>
      <c r="J168" s="231">
        <f>ROUND(I168*H168,2)</f>
        <v>0</v>
      </c>
      <c r="K168" s="229" t="s">
        <v>195</v>
      </c>
      <c r="L168" s="45"/>
      <c r="M168" s="233" t="s">
        <v>1</v>
      </c>
      <c r="N168" s="234" t="s">
        <v>40</v>
      </c>
      <c r="O168" s="92"/>
      <c r="P168" s="235">
        <f>O168*H168</f>
        <v>0</v>
      </c>
      <c r="Q168" s="235">
        <v>0</v>
      </c>
      <c r="R168" s="235">
        <f>Q168*H168</f>
        <v>0</v>
      </c>
      <c r="S168" s="235">
        <v>0</v>
      </c>
      <c r="T168" s="236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7" t="s">
        <v>196</v>
      </c>
      <c r="AT168" s="237" t="s">
        <v>191</v>
      </c>
      <c r="AU168" s="237" t="s">
        <v>84</v>
      </c>
      <c r="AY168" s="18" t="s">
        <v>189</v>
      </c>
      <c r="BE168" s="238">
        <f>IF(N168="základní",J168,0)</f>
        <v>0</v>
      </c>
      <c r="BF168" s="238">
        <f>IF(N168="snížená",J168,0)</f>
        <v>0</v>
      </c>
      <c r="BG168" s="238">
        <f>IF(N168="zákl. přenesená",J168,0)</f>
        <v>0</v>
      </c>
      <c r="BH168" s="238">
        <f>IF(N168="sníž. přenesená",J168,0)</f>
        <v>0</v>
      </c>
      <c r="BI168" s="238">
        <f>IF(N168="nulová",J168,0)</f>
        <v>0</v>
      </c>
      <c r="BJ168" s="18" t="s">
        <v>82</v>
      </c>
      <c r="BK168" s="238">
        <f>ROUND(I168*H168,2)</f>
        <v>0</v>
      </c>
      <c r="BL168" s="18" t="s">
        <v>196</v>
      </c>
      <c r="BM168" s="237" t="s">
        <v>1088</v>
      </c>
    </row>
    <row r="169" s="13" customFormat="1">
      <c r="A169" s="13"/>
      <c r="B169" s="239"/>
      <c r="C169" s="240"/>
      <c r="D169" s="241" t="s">
        <v>198</v>
      </c>
      <c r="E169" s="242" t="s">
        <v>1</v>
      </c>
      <c r="F169" s="243" t="s">
        <v>1089</v>
      </c>
      <c r="G169" s="240"/>
      <c r="H169" s="244">
        <v>488</v>
      </c>
      <c r="I169" s="245"/>
      <c r="J169" s="240"/>
      <c r="K169" s="240"/>
      <c r="L169" s="246"/>
      <c r="M169" s="247"/>
      <c r="N169" s="248"/>
      <c r="O169" s="248"/>
      <c r="P169" s="248"/>
      <c r="Q169" s="248"/>
      <c r="R169" s="248"/>
      <c r="S169" s="248"/>
      <c r="T169" s="249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0" t="s">
        <v>198</v>
      </c>
      <c r="AU169" s="250" t="s">
        <v>84</v>
      </c>
      <c r="AV169" s="13" t="s">
        <v>84</v>
      </c>
      <c r="AW169" s="13" t="s">
        <v>32</v>
      </c>
      <c r="AX169" s="13" t="s">
        <v>82</v>
      </c>
      <c r="AY169" s="250" t="s">
        <v>189</v>
      </c>
    </row>
    <row r="170" s="2" customFormat="1" ht="16.5" customHeight="1">
      <c r="A170" s="39"/>
      <c r="B170" s="40"/>
      <c r="C170" s="283" t="s">
        <v>276</v>
      </c>
      <c r="D170" s="283" t="s">
        <v>231</v>
      </c>
      <c r="E170" s="284" t="s">
        <v>927</v>
      </c>
      <c r="F170" s="285" t="s">
        <v>928</v>
      </c>
      <c r="G170" s="286" t="s">
        <v>929</v>
      </c>
      <c r="H170" s="287">
        <v>12.199999999999999</v>
      </c>
      <c r="I170" s="288"/>
      <c r="J170" s="287">
        <f>ROUND(I170*H170,2)</f>
        <v>0</v>
      </c>
      <c r="K170" s="285" t="s">
        <v>195</v>
      </c>
      <c r="L170" s="289"/>
      <c r="M170" s="290" t="s">
        <v>1</v>
      </c>
      <c r="N170" s="291" t="s">
        <v>40</v>
      </c>
      <c r="O170" s="92"/>
      <c r="P170" s="235">
        <f>O170*H170</f>
        <v>0</v>
      </c>
      <c r="Q170" s="235">
        <v>0.001</v>
      </c>
      <c r="R170" s="235">
        <f>Q170*H170</f>
        <v>0.012199999999999999</v>
      </c>
      <c r="S170" s="235">
        <v>0</v>
      </c>
      <c r="T170" s="236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7" t="s">
        <v>235</v>
      </c>
      <c r="AT170" s="237" t="s">
        <v>231</v>
      </c>
      <c r="AU170" s="237" t="s">
        <v>84</v>
      </c>
      <c r="AY170" s="18" t="s">
        <v>189</v>
      </c>
      <c r="BE170" s="238">
        <f>IF(N170="základní",J170,0)</f>
        <v>0</v>
      </c>
      <c r="BF170" s="238">
        <f>IF(N170="snížená",J170,0)</f>
        <v>0</v>
      </c>
      <c r="BG170" s="238">
        <f>IF(N170="zákl. přenesená",J170,0)</f>
        <v>0</v>
      </c>
      <c r="BH170" s="238">
        <f>IF(N170="sníž. přenesená",J170,0)</f>
        <v>0</v>
      </c>
      <c r="BI170" s="238">
        <f>IF(N170="nulová",J170,0)</f>
        <v>0</v>
      </c>
      <c r="BJ170" s="18" t="s">
        <v>82</v>
      </c>
      <c r="BK170" s="238">
        <f>ROUND(I170*H170,2)</f>
        <v>0</v>
      </c>
      <c r="BL170" s="18" t="s">
        <v>196</v>
      </c>
      <c r="BM170" s="237" t="s">
        <v>1090</v>
      </c>
    </row>
    <row r="171" s="13" customFormat="1">
      <c r="A171" s="13"/>
      <c r="B171" s="239"/>
      <c r="C171" s="240"/>
      <c r="D171" s="241" t="s">
        <v>198</v>
      </c>
      <c r="E171" s="242" t="s">
        <v>1</v>
      </c>
      <c r="F171" s="243" t="s">
        <v>1091</v>
      </c>
      <c r="G171" s="240"/>
      <c r="H171" s="244">
        <v>12.199999999999999</v>
      </c>
      <c r="I171" s="245"/>
      <c r="J171" s="240"/>
      <c r="K171" s="240"/>
      <c r="L171" s="246"/>
      <c r="M171" s="247"/>
      <c r="N171" s="248"/>
      <c r="O171" s="248"/>
      <c r="P171" s="248"/>
      <c r="Q171" s="248"/>
      <c r="R171" s="248"/>
      <c r="S171" s="248"/>
      <c r="T171" s="249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0" t="s">
        <v>198</v>
      </c>
      <c r="AU171" s="250" t="s">
        <v>84</v>
      </c>
      <c r="AV171" s="13" t="s">
        <v>84</v>
      </c>
      <c r="AW171" s="13" t="s">
        <v>32</v>
      </c>
      <c r="AX171" s="13" t="s">
        <v>82</v>
      </c>
      <c r="AY171" s="250" t="s">
        <v>189</v>
      </c>
    </row>
    <row r="172" s="2" customFormat="1" ht="16.5" customHeight="1">
      <c r="A172" s="39"/>
      <c r="B172" s="40"/>
      <c r="C172" s="227" t="s">
        <v>283</v>
      </c>
      <c r="D172" s="227" t="s">
        <v>191</v>
      </c>
      <c r="E172" s="228" t="s">
        <v>1005</v>
      </c>
      <c r="F172" s="229" t="s">
        <v>1006</v>
      </c>
      <c r="G172" s="230" t="s">
        <v>252</v>
      </c>
      <c r="H172" s="231">
        <v>2</v>
      </c>
      <c r="I172" s="232"/>
      <c r="J172" s="231">
        <f>ROUND(I172*H172,2)</f>
        <v>0</v>
      </c>
      <c r="K172" s="229" t="s">
        <v>1</v>
      </c>
      <c r="L172" s="45"/>
      <c r="M172" s="233" t="s">
        <v>1</v>
      </c>
      <c r="N172" s="234" t="s">
        <v>40</v>
      </c>
      <c r="O172" s="92"/>
      <c r="P172" s="235">
        <f>O172*H172</f>
        <v>0</v>
      </c>
      <c r="Q172" s="235">
        <v>0</v>
      </c>
      <c r="R172" s="235">
        <f>Q172*H172</f>
        <v>0</v>
      </c>
      <c r="S172" s="235">
        <v>0</v>
      </c>
      <c r="T172" s="236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7" t="s">
        <v>196</v>
      </c>
      <c r="AT172" s="237" t="s">
        <v>191</v>
      </c>
      <c r="AU172" s="237" t="s">
        <v>84</v>
      </c>
      <c r="AY172" s="18" t="s">
        <v>189</v>
      </c>
      <c r="BE172" s="238">
        <f>IF(N172="základní",J172,0)</f>
        <v>0</v>
      </c>
      <c r="BF172" s="238">
        <f>IF(N172="snížená",J172,0)</f>
        <v>0</v>
      </c>
      <c r="BG172" s="238">
        <f>IF(N172="zákl. přenesená",J172,0)</f>
        <v>0</v>
      </c>
      <c r="BH172" s="238">
        <f>IF(N172="sníž. přenesená",J172,0)</f>
        <v>0</v>
      </c>
      <c r="BI172" s="238">
        <f>IF(N172="nulová",J172,0)</f>
        <v>0</v>
      </c>
      <c r="BJ172" s="18" t="s">
        <v>82</v>
      </c>
      <c r="BK172" s="238">
        <f>ROUND(I172*H172,2)</f>
        <v>0</v>
      </c>
      <c r="BL172" s="18" t="s">
        <v>196</v>
      </c>
      <c r="BM172" s="237" t="s">
        <v>1092</v>
      </c>
    </row>
    <row r="173" s="13" customFormat="1">
      <c r="A173" s="13"/>
      <c r="B173" s="239"/>
      <c r="C173" s="240"/>
      <c r="D173" s="241" t="s">
        <v>198</v>
      </c>
      <c r="E173" s="242" t="s">
        <v>1</v>
      </c>
      <c r="F173" s="243" t="s">
        <v>330</v>
      </c>
      <c r="G173" s="240"/>
      <c r="H173" s="244">
        <v>2</v>
      </c>
      <c r="I173" s="245"/>
      <c r="J173" s="240"/>
      <c r="K173" s="240"/>
      <c r="L173" s="246"/>
      <c r="M173" s="247"/>
      <c r="N173" s="248"/>
      <c r="O173" s="248"/>
      <c r="P173" s="248"/>
      <c r="Q173" s="248"/>
      <c r="R173" s="248"/>
      <c r="S173" s="248"/>
      <c r="T173" s="249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0" t="s">
        <v>198</v>
      </c>
      <c r="AU173" s="250" t="s">
        <v>84</v>
      </c>
      <c r="AV173" s="13" t="s">
        <v>84</v>
      </c>
      <c r="AW173" s="13" t="s">
        <v>32</v>
      </c>
      <c r="AX173" s="13" t="s">
        <v>82</v>
      </c>
      <c r="AY173" s="250" t="s">
        <v>189</v>
      </c>
    </row>
    <row r="174" s="12" customFormat="1" ht="22.8" customHeight="1">
      <c r="A174" s="12"/>
      <c r="B174" s="211"/>
      <c r="C174" s="212"/>
      <c r="D174" s="213" t="s">
        <v>74</v>
      </c>
      <c r="E174" s="225" t="s">
        <v>212</v>
      </c>
      <c r="F174" s="225" t="s">
        <v>498</v>
      </c>
      <c r="G174" s="212"/>
      <c r="H174" s="212"/>
      <c r="I174" s="215"/>
      <c r="J174" s="226">
        <f>BK174</f>
        <v>0</v>
      </c>
      <c r="K174" s="212"/>
      <c r="L174" s="217"/>
      <c r="M174" s="218"/>
      <c r="N174" s="219"/>
      <c r="O174" s="219"/>
      <c r="P174" s="220">
        <f>SUM(P175:P177)</f>
        <v>0</v>
      </c>
      <c r="Q174" s="219"/>
      <c r="R174" s="220">
        <f>SUM(R175:R177)</f>
        <v>0</v>
      </c>
      <c r="S174" s="219"/>
      <c r="T174" s="221">
        <f>SUM(T175:T177)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22" t="s">
        <v>82</v>
      </c>
      <c r="AT174" s="223" t="s">
        <v>74</v>
      </c>
      <c r="AU174" s="223" t="s">
        <v>82</v>
      </c>
      <c r="AY174" s="222" t="s">
        <v>189</v>
      </c>
      <c r="BK174" s="224">
        <f>SUM(BK175:BK177)</f>
        <v>0</v>
      </c>
    </row>
    <row r="175" s="2" customFormat="1" ht="24.15" customHeight="1">
      <c r="A175" s="39"/>
      <c r="B175" s="40"/>
      <c r="C175" s="227" t="s">
        <v>289</v>
      </c>
      <c r="D175" s="227" t="s">
        <v>191</v>
      </c>
      <c r="E175" s="228" t="s">
        <v>1093</v>
      </c>
      <c r="F175" s="229" t="s">
        <v>1013</v>
      </c>
      <c r="G175" s="230" t="s">
        <v>202</v>
      </c>
      <c r="H175" s="231">
        <v>2</v>
      </c>
      <c r="I175" s="232"/>
      <c r="J175" s="231">
        <f>ROUND(I175*H175,2)</f>
        <v>0</v>
      </c>
      <c r="K175" s="229" t="s">
        <v>1</v>
      </c>
      <c r="L175" s="45"/>
      <c r="M175" s="233" t="s">
        <v>1</v>
      </c>
      <c r="N175" s="234" t="s">
        <v>40</v>
      </c>
      <c r="O175" s="92"/>
      <c r="P175" s="235">
        <f>O175*H175</f>
        <v>0</v>
      </c>
      <c r="Q175" s="235">
        <v>0</v>
      </c>
      <c r="R175" s="235">
        <f>Q175*H175</f>
        <v>0</v>
      </c>
      <c r="S175" s="235">
        <v>0</v>
      </c>
      <c r="T175" s="236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7" t="s">
        <v>196</v>
      </c>
      <c r="AT175" s="237" t="s">
        <v>191</v>
      </c>
      <c r="AU175" s="237" t="s">
        <v>84</v>
      </c>
      <c r="AY175" s="18" t="s">
        <v>189</v>
      </c>
      <c r="BE175" s="238">
        <f>IF(N175="základní",J175,0)</f>
        <v>0</v>
      </c>
      <c r="BF175" s="238">
        <f>IF(N175="snížená",J175,0)</f>
        <v>0</v>
      </c>
      <c r="BG175" s="238">
        <f>IF(N175="zákl. přenesená",J175,0)</f>
        <v>0</v>
      </c>
      <c r="BH175" s="238">
        <f>IF(N175="sníž. přenesená",J175,0)</f>
        <v>0</v>
      </c>
      <c r="BI175" s="238">
        <f>IF(N175="nulová",J175,0)</f>
        <v>0</v>
      </c>
      <c r="BJ175" s="18" t="s">
        <v>82</v>
      </c>
      <c r="BK175" s="238">
        <f>ROUND(I175*H175,2)</f>
        <v>0</v>
      </c>
      <c r="BL175" s="18" t="s">
        <v>196</v>
      </c>
      <c r="BM175" s="237" t="s">
        <v>1094</v>
      </c>
    </row>
    <row r="176" s="14" customFormat="1">
      <c r="A176" s="14"/>
      <c r="B176" s="251"/>
      <c r="C176" s="252"/>
      <c r="D176" s="241" t="s">
        <v>198</v>
      </c>
      <c r="E176" s="253" t="s">
        <v>1</v>
      </c>
      <c r="F176" s="254" t="s">
        <v>1095</v>
      </c>
      <c r="G176" s="252"/>
      <c r="H176" s="253" t="s">
        <v>1</v>
      </c>
      <c r="I176" s="255"/>
      <c r="J176" s="252"/>
      <c r="K176" s="252"/>
      <c r="L176" s="256"/>
      <c r="M176" s="257"/>
      <c r="N176" s="258"/>
      <c r="O176" s="258"/>
      <c r="P176" s="258"/>
      <c r="Q176" s="258"/>
      <c r="R176" s="258"/>
      <c r="S176" s="258"/>
      <c r="T176" s="259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0" t="s">
        <v>198</v>
      </c>
      <c r="AU176" s="260" t="s">
        <v>84</v>
      </c>
      <c r="AV176" s="14" t="s">
        <v>82</v>
      </c>
      <c r="AW176" s="14" t="s">
        <v>32</v>
      </c>
      <c r="AX176" s="14" t="s">
        <v>75</v>
      </c>
      <c r="AY176" s="260" t="s">
        <v>189</v>
      </c>
    </row>
    <row r="177" s="13" customFormat="1">
      <c r="A177" s="13"/>
      <c r="B177" s="239"/>
      <c r="C177" s="240"/>
      <c r="D177" s="241" t="s">
        <v>198</v>
      </c>
      <c r="E177" s="242" t="s">
        <v>1</v>
      </c>
      <c r="F177" s="243" t="s">
        <v>1016</v>
      </c>
      <c r="G177" s="240"/>
      <c r="H177" s="244">
        <v>2</v>
      </c>
      <c r="I177" s="245"/>
      <c r="J177" s="240"/>
      <c r="K177" s="240"/>
      <c r="L177" s="246"/>
      <c r="M177" s="247"/>
      <c r="N177" s="248"/>
      <c r="O177" s="248"/>
      <c r="P177" s="248"/>
      <c r="Q177" s="248"/>
      <c r="R177" s="248"/>
      <c r="S177" s="248"/>
      <c r="T177" s="249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0" t="s">
        <v>198</v>
      </c>
      <c r="AU177" s="250" t="s">
        <v>84</v>
      </c>
      <c r="AV177" s="13" t="s">
        <v>84</v>
      </c>
      <c r="AW177" s="13" t="s">
        <v>32</v>
      </c>
      <c r="AX177" s="13" t="s">
        <v>82</v>
      </c>
      <c r="AY177" s="250" t="s">
        <v>189</v>
      </c>
    </row>
    <row r="178" s="12" customFormat="1" ht="22.8" customHeight="1">
      <c r="A178" s="12"/>
      <c r="B178" s="211"/>
      <c r="C178" s="212"/>
      <c r="D178" s="213" t="s">
        <v>74</v>
      </c>
      <c r="E178" s="225" t="s">
        <v>196</v>
      </c>
      <c r="F178" s="225" t="s">
        <v>256</v>
      </c>
      <c r="G178" s="212"/>
      <c r="H178" s="212"/>
      <c r="I178" s="215"/>
      <c r="J178" s="226">
        <f>BK178</f>
        <v>0</v>
      </c>
      <c r="K178" s="212"/>
      <c r="L178" s="217"/>
      <c r="M178" s="218"/>
      <c r="N178" s="219"/>
      <c r="O178" s="219"/>
      <c r="P178" s="220">
        <f>SUM(P179:P192)</f>
        <v>0</v>
      </c>
      <c r="Q178" s="219"/>
      <c r="R178" s="220">
        <f>SUM(R179:R192)</f>
        <v>14.938559999999999</v>
      </c>
      <c r="S178" s="219"/>
      <c r="T178" s="221">
        <f>SUM(T179:T192)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22" t="s">
        <v>82</v>
      </c>
      <c r="AT178" s="223" t="s">
        <v>74</v>
      </c>
      <c r="AU178" s="223" t="s">
        <v>82</v>
      </c>
      <c r="AY178" s="222" t="s">
        <v>189</v>
      </c>
      <c r="BK178" s="224">
        <f>SUM(BK179:BK192)</f>
        <v>0</v>
      </c>
    </row>
    <row r="179" s="2" customFormat="1" ht="16.5" customHeight="1">
      <c r="A179" s="39"/>
      <c r="B179" s="40"/>
      <c r="C179" s="227" t="s">
        <v>8</v>
      </c>
      <c r="D179" s="227" t="s">
        <v>191</v>
      </c>
      <c r="E179" s="228" t="s">
        <v>331</v>
      </c>
      <c r="F179" s="229" t="s">
        <v>332</v>
      </c>
      <c r="G179" s="230" t="s">
        <v>202</v>
      </c>
      <c r="H179" s="231">
        <v>24.399999999999999</v>
      </c>
      <c r="I179" s="232"/>
      <c r="J179" s="231">
        <f>ROUND(I179*H179,2)</f>
        <v>0</v>
      </c>
      <c r="K179" s="229" t="s">
        <v>195</v>
      </c>
      <c r="L179" s="45"/>
      <c r="M179" s="233" t="s">
        <v>1</v>
      </c>
      <c r="N179" s="234" t="s">
        <v>40</v>
      </c>
      <c r="O179" s="92"/>
      <c r="P179" s="235">
        <f>O179*H179</f>
        <v>0</v>
      </c>
      <c r="Q179" s="235">
        <v>0</v>
      </c>
      <c r="R179" s="235">
        <f>Q179*H179</f>
        <v>0</v>
      </c>
      <c r="S179" s="235">
        <v>0</v>
      </c>
      <c r="T179" s="236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7" t="s">
        <v>196</v>
      </c>
      <c r="AT179" s="237" t="s">
        <v>191</v>
      </c>
      <c r="AU179" s="237" t="s">
        <v>84</v>
      </c>
      <c r="AY179" s="18" t="s">
        <v>189</v>
      </c>
      <c r="BE179" s="238">
        <f>IF(N179="základní",J179,0)</f>
        <v>0</v>
      </c>
      <c r="BF179" s="238">
        <f>IF(N179="snížená",J179,0)</f>
        <v>0</v>
      </c>
      <c r="BG179" s="238">
        <f>IF(N179="zákl. přenesená",J179,0)</f>
        <v>0</v>
      </c>
      <c r="BH179" s="238">
        <f>IF(N179="sníž. přenesená",J179,0)</f>
        <v>0</v>
      </c>
      <c r="BI179" s="238">
        <f>IF(N179="nulová",J179,0)</f>
        <v>0</v>
      </c>
      <c r="BJ179" s="18" t="s">
        <v>82</v>
      </c>
      <c r="BK179" s="238">
        <f>ROUND(I179*H179,2)</f>
        <v>0</v>
      </c>
      <c r="BL179" s="18" t="s">
        <v>196</v>
      </c>
      <c r="BM179" s="237" t="s">
        <v>1096</v>
      </c>
    </row>
    <row r="180" s="14" customFormat="1">
      <c r="A180" s="14"/>
      <c r="B180" s="251"/>
      <c r="C180" s="252"/>
      <c r="D180" s="241" t="s">
        <v>198</v>
      </c>
      <c r="E180" s="253" t="s">
        <v>1</v>
      </c>
      <c r="F180" s="254" t="s">
        <v>334</v>
      </c>
      <c r="G180" s="252"/>
      <c r="H180" s="253" t="s">
        <v>1</v>
      </c>
      <c r="I180" s="255"/>
      <c r="J180" s="252"/>
      <c r="K180" s="252"/>
      <c r="L180" s="256"/>
      <c r="M180" s="257"/>
      <c r="N180" s="258"/>
      <c r="O180" s="258"/>
      <c r="P180" s="258"/>
      <c r="Q180" s="258"/>
      <c r="R180" s="258"/>
      <c r="S180" s="258"/>
      <c r="T180" s="259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0" t="s">
        <v>198</v>
      </c>
      <c r="AU180" s="260" t="s">
        <v>84</v>
      </c>
      <c r="AV180" s="14" t="s">
        <v>82</v>
      </c>
      <c r="AW180" s="14" t="s">
        <v>32</v>
      </c>
      <c r="AX180" s="14" t="s">
        <v>75</v>
      </c>
      <c r="AY180" s="260" t="s">
        <v>189</v>
      </c>
    </row>
    <row r="181" s="13" customFormat="1">
      <c r="A181" s="13"/>
      <c r="B181" s="239"/>
      <c r="C181" s="240"/>
      <c r="D181" s="241" t="s">
        <v>198</v>
      </c>
      <c r="E181" s="242" t="s">
        <v>1</v>
      </c>
      <c r="F181" s="243" t="s">
        <v>1097</v>
      </c>
      <c r="G181" s="240"/>
      <c r="H181" s="244">
        <v>22</v>
      </c>
      <c r="I181" s="245"/>
      <c r="J181" s="240"/>
      <c r="K181" s="240"/>
      <c r="L181" s="246"/>
      <c r="M181" s="247"/>
      <c r="N181" s="248"/>
      <c r="O181" s="248"/>
      <c r="P181" s="248"/>
      <c r="Q181" s="248"/>
      <c r="R181" s="248"/>
      <c r="S181" s="248"/>
      <c r="T181" s="249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0" t="s">
        <v>198</v>
      </c>
      <c r="AU181" s="250" t="s">
        <v>84</v>
      </c>
      <c r="AV181" s="13" t="s">
        <v>84</v>
      </c>
      <c r="AW181" s="13" t="s">
        <v>32</v>
      </c>
      <c r="AX181" s="13" t="s">
        <v>75</v>
      </c>
      <c r="AY181" s="250" t="s">
        <v>189</v>
      </c>
    </row>
    <row r="182" s="14" customFormat="1">
      <c r="A182" s="14"/>
      <c r="B182" s="251"/>
      <c r="C182" s="252"/>
      <c r="D182" s="241" t="s">
        <v>198</v>
      </c>
      <c r="E182" s="253" t="s">
        <v>1</v>
      </c>
      <c r="F182" s="254" t="s">
        <v>1019</v>
      </c>
      <c r="G182" s="252"/>
      <c r="H182" s="253" t="s">
        <v>1</v>
      </c>
      <c r="I182" s="255"/>
      <c r="J182" s="252"/>
      <c r="K182" s="252"/>
      <c r="L182" s="256"/>
      <c r="M182" s="257"/>
      <c r="N182" s="258"/>
      <c r="O182" s="258"/>
      <c r="P182" s="258"/>
      <c r="Q182" s="258"/>
      <c r="R182" s="258"/>
      <c r="S182" s="258"/>
      <c r="T182" s="259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0" t="s">
        <v>198</v>
      </c>
      <c r="AU182" s="260" t="s">
        <v>84</v>
      </c>
      <c r="AV182" s="14" t="s">
        <v>82</v>
      </c>
      <c r="AW182" s="14" t="s">
        <v>32</v>
      </c>
      <c r="AX182" s="14" t="s">
        <v>75</v>
      </c>
      <c r="AY182" s="260" t="s">
        <v>189</v>
      </c>
    </row>
    <row r="183" s="13" customFormat="1">
      <c r="A183" s="13"/>
      <c r="B183" s="239"/>
      <c r="C183" s="240"/>
      <c r="D183" s="241" t="s">
        <v>198</v>
      </c>
      <c r="E183" s="242" t="s">
        <v>1</v>
      </c>
      <c r="F183" s="243" t="s">
        <v>1020</v>
      </c>
      <c r="G183" s="240"/>
      <c r="H183" s="244">
        <v>2.3999999999999999</v>
      </c>
      <c r="I183" s="245"/>
      <c r="J183" s="240"/>
      <c r="K183" s="240"/>
      <c r="L183" s="246"/>
      <c r="M183" s="247"/>
      <c r="N183" s="248"/>
      <c r="O183" s="248"/>
      <c r="P183" s="248"/>
      <c r="Q183" s="248"/>
      <c r="R183" s="248"/>
      <c r="S183" s="248"/>
      <c r="T183" s="249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0" t="s">
        <v>198</v>
      </c>
      <c r="AU183" s="250" t="s">
        <v>84</v>
      </c>
      <c r="AV183" s="13" t="s">
        <v>84</v>
      </c>
      <c r="AW183" s="13" t="s">
        <v>32</v>
      </c>
      <c r="AX183" s="13" t="s">
        <v>75</v>
      </c>
      <c r="AY183" s="250" t="s">
        <v>189</v>
      </c>
    </row>
    <row r="184" s="15" customFormat="1">
      <c r="A184" s="15"/>
      <c r="B184" s="261"/>
      <c r="C184" s="262"/>
      <c r="D184" s="241" t="s">
        <v>198</v>
      </c>
      <c r="E184" s="263" t="s">
        <v>1</v>
      </c>
      <c r="F184" s="264" t="s">
        <v>211</v>
      </c>
      <c r="G184" s="262"/>
      <c r="H184" s="265">
        <v>24.399999999999999</v>
      </c>
      <c r="I184" s="266"/>
      <c r="J184" s="262"/>
      <c r="K184" s="262"/>
      <c r="L184" s="267"/>
      <c r="M184" s="268"/>
      <c r="N184" s="269"/>
      <c r="O184" s="269"/>
      <c r="P184" s="269"/>
      <c r="Q184" s="269"/>
      <c r="R184" s="269"/>
      <c r="S184" s="269"/>
      <c r="T184" s="270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71" t="s">
        <v>198</v>
      </c>
      <c r="AU184" s="271" t="s">
        <v>84</v>
      </c>
      <c r="AV184" s="15" t="s">
        <v>196</v>
      </c>
      <c r="AW184" s="15" t="s">
        <v>32</v>
      </c>
      <c r="AX184" s="15" t="s">
        <v>82</v>
      </c>
      <c r="AY184" s="271" t="s">
        <v>189</v>
      </c>
    </row>
    <row r="185" s="2" customFormat="1" ht="21.75" customHeight="1">
      <c r="A185" s="39"/>
      <c r="B185" s="40"/>
      <c r="C185" s="227" t="s">
        <v>395</v>
      </c>
      <c r="D185" s="227" t="s">
        <v>191</v>
      </c>
      <c r="E185" s="228" t="s">
        <v>1021</v>
      </c>
      <c r="F185" s="229" t="s">
        <v>1022</v>
      </c>
      <c r="G185" s="230" t="s">
        <v>202</v>
      </c>
      <c r="H185" s="231">
        <v>0.69999999999999996</v>
      </c>
      <c r="I185" s="232"/>
      <c r="J185" s="231">
        <f>ROUND(I185*H185,2)</f>
        <v>0</v>
      </c>
      <c r="K185" s="229" t="s">
        <v>195</v>
      </c>
      <c r="L185" s="45"/>
      <c r="M185" s="233" t="s">
        <v>1</v>
      </c>
      <c r="N185" s="234" t="s">
        <v>40</v>
      </c>
      <c r="O185" s="92"/>
      <c r="P185" s="235">
        <f>O185*H185</f>
        <v>0</v>
      </c>
      <c r="Q185" s="235">
        <v>0</v>
      </c>
      <c r="R185" s="235">
        <f>Q185*H185</f>
        <v>0</v>
      </c>
      <c r="S185" s="235">
        <v>0</v>
      </c>
      <c r="T185" s="236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7" t="s">
        <v>196</v>
      </c>
      <c r="AT185" s="237" t="s">
        <v>191</v>
      </c>
      <c r="AU185" s="237" t="s">
        <v>84</v>
      </c>
      <c r="AY185" s="18" t="s">
        <v>189</v>
      </c>
      <c r="BE185" s="238">
        <f>IF(N185="základní",J185,0)</f>
        <v>0</v>
      </c>
      <c r="BF185" s="238">
        <f>IF(N185="snížená",J185,0)</f>
        <v>0</v>
      </c>
      <c r="BG185" s="238">
        <f>IF(N185="zákl. přenesená",J185,0)</f>
        <v>0</v>
      </c>
      <c r="BH185" s="238">
        <f>IF(N185="sníž. přenesená",J185,0)</f>
        <v>0</v>
      </c>
      <c r="BI185" s="238">
        <f>IF(N185="nulová",J185,0)</f>
        <v>0</v>
      </c>
      <c r="BJ185" s="18" t="s">
        <v>82</v>
      </c>
      <c r="BK185" s="238">
        <f>ROUND(I185*H185,2)</f>
        <v>0</v>
      </c>
      <c r="BL185" s="18" t="s">
        <v>196</v>
      </c>
      <c r="BM185" s="237" t="s">
        <v>1098</v>
      </c>
    </row>
    <row r="186" s="14" customFormat="1">
      <c r="A186" s="14"/>
      <c r="B186" s="251"/>
      <c r="C186" s="252"/>
      <c r="D186" s="241" t="s">
        <v>198</v>
      </c>
      <c r="E186" s="253" t="s">
        <v>1</v>
      </c>
      <c r="F186" s="254" t="s">
        <v>1024</v>
      </c>
      <c r="G186" s="252"/>
      <c r="H186" s="253" t="s">
        <v>1</v>
      </c>
      <c r="I186" s="255"/>
      <c r="J186" s="252"/>
      <c r="K186" s="252"/>
      <c r="L186" s="256"/>
      <c r="M186" s="257"/>
      <c r="N186" s="258"/>
      <c r="O186" s="258"/>
      <c r="P186" s="258"/>
      <c r="Q186" s="258"/>
      <c r="R186" s="258"/>
      <c r="S186" s="258"/>
      <c r="T186" s="259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60" t="s">
        <v>198</v>
      </c>
      <c r="AU186" s="260" t="s">
        <v>84</v>
      </c>
      <c r="AV186" s="14" t="s">
        <v>82</v>
      </c>
      <c r="AW186" s="14" t="s">
        <v>32</v>
      </c>
      <c r="AX186" s="14" t="s">
        <v>75</v>
      </c>
      <c r="AY186" s="260" t="s">
        <v>189</v>
      </c>
    </row>
    <row r="187" s="13" customFormat="1">
      <c r="A187" s="13"/>
      <c r="B187" s="239"/>
      <c r="C187" s="240"/>
      <c r="D187" s="241" t="s">
        <v>198</v>
      </c>
      <c r="E187" s="242" t="s">
        <v>1</v>
      </c>
      <c r="F187" s="243" t="s">
        <v>1025</v>
      </c>
      <c r="G187" s="240"/>
      <c r="H187" s="244">
        <v>0.69999999999999996</v>
      </c>
      <c r="I187" s="245"/>
      <c r="J187" s="240"/>
      <c r="K187" s="240"/>
      <c r="L187" s="246"/>
      <c r="M187" s="247"/>
      <c r="N187" s="248"/>
      <c r="O187" s="248"/>
      <c r="P187" s="248"/>
      <c r="Q187" s="248"/>
      <c r="R187" s="248"/>
      <c r="S187" s="248"/>
      <c r="T187" s="249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0" t="s">
        <v>198</v>
      </c>
      <c r="AU187" s="250" t="s">
        <v>84</v>
      </c>
      <c r="AV187" s="13" t="s">
        <v>84</v>
      </c>
      <c r="AW187" s="13" t="s">
        <v>32</v>
      </c>
      <c r="AX187" s="13" t="s">
        <v>82</v>
      </c>
      <c r="AY187" s="250" t="s">
        <v>189</v>
      </c>
    </row>
    <row r="188" s="2" customFormat="1" ht="24.15" customHeight="1">
      <c r="A188" s="39"/>
      <c r="B188" s="40"/>
      <c r="C188" s="227" t="s">
        <v>400</v>
      </c>
      <c r="D188" s="227" t="s">
        <v>191</v>
      </c>
      <c r="E188" s="228" t="s">
        <v>515</v>
      </c>
      <c r="F188" s="229" t="s">
        <v>516</v>
      </c>
      <c r="G188" s="230" t="s">
        <v>202</v>
      </c>
      <c r="H188" s="231">
        <v>7</v>
      </c>
      <c r="I188" s="232"/>
      <c r="J188" s="231">
        <f>ROUND(I188*H188,2)</f>
        <v>0</v>
      </c>
      <c r="K188" s="229" t="s">
        <v>195</v>
      </c>
      <c r="L188" s="45"/>
      <c r="M188" s="233" t="s">
        <v>1</v>
      </c>
      <c r="N188" s="234" t="s">
        <v>40</v>
      </c>
      <c r="O188" s="92"/>
      <c r="P188" s="235">
        <f>O188*H188</f>
        <v>0</v>
      </c>
      <c r="Q188" s="235">
        <v>2.13408</v>
      </c>
      <c r="R188" s="235">
        <f>Q188*H188</f>
        <v>14.938559999999999</v>
      </c>
      <c r="S188" s="235">
        <v>0</v>
      </c>
      <c r="T188" s="236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7" t="s">
        <v>196</v>
      </c>
      <c r="AT188" s="237" t="s">
        <v>191</v>
      </c>
      <c r="AU188" s="237" t="s">
        <v>84</v>
      </c>
      <c r="AY188" s="18" t="s">
        <v>189</v>
      </c>
      <c r="BE188" s="238">
        <f>IF(N188="základní",J188,0)</f>
        <v>0</v>
      </c>
      <c r="BF188" s="238">
        <f>IF(N188="snížená",J188,0)</f>
        <v>0</v>
      </c>
      <c r="BG188" s="238">
        <f>IF(N188="zákl. přenesená",J188,0)</f>
        <v>0</v>
      </c>
      <c r="BH188" s="238">
        <f>IF(N188="sníž. přenesená",J188,0)</f>
        <v>0</v>
      </c>
      <c r="BI188" s="238">
        <f>IF(N188="nulová",J188,0)</f>
        <v>0</v>
      </c>
      <c r="BJ188" s="18" t="s">
        <v>82</v>
      </c>
      <c r="BK188" s="238">
        <f>ROUND(I188*H188,2)</f>
        <v>0</v>
      </c>
      <c r="BL188" s="18" t="s">
        <v>196</v>
      </c>
      <c r="BM188" s="237" t="s">
        <v>1099</v>
      </c>
    </row>
    <row r="189" s="14" customFormat="1">
      <c r="A189" s="14"/>
      <c r="B189" s="251"/>
      <c r="C189" s="252"/>
      <c r="D189" s="241" t="s">
        <v>198</v>
      </c>
      <c r="E189" s="253" t="s">
        <v>1</v>
      </c>
      <c r="F189" s="254" t="s">
        <v>1027</v>
      </c>
      <c r="G189" s="252"/>
      <c r="H189" s="253" t="s">
        <v>1</v>
      </c>
      <c r="I189" s="255"/>
      <c r="J189" s="252"/>
      <c r="K189" s="252"/>
      <c r="L189" s="256"/>
      <c r="M189" s="257"/>
      <c r="N189" s="258"/>
      <c r="O189" s="258"/>
      <c r="P189" s="258"/>
      <c r="Q189" s="258"/>
      <c r="R189" s="258"/>
      <c r="S189" s="258"/>
      <c r="T189" s="259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0" t="s">
        <v>198</v>
      </c>
      <c r="AU189" s="260" t="s">
        <v>84</v>
      </c>
      <c r="AV189" s="14" t="s">
        <v>82</v>
      </c>
      <c r="AW189" s="14" t="s">
        <v>32</v>
      </c>
      <c r="AX189" s="14" t="s">
        <v>75</v>
      </c>
      <c r="AY189" s="260" t="s">
        <v>189</v>
      </c>
    </row>
    <row r="190" s="13" customFormat="1">
      <c r="A190" s="13"/>
      <c r="B190" s="239"/>
      <c r="C190" s="240"/>
      <c r="D190" s="241" t="s">
        <v>198</v>
      </c>
      <c r="E190" s="242" t="s">
        <v>1</v>
      </c>
      <c r="F190" s="243" t="s">
        <v>449</v>
      </c>
      <c r="G190" s="240"/>
      <c r="H190" s="244">
        <v>7</v>
      </c>
      <c r="I190" s="245"/>
      <c r="J190" s="240"/>
      <c r="K190" s="240"/>
      <c r="L190" s="246"/>
      <c r="M190" s="247"/>
      <c r="N190" s="248"/>
      <c r="O190" s="248"/>
      <c r="P190" s="248"/>
      <c r="Q190" s="248"/>
      <c r="R190" s="248"/>
      <c r="S190" s="248"/>
      <c r="T190" s="249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0" t="s">
        <v>198</v>
      </c>
      <c r="AU190" s="250" t="s">
        <v>84</v>
      </c>
      <c r="AV190" s="13" t="s">
        <v>84</v>
      </c>
      <c r="AW190" s="13" t="s">
        <v>32</v>
      </c>
      <c r="AX190" s="13" t="s">
        <v>82</v>
      </c>
      <c r="AY190" s="250" t="s">
        <v>189</v>
      </c>
    </row>
    <row r="191" s="2" customFormat="1" ht="24.15" customHeight="1">
      <c r="A191" s="39"/>
      <c r="B191" s="40"/>
      <c r="C191" s="227" t="s">
        <v>403</v>
      </c>
      <c r="D191" s="227" t="s">
        <v>191</v>
      </c>
      <c r="E191" s="228" t="s">
        <v>521</v>
      </c>
      <c r="F191" s="229" t="s">
        <v>522</v>
      </c>
      <c r="G191" s="230" t="s">
        <v>266</v>
      </c>
      <c r="H191" s="231">
        <v>30</v>
      </c>
      <c r="I191" s="232"/>
      <c r="J191" s="231">
        <f>ROUND(I191*H191,2)</f>
        <v>0</v>
      </c>
      <c r="K191" s="229" t="s">
        <v>195</v>
      </c>
      <c r="L191" s="45"/>
      <c r="M191" s="233" t="s">
        <v>1</v>
      </c>
      <c r="N191" s="234" t="s">
        <v>40</v>
      </c>
      <c r="O191" s="92"/>
      <c r="P191" s="235">
        <f>O191*H191</f>
        <v>0</v>
      </c>
      <c r="Q191" s="235">
        <v>0</v>
      </c>
      <c r="R191" s="235">
        <f>Q191*H191</f>
        <v>0</v>
      </c>
      <c r="S191" s="235">
        <v>0</v>
      </c>
      <c r="T191" s="236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7" t="s">
        <v>196</v>
      </c>
      <c r="AT191" s="237" t="s">
        <v>191</v>
      </c>
      <c r="AU191" s="237" t="s">
        <v>84</v>
      </c>
      <c r="AY191" s="18" t="s">
        <v>189</v>
      </c>
      <c r="BE191" s="238">
        <f>IF(N191="základní",J191,0)</f>
        <v>0</v>
      </c>
      <c r="BF191" s="238">
        <f>IF(N191="snížená",J191,0)</f>
        <v>0</v>
      </c>
      <c r="BG191" s="238">
        <f>IF(N191="zákl. přenesená",J191,0)</f>
        <v>0</v>
      </c>
      <c r="BH191" s="238">
        <f>IF(N191="sníž. přenesená",J191,0)</f>
        <v>0</v>
      </c>
      <c r="BI191" s="238">
        <f>IF(N191="nulová",J191,0)</f>
        <v>0</v>
      </c>
      <c r="BJ191" s="18" t="s">
        <v>82</v>
      </c>
      <c r="BK191" s="238">
        <f>ROUND(I191*H191,2)</f>
        <v>0</v>
      </c>
      <c r="BL191" s="18" t="s">
        <v>196</v>
      </c>
      <c r="BM191" s="237" t="s">
        <v>1100</v>
      </c>
    </row>
    <row r="192" s="13" customFormat="1">
      <c r="A192" s="13"/>
      <c r="B192" s="239"/>
      <c r="C192" s="240"/>
      <c r="D192" s="241" t="s">
        <v>198</v>
      </c>
      <c r="E192" s="242" t="s">
        <v>1</v>
      </c>
      <c r="F192" s="243" t="s">
        <v>1029</v>
      </c>
      <c r="G192" s="240"/>
      <c r="H192" s="244">
        <v>30</v>
      </c>
      <c r="I192" s="245"/>
      <c r="J192" s="240"/>
      <c r="K192" s="240"/>
      <c r="L192" s="246"/>
      <c r="M192" s="247"/>
      <c r="N192" s="248"/>
      <c r="O192" s="248"/>
      <c r="P192" s="248"/>
      <c r="Q192" s="248"/>
      <c r="R192" s="248"/>
      <c r="S192" s="248"/>
      <c r="T192" s="249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0" t="s">
        <v>198</v>
      </c>
      <c r="AU192" s="250" t="s">
        <v>84</v>
      </c>
      <c r="AV192" s="13" t="s">
        <v>84</v>
      </c>
      <c r="AW192" s="13" t="s">
        <v>32</v>
      </c>
      <c r="AX192" s="13" t="s">
        <v>82</v>
      </c>
      <c r="AY192" s="250" t="s">
        <v>189</v>
      </c>
    </row>
    <row r="193" s="12" customFormat="1" ht="22.8" customHeight="1">
      <c r="A193" s="12"/>
      <c r="B193" s="211"/>
      <c r="C193" s="212"/>
      <c r="D193" s="213" t="s">
        <v>74</v>
      </c>
      <c r="E193" s="225" t="s">
        <v>235</v>
      </c>
      <c r="F193" s="225" t="s">
        <v>275</v>
      </c>
      <c r="G193" s="212"/>
      <c r="H193" s="212"/>
      <c r="I193" s="215"/>
      <c r="J193" s="226">
        <f>BK193</f>
        <v>0</v>
      </c>
      <c r="K193" s="212"/>
      <c r="L193" s="217"/>
      <c r="M193" s="218"/>
      <c r="N193" s="219"/>
      <c r="O193" s="219"/>
      <c r="P193" s="220">
        <f>SUM(P194:P213)</f>
        <v>0</v>
      </c>
      <c r="Q193" s="219"/>
      <c r="R193" s="220">
        <f>SUM(R194:R213)</f>
        <v>55.861130000000003</v>
      </c>
      <c r="S193" s="219"/>
      <c r="T193" s="221">
        <f>SUM(T194:T213)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22" t="s">
        <v>82</v>
      </c>
      <c r="AT193" s="223" t="s">
        <v>74</v>
      </c>
      <c r="AU193" s="223" t="s">
        <v>82</v>
      </c>
      <c r="AY193" s="222" t="s">
        <v>189</v>
      </c>
      <c r="BK193" s="224">
        <f>SUM(BK194:BK213)</f>
        <v>0</v>
      </c>
    </row>
    <row r="194" s="2" customFormat="1" ht="24.15" customHeight="1">
      <c r="A194" s="39"/>
      <c r="B194" s="40"/>
      <c r="C194" s="227" t="s">
        <v>408</v>
      </c>
      <c r="D194" s="227" t="s">
        <v>191</v>
      </c>
      <c r="E194" s="228" t="s">
        <v>589</v>
      </c>
      <c r="F194" s="229" t="s">
        <v>1101</v>
      </c>
      <c r="G194" s="230" t="s">
        <v>279</v>
      </c>
      <c r="H194" s="231">
        <v>122</v>
      </c>
      <c r="I194" s="232"/>
      <c r="J194" s="231">
        <f>ROUND(I194*H194,2)</f>
        <v>0</v>
      </c>
      <c r="K194" s="229" t="s">
        <v>195</v>
      </c>
      <c r="L194" s="45"/>
      <c r="M194" s="233" t="s">
        <v>1</v>
      </c>
      <c r="N194" s="234" t="s">
        <v>40</v>
      </c>
      <c r="O194" s="92"/>
      <c r="P194" s="235">
        <f>O194*H194</f>
        <v>0</v>
      </c>
      <c r="Q194" s="235">
        <v>1.0000000000000001E-05</v>
      </c>
      <c r="R194" s="235">
        <f>Q194*H194</f>
        <v>0.0012200000000000002</v>
      </c>
      <c r="S194" s="235">
        <v>0</v>
      </c>
      <c r="T194" s="236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7" t="s">
        <v>196</v>
      </c>
      <c r="AT194" s="237" t="s">
        <v>191</v>
      </c>
      <c r="AU194" s="237" t="s">
        <v>84</v>
      </c>
      <c r="AY194" s="18" t="s">
        <v>189</v>
      </c>
      <c r="BE194" s="238">
        <f>IF(N194="základní",J194,0)</f>
        <v>0</v>
      </c>
      <c r="BF194" s="238">
        <f>IF(N194="snížená",J194,0)</f>
        <v>0</v>
      </c>
      <c r="BG194" s="238">
        <f>IF(N194="zákl. přenesená",J194,0)</f>
        <v>0</v>
      </c>
      <c r="BH194" s="238">
        <f>IF(N194="sníž. přenesená",J194,0)</f>
        <v>0</v>
      </c>
      <c r="BI194" s="238">
        <f>IF(N194="nulová",J194,0)</f>
        <v>0</v>
      </c>
      <c r="BJ194" s="18" t="s">
        <v>82</v>
      </c>
      <c r="BK194" s="238">
        <f>ROUND(I194*H194,2)</f>
        <v>0</v>
      </c>
      <c r="BL194" s="18" t="s">
        <v>196</v>
      </c>
      <c r="BM194" s="237" t="s">
        <v>1102</v>
      </c>
    </row>
    <row r="195" s="14" customFormat="1">
      <c r="A195" s="14"/>
      <c r="B195" s="251"/>
      <c r="C195" s="252"/>
      <c r="D195" s="241" t="s">
        <v>198</v>
      </c>
      <c r="E195" s="253" t="s">
        <v>1</v>
      </c>
      <c r="F195" s="254" t="s">
        <v>1103</v>
      </c>
      <c r="G195" s="252"/>
      <c r="H195" s="253" t="s">
        <v>1</v>
      </c>
      <c r="I195" s="255"/>
      <c r="J195" s="252"/>
      <c r="K195" s="252"/>
      <c r="L195" s="256"/>
      <c r="M195" s="257"/>
      <c r="N195" s="258"/>
      <c r="O195" s="258"/>
      <c r="P195" s="258"/>
      <c r="Q195" s="258"/>
      <c r="R195" s="258"/>
      <c r="S195" s="258"/>
      <c r="T195" s="259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60" t="s">
        <v>198</v>
      </c>
      <c r="AU195" s="260" t="s">
        <v>84</v>
      </c>
      <c r="AV195" s="14" t="s">
        <v>82</v>
      </c>
      <c r="AW195" s="14" t="s">
        <v>32</v>
      </c>
      <c r="AX195" s="14" t="s">
        <v>75</v>
      </c>
      <c r="AY195" s="260" t="s">
        <v>189</v>
      </c>
    </row>
    <row r="196" s="14" customFormat="1">
      <c r="A196" s="14"/>
      <c r="B196" s="251"/>
      <c r="C196" s="252"/>
      <c r="D196" s="241" t="s">
        <v>198</v>
      </c>
      <c r="E196" s="253" t="s">
        <v>1</v>
      </c>
      <c r="F196" s="254" t="s">
        <v>1104</v>
      </c>
      <c r="G196" s="252"/>
      <c r="H196" s="253" t="s">
        <v>1</v>
      </c>
      <c r="I196" s="255"/>
      <c r="J196" s="252"/>
      <c r="K196" s="252"/>
      <c r="L196" s="256"/>
      <c r="M196" s="257"/>
      <c r="N196" s="258"/>
      <c r="O196" s="258"/>
      <c r="P196" s="258"/>
      <c r="Q196" s="258"/>
      <c r="R196" s="258"/>
      <c r="S196" s="258"/>
      <c r="T196" s="259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60" t="s">
        <v>198</v>
      </c>
      <c r="AU196" s="260" t="s">
        <v>84</v>
      </c>
      <c r="AV196" s="14" t="s">
        <v>82</v>
      </c>
      <c r="AW196" s="14" t="s">
        <v>32</v>
      </c>
      <c r="AX196" s="14" t="s">
        <v>75</v>
      </c>
      <c r="AY196" s="260" t="s">
        <v>189</v>
      </c>
    </row>
    <row r="197" s="13" customFormat="1">
      <c r="A197" s="13"/>
      <c r="B197" s="239"/>
      <c r="C197" s="240"/>
      <c r="D197" s="241" t="s">
        <v>198</v>
      </c>
      <c r="E197" s="242" t="s">
        <v>1</v>
      </c>
      <c r="F197" s="243" t="s">
        <v>1105</v>
      </c>
      <c r="G197" s="240"/>
      <c r="H197" s="244">
        <v>122</v>
      </c>
      <c r="I197" s="245"/>
      <c r="J197" s="240"/>
      <c r="K197" s="240"/>
      <c r="L197" s="246"/>
      <c r="M197" s="247"/>
      <c r="N197" s="248"/>
      <c r="O197" s="248"/>
      <c r="P197" s="248"/>
      <c r="Q197" s="248"/>
      <c r="R197" s="248"/>
      <c r="S197" s="248"/>
      <c r="T197" s="249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0" t="s">
        <v>198</v>
      </c>
      <c r="AU197" s="250" t="s">
        <v>84</v>
      </c>
      <c r="AV197" s="13" t="s">
        <v>84</v>
      </c>
      <c r="AW197" s="13" t="s">
        <v>32</v>
      </c>
      <c r="AX197" s="13" t="s">
        <v>82</v>
      </c>
      <c r="AY197" s="250" t="s">
        <v>189</v>
      </c>
    </row>
    <row r="198" s="2" customFormat="1" ht="16.5" customHeight="1">
      <c r="A198" s="39"/>
      <c r="B198" s="40"/>
      <c r="C198" s="283" t="s">
        <v>411</v>
      </c>
      <c r="D198" s="283" t="s">
        <v>231</v>
      </c>
      <c r="E198" s="284" t="s">
        <v>593</v>
      </c>
      <c r="F198" s="285" t="s">
        <v>1035</v>
      </c>
      <c r="G198" s="286" t="s">
        <v>279</v>
      </c>
      <c r="H198" s="287">
        <v>122</v>
      </c>
      <c r="I198" s="288"/>
      <c r="J198" s="287">
        <f>ROUND(I198*H198,2)</f>
        <v>0</v>
      </c>
      <c r="K198" s="285" t="s">
        <v>195</v>
      </c>
      <c r="L198" s="289"/>
      <c r="M198" s="290" t="s">
        <v>1</v>
      </c>
      <c r="N198" s="291" t="s">
        <v>40</v>
      </c>
      <c r="O198" s="92"/>
      <c r="P198" s="235">
        <f>O198*H198</f>
        <v>0</v>
      </c>
      <c r="Q198" s="235">
        <v>0.30399999999999999</v>
      </c>
      <c r="R198" s="235">
        <f>Q198*H198</f>
        <v>37.088000000000001</v>
      </c>
      <c r="S198" s="235">
        <v>0</v>
      </c>
      <c r="T198" s="236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7" t="s">
        <v>235</v>
      </c>
      <c r="AT198" s="237" t="s">
        <v>231</v>
      </c>
      <c r="AU198" s="237" t="s">
        <v>84</v>
      </c>
      <c r="AY198" s="18" t="s">
        <v>189</v>
      </c>
      <c r="BE198" s="238">
        <f>IF(N198="základní",J198,0)</f>
        <v>0</v>
      </c>
      <c r="BF198" s="238">
        <f>IF(N198="snížená",J198,0)</f>
        <v>0</v>
      </c>
      <c r="BG198" s="238">
        <f>IF(N198="zákl. přenesená",J198,0)</f>
        <v>0</v>
      </c>
      <c r="BH198" s="238">
        <f>IF(N198="sníž. přenesená",J198,0)</f>
        <v>0</v>
      </c>
      <c r="BI198" s="238">
        <f>IF(N198="nulová",J198,0)</f>
        <v>0</v>
      </c>
      <c r="BJ198" s="18" t="s">
        <v>82</v>
      </c>
      <c r="BK198" s="238">
        <f>ROUND(I198*H198,2)</f>
        <v>0</v>
      </c>
      <c r="BL198" s="18" t="s">
        <v>196</v>
      </c>
      <c r="BM198" s="237" t="s">
        <v>1106</v>
      </c>
    </row>
    <row r="199" s="14" customFormat="1">
      <c r="A199" s="14"/>
      <c r="B199" s="251"/>
      <c r="C199" s="252"/>
      <c r="D199" s="241" t="s">
        <v>198</v>
      </c>
      <c r="E199" s="253" t="s">
        <v>1</v>
      </c>
      <c r="F199" s="254" t="s">
        <v>1107</v>
      </c>
      <c r="G199" s="252"/>
      <c r="H199" s="253" t="s">
        <v>1</v>
      </c>
      <c r="I199" s="255"/>
      <c r="J199" s="252"/>
      <c r="K199" s="252"/>
      <c r="L199" s="256"/>
      <c r="M199" s="257"/>
      <c r="N199" s="258"/>
      <c r="O199" s="258"/>
      <c r="P199" s="258"/>
      <c r="Q199" s="258"/>
      <c r="R199" s="258"/>
      <c r="S199" s="258"/>
      <c r="T199" s="259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60" t="s">
        <v>198</v>
      </c>
      <c r="AU199" s="260" t="s">
        <v>84</v>
      </c>
      <c r="AV199" s="14" t="s">
        <v>82</v>
      </c>
      <c r="AW199" s="14" t="s">
        <v>32</v>
      </c>
      <c r="AX199" s="14" t="s">
        <v>75</v>
      </c>
      <c r="AY199" s="260" t="s">
        <v>189</v>
      </c>
    </row>
    <row r="200" s="13" customFormat="1">
      <c r="A200" s="13"/>
      <c r="B200" s="239"/>
      <c r="C200" s="240"/>
      <c r="D200" s="241" t="s">
        <v>198</v>
      </c>
      <c r="E200" s="242" t="s">
        <v>1</v>
      </c>
      <c r="F200" s="243" t="s">
        <v>1105</v>
      </c>
      <c r="G200" s="240"/>
      <c r="H200" s="244">
        <v>122</v>
      </c>
      <c r="I200" s="245"/>
      <c r="J200" s="240"/>
      <c r="K200" s="240"/>
      <c r="L200" s="246"/>
      <c r="M200" s="247"/>
      <c r="N200" s="248"/>
      <c r="O200" s="248"/>
      <c r="P200" s="248"/>
      <c r="Q200" s="248"/>
      <c r="R200" s="248"/>
      <c r="S200" s="248"/>
      <c r="T200" s="249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0" t="s">
        <v>198</v>
      </c>
      <c r="AU200" s="250" t="s">
        <v>84</v>
      </c>
      <c r="AV200" s="13" t="s">
        <v>84</v>
      </c>
      <c r="AW200" s="13" t="s">
        <v>32</v>
      </c>
      <c r="AX200" s="13" t="s">
        <v>82</v>
      </c>
      <c r="AY200" s="250" t="s">
        <v>189</v>
      </c>
    </row>
    <row r="201" s="2" customFormat="1" ht="16.5" customHeight="1">
      <c r="A201" s="39"/>
      <c r="B201" s="40"/>
      <c r="C201" s="227" t="s">
        <v>7</v>
      </c>
      <c r="D201" s="227" t="s">
        <v>191</v>
      </c>
      <c r="E201" s="228" t="s">
        <v>596</v>
      </c>
      <c r="F201" s="229" t="s">
        <v>597</v>
      </c>
      <c r="G201" s="230" t="s">
        <v>279</v>
      </c>
      <c r="H201" s="231">
        <v>122</v>
      </c>
      <c r="I201" s="232"/>
      <c r="J201" s="231">
        <f>ROUND(I201*H201,2)</f>
        <v>0</v>
      </c>
      <c r="K201" s="229" t="s">
        <v>1</v>
      </c>
      <c r="L201" s="45"/>
      <c r="M201" s="233" t="s">
        <v>1</v>
      </c>
      <c r="N201" s="234" t="s">
        <v>40</v>
      </c>
      <c r="O201" s="92"/>
      <c r="P201" s="235">
        <f>O201*H201</f>
        <v>0</v>
      </c>
      <c r="Q201" s="235">
        <v>0</v>
      </c>
      <c r="R201" s="235">
        <f>Q201*H201</f>
        <v>0</v>
      </c>
      <c r="S201" s="235">
        <v>0</v>
      </c>
      <c r="T201" s="236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7" t="s">
        <v>196</v>
      </c>
      <c r="AT201" s="237" t="s">
        <v>191</v>
      </c>
      <c r="AU201" s="237" t="s">
        <v>84</v>
      </c>
      <c r="AY201" s="18" t="s">
        <v>189</v>
      </c>
      <c r="BE201" s="238">
        <f>IF(N201="základní",J201,0)</f>
        <v>0</v>
      </c>
      <c r="BF201" s="238">
        <f>IF(N201="snížená",J201,0)</f>
        <v>0</v>
      </c>
      <c r="BG201" s="238">
        <f>IF(N201="zákl. přenesená",J201,0)</f>
        <v>0</v>
      </c>
      <c r="BH201" s="238">
        <f>IF(N201="sníž. přenesená",J201,0)</f>
        <v>0</v>
      </c>
      <c r="BI201" s="238">
        <f>IF(N201="nulová",J201,0)</f>
        <v>0</v>
      </c>
      <c r="BJ201" s="18" t="s">
        <v>82</v>
      </c>
      <c r="BK201" s="238">
        <f>ROUND(I201*H201,2)</f>
        <v>0</v>
      </c>
      <c r="BL201" s="18" t="s">
        <v>196</v>
      </c>
      <c r="BM201" s="237" t="s">
        <v>1108</v>
      </c>
    </row>
    <row r="202" s="13" customFormat="1">
      <c r="A202" s="13"/>
      <c r="B202" s="239"/>
      <c r="C202" s="240"/>
      <c r="D202" s="241" t="s">
        <v>198</v>
      </c>
      <c r="E202" s="242" t="s">
        <v>1</v>
      </c>
      <c r="F202" s="243" t="s">
        <v>1105</v>
      </c>
      <c r="G202" s="240"/>
      <c r="H202" s="244">
        <v>122</v>
      </c>
      <c r="I202" s="245"/>
      <c r="J202" s="240"/>
      <c r="K202" s="240"/>
      <c r="L202" s="246"/>
      <c r="M202" s="247"/>
      <c r="N202" s="248"/>
      <c r="O202" s="248"/>
      <c r="P202" s="248"/>
      <c r="Q202" s="248"/>
      <c r="R202" s="248"/>
      <c r="S202" s="248"/>
      <c r="T202" s="249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0" t="s">
        <v>198</v>
      </c>
      <c r="AU202" s="250" t="s">
        <v>84</v>
      </c>
      <c r="AV202" s="13" t="s">
        <v>84</v>
      </c>
      <c r="AW202" s="13" t="s">
        <v>32</v>
      </c>
      <c r="AX202" s="13" t="s">
        <v>82</v>
      </c>
      <c r="AY202" s="250" t="s">
        <v>189</v>
      </c>
    </row>
    <row r="203" s="2" customFormat="1" ht="24.15" customHeight="1">
      <c r="A203" s="39"/>
      <c r="B203" s="40"/>
      <c r="C203" s="227" t="s">
        <v>1049</v>
      </c>
      <c r="D203" s="227" t="s">
        <v>191</v>
      </c>
      <c r="E203" s="228" t="s">
        <v>1039</v>
      </c>
      <c r="F203" s="229" t="s">
        <v>1040</v>
      </c>
      <c r="G203" s="230" t="s">
        <v>601</v>
      </c>
      <c r="H203" s="231">
        <v>4</v>
      </c>
      <c r="I203" s="232"/>
      <c r="J203" s="231">
        <f>ROUND(I203*H203,2)</f>
        <v>0</v>
      </c>
      <c r="K203" s="229" t="s">
        <v>195</v>
      </c>
      <c r="L203" s="45"/>
      <c r="M203" s="233" t="s">
        <v>1</v>
      </c>
      <c r="N203" s="234" t="s">
        <v>40</v>
      </c>
      <c r="O203" s="92"/>
      <c r="P203" s="235">
        <f>O203*H203</f>
        <v>0</v>
      </c>
      <c r="Q203" s="235">
        <v>0.00031</v>
      </c>
      <c r="R203" s="235">
        <f>Q203*H203</f>
        <v>0.00124</v>
      </c>
      <c r="S203" s="235">
        <v>0</v>
      </c>
      <c r="T203" s="236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7" t="s">
        <v>196</v>
      </c>
      <c r="AT203" s="237" t="s">
        <v>191</v>
      </c>
      <c r="AU203" s="237" t="s">
        <v>84</v>
      </c>
      <c r="AY203" s="18" t="s">
        <v>189</v>
      </c>
      <c r="BE203" s="238">
        <f>IF(N203="základní",J203,0)</f>
        <v>0</v>
      </c>
      <c r="BF203" s="238">
        <f>IF(N203="snížená",J203,0)</f>
        <v>0</v>
      </c>
      <c r="BG203" s="238">
        <f>IF(N203="zákl. přenesená",J203,0)</f>
        <v>0</v>
      </c>
      <c r="BH203" s="238">
        <f>IF(N203="sníž. přenesená",J203,0)</f>
        <v>0</v>
      </c>
      <c r="BI203" s="238">
        <f>IF(N203="nulová",J203,0)</f>
        <v>0</v>
      </c>
      <c r="BJ203" s="18" t="s">
        <v>82</v>
      </c>
      <c r="BK203" s="238">
        <f>ROUND(I203*H203,2)</f>
        <v>0</v>
      </c>
      <c r="BL203" s="18" t="s">
        <v>196</v>
      </c>
      <c r="BM203" s="237" t="s">
        <v>1109</v>
      </c>
    </row>
    <row r="204" s="13" customFormat="1">
      <c r="A204" s="13"/>
      <c r="B204" s="239"/>
      <c r="C204" s="240"/>
      <c r="D204" s="241" t="s">
        <v>198</v>
      </c>
      <c r="E204" s="242" t="s">
        <v>1</v>
      </c>
      <c r="F204" s="243" t="s">
        <v>410</v>
      </c>
      <c r="G204" s="240"/>
      <c r="H204" s="244">
        <v>4</v>
      </c>
      <c r="I204" s="245"/>
      <c r="J204" s="240"/>
      <c r="K204" s="240"/>
      <c r="L204" s="246"/>
      <c r="M204" s="247"/>
      <c r="N204" s="248"/>
      <c r="O204" s="248"/>
      <c r="P204" s="248"/>
      <c r="Q204" s="248"/>
      <c r="R204" s="248"/>
      <c r="S204" s="248"/>
      <c r="T204" s="249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0" t="s">
        <v>198</v>
      </c>
      <c r="AU204" s="250" t="s">
        <v>84</v>
      </c>
      <c r="AV204" s="13" t="s">
        <v>84</v>
      </c>
      <c r="AW204" s="13" t="s">
        <v>32</v>
      </c>
      <c r="AX204" s="13" t="s">
        <v>82</v>
      </c>
      <c r="AY204" s="250" t="s">
        <v>189</v>
      </c>
    </row>
    <row r="205" s="2" customFormat="1" ht="33" customHeight="1">
      <c r="A205" s="39"/>
      <c r="B205" s="40"/>
      <c r="C205" s="227" t="s">
        <v>1053</v>
      </c>
      <c r="D205" s="227" t="s">
        <v>191</v>
      </c>
      <c r="E205" s="228" t="s">
        <v>1042</v>
      </c>
      <c r="F205" s="229" t="s">
        <v>1043</v>
      </c>
      <c r="G205" s="230" t="s">
        <v>252</v>
      </c>
      <c r="H205" s="231">
        <v>3</v>
      </c>
      <c r="I205" s="232"/>
      <c r="J205" s="231">
        <f>ROUND(I205*H205,2)</f>
        <v>0</v>
      </c>
      <c r="K205" s="229" t="s">
        <v>1</v>
      </c>
      <c r="L205" s="45"/>
      <c r="M205" s="233" t="s">
        <v>1</v>
      </c>
      <c r="N205" s="234" t="s">
        <v>40</v>
      </c>
      <c r="O205" s="92"/>
      <c r="P205" s="235">
        <f>O205*H205</f>
        <v>0</v>
      </c>
      <c r="Q205" s="235">
        <v>6.2568900000000003</v>
      </c>
      <c r="R205" s="235">
        <f>Q205*H205</f>
        <v>18.770670000000003</v>
      </c>
      <c r="S205" s="235">
        <v>0</v>
      </c>
      <c r="T205" s="236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7" t="s">
        <v>196</v>
      </c>
      <c r="AT205" s="237" t="s">
        <v>191</v>
      </c>
      <c r="AU205" s="237" t="s">
        <v>84</v>
      </c>
      <c r="AY205" s="18" t="s">
        <v>189</v>
      </c>
      <c r="BE205" s="238">
        <f>IF(N205="základní",J205,0)</f>
        <v>0</v>
      </c>
      <c r="BF205" s="238">
        <f>IF(N205="snížená",J205,0)</f>
        <v>0</v>
      </c>
      <c r="BG205" s="238">
        <f>IF(N205="zákl. přenesená",J205,0)</f>
        <v>0</v>
      </c>
      <c r="BH205" s="238">
        <f>IF(N205="sníž. přenesená",J205,0)</f>
        <v>0</v>
      </c>
      <c r="BI205" s="238">
        <f>IF(N205="nulová",J205,0)</f>
        <v>0</v>
      </c>
      <c r="BJ205" s="18" t="s">
        <v>82</v>
      </c>
      <c r="BK205" s="238">
        <f>ROUND(I205*H205,2)</f>
        <v>0</v>
      </c>
      <c r="BL205" s="18" t="s">
        <v>196</v>
      </c>
      <c r="BM205" s="237" t="s">
        <v>1110</v>
      </c>
    </row>
    <row r="206" s="14" customFormat="1">
      <c r="A206" s="14"/>
      <c r="B206" s="251"/>
      <c r="C206" s="252"/>
      <c r="D206" s="241" t="s">
        <v>198</v>
      </c>
      <c r="E206" s="253" t="s">
        <v>1</v>
      </c>
      <c r="F206" s="254" t="s">
        <v>1045</v>
      </c>
      <c r="G206" s="252"/>
      <c r="H206" s="253" t="s">
        <v>1</v>
      </c>
      <c r="I206" s="255"/>
      <c r="J206" s="252"/>
      <c r="K206" s="252"/>
      <c r="L206" s="256"/>
      <c r="M206" s="257"/>
      <c r="N206" s="258"/>
      <c r="O206" s="258"/>
      <c r="P206" s="258"/>
      <c r="Q206" s="258"/>
      <c r="R206" s="258"/>
      <c r="S206" s="258"/>
      <c r="T206" s="259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60" t="s">
        <v>198</v>
      </c>
      <c r="AU206" s="260" t="s">
        <v>84</v>
      </c>
      <c r="AV206" s="14" t="s">
        <v>82</v>
      </c>
      <c r="AW206" s="14" t="s">
        <v>32</v>
      </c>
      <c r="AX206" s="14" t="s">
        <v>75</v>
      </c>
      <c r="AY206" s="260" t="s">
        <v>189</v>
      </c>
    </row>
    <row r="207" s="13" customFormat="1">
      <c r="A207" s="13"/>
      <c r="B207" s="239"/>
      <c r="C207" s="240"/>
      <c r="D207" s="241" t="s">
        <v>198</v>
      </c>
      <c r="E207" s="242" t="s">
        <v>1</v>
      </c>
      <c r="F207" s="243" t="s">
        <v>294</v>
      </c>
      <c r="G207" s="240"/>
      <c r="H207" s="244">
        <v>3</v>
      </c>
      <c r="I207" s="245"/>
      <c r="J207" s="240"/>
      <c r="K207" s="240"/>
      <c r="L207" s="246"/>
      <c r="M207" s="247"/>
      <c r="N207" s="248"/>
      <c r="O207" s="248"/>
      <c r="P207" s="248"/>
      <c r="Q207" s="248"/>
      <c r="R207" s="248"/>
      <c r="S207" s="248"/>
      <c r="T207" s="249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0" t="s">
        <v>198</v>
      </c>
      <c r="AU207" s="250" t="s">
        <v>84</v>
      </c>
      <c r="AV207" s="13" t="s">
        <v>84</v>
      </c>
      <c r="AW207" s="13" t="s">
        <v>32</v>
      </c>
      <c r="AX207" s="13" t="s">
        <v>82</v>
      </c>
      <c r="AY207" s="250" t="s">
        <v>189</v>
      </c>
    </row>
    <row r="208" s="2" customFormat="1" ht="16.5" customHeight="1">
      <c r="A208" s="39"/>
      <c r="B208" s="40"/>
      <c r="C208" s="227" t="s">
        <v>1111</v>
      </c>
      <c r="D208" s="227" t="s">
        <v>191</v>
      </c>
      <c r="E208" s="228" t="s">
        <v>277</v>
      </c>
      <c r="F208" s="229" t="s">
        <v>1046</v>
      </c>
      <c r="G208" s="230" t="s">
        <v>461</v>
      </c>
      <c r="H208" s="231">
        <v>1</v>
      </c>
      <c r="I208" s="232"/>
      <c r="J208" s="231">
        <f>ROUND(I208*H208,2)</f>
        <v>0</v>
      </c>
      <c r="K208" s="229" t="s">
        <v>1</v>
      </c>
      <c r="L208" s="45"/>
      <c r="M208" s="233" t="s">
        <v>1</v>
      </c>
      <c r="N208" s="234" t="s">
        <v>40</v>
      </c>
      <c r="O208" s="92"/>
      <c r="P208" s="235">
        <f>O208*H208</f>
        <v>0</v>
      </c>
      <c r="Q208" s="235">
        <v>0</v>
      </c>
      <c r="R208" s="235">
        <f>Q208*H208</f>
        <v>0</v>
      </c>
      <c r="S208" s="235">
        <v>0</v>
      </c>
      <c r="T208" s="236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7" t="s">
        <v>196</v>
      </c>
      <c r="AT208" s="237" t="s">
        <v>191</v>
      </c>
      <c r="AU208" s="237" t="s">
        <v>84</v>
      </c>
      <c r="AY208" s="18" t="s">
        <v>189</v>
      </c>
      <c r="BE208" s="238">
        <f>IF(N208="základní",J208,0)</f>
        <v>0</v>
      </c>
      <c r="BF208" s="238">
        <f>IF(N208="snížená",J208,0)</f>
        <v>0</v>
      </c>
      <c r="BG208" s="238">
        <f>IF(N208="zákl. přenesená",J208,0)</f>
        <v>0</v>
      </c>
      <c r="BH208" s="238">
        <f>IF(N208="sníž. přenesená",J208,0)</f>
        <v>0</v>
      </c>
      <c r="BI208" s="238">
        <f>IF(N208="nulová",J208,0)</f>
        <v>0</v>
      </c>
      <c r="BJ208" s="18" t="s">
        <v>82</v>
      </c>
      <c r="BK208" s="238">
        <f>ROUND(I208*H208,2)</f>
        <v>0</v>
      </c>
      <c r="BL208" s="18" t="s">
        <v>196</v>
      </c>
      <c r="BM208" s="237" t="s">
        <v>1112</v>
      </c>
    </row>
    <row r="209" s="14" customFormat="1">
      <c r="A209" s="14"/>
      <c r="B209" s="251"/>
      <c r="C209" s="252"/>
      <c r="D209" s="241" t="s">
        <v>198</v>
      </c>
      <c r="E209" s="253" t="s">
        <v>1</v>
      </c>
      <c r="F209" s="254" t="s">
        <v>1113</v>
      </c>
      <c r="G209" s="252"/>
      <c r="H209" s="253" t="s">
        <v>1</v>
      </c>
      <c r="I209" s="255"/>
      <c r="J209" s="252"/>
      <c r="K209" s="252"/>
      <c r="L209" s="256"/>
      <c r="M209" s="257"/>
      <c r="N209" s="258"/>
      <c r="O209" s="258"/>
      <c r="P209" s="258"/>
      <c r="Q209" s="258"/>
      <c r="R209" s="258"/>
      <c r="S209" s="258"/>
      <c r="T209" s="259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60" t="s">
        <v>198</v>
      </c>
      <c r="AU209" s="260" t="s">
        <v>84</v>
      </c>
      <c r="AV209" s="14" t="s">
        <v>82</v>
      </c>
      <c r="AW209" s="14" t="s">
        <v>32</v>
      </c>
      <c r="AX209" s="14" t="s">
        <v>75</v>
      </c>
      <c r="AY209" s="260" t="s">
        <v>189</v>
      </c>
    </row>
    <row r="210" s="13" customFormat="1">
      <c r="A210" s="13"/>
      <c r="B210" s="239"/>
      <c r="C210" s="240"/>
      <c r="D210" s="241" t="s">
        <v>198</v>
      </c>
      <c r="E210" s="242" t="s">
        <v>1</v>
      </c>
      <c r="F210" s="243" t="s">
        <v>407</v>
      </c>
      <c r="G210" s="240"/>
      <c r="H210" s="244">
        <v>1</v>
      </c>
      <c r="I210" s="245"/>
      <c r="J210" s="240"/>
      <c r="K210" s="240"/>
      <c r="L210" s="246"/>
      <c r="M210" s="247"/>
      <c r="N210" s="248"/>
      <c r="O210" s="248"/>
      <c r="P210" s="248"/>
      <c r="Q210" s="248"/>
      <c r="R210" s="248"/>
      <c r="S210" s="248"/>
      <c r="T210" s="249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0" t="s">
        <v>198</v>
      </c>
      <c r="AU210" s="250" t="s">
        <v>84</v>
      </c>
      <c r="AV210" s="13" t="s">
        <v>84</v>
      </c>
      <c r="AW210" s="13" t="s">
        <v>32</v>
      </c>
      <c r="AX210" s="13" t="s">
        <v>82</v>
      </c>
      <c r="AY210" s="250" t="s">
        <v>189</v>
      </c>
    </row>
    <row r="211" s="2" customFormat="1" ht="16.5" customHeight="1">
      <c r="A211" s="39"/>
      <c r="B211" s="40"/>
      <c r="C211" s="227" t="s">
        <v>1114</v>
      </c>
      <c r="D211" s="227" t="s">
        <v>191</v>
      </c>
      <c r="E211" s="228" t="s">
        <v>284</v>
      </c>
      <c r="F211" s="229" t="s">
        <v>1050</v>
      </c>
      <c r="G211" s="230" t="s">
        <v>461</v>
      </c>
      <c r="H211" s="231">
        <v>1</v>
      </c>
      <c r="I211" s="232"/>
      <c r="J211" s="231">
        <f>ROUND(I211*H211,2)</f>
        <v>0</v>
      </c>
      <c r="K211" s="229" t="s">
        <v>1</v>
      </c>
      <c r="L211" s="45"/>
      <c r="M211" s="233" t="s">
        <v>1</v>
      </c>
      <c r="N211" s="234" t="s">
        <v>40</v>
      </c>
      <c r="O211" s="92"/>
      <c r="P211" s="235">
        <f>O211*H211</f>
        <v>0</v>
      </c>
      <c r="Q211" s="235">
        <v>0</v>
      </c>
      <c r="R211" s="235">
        <f>Q211*H211</f>
        <v>0</v>
      </c>
      <c r="S211" s="235">
        <v>0</v>
      </c>
      <c r="T211" s="236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7" t="s">
        <v>196</v>
      </c>
      <c r="AT211" s="237" t="s">
        <v>191</v>
      </c>
      <c r="AU211" s="237" t="s">
        <v>84</v>
      </c>
      <c r="AY211" s="18" t="s">
        <v>189</v>
      </c>
      <c r="BE211" s="238">
        <f>IF(N211="základní",J211,0)</f>
        <v>0</v>
      </c>
      <c r="BF211" s="238">
        <f>IF(N211="snížená",J211,0)</f>
        <v>0</v>
      </c>
      <c r="BG211" s="238">
        <f>IF(N211="zákl. přenesená",J211,0)</f>
        <v>0</v>
      </c>
      <c r="BH211" s="238">
        <f>IF(N211="sníž. přenesená",J211,0)</f>
        <v>0</v>
      </c>
      <c r="BI211" s="238">
        <f>IF(N211="nulová",J211,0)</f>
        <v>0</v>
      </c>
      <c r="BJ211" s="18" t="s">
        <v>82</v>
      </c>
      <c r="BK211" s="238">
        <f>ROUND(I211*H211,2)</f>
        <v>0</v>
      </c>
      <c r="BL211" s="18" t="s">
        <v>196</v>
      </c>
      <c r="BM211" s="237" t="s">
        <v>1115</v>
      </c>
    </row>
    <row r="212" s="14" customFormat="1">
      <c r="A212" s="14"/>
      <c r="B212" s="251"/>
      <c r="C212" s="252"/>
      <c r="D212" s="241" t="s">
        <v>198</v>
      </c>
      <c r="E212" s="253" t="s">
        <v>1</v>
      </c>
      <c r="F212" s="254" t="s">
        <v>1116</v>
      </c>
      <c r="G212" s="252"/>
      <c r="H212" s="253" t="s">
        <v>1</v>
      </c>
      <c r="I212" s="255"/>
      <c r="J212" s="252"/>
      <c r="K212" s="252"/>
      <c r="L212" s="256"/>
      <c r="M212" s="257"/>
      <c r="N212" s="258"/>
      <c r="O212" s="258"/>
      <c r="P212" s="258"/>
      <c r="Q212" s="258"/>
      <c r="R212" s="258"/>
      <c r="S212" s="258"/>
      <c r="T212" s="259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60" t="s">
        <v>198</v>
      </c>
      <c r="AU212" s="260" t="s">
        <v>84</v>
      </c>
      <c r="AV212" s="14" t="s">
        <v>82</v>
      </c>
      <c r="AW212" s="14" t="s">
        <v>32</v>
      </c>
      <c r="AX212" s="14" t="s">
        <v>75</v>
      </c>
      <c r="AY212" s="260" t="s">
        <v>189</v>
      </c>
    </row>
    <row r="213" s="13" customFormat="1">
      <c r="A213" s="13"/>
      <c r="B213" s="239"/>
      <c r="C213" s="240"/>
      <c r="D213" s="241" t="s">
        <v>198</v>
      </c>
      <c r="E213" s="242" t="s">
        <v>1</v>
      </c>
      <c r="F213" s="243" t="s">
        <v>407</v>
      </c>
      <c r="G213" s="240"/>
      <c r="H213" s="244">
        <v>1</v>
      </c>
      <c r="I213" s="245"/>
      <c r="J213" s="240"/>
      <c r="K213" s="240"/>
      <c r="L213" s="246"/>
      <c r="M213" s="247"/>
      <c r="N213" s="248"/>
      <c r="O213" s="248"/>
      <c r="P213" s="248"/>
      <c r="Q213" s="248"/>
      <c r="R213" s="248"/>
      <c r="S213" s="248"/>
      <c r="T213" s="249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0" t="s">
        <v>198</v>
      </c>
      <c r="AU213" s="250" t="s">
        <v>84</v>
      </c>
      <c r="AV213" s="13" t="s">
        <v>84</v>
      </c>
      <c r="AW213" s="13" t="s">
        <v>32</v>
      </c>
      <c r="AX213" s="13" t="s">
        <v>82</v>
      </c>
      <c r="AY213" s="250" t="s">
        <v>189</v>
      </c>
    </row>
    <row r="214" s="12" customFormat="1" ht="22.8" customHeight="1">
      <c r="A214" s="12"/>
      <c r="B214" s="211"/>
      <c r="C214" s="212"/>
      <c r="D214" s="213" t="s">
        <v>74</v>
      </c>
      <c r="E214" s="225" t="s">
        <v>295</v>
      </c>
      <c r="F214" s="225" t="s">
        <v>296</v>
      </c>
      <c r="G214" s="212"/>
      <c r="H214" s="212"/>
      <c r="I214" s="215"/>
      <c r="J214" s="226">
        <f>BK214</f>
        <v>0</v>
      </c>
      <c r="K214" s="212"/>
      <c r="L214" s="217"/>
      <c r="M214" s="218"/>
      <c r="N214" s="219"/>
      <c r="O214" s="219"/>
      <c r="P214" s="220">
        <f>P215</f>
        <v>0</v>
      </c>
      <c r="Q214" s="219"/>
      <c r="R214" s="220">
        <f>R215</f>
        <v>0</v>
      </c>
      <c r="S214" s="219"/>
      <c r="T214" s="221">
        <f>T215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22" t="s">
        <v>82</v>
      </c>
      <c r="AT214" s="223" t="s">
        <v>74</v>
      </c>
      <c r="AU214" s="223" t="s">
        <v>82</v>
      </c>
      <c r="AY214" s="222" t="s">
        <v>189</v>
      </c>
      <c r="BK214" s="224">
        <f>BK215</f>
        <v>0</v>
      </c>
    </row>
    <row r="215" s="2" customFormat="1" ht="24.15" customHeight="1">
      <c r="A215" s="39"/>
      <c r="B215" s="40"/>
      <c r="C215" s="227" t="s">
        <v>1117</v>
      </c>
      <c r="D215" s="227" t="s">
        <v>191</v>
      </c>
      <c r="E215" s="228" t="s">
        <v>1054</v>
      </c>
      <c r="F215" s="229" t="s">
        <v>1055</v>
      </c>
      <c r="G215" s="230" t="s">
        <v>234</v>
      </c>
      <c r="H215" s="231">
        <v>71.299999999999997</v>
      </c>
      <c r="I215" s="232"/>
      <c r="J215" s="231">
        <f>ROUND(I215*H215,2)</f>
        <v>0</v>
      </c>
      <c r="K215" s="229" t="s">
        <v>195</v>
      </c>
      <c r="L215" s="45"/>
      <c r="M215" s="292" t="s">
        <v>1</v>
      </c>
      <c r="N215" s="293" t="s">
        <v>40</v>
      </c>
      <c r="O215" s="294"/>
      <c r="P215" s="295">
        <f>O215*H215</f>
        <v>0</v>
      </c>
      <c r="Q215" s="295">
        <v>0</v>
      </c>
      <c r="R215" s="295">
        <f>Q215*H215</f>
        <v>0</v>
      </c>
      <c r="S215" s="295">
        <v>0</v>
      </c>
      <c r="T215" s="296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7" t="s">
        <v>196</v>
      </c>
      <c r="AT215" s="237" t="s">
        <v>191</v>
      </c>
      <c r="AU215" s="237" t="s">
        <v>84</v>
      </c>
      <c r="AY215" s="18" t="s">
        <v>189</v>
      </c>
      <c r="BE215" s="238">
        <f>IF(N215="základní",J215,0)</f>
        <v>0</v>
      </c>
      <c r="BF215" s="238">
        <f>IF(N215="snížená",J215,0)</f>
        <v>0</v>
      </c>
      <c r="BG215" s="238">
        <f>IF(N215="zákl. přenesená",J215,0)</f>
        <v>0</v>
      </c>
      <c r="BH215" s="238">
        <f>IF(N215="sníž. přenesená",J215,0)</f>
        <v>0</v>
      </c>
      <c r="BI215" s="238">
        <f>IF(N215="nulová",J215,0)</f>
        <v>0</v>
      </c>
      <c r="BJ215" s="18" t="s">
        <v>82</v>
      </c>
      <c r="BK215" s="238">
        <f>ROUND(I215*H215,2)</f>
        <v>0</v>
      </c>
      <c r="BL215" s="18" t="s">
        <v>196</v>
      </c>
      <c r="BM215" s="237" t="s">
        <v>1118</v>
      </c>
    </row>
    <row r="216" s="2" customFormat="1" ht="6.96" customHeight="1">
      <c r="A216" s="39"/>
      <c r="B216" s="67"/>
      <c r="C216" s="68"/>
      <c r="D216" s="68"/>
      <c r="E216" s="68"/>
      <c r="F216" s="68"/>
      <c r="G216" s="68"/>
      <c r="H216" s="68"/>
      <c r="I216" s="68"/>
      <c r="J216" s="68"/>
      <c r="K216" s="68"/>
      <c r="L216" s="45"/>
      <c r="M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</row>
  </sheetData>
  <sheetProtection sheet="1" autoFilter="0" formatColumns="0" formatRows="0" objects="1" scenarios="1" spinCount="100000" saltValue="C6rkHSIDra5V/c7IHl2UHLw3P6dPydT8RwhWMQEvRtxKmur9WqlP1Li3/lewICQesZ3fMQ0BXQmZR56ryqYejw==" hashValue="ub9YKVXAD0HS4OUgHNsuCPoV8l6pT5JpLrtuevx094vR/2aH9ipo3h1HLHksHr7A4J4P/KSifsiXqIxdidEEBw==" algorithmName="SHA-512" password="CC35"/>
  <autoFilter ref="C125:K21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4:H114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149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84</v>
      </c>
    </row>
    <row r="4" s="1" customFormat="1" ht="24.96" customHeight="1">
      <c r="B4" s="21"/>
      <c r="D4" s="149" t="s">
        <v>159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NAPOJENÍ ROKYCANSKA NA DÁLNICI D5, I. ETAPA</v>
      </c>
      <c r="F7" s="151"/>
      <c r="G7" s="151"/>
      <c r="H7" s="151"/>
      <c r="L7" s="21"/>
    </row>
    <row r="8" s="2" customFormat="1" ht="12" customHeight="1">
      <c r="A8" s="39"/>
      <c r="B8" s="45"/>
      <c r="C8" s="39"/>
      <c r="D8" s="151" t="s">
        <v>160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30" customHeight="1">
      <c r="A9" s="39"/>
      <c r="B9" s="45"/>
      <c r="C9" s="39"/>
      <c r="D9" s="39"/>
      <c r="E9" s="153" t="s">
        <v>1119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1" t="s">
        <v>18</v>
      </c>
      <c r="E11" s="39"/>
      <c r="F11" s="142" t="s">
        <v>1</v>
      </c>
      <c r="G11" s="39"/>
      <c r="H11" s="39"/>
      <c r="I11" s="151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1" t="s">
        <v>20</v>
      </c>
      <c r="E12" s="39"/>
      <c r="F12" s="142" t="s">
        <v>21</v>
      </c>
      <c r="G12" s="39"/>
      <c r="H12" s="39"/>
      <c r="I12" s="151" t="s">
        <v>22</v>
      </c>
      <c r="J12" s="154" t="str">
        <f>'Rekapitulace stavby'!AN8</f>
        <v>26. 4. 2022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24</v>
      </c>
      <c r="E14" s="39"/>
      <c r="F14" s="39"/>
      <c r="G14" s="39"/>
      <c r="H14" s="39"/>
      <c r="I14" s="151" t="s">
        <v>25</v>
      </c>
      <c r="J14" s="142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">
        <v>26</v>
      </c>
      <c r="F15" s="39"/>
      <c r="G15" s="39"/>
      <c r="H15" s="39"/>
      <c r="I15" s="151" t="s">
        <v>27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1" t="s">
        <v>28</v>
      </c>
      <c r="E17" s="39"/>
      <c r="F17" s="39"/>
      <c r="G17" s="39"/>
      <c r="H17" s="39"/>
      <c r="I17" s="15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1" t="s">
        <v>30</v>
      </c>
      <c r="E20" s="39"/>
      <c r="F20" s="39"/>
      <c r="G20" s="39"/>
      <c r="H20" s="39"/>
      <c r="I20" s="151" t="s">
        <v>25</v>
      </c>
      <c r="J20" s="142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">
        <v>31</v>
      </c>
      <c r="F21" s="39"/>
      <c r="G21" s="39"/>
      <c r="H21" s="39"/>
      <c r="I21" s="151" t="s">
        <v>27</v>
      </c>
      <c r="J21" s="142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1" t="s">
        <v>33</v>
      </c>
      <c r="E23" s="39"/>
      <c r="F23" s="39"/>
      <c r="G23" s="39"/>
      <c r="H23" s="39"/>
      <c r="I23" s="151" t="s">
        <v>25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">
        <v>26</v>
      </c>
      <c r="F24" s="39"/>
      <c r="G24" s="39"/>
      <c r="H24" s="39"/>
      <c r="I24" s="151" t="s">
        <v>27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1" t="s">
        <v>34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5"/>
      <c r="B27" s="156"/>
      <c r="C27" s="155"/>
      <c r="D27" s="155"/>
      <c r="E27" s="157" t="s">
        <v>1</v>
      </c>
      <c r="F27" s="157"/>
      <c r="G27" s="157"/>
      <c r="H27" s="157"/>
      <c r="I27" s="155"/>
      <c r="J27" s="155"/>
      <c r="K27" s="155"/>
      <c r="L27" s="158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9"/>
      <c r="E29" s="159"/>
      <c r="F29" s="159"/>
      <c r="G29" s="159"/>
      <c r="H29" s="159"/>
      <c r="I29" s="159"/>
      <c r="J29" s="159"/>
      <c r="K29" s="15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0" t="s">
        <v>35</v>
      </c>
      <c r="E30" s="39"/>
      <c r="F30" s="39"/>
      <c r="G30" s="39"/>
      <c r="H30" s="39"/>
      <c r="I30" s="39"/>
      <c r="J30" s="161">
        <f>ROUND(J121,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2" t="s">
        <v>37</v>
      </c>
      <c r="G32" s="39"/>
      <c r="H32" s="39"/>
      <c r="I32" s="162" t="s">
        <v>36</v>
      </c>
      <c r="J32" s="162" t="s">
        <v>38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3" t="s">
        <v>39</v>
      </c>
      <c r="E33" s="151" t="s">
        <v>40</v>
      </c>
      <c r="F33" s="164">
        <f>ROUND((SUM(BE121:BE255)),  2)</f>
        <v>0</v>
      </c>
      <c r="G33" s="39"/>
      <c r="H33" s="39"/>
      <c r="I33" s="165">
        <v>0.20999999999999999</v>
      </c>
      <c r="J33" s="164">
        <f>ROUND(((SUM(BE121:BE255))*I33),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1" t="s">
        <v>41</v>
      </c>
      <c r="F34" s="164">
        <f>ROUND((SUM(BF121:BF255)),  2)</f>
        <v>0</v>
      </c>
      <c r="G34" s="39"/>
      <c r="H34" s="39"/>
      <c r="I34" s="165">
        <v>0.14999999999999999</v>
      </c>
      <c r="J34" s="164">
        <f>ROUND(((SUM(BF121:BF255))*I34),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1" t="s">
        <v>42</v>
      </c>
      <c r="F35" s="164">
        <f>ROUND((SUM(BG121:BG255)),  2)</f>
        <v>0</v>
      </c>
      <c r="G35" s="39"/>
      <c r="H35" s="39"/>
      <c r="I35" s="165">
        <v>0.20999999999999999</v>
      </c>
      <c r="J35" s="164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1" t="s">
        <v>43</v>
      </c>
      <c r="F36" s="164">
        <f>ROUND((SUM(BH121:BH255)),  2)</f>
        <v>0</v>
      </c>
      <c r="G36" s="39"/>
      <c r="H36" s="39"/>
      <c r="I36" s="165">
        <v>0.14999999999999999</v>
      </c>
      <c r="J36" s="164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44</v>
      </c>
      <c r="F37" s="164">
        <f>ROUND((SUM(BI121:BI255)),  2)</f>
        <v>0</v>
      </c>
      <c r="G37" s="39"/>
      <c r="H37" s="39"/>
      <c r="I37" s="165">
        <v>0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6"/>
      <c r="D39" s="167" t="s">
        <v>45</v>
      </c>
      <c r="E39" s="168"/>
      <c r="F39" s="168"/>
      <c r="G39" s="169" t="s">
        <v>46</v>
      </c>
      <c r="H39" s="170" t="s">
        <v>47</v>
      </c>
      <c r="I39" s="168"/>
      <c r="J39" s="171">
        <f>SUM(J30:J37)</f>
        <v>0</v>
      </c>
      <c r="K39" s="172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48</v>
      </c>
      <c r="E50" s="174"/>
      <c r="F50" s="174"/>
      <c r="G50" s="173" t="s">
        <v>49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50</v>
      </c>
      <c r="E61" s="176"/>
      <c r="F61" s="177" t="s">
        <v>51</v>
      </c>
      <c r="G61" s="175" t="s">
        <v>50</v>
      </c>
      <c r="H61" s="176"/>
      <c r="I61" s="176"/>
      <c r="J61" s="178" t="s">
        <v>51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52</v>
      </c>
      <c r="E65" s="179"/>
      <c r="F65" s="179"/>
      <c r="G65" s="173" t="s">
        <v>53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50</v>
      </c>
      <c r="E76" s="176"/>
      <c r="F76" s="177" t="s">
        <v>51</v>
      </c>
      <c r="G76" s="175" t="s">
        <v>50</v>
      </c>
      <c r="H76" s="176"/>
      <c r="I76" s="176"/>
      <c r="J76" s="178" t="s">
        <v>51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164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NAPOJENÍ ROKYCANSKA NA DÁLNICI D5, I. ETAPA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160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30" customHeight="1">
      <c r="A87" s="39"/>
      <c r="B87" s="40"/>
      <c r="C87" s="41"/>
      <c r="D87" s="41"/>
      <c r="E87" s="77" t="str">
        <f>E9</f>
        <v xml:space="preserve">04 - SO 304   Přeložka vodovodu do Litohlav v km 0,530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Rokycansko</v>
      </c>
      <c r="G89" s="41"/>
      <c r="H89" s="41"/>
      <c r="I89" s="33" t="s">
        <v>22</v>
      </c>
      <c r="J89" s="80" t="str">
        <f>IF(J12="","",J12)</f>
        <v>26. 4. 2022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 xml:space="preserve"> </v>
      </c>
      <c r="G91" s="41"/>
      <c r="H91" s="41"/>
      <c r="I91" s="33" t="s">
        <v>30</v>
      </c>
      <c r="J91" s="37" t="str">
        <f>E21</f>
        <v>Ing. J. Egermaier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5" t="s">
        <v>165</v>
      </c>
      <c r="D94" s="186"/>
      <c r="E94" s="186"/>
      <c r="F94" s="186"/>
      <c r="G94" s="186"/>
      <c r="H94" s="186"/>
      <c r="I94" s="186"/>
      <c r="J94" s="187" t="s">
        <v>166</v>
      </c>
      <c r="K94" s="186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8" t="s">
        <v>167</v>
      </c>
      <c r="D96" s="41"/>
      <c r="E96" s="41"/>
      <c r="F96" s="41"/>
      <c r="G96" s="41"/>
      <c r="H96" s="41"/>
      <c r="I96" s="41"/>
      <c r="J96" s="111">
        <f>J121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168</v>
      </c>
    </row>
    <row r="97" s="9" customFormat="1" ht="24.96" customHeight="1">
      <c r="A97" s="9"/>
      <c r="B97" s="189"/>
      <c r="C97" s="190"/>
      <c r="D97" s="191" t="s">
        <v>169</v>
      </c>
      <c r="E97" s="192"/>
      <c r="F97" s="192"/>
      <c r="G97" s="192"/>
      <c r="H97" s="192"/>
      <c r="I97" s="192"/>
      <c r="J97" s="193">
        <f>J122</f>
        <v>0</v>
      </c>
      <c r="K97" s="190"/>
      <c r="L97" s="19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5"/>
      <c r="C98" s="134"/>
      <c r="D98" s="196" t="s">
        <v>170</v>
      </c>
      <c r="E98" s="197"/>
      <c r="F98" s="197"/>
      <c r="G98" s="197"/>
      <c r="H98" s="197"/>
      <c r="I98" s="197"/>
      <c r="J98" s="198">
        <f>J123</f>
        <v>0</v>
      </c>
      <c r="K98" s="134"/>
      <c r="L98" s="19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5"/>
      <c r="C99" s="134"/>
      <c r="D99" s="196" t="s">
        <v>171</v>
      </c>
      <c r="E99" s="197"/>
      <c r="F99" s="197"/>
      <c r="G99" s="197"/>
      <c r="H99" s="197"/>
      <c r="I99" s="197"/>
      <c r="J99" s="198">
        <f>J154</f>
        <v>0</v>
      </c>
      <c r="K99" s="134"/>
      <c r="L99" s="19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5"/>
      <c r="C100" s="134"/>
      <c r="D100" s="196" t="s">
        <v>172</v>
      </c>
      <c r="E100" s="197"/>
      <c r="F100" s="197"/>
      <c r="G100" s="197"/>
      <c r="H100" s="197"/>
      <c r="I100" s="197"/>
      <c r="J100" s="198">
        <f>J162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4"/>
      <c r="D101" s="196" t="s">
        <v>173</v>
      </c>
      <c r="E101" s="197"/>
      <c r="F101" s="197"/>
      <c r="G101" s="197"/>
      <c r="H101" s="197"/>
      <c r="I101" s="197"/>
      <c r="J101" s="198">
        <f>J254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174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4" t="str">
        <f>E7</f>
        <v>NAPOJENÍ ROKYCANSKA NA DÁLNICI D5, I. ETAPA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160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30" customHeight="1">
      <c r="A113" s="39"/>
      <c r="B113" s="40"/>
      <c r="C113" s="41"/>
      <c r="D113" s="41"/>
      <c r="E113" s="77" t="str">
        <f>E9</f>
        <v xml:space="preserve">04 - SO 304   Přeložka vodovodu do Litohlav v km 0,530</v>
      </c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20</v>
      </c>
      <c r="D115" s="41"/>
      <c r="E115" s="41"/>
      <c r="F115" s="28" t="str">
        <f>F12</f>
        <v>Rokycansko</v>
      </c>
      <c r="G115" s="41"/>
      <c r="H115" s="41"/>
      <c r="I115" s="33" t="s">
        <v>22</v>
      </c>
      <c r="J115" s="80" t="str">
        <f>IF(J12="","",J12)</f>
        <v>26. 4. 2022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5.15" customHeight="1">
      <c r="A117" s="39"/>
      <c r="B117" s="40"/>
      <c r="C117" s="33" t="s">
        <v>24</v>
      </c>
      <c r="D117" s="41"/>
      <c r="E117" s="41"/>
      <c r="F117" s="28" t="str">
        <f>E15</f>
        <v xml:space="preserve"> </v>
      </c>
      <c r="G117" s="41"/>
      <c r="H117" s="41"/>
      <c r="I117" s="33" t="s">
        <v>30</v>
      </c>
      <c r="J117" s="37" t="str">
        <f>E21</f>
        <v>Ing. J. Egermaier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28</v>
      </c>
      <c r="D118" s="41"/>
      <c r="E118" s="41"/>
      <c r="F118" s="28" t="str">
        <f>IF(E18="","",E18)</f>
        <v>Vyplň údaj</v>
      </c>
      <c r="G118" s="41"/>
      <c r="H118" s="41"/>
      <c r="I118" s="33" t="s">
        <v>33</v>
      </c>
      <c r="J118" s="37" t="str">
        <f>E24</f>
        <v xml:space="preserve"> 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0.32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11" customFormat="1" ht="29.28" customHeight="1">
      <c r="A120" s="200"/>
      <c r="B120" s="201"/>
      <c r="C120" s="202" t="s">
        <v>175</v>
      </c>
      <c r="D120" s="203" t="s">
        <v>60</v>
      </c>
      <c r="E120" s="203" t="s">
        <v>56</v>
      </c>
      <c r="F120" s="203" t="s">
        <v>57</v>
      </c>
      <c r="G120" s="203" t="s">
        <v>176</v>
      </c>
      <c r="H120" s="203" t="s">
        <v>177</v>
      </c>
      <c r="I120" s="203" t="s">
        <v>178</v>
      </c>
      <c r="J120" s="203" t="s">
        <v>166</v>
      </c>
      <c r="K120" s="204" t="s">
        <v>179</v>
      </c>
      <c r="L120" s="205"/>
      <c r="M120" s="101" t="s">
        <v>1</v>
      </c>
      <c r="N120" s="102" t="s">
        <v>39</v>
      </c>
      <c r="O120" s="102" t="s">
        <v>180</v>
      </c>
      <c r="P120" s="102" t="s">
        <v>181</v>
      </c>
      <c r="Q120" s="102" t="s">
        <v>182</v>
      </c>
      <c r="R120" s="102" t="s">
        <v>183</v>
      </c>
      <c r="S120" s="102" t="s">
        <v>184</v>
      </c>
      <c r="T120" s="103" t="s">
        <v>185</v>
      </c>
      <c r="U120" s="200"/>
      <c r="V120" s="200"/>
      <c r="W120" s="200"/>
      <c r="X120" s="200"/>
      <c r="Y120" s="200"/>
      <c r="Z120" s="200"/>
      <c r="AA120" s="200"/>
      <c r="AB120" s="200"/>
      <c r="AC120" s="200"/>
      <c r="AD120" s="200"/>
      <c r="AE120" s="200"/>
    </row>
    <row r="121" s="2" customFormat="1" ht="22.8" customHeight="1">
      <c r="A121" s="39"/>
      <c r="B121" s="40"/>
      <c r="C121" s="108" t="s">
        <v>186</v>
      </c>
      <c r="D121" s="41"/>
      <c r="E121" s="41"/>
      <c r="F121" s="41"/>
      <c r="G121" s="41"/>
      <c r="H121" s="41"/>
      <c r="I121" s="41"/>
      <c r="J121" s="206">
        <f>BK121</f>
        <v>0</v>
      </c>
      <c r="K121" s="41"/>
      <c r="L121" s="45"/>
      <c r="M121" s="104"/>
      <c r="N121" s="207"/>
      <c r="O121" s="105"/>
      <c r="P121" s="208">
        <f>P122</f>
        <v>0</v>
      </c>
      <c r="Q121" s="105"/>
      <c r="R121" s="208">
        <f>R122</f>
        <v>7.3376400000000004</v>
      </c>
      <c r="S121" s="105"/>
      <c r="T121" s="209">
        <f>T122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74</v>
      </c>
      <c r="AU121" s="18" t="s">
        <v>168</v>
      </c>
      <c r="BK121" s="210">
        <f>BK122</f>
        <v>0</v>
      </c>
    </row>
    <row r="122" s="12" customFormat="1" ht="25.92" customHeight="1">
      <c r="A122" s="12"/>
      <c r="B122" s="211"/>
      <c r="C122" s="212"/>
      <c r="D122" s="213" t="s">
        <v>74</v>
      </c>
      <c r="E122" s="214" t="s">
        <v>187</v>
      </c>
      <c r="F122" s="214" t="s">
        <v>188</v>
      </c>
      <c r="G122" s="212"/>
      <c r="H122" s="212"/>
      <c r="I122" s="215"/>
      <c r="J122" s="216">
        <f>BK122</f>
        <v>0</v>
      </c>
      <c r="K122" s="212"/>
      <c r="L122" s="217"/>
      <c r="M122" s="218"/>
      <c r="N122" s="219"/>
      <c r="O122" s="219"/>
      <c r="P122" s="220">
        <f>P123+P154+P162+P254</f>
        <v>0</v>
      </c>
      <c r="Q122" s="219"/>
      <c r="R122" s="220">
        <f>R123+R154+R162+R254</f>
        <v>7.3376400000000004</v>
      </c>
      <c r="S122" s="219"/>
      <c r="T122" s="221">
        <f>T123+T154+T162+T254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2" t="s">
        <v>82</v>
      </c>
      <c r="AT122" s="223" t="s">
        <v>74</v>
      </c>
      <c r="AU122" s="223" t="s">
        <v>75</v>
      </c>
      <c r="AY122" s="222" t="s">
        <v>189</v>
      </c>
      <c r="BK122" s="224">
        <f>BK123+BK154+BK162+BK254</f>
        <v>0</v>
      </c>
    </row>
    <row r="123" s="12" customFormat="1" ht="22.8" customHeight="1">
      <c r="A123" s="12"/>
      <c r="B123" s="211"/>
      <c r="C123" s="212"/>
      <c r="D123" s="213" t="s">
        <v>74</v>
      </c>
      <c r="E123" s="225" t="s">
        <v>82</v>
      </c>
      <c r="F123" s="225" t="s">
        <v>190</v>
      </c>
      <c r="G123" s="212"/>
      <c r="H123" s="212"/>
      <c r="I123" s="215"/>
      <c r="J123" s="226">
        <f>BK123</f>
        <v>0</v>
      </c>
      <c r="K123" s="212"/>
      <c r="L123" s="217"/>
      <c r="M123" s="218"/>
      <c r="N123" s="219"/>
      <c r="O123" s="219"/>
      <c r="P123" s="220">
        <f>SUM(P124:P153)</f>
        <v>0</v>
      </c>
      <c r="Q123" s="219"/>
      <c r="R123" s="220">
        <f>SUM(R124:R153)</f>
        <v>0</v>
      </c>
      <c r="S123" s="219"/>
      <c r="T123" s="221">
        <f>SUM(T124:T153)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2" t="s">
        <v>82</v>
      </c>
      <c r="AT123" s="223" t="s">
        <v>74</v>
      </c>
      <c r="AU123" s="223" t="s">
        <v>82</v>
      </c>
      <c r="AY123" s="222" t="s">
        <v>189</v>
      </c>
      <c r="BK123" s="224">
        <f>SUM(BK124:BK153)</f>
        <v>0</v>
      </c>
    </row>
    <row r="124" s="2" customFormat="1" ht="24.15" customHeight="1">
      <c r="A124" s="39"/>
      <c r="B124" s="40"/>
      <c r="C124" s="227" t="s">
        <v>82</v>
      </c>
      <c r="D124" s="227" t="s">
        <v>191</v>
      </c>
      <c r="E124" s="228" t="s">
        <v>192</v>
      </c>
      <c r="F124" s="229" t="s">
        <v>193</v>
      </c>
      <c r="G124" s="230" t="s">
        <v>194</v>
      </c>
      <c r="H124" s="231">
        <v>120</v>
      </c>
      <c r="I124" s="232"/>
      <c r="J124" s="231">
        <f>ROUND(I124*H124,2)</f>
        <v>0</v>
      </c>
      <c r="K124" s="229" t="s">
        <v>195</v>
      </c>
      <c r="L124" s="45"/>
      <c r="M124" s="233" t="s">
        <v>1</v>
      </c>
      <c r="N124" s="234" t="s">
        <v>40</v>
      </c>
      <c r="O124" s="92"/>
      <c r="P124" s="235">
        <f>O124*H124</f>
        <v>0</v>
      </c>
      <c r="Q124" s="235">
        <v>0</v>
      </c>
      <c r="R124" s="235">
        <f>Q124*H124</f>
        <v>0</v>
      </c>
      <c r="S124" s="235">
        <v>0</v>
      </c>
      <c r="T124" s="236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37" t="s">
        <v>196</v>
      </c>
      <c r="AT124" s="237" t="s">
        <v>191</v>
      </c>
      <c r="AU124" s="237" t="s">
        <v>84</v>
      </c>
      <c r="AY124" s="18" t="s">
        <v>189</v>
      </c>
      <c r="BE124" s="238">
        <f>IF(N124="základní",J124,0)</f>
        <v>0</v>
      </c>
      <c r="BF124" s="238">
        <f>IF(N124="snížená",J124,0)</f>
        <v>0</v>
      </c>
      <c r="BG124" s="238">
        <f>IF(N124="zákl. přenesená",J124,0)</f>
        <v>0</v>
      </c>
      <c r="BH124" s="238">
        <f>IF(N124="sníž. přenesená",J124,0)</f>
        <v>0</v>
      </c>
      <c r="BI124" s="238">
        <f>IF(N124="nulová",J124,0)</f>
        <v>0</v>
      </c>
      <c r="BJ124" s="18" t="s">
        <v>82</v>
      </c>
      <c r="BK124" s="238">
        <f>ROUND(I124*H124,2)</f>
        <v>0</v>
      </c>
      <c r="BL124" s="18" t="s">
        <v>196</v>
      </c>
      <c r="BM124" s="237" t="s">
        <v>1120</v>
      </c>
    </row>
    <row r="125" s="13" customFormat="1">
      <c r="A125" s="13"/>
      <c r="B125" s="239"/>
      <c r="C125" s="240"/>
      <c r="D125" s="241" t="s">
        <v>198</v>
      </c>
      <c r="E125" s="242" t="s">
        <v>1</v>
      </c>
      <c r="F125" s="243" t="s">
        <v>1121</v>
      </c>
      <c r="G125" s="240"/>
      <c r="H125" s="244">
        <v>120</v>
      </c>
      <c r="I125" s="245"/>
      <c r="J125" s="240"/>
      <c r="K125" s="240"/>
      <c r="L125" s="246"/>
      <c r="M125" s="247"/>
      <c r="N125" s="248"/>
      <c r="O125" s="248"/>
      <c r="P125" s="248"/>
      <c r="Q125" s="248"/>
      <c r="R125" s="248"/>
      <c r="S125" s="248"/>
      <c r="T125" s="249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50" t="s">
        <v>198</v>
      </c>
      <c r="AU125" s="250" t="s">
        <v>84</v>
      </c>
      <c r="AV125" s="13" t="s">
        <v>84</v>
      </c>
      <c r="AW125" s="13" t="s">
        <v>32</v>
      </c>
      <c r="AX125" s="13" t="s">
        <v>82</v>
      </c>
      <c r="AY125" s="250" t="s">
        <v>189</v>
      </c>
    </row>
    <row r="126" s="2" customFormat="1" ht="24.15" customHeight="1">
      <c r="A126" s="39"/>
      <c r="B126" s="40"/>
      <c r="C126" s="227" t="s">
        <v>84</v>
      </c>
      <c r="D126" s="227" t="s">
        <v>191</v>
      </c>
      <c r="E126" s="228" t="s">
        <v>967</v>
      </c>
      <c r="F126" s="229" t="s">
        <v>968</v>
      </c>
      <c r="G126" s="230" t="s">
        <v>969</v>
      </c>
      <c r="H126" s="231">
        <v>30</v>
      </c>
      <c r="I126" s="232"/>
      <c r="J126" s="231">
        <f>ROUND(I126*H126,2)</f>
        <v>0</v>
      </c>
      <c r="K126" s="229" t="s">
        <v>195</v>
      </c>
      <c r="L126" s="45"/>
      <c r="M126" s="233" t="s">
        <v>1</v>
      </c>
      <c r="N126" s="234" t="s">
        <v>40</v>
      </c>
      <c r="O126" s="92"/>
      <c r="P126" s="235">
        <f>O126*H126</f>
        <v>0</v>
      </c>
      <c r="Q126" s="235">
        <v>0</v>
      </c>
      <c r="R126" s="235">
        <f>Q126*H126</f>
        <v>0</v>
      </c>
      <c r="S126" s="235">
        <v>0</v>
      </c>
      <c r="T126" s="236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7" t="s">
        <v>196</v>
      </c>
      <c r="AT126" s="237" t="s">
        <v>191</v>
      </c>
      <c r="AU126" s="237" t="s">
        <v>84</v>
      </c>
      <c r="AY126" s="18" t="s">
        <v>189</v>
      </c>
      <c r="BE126" s="238">
        <f>IF(N126="základní",J126,0)</f>
        <v>0</v>
      </c>
      <c r="BF126" s="238">
        <f>IF(N126="snížená",J126,0)</f>
        <v>0</v>
      </c>
      <c r="BG126" s="238">
        <f>IF(N126="zákl. přenesená",J126,0)</f>
        <v>0</v>
      </c>
      <c r="BH126" s="238">
        <f>IF(N126="sníž. přenesená",J126,0)</f>
        <v>0</v>
      </c>
      <c r="BI126" s="238">
        <f>IF(N126="nulová",J126,0)</f>
        <v>0</v>
      </c>
      <c r="BJ126" s="18" t="s">
        <v>82</v>
      </c>
      <c r="BK126" s="238">
        <f>ROUND(I126*H126,2)</f>
        <v>0</v>
      </c>
      <c r="BL126" s="18" t="s">
        <v>196</v>
      </c>
      <c r="BM126" s="237" t="s">
        <v>1122</v>
      </c>
    </row>
    <row r="127" s="13" customFormat="1">
      <c r="A127" s="13"/>
      <c r="B127" s="239"/>
      <c r="C127" s="240"/>
      <c r="D127" s="241" t="s">
        <v>198</v>
      </c>
      <c r="E127" s="242" t="s">
        <v>1</v>
      </c>
      <c r="F127" s="243" t="s">
        <v>1029</v>
      </c>
      <c r="G127" s="240"/>
      <c r="H127" s="244">
        <v>30</v>
      </c>
      <c r="I127" s="245"/>
      <c r="J127" s="240"/>
      <c r="K127" s="240"/>
      <c r="L127" s="246"/>
      <c r="M127" s="247"/>
      <c r="N127" s="248"/>
      <c r="O127" s="248"/>
      <c r="P127" s="248"/>
      <c r="Q127" s="248"/>
      <c r="R127" s="248"/>
      <c r="S127" s="248"/>
      <c r="T127" s="249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50" t="s">
        <v>198</v>
      </c>
      <c r="AU127" s="250" t="s">
        <v>84</v>
      </c>
      <c r="AV127" s="13" t="s">
        <v>84</v>
      </c>
      <c r="AW127" s="13" t="s">
        <v>32</v>
      </c>
      <c r="AX127" s="13" t="s">
        <v>82</v>
      </c>
      <c r="AY127" s="250" t="s">
        <v>189</v>
      </c>
    </row>
    <row r="128" s="2" customFormat="1" ht="33" customHeight="1">
      <c r="A128" s="39"/>
      <c r="B128" s="40"/>
      <c r="C128" s="227" t="s">
        <v>212</v>
      </c>
      <c r="D128" s="227" t="s">
        <v>191</v>
      </c>
      <c r="E128" s="228" t="s">
        <v>972</v>
      </c>
      <c r="F128" s="229" t="s">
        <v>973</v>
      </c>
      <c r="G128" s="230" t="s">
        <v>202</v>
      </c>
      <c r="H128" s="231">
        <v>427.5</v>
      </c>
      <c r="I128" s="232"/>
      <c r="J128" s="231">
        <f>ROUND(I128*H128,2)</f>
        <v>0</v>
      </c>
      <c r="K128" s="229" t="s">
        <v>195</v>
      </c>
      <c r="L128" s="45"/>
      <c r="M128" s="233" t="s">
        <v>1</v>
      </c>
      <c r="N128" s="234" t="s">
        <v>40</v>
      </c>
      <c r="O128" s="92"/>
      <c r="P128" s="235">
        <f>O128*H128</f>
        <v>0</v>
      </c>
      <c r="Q128" s="235">
        <v>0</v>
      </c>
      <c r="R128" s="235">
        <f>Q128*H128</f>
        <v>0</v>
      </c>
      <c r="S128" s="235">
        <v>0</v>
      </c>
      <c r="T128" s="236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7" t="s">
        <v>196</v>
      </c>
      <c r="AT128" s="237" t="s">
        <v>191</v>
      </c>
      <c r="AU128" s="237" t="s">
        <v>84</v>
      </c>
      <c r="AY128" s="18" t="s">
        <v>189</v>
      </c>
      <c r="BE128" s="238">
        <f>IF(N128="základní",J128,0)</f>
        <v>0</v>
      </c>
      <c r="BF128" s="238">
        <f>IF(N128="snížená",J128,0)</f>
        <v>0</v>
      </c>
      <c r="BG128" s="238">
        <f>IF(N128="zákl. přenesená",J128,0)</f>
        <v>0</v>
      </c>
      <c r="BH128" s="238">
        <f>IF(N128="sníž. přenesená",J128,0)</f>
        <v>0</v>
      </c>
      <c r="BI128" s="238">
        <f>IF(N128="nulová",J128,0)</f>
        <v>0</v>
      </c>
      <c r="BJ128" s="18" t="s">
        <v>82</v>
      </c>
      <c r="BK128" s="238">
        <f>ROUND(I128*H128,2)</f>
        <v>0</v>
      </c>
      <c r="BL128" s="18" t="s">
        <v>196</v>
      </c>
      <c r="BM128" s="237" t="s">
        <v>1123</v>
      </c>
    </row>
    <row r="129" s="14" customFormat="1">
      <c r="A129" s="14"/>
      <c r="B129" s="251"/>
      <c r="C129" s="252"/>
      <c r="D129" s="241" t="s">
        <v>198</v>
      </c>
      <c r="E129" s="253" t="s">
        <v>1</v>
      </c>
      <c r="F129" s="254" t="s">
        <v>1124</v>
      </c>
      <c r="G129" s="252"/>
      <c r="H129" s="253" t="s">
        <v>1</v>
      </c>
      <c r="I129" s="255"/>
      <c r="J129" s="252"/>
      <c r="K129" s="252"/>
      <c r="L129" s="256"/>
      <c r="M129" s="257"/>
      <c r="N129" s="258"/>
      <c r="O129" s="258"/>
      <c r="P129" s="258"/>
      <c r="Q129" s="258"/>
      <c r="R129" s="258"/>
      <c r="S129" s="258"/>
      <c r="T129" s="259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60" t="s">
        <v>198</v>
      </c>
      <c r="AU129" s="260" t="s">
        <v>84</v>
      </c>
      <c r="AV129" s="14" t="s">
        <v>82</v>
      </c>
      <c r="AW129" s="14" t="s">
        <v>32</v>
      </c>
      <c r="AX129" s="14" t="s">
        <v>75</v>
      </c>
      <c r="AY129" s="260" t="s">
        <v>189</v>
      </c>
    </row>
    <row r="130" s="13" customFormat="1">
      <c r="A130" s="13"/>
      <c r="B130" s="239"/>
      <c r="C130" s="240"/>
      <c r="D130" s="241" t="s">
        <v>198</v>
      </c>
      <c r="E130" s="242" t="s">
        <v>1</v>
      </c>
      <c r="F130" s="243" t="s">
        <v>1125</v>
      </c>
      <c r="G130" s="240"/>
      <c r="H130" s="244">
        <v>427.5</v>
      </c>
      <c r="I130" s="245"/>
      <c r="J130" s="240"/>
      <c r="K130" s="240"/>
      <c r="L130" s="246"/>
      <c r="M130" s="247"/>
      <c r="N130" s="248"/>
      <c r="O130" s="248"/>
      <c r="P130" s="248"/>
      <c r="Q130" s="248"/>
      <c r="R130" s="248"/>
      <c r="S130" s="248"/>
      <c r="T130" s="249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0" t="s">
        <v>198</v>
      </c>
      <c r="AU130" s="250" t="s">
        <v>84</v>
      </c>
      <c r="AV130" s="13" t="s">
        <v>84</v>
      </c>
      <c r="AW130" s="13" t="s">
        <v>32</v>
      </c>
      <c r="AX130" s="13" t="s">
        <v>82</v>
      </c>
      <c r="AY130" s="250" t="s">
        <v>189</v>
      </c>
    </row>
    <row r="131" s="2" customFormat="1" ht="24.15" customHeight="1">
      <c r="A131" s="39"/>
      <c r="B131" s="40"/>
      <c r="C131" s="227" t="s">
        <v>196</v>
      </c>
      <c r="D131" s="227" t="s">
        <v>191</v>
      </c>
      <c r="E131" s="228" t="s">
        <v>980</v>
      </c>
      <c r="F131" s="229" t="s">
        <v>981</v>
      </c>
      <c r="G131" s="230" t="s">
        <v>202</v>
      </c>
      <c r="H131" s="231">
        <v>340.80000000000001</v>
      </c>
      <c r="I131" s="232"/>
      <c r="J131" s="231">
        <f>ROUND(I131*H131,2)</f>
        <v>0</v>
      </c>
      <c r="K131" s="229" t="s">
        <v>195</v>
      </c>
      <c r="L131" s="45"/>
      <c r="M131" s="233" t="s">
        <v>1</v>
      </c>
      <c r="N131" s="234" t="s">
        <v>40</v>
      </c>
      <c r="O131" s="92"/>
      <c r="P131" s="235">
        <f>O131*H131</f>
        <v>0</v>
      </c>
      <c r="Q131" s="235">
        <v>0</v>
      </c>
      <c r="R131" s="235">
        <f>Q131*H131</f>
        <v>0</v>
      </c>
      <c r="S131" s="235">
        <v>0</v>
      </c>
      <c r="T131" s="236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7" t="s">
        <v>196</v>
      </c>
      <c r="AT131" s="237" t="s">
        <v>191</v>
      </c>
      <c r="AU131" s="237" t="s">
        <v>84</v>
      </c>
      <c r="AY131" s="18" t="s">
        <v>189</v>
      </c>
      <c r="BE131" s="238">
        <f>IF(N131="základní",J131,0)</f>
        <v>0</v>
      </c>
      <c r="BF131" s="238">
        <f>IF(N131="snížená",J131,0)</f>
        <v>0</v>
      </c>
      <c r="BG131" s="238">
        <f>IF(N131="zákl. přenesená",J131,0)</f>
        <v>0</v>
      </c>
      <c r="BH131" s="238">
        <f>IF(N131="sníž. přenesená",J131,0)</f>
        <v>0</v>
      </c>
      <c r="BI131" s="238">
        <f>IF(N131="nulová",J131,0)</f>
        <v>0</v>
      </c>
      <c r="BJ131" s="18" t="s">
        <v>82</v>
      </c>
      <c r="BK131" s="238">
        <f>ROUND(I131*H131,2)</f>
        <v>0</v>
      </c>
      <c r="BL131" s="18" t="s">
        <v>196</v>
      </c>
      <c r="BM131" s="237" t="s">
        <v>1126</v>
      </c>
    </row>
    <row r="132" s="14" customFormat="1">
      <c r="A132" s="14"/>
      <c r="B132" s="251"/>
      <c r="C132" s="252"/>
      <c r="D132" s="241" t="s">
        <v>198</v>
      </c>
      <c r="E132" s="253" t="s">
        <v>1</v>
      </c>
      <c r="F132" s="254" t="s">
        <v>334</v>
      </c>
      <c r="G132" s="252"/>
      <c r="H132" s="253" t="s">
        <v>1</v>
      </c>
      <c r="I132" s="255"/>
      <c r="J132" s="252"/>
      <c r="K132" s="252"/>
      <c r="L132" s="256"/>
      <c r="M132" s="257"/>
      <c r="N132" s="258"/>
      <c r="O132" s="258"/>
      <c r="P132" s="258"/>
      <c r="Q132" s="258"/>
      <c r="R132" s="258"/>
      <c r="S132" s="258"/>
      <c r="T132" s="259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60" t="s">
        <v>198</v>
      </c>
      <c r="AU132" s="260" t="s">
        <v>84</v>
      </c>
      <c r="AV132" s="14" t="s">
        <v>82</v>
      </c>
      <c r="AW132" s="14" t="s">
        <v>32</v>
      </c>
      <c r="AX132" s="14" t="s">
        <v>75</v>
      </c>
      <c r="AY132" s="260" t="s">
        <v>189</v>
      </c>
    </row>
    <row r="133" s="13" customFormat="1">
      <c r="A133" s="13"/>
      <c r="B133" s="239"/>
      <c r="C133" s="240"/>
      <c r="D133" s="241" t="s">
        <v>198</v>
      </c>
      <c r="E133" s="242" t="s">
        <v>1</v>
      </c>
      <c r="F133" s="243" t="s">
        <v>1127</v>
      </c>
      <c r="G133" s="240"/>
      <c r="H133" s="244">
        <v>427.5</v>
      </c>
      <c r="I133" s="245"/>
      <c r="J133" s="240"/>
      <c r="K133" s="240"/>
      <c r="L133" s="246"/>
      <c r="M133" s="247"/>
      <c r="N133" s="248"/>
      <c r="O133" s="248"/>
      <c r="P133" s="248"/>
      <c r="Q133" s="248"/>
      <c r="R133" s="248"/>
      <c r="S133" s="248"/>
      <c r="T133" s="249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0" t="s">
        <v>198</v>
      </c>
      <c r="AU133" s="250" t="s">
        <v>84</v>
      </c>
      <c r="AV133" s="13" t="s">
        <v>84</v>
      </c>
      <c r="AW133" s="13" t="s">
        <v>32</v>
      </c>
      <c r="AX133" s="13" t="s">
        <v>75</v>
      </c>
      <c r="AY133" s="250" t="s">
        <v>189</v>
      </c>
    </row>
    <row r="134" s="14" customFormat="1">
      <c r="A134" s="14"/>
      <c r="B134" s="251"/>
      <c r="C134" s="252"/>
      <c r="D134" s="241" t="s">
        <v>198</v>
      </c>
      <c r="E134" s="253" t="s">
        <v>1</v>
      </c>
      <c r="F134" s="254" t="s">
        <v>984</v>
      </c>
      <c r="G134" s="252"/>
      <c r="H134" s="253" t="s">
        <v>1</v>
      </c>
      <c r="I134" s="255"/>
      <c r="J134" s="252"/>
      <c r="K134" s="252"/>
      <c r="L134" s="256"/>
      <c r="M134" s="257"/>
      <c r="N134" s="258"/>
      <c r="O134" s="258"/>
      <c r="P134" s="258"/>
      <c r="Q134" s="258"/>
      <c r="R134" s="258"/>
      <c r="S134" s="258"/>
      <c r="T134" s="259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60" t="s">
        <v>198</v>
      </c>
      <c r="AU134" s="260" t="s">
        <v>84</v>
      </c>
      <c r="AV134" s="14" t="s">
        <v>82</v>
      </c>
      <c r="AW134" s="14" t="s">
        <v>32</v>
      </c>
      <c r="AX134" s="14" t="s">
        <v>75</v>
      </c>
      <c r="AY134" s="260" t="s">
        <v>189</v>
      </c>
    </row>
    <row r="135" s="13" customFormat="1">
      <c r="A135" s="13"/>
      <c r="B135" s="239"/>
      <c r="C135" s="240"/>
      <c r="D135" s="241" t="s">
        <v>198</v>
      </c>
      <c r="E135" s="242" t="s">
        <v>1</v>
      </c>
      <c r="F135" s="243" t="s">
        <v>1128</v>
      </c>
      <c r="G135" s="240"/>
      <c r="H135" s="244">
        <v>-13.699999999999999</v>
      </c>
      <c r="I135" s="245"/>
      <c r="J135" s="240"/>
      <c r="K135" s="240"/>
      <c r="L135" s="246"/>
      <c r="M135" s="247"/>
      <c r="N135" s="248"/>
      <c r="O135" s="248"/>
      <c r="P135" s="248"/>
      <c r="Q135" s="248"/>
      <c r="R135" s="248"/>
      <c r="S135" s="248"/>
      <c r="T135" s="249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0" t="s">
        <v>198</v>
      </c>
      <c r="AU135" s="250" t="s">
        <v>84</v>
      </c>
      <c r="AV135" s="13" t="s">
        <v>84</v>
      </c>
      <c r="AW135" s="13" t="s">
        <v>32</v>
      </c>
      <c r="AX135" s="13" t="s">
        <v>75</v>
      </c>
      <c r="AY135" s="250" t="s">
        <v>189</v>
      </c>
    </row>
    <row r="136" s="14" customFormat="1">
      <c r="A136" s="14"/>
      <c r="B136" s="251"/>
      <c r="C136" s="252"/>
      <c r="D136" s="241" t="s">
        <v>198</v>
      </c>
      <c r="E136" s="253" t="s">
        <v>1</v>
      </c>
      <c r="F136" s="254" t="s">
        <v>986</v>
      </c>
      <c r="G136" s="252"/>
      <c r="H136" s="253" t="s">
        <v>1</v>
      </c>
      <c r="I136" s="255"/>
      <c r="J136" s="252"/>
      <c r="K136" s="252"/>
      <c r="L136" s="256"/>
      <c r="M136" s="257"/>
      <c r="N136" s="258"/>
      <c r="O136" s="258"/>
      <c r="P136" s="258"/>
      <c r="Q136" s="258"/>
      <c r="R136" s="258"/>
      <c r="S136" s="258"/>
      <c r="T136" s="259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60" t="s">
        <v>198</v>
      </c>
      <c r="AU136" s="260" t="s">
        <v>84</v>
      </c>
      <c r="AV136" s="14" t="s">
        <v>82</v>
      </c>
      <c r="AW136" s="14" t="s">
        <v>32</v>
      </c>
      <c r="AX136" s="14" t="s">
        <v>75</v>
      </c>
      <c r="AY136" s="260" t="s">
        <v>189</v>
      </c>
    </row>
    <row r="137" s="13" customFormat="1">
      <c r="A137" s="13"/>
      <c r="B137" s="239"/>
      <c r="C137" s="240"/>
      <c r="D137" s="241" t="s">
        <v>198</v>
      </c>
      <c r="E137" s="242" t="s">
        <v>1</v>
      </c>
      <c r="F137" s="243" t="s">
        <v>1129</v>
      </c>
      <c r="G137" s="240"/>
      <c r="H137" s="244">
        <v>-73</v>
      </c>
      <c r="I137" s="245"/>
      <c r="J137" s="240"/>
      <c r="K137" s="240"/>
      <c r="L137" s="246"/>
      <c r="M137" s="247"/>
      <c r="N137" s="248"/>
      <c r="O137" s="248"/>
      <c r="P137" s="248"/>
      <c r="Q137" s="248"/>
      <c r="R137" s="248"/>
      <c r="S137" s="248"/>
      <c r="T137" s="249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0" t="s">
        <v>198</v>
      </c>
      <c r="AU137" s="250" t="s">
        <v>84</v>
      </c>
      <c r="AV137" s="13" t="s">
        <v>84</v>
      </c>
      <c r="AW137" s="13" t="s">
        <v>32</v>
      </c>
      <c r="AX137" s="13" t="s">
        <v>75</v>
      </c>
      <c r="AY137" s="250" t="s">
        <v>189</v>
      </c>
    </row>
    <row r="138" s="14" customFormat="1">
      <c r="A138" s="14"/>
      <c r="B138" s="251"/>
      <c r="C138" s="252"/>
      <c r="D138" s="241" t="s">
        <v>198</v>
      </c>
      <c r="E138" s="253" t="s">
        <v>1</v>
      </c>
      <c r="F138" s="254" t="s">
        <v>1130</v>
      </c>
      <c r="G138" s="252"/>
      <c r="H138" s="253" t="s">
        <v>1</v>
      </c>
      <c r="I138" s="255"/>
      <c r="J138" s="252"/>
      <c r="K138" s="252"/>
      <c r="L138" s="256"/>
      <c r="M138" s="257"/>
      <c r="N138" s="258"/>
      <c r="O138" s="258"/>
      <c r="P138" s="258"/>
      <c r="Q138" s="258"/>
      <c r="R138" s="258"/>
      <c r="S138" s="258"/>
      <c r="T138" s="259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0" t="s">
        <v>198</v>
      </c>
      <c r="AU138" s="260" t="s">
        <v>84</v>
      </c>
      <c r="AV138" s="14" t="s">
        <v>82</v>
      </c>
      <c r="AW138" s="14" t="s">
        <v>32</v>
      </c>
      <c r="AX138" s="14" t="s">
        <v>75</v>
      </c>
      <c r="AY138" s="260" t="s">
        <v>189</v>
      </c>
    </row>
    <row r="139" s="15" customFormat="1">
      <c r="A139" s="15"/>
      <c r="B139" s="261"/>
      <c r="C139" s="262"/>
      <c r="D139" s="241" t="s">
        <v>198</v>
      </c>
      <c r="E139" s="263" t="s">
        <v>1</v>
      </c>
      <c r="F139" s="264" t="s">
        <v>211</v>
      </c>
      <c r="G139" s="262"/>
      <c r="H139" s="265">
        <v>340.80000000000001</v>
      </c>
      <c r="I139" s="266"/>
      <c r="J139" s="262"/>
      <c r="K139" s="262"/>
      <c r="L139" s="267"/>
      <c r="M139" s="268"/>
      <c r="N139" s="269"/>
      <c r="O139" s="269"/>
      <c r="P139" s="269"/>
      <c r="Q139" s="269"/>
      <c r="R139" s="269"/>
      <c r="S139" s="269"/>
      <c r="T139" s="270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71" t="s">
        <v>198</v>
      </c>
      <c r="AU139" s="271" t="s">
        <v>84</v>
      </c>
      <c r="AV139" s="15" t="s">
        <v>196</v>
      </c>
      <c r="AW139" s="15" t="s">
        <v>32</v>
      </c>
      <c r="AX139" s="15" t="s">
        <v>82</v>
      </c>
      <c r="AY139" s="271" t="s">
        <v>189</v>
      </c>
    </row>
    <row r="140" s="2" customFormat="1" ht="24.15" customHeight="1">
      <c r="A140" s="39"/>
      <c r="B140" s="40"/>
      <c r="C140" s="227" t="s">
        <v>230</v>
      </c>
      <c r="D140" s="227" t="s">
        <v>191</v>
      </c>
      <c r="E140" s="228" t="s">
        <v>225</v>
      </c>
      <c r="F140" s="229" t="s">
        <v>991</v>
      </c>
      <c r="G140" s="230" t="s">
        <v>202</v>
      </c>
      <c r="H140" s="231">
        <v>73</v>
      </c>
      <c r="I140" s="232"/>
      <c r="J140" s="231">
        <f>ROUND(I140*H140,2)</f>
        <v>0</v>
      </c>
      <c r="K140" s="229" t="s">
        <v>195</v>
      </c>
      <c r="L140" s="45"/>
      <c r="M140" s="233" t="s">
        <v>1</v>
      </c>
      <c r="N140" s="234" t="s">
        <v>40</v>
      </c>
      <c r="O140" s="92"/>
      <c r="P140" s="235">
        <f>O140*H140</f>
        <v>0</v>
      </c>
      <c r="Q140" s="235">
        <v>0</v>
      </c>
      <c r="R140" s="235">
        <f>Q140*H140</f>
        <v>0</v>
      </c>
      <c r="S140" s="235">
        <v>0</v>
      </c>
      <c r="T140" s="236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7" t="s">
        <v>196</v>
      </c>
      <c r="AT140" s="237" t="s">
        <v>191</v>
      </c>
      <c r="AU140" s="237" t="s">
        <v>84</v>
      </c>
      <c r="AY140" s="18" t="s">
        <v>189</v>
      </c>
      <c r="BE140" s="238">
        <f>IF(N140="základní",J140,0)</f>
        <v>0</v>
      </c>
      <c r="BF140" s="238">
        <f>IF(N140="snížená",J140,0)</f>
        <v>0</v>
      </c>
      <c r="BG140" s="238">
        <f>IF(N140="zákl. přenesená",J140,0)</f>
        <v>0</v>
      </c>
      <c r="BH140" s="238">
        <f>IF(N140="sníž. přenesená",J140,0)</f>
        <v>0</v>
      </c>
      <c r="BI140" s="238">
        <f>IF(N140="nulová",J140,0)</f>
        <v>0</v>
      </c>
      <c r="BJ140" s="18" t="s">
        <v>82</v>
      </c>
      <c r="BK140" s="238">
        <f>ROUND(I140*H140,2)</f>
        <v>0</v>
      </c>
      <c r="BL140" s="18" t="s">
        <v>196</v>
      </c>
      <c r="BM140" s="237" t="s">
        <v>1131</v>
      </c>
    </row>
    <row r="141" s="13" customFormat="1">
      <c r="A141" s="13"/>
      <c r="B141" s="239"/>
      <c r="C141" s="240"/>
      <c r="D141" s="241" t="s">
        <v>198</v>
      </c>
      <c r="E141" s="242" t="s">
        <v>1</v>
      </c>
      <c r="F141" s="243" t="s">
        <v>1132</v>
      </c>
      <c r="G141" s="240"/>
      <c r="H141" s="244">
        <v>73</v>
      </c>
      <c r="I141" s="245"/>
      <c r="J141" s="240"/>
      <c r="K141" s="240"/>
      <c r="L141" s="246"/>
      <c r="M141" s="247"/>
      <c r="N141" s="248"/>
      <c r="O141" s="248"/>
      <c r="P141" s="248"/>
      <c r="Q141" s="248"/>
      <c r="R141" s="248"/>
      <c r="S141" s="248"/>
      <c r="T141" s="249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0" t="s">
        <v>198</v>
      </c>
      <c r="AU141" s="250" t="s">
        <v>84</v>
      </c>
      <c r="AV141" s="13" t="s">
        <v>84</v>
      </c>
      <c r="AW141" s="13" t="s">
        <v>32</v>
      </c>
      <c r="AX141" s="13" t="s">
        <v>82</v>
      </c>
      <c r="AY141" s="250" t="s">
        <v>189</v>
      </c>
    </row>
    <row r="142" s="2" customFormat="1" ht="16.5" customHeight="1">
      <c r="A142" s="39"/>
      <c r="B142" s="40"/>
      <c r="C142" s="283" t="s">
        <v>239</v>
      </c>
      <c r="D142" s="283" t="s">
        <v>231</v>
      </c>
      <c r="E142" s="284" t="s">
        <v>996</v>
      </c>
      <c r="F142" s="285" t="s">
        <v>997</v>
      </c>
      <c r="G142" s="286" t="s">
        <v>234</v>
      </c>
      <c r="H142" s="287">
        <v>138.69999999999999</v>
      </c>
      <c r="I142" s="288"/>
      <c r="J142" s="287">
        <f>ROUND(I142*H142,2)</f>
        <v>0</v>
      </c>
      <c r="K142" s="285" t="s">
        <v>195</v>
      </c>
      <c r="L142" s="289"/>
      <c r="M142" s="290" t="s">
        <v>1</v>
      </c>
      <c r="N142" s="291" t="s">
        <v>40</v>
      </c>
      <c r="O142" s="92"/>
      <c r="P142" s="235">
        <f>O142*H142</f>
        <v>0</v>
      </c>
      <c r="Q142" s="235">
        <v>0</v>
      </c>
      <c r="R142" s="235">
        <f>Q142*H142</f>
        <v>0</v>
      </c>
      <c r="S142" s="235">
        <v>0</v>
      </c>
      <c r="T142" s="236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7" t="s">
        <v>235</v>
      </c>
      <c r="AT142" s="237" t="s">
        <v>231</v>
      </c>
      <c r="AU142" s="237" t="s">
        <v>84</v>
      </c>
      <c r="AY142" s="18" t="s">
        <v>189</v>
      </c>
      <c r="BE142" s="238">
        <f>IF(N142="základní",J142,0)</f>
        <v>0</v>
      </c>
      <c r="BF142" s="238">
        <f>IF(N142="snížená",J142,0)</f>
        <v>0</v>
      </c>
      <c r="BG142" s="238">
        <f>IF(N142="zákl. přenesená",J142,0)</f>
        <v>0</v>
      </c>
      <c r="BH142" s="238">
        <f>IF(N142="sníž. přenesená",J142,0)</f>
        <v>0</v>
      </c>
      <c r="BI142" s="238">
        <f>IF(N142="nulová",J142,0)</f>
        <v>0</v>
      </c>
      <c r="BJ142" s="18" t="s">
        <v>82</v>
      </c>
      <c r="BK142" s="238">
        <f>ROUND(I142*H142,2)</f>
        <v>0</v>
      </c>
      <c r="BL142" s="18" t="s">
        <v>196</v>
      </c>
      <c r="BM142" s="237" t="s">
        <v>1133</v>
      </c>
    </row>
    <row r="143" s="13" customFormat="1">
      <c r="A143" s="13"/>
      <c r="B143" s="239"/>
      <c r="C143" s="240"/>
      <c r="D143" s="241" t="s">
        <v>198</v>
      </c>
      <c r="E143" s="242" t="s">
        <v>1</v>
      </c>
      <c r="F143" s="243" t="s">
        <v>1134</v>
      </c>
      <c r="G143" s="240"/>
      <c r="H143" s="244">
        <v>138.69999999999999</v>
      </c>
      <c r="I143" s="245"/>
      <c r="J143" s="240"/>
      <c r="K143" s="240"/>
      <c r="L143" s="246"/>
      <c r="M143" s="247"/>
      <c r="N143" s="248"/>
      <c r="O143" s="248"/>
      <c r="P143" s="248"/>
      <c r="Q143" s="248"/>
      <c r="R143" s="248"/>
      <c r="S143" s="248"/>
      <c r="T143" s="249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0" t="s">
        <v>198</v>
      </c>
      <c r="AU143" s="250" t="s">
        <v>84</v>
      </c>
      <c r="AV143" s="13" t="s">
        <v>84</v>
      </c>
      <c r="AW143" s="13" t="s">
        <v>32</v>
      </c>
      <c r="AX143" s="13" t="s">
        <v>82</v>
      </c>
      <c r="AY143" s="250" t="s">
        <v>189</v>
      </c>
    </row>
    <row r="144" s="2" customFormat="1" ht="37.8" customHeight="1">
      <c r="A144" s="39"/>
      <c r="B144" s="40"/>
      <c r="C144" s="227" t="s">
        <v>245</v>
      </c>
      <c r="D144" s="227" t="s">
        <v>191</v>
      </c>
      <c r="E144" s="228" t="s">
        <v>1135</v>
      </c>
      <c r="F144" s="229" t="s">
        <v>1136</v>
      </c>
      <c r="G144" s="230" t="s">
        <v>202</v>
      </c>
      <c r="H144" s="231">
        <v>86.700000000000003</v>
      </c>
      <c r="I144" s="232"/>
      <c r="J144" s="231">
        <f>ROUND(I144*H144,2)</f>
        <v>0</v>
      </c>
      <c r="K144" s="229" t="s">
        <v>195</v>
      </c>
      <c r="L144" s="45"/>
      <c r="M144" s="233" t="s">
        <v>1</v>
      </c>
      <c r="N144" s="234" t="s">
        <v>40</v>
      </c>
      <c r="O144" s="92"/>
      <c r="P144" s="235">
        <f>O144*H144</f>
        <v>0</v>
      </c>
      <c r="Q144" s="235">
        <v>0</v>
      </c>
      <c r="R144" s="235">
        <f>Q144*H144</f>
        <v>0</v>
      </c>
      <c r="S144" s="235">
        <v>0</v>
      </c>
      <c r="T144" s="236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7" t="s">
        <v>196</v>
      </c>
      <c r="AT144" s="237" t="s">
        <v>191</v>
      </c>
      <c r="AU144" s="237" t="s">
        <v>84</v>
      </c>
      <c r="AY144" s="18" t="s">
        <v>189</v>
      </c>
      <c r="BE144" s="238">
        <f>IF(N144="základní",J144,0)</f>
        <v>0</v>
      </c>
      <c r="BF144" s="238">
        <f>IF(N144="snížená",J144,0)</f>
        <v>0</v>
      </c>
      <c r="BG144" s="238">
        <f>IF(N144="zákl. přenesená",J144,0)</f>
        <v>0</v>
      </c>
      <c r="BH144" s="238">
        <f>IF(N144="sníž. přenesená",J144,0)</f>
        <v>0</v>
      </c>
      <c r="BI144" s="238">
        <f>IF(N144="nulová",J144,0)</f>
        <v>0</v>
      </c>
      <c r="BJ144" s="18" t="s">
        <v>82</v>
      </c>
      <c r="BK144" s="238">
        <f>ROUND(I144*H144,2)</f>
        <v>0</v>
      </c>
      <c r="BL144" s="18" t="s">
        <v>196</v>
      </c>
      <c r="BM144" s="237" t="s">
        <v>1137</v>
      </c>
    </row>
    <row r="145" s="14" customFormat="1">
      <c r="A145" s="14"/>
      <c r="B145" s="251"/>
      <c r="C145" s="252"/>
      <c r="D145" s="241" t="s">
        <v>198</v>
      </c>
      <c r="E145" s="253" t="s">
        <v>1</v>
      </c>
      <c r="F145" s="254" t="s">
        <v>1138</v>
      </c>
      <c r="G145" s="252"/>
      <c r="H145" s="253" t="s">
        <v>1</v>
      </c>
      <c r="I145" s="255"/>
      <c r="J145" s="252"/>
      <c r="K145" s="252"/>
      <c r="L145" s="256"/>
      <c r="M145" s="257"/>
      <c r="N145" s="258"/>
      <c r="O145" s="258"/>
      <c r="P145" s="258"/>
      <c r="Q145" s="258"/>
      <c r="R145" s="258"/>
      <c r="S145" s="258"/>
      <c r="T145" s="259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0" t="s">
        <v>198</v>
      </c>
      <c r="AU145" s="260" t="s">
        <v>84</v>
      </c>
      <c r="AV145" s="14" t="s">
        <v>82</v>
      </c>
      <c r="AW145" s="14" t="s">
        <v>32</v>
      </c>
      <c r="AX145" s="14" t="s">
        <v>75</v>
      </c>
      <c r="AY145" s="260" t="s">
        <v>189</v>
      </c>
    </row>
    <row r="146" s="13" customFormat="1">
      <c r="A146" s="13"/>
      <c r="B146" s="239"/>
      <c r="C146" s="240"/>
      <c r="D146" s="241" t="s">
        <v>198</v>
      </c>
      <c r="E146" s="242" t="s">
        <v>1</v>
      </c>
      <c r="F146" s="243" t="s">
        <v>1139</v>
      </c>
      <c r="G146" s="240"/>
      <c r="H146" s="244">
        <v>86.700000000000003</v>
      </c>
      <c r="I146" s="245"/>
      <c r="J146" s="240"/>
      <c r="K146" s="240"/>
      <c r="L146" s="246"/>
      <c r="M146" s="247"/>
      <c r="N146" s="248"/>
      <c r="O146" s="248"/>
      <c r="P146" s="248"/>
      <c r="Q146" s="248"/>
      <c r="R146" s="248"/>
      <c r="S146" s="248"/>
      <c r="T146" s="249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0" t="s">
        <v>198</v>
      </c>
      <c r="AU146" s="250" t="s">
        <v>84</v>
      </c>
      <c r="AV146" s="13" t="s">
        <v>84</v>
      </c>
      <c r="AW146" s="13" t="s">
        <v>32</v>
      </c>
      <c r="AX146" s="13" t="s">
        <v>82</v>
      </c>
      <c r="AY146" s="250" t="s">
        <v>189</v>
      </c>
    </row>
    <row r="147" s="2" customFormat="1" ht="37.8" customHeight="1">
      <c r="A147" s="39"/>
      <c r="B147" s="40"/>
      <c r="C147" s="227" t="s">
        <v>235</v>
      </c>
      <c r="D147" s="227" t="s">
        <v>191</v>
      </c>
      <c r="E147" s="228" t="s">
        <v>1140</v>
      </c>
      <c r="F147" s="229" t="s">
        <v>1141</v>
      </c>
      <c r="G147" s="230" t="s">
        <v>202</v>
      </c>
      <c r="H147" s="231">
        <v>433.5</v>
      </c>
      <c r="I147" s="232"/>
      <c r="J147" s="231">
        <f>ROUND(I147*H147,2)</f>
        <v>0</v>
      </c>
      <c r="K147" s="229" t="s">
        <v>195</v>
      </c>
      <c r="L147" s="45"/>
      <c r="M147" s="233" t="s">
        <v>1</v>
      </c>
      <c r="N147" s="234" t="s">
        <v>40</v>
      </c>
      <c r="O147" s="92"/>
      <c r="P147" s="235">
        <f>O147*H147</f>
        <v>0</v>
      </c>
      <c r="Q147" s="235">
        <v>0</v>
      </c>
      <c r="R147" s="235">
        <f>Q147*H147</f>
        <v>0</v>
      </c>
      <c r="S147" s="235">
        <v>0</v>
      </c>
      <c r="T147" s="236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7" t="s">
        <v>196</v>
      </c>
      <c r="AT147" s="237" t="s">
        <v>191</v>
      </c>
      <c r="AU147" s="237" t="s">
        <v>84</v>
      </c>
      <c r="AY147" s="18" t="s">
        <v>189</v>
      </c>
      <c r="BE147" s="238">
        <f>IF(N147="základní",J147,0)</f>
        <v>0</v>
      </c>
      <c r="BF147" s="238">
        <f>IF(N147="snížená",J147,0)</f>
        <v>0</v>
      </c>
      <c r="BG147" s="238">
        <f>IF(N147="zákl. přenesená",J147,0)</f>
        <v>0</v>
      </c>
      <c r="BH147" s="238">
        <f>IF(N147="sníž. přenesená",J147,0)</f>
        <v>0</v>
      </c>
      <c r="BI147" s="238">
        <f>IF(N147="nulová",J147,0)</f>
        <v>0</v>
      </c>
      <c r="BJ147" s="18" t="s">
        <v>82</v>
      </c>
      <c r="BK147" s="238">
        <f>ROUND(I147*H147,2)</f>
        <v>0</v>
      </c>
      <c r="BL147" s="18" t="s">
        <v>196</v>
      </c>
      <c r="BM147" s="237" t="s">
        <v>1142</v>
      </c>
    </row>
    <row r="148" s="14" customFormat="1">
      <c r="A148" s="14"/>
      <c r="B148" s="251"/>
      <c r="C148" s="252"/>
      <c r="D148" s="241" t="s">
        <v>198</v>
      </c>
      <c r="E148" s="253" t="s">
        <v>1</v>
      </c>
      <c r="F148" s="254" t="s">
        <v>1143</v>
      </c>
      <c r="G148" s="252"/>
      <c r="H148" s="253" t="s">
        <v>1</v>
      </c>
      <c r="I148" s="255"/>
      <c r="J148" s="252"/>
      <c r="K148" s="252"/>
      <c r="L148" s="256"/>
      <c r="M148" s="257"/>
      <c r="N148" s="258"/>
      <c r="O148" s="258"/>
      <c r="P148" s="258"/>
      <c r="Q148" s="258"/>
      <c r="R148" s="258"/>
      <c r="S148" s="258"/>
      <c r="T148" s="259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0" t="s">
        <v>198</v>
      </c>
      <c r="AU148" s="260" t="s">
        <v>84</v>
      </c>
      <c r="AV148" s="14" t="s">
        <v>82</v>
      </c>
      <c r="AW148" s="14" t="s">
        <v>32</v>
      </c>
      <c r="AX148" s="14" t="s">
        <v>75</v>
      </c>
      <c r="AY148" s="260" t="s">
        <v>189</v>
      </c>
    </row>
    <row r="149" s="13" customFormat="1">
      <c r="A149" s="13"/>
      <c r="B149" s="239"/>
      <c r="C149" s="240"/>
      <c r="D149" s="241" t="s">
        <v>198</v>
      </c>
      <c r="E149" s="242" t="s">
        <v>1</v>
      </c>
      <c r="F149" s="243" t="s">
        <v>1144</v>
      </c>
      <c r="G149" s="240"/>
      <c r="H149" s="244">
        <v>433.5</v>
      </c>
      <c r="I149" s="245"/>
      <c r="J149" s="240"/>
      <c r="K149" s="240"/>
      <c r="L149" s="246"/>
      <c r="M149" s="247"/>
      <c r="N149" s="248"/>
      <c r="O149" s="248"/>
      <c r="P149" s="248"/>
      <c r="Q149" s="248"/>
      <c r="R149" s="248"/>
      <c r="S149" s="248"/>
      <c r="T149" s="249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0" t="s">
        <v>198</v>
      </c>
      <c r="AU149" s="250" t="s">
        <v>84</v>
      </c>
      <c r="AV149" s="13" t="s">
        <v>84</v>
      </c>
      <c r="AW149" s="13" t="s">
        <v>32</v>
      </c>
      <c r="AX149" s="13" t="s">
        <v>82</v>
      </c>
      <c r="AY149" s="250" t="s">
        <v>189</v>
      </c>
    </row>
    <row r="150" s="2" customFormat="1" ht="33" customHeight="1">
      <c r="A150" s="39"/>
      <c r="B150" s="40"/>
      <c r="C150" s="227" t="s">
        <v>257</v>
      </c>
      <c r="D150" s="227" t="s">
        <v>191</v>
      </c>
      <c r="E150" s="228" t="s">
        <v>246</v>
      </c>
      <c r="F150" s="229" t="s">
        <v>247</v>
      </c>
      <c r="G150" s="230" t="s">
        <v>234</v>
      </c>
      <c r="H150" s="231">
        <v>138.69999999999999</v>
      </c>
      <c r="I150" s="232"/>
      <c r="J150" s="231">
        <f>ROUND(I150*H150,2)</f>
        <v>0</v>
      </c>
      <c r="K150" s="229" t="s">
        <v>195</v>
      </c>
      <c r="L150" s="45"/>
      <c r="M150" s="233" t="s">
        <v>1</v>
      </c>
      <c r="N150" s="234" t="s">
        <v>40</v>
      </c>
      <c r="O150" s="92"/>
      <c r="P150" s="235">
        <f>O150*H150</f>
        <v>0</v>
      </c>
      <c r="Q150" s="235">
        <v>0</v>
      </c>
      <c r="R150" s="235">
        <f>Q150*H150</f>
        <v>0</v>
      </c>
      <c r="S150" s="235">
        <v>0</v>
      </c>
      <c r="T150" s="236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7" t="s">
        <v>196</v>
      </c>
      <c r="AT150" s="237" t="s">
        <v>191</v>
      </c>
      <c r="AU150" s="237" t="s">
        <v>84</v>
      </c>
      <c r="AY150" s="18" t="s">
        <v>189</v>
      </c>
      <c r="BE150" s="238">
        <f>IF(N150="základní",J150,0)</f>
        <v>0</v>
      </c>
      <c r="BF150" s="238">
        <f>IF(N150="snížená",J150,0)</f>
        <v>0</v>
      </c>
      <c r="BG150" s="238">
        <f>IF(N150="zákl. přenesená",J150,0)</f>
        <v>0</v>
      </c>
      <c r="BH150" s="238">
        <f>IF(N150="sníž. přenesená",J150,0)</f>
        <v>0</v>
      </c>
      <c r="BI150" s="238">
        <f>IF(N150="nulová",J150,0)</f>
        <v>0</v>
      </c>
      <c r="BJ150" s="18" t="s">
        <v>82</v>
      </c>
      <c r="BK150" s="238">
        <f>ROUND(I150*H150,2)</f>
        <v>0</v>
      </c>
      <c r="BL150" s="18" t="s">
        <v>196</v>
      </c>
      <c r="BM150" s="237" t="s">
        <v>1145</v>
      </c>
    </row>
    <row r="151" s="13" customFormat="1">
      <c r="A151" s="13"/>
      <c r="B151" s="239"/>
      <c r="C151" s="240"/>
      <c r="D151" s="241" t="s">
        <v>198</v>
      </c>
      <c r="E151" s="242" t="s">
        <v>1</v>
      </c>
      <c r="F151" s="243" t="s">
        <v>1146</v>
      </c>
      <c r="G151" s="240"/>
      <c r="H151" s="244">
        <v>138.69999999999999</v>
      </c>
      <c r="I151" s="245"/>
      <c r="J151" s="240"/>
      <c r="K151" s="240"/>
      <c r="L151" s="246"/>
      <c r="M151" s="247"/>
      <c r="N151" s="248"/>
      <c r="O151" s="248"/>
      <c r="P151" s="248"/>
      <c r="Q151" s="248"/>
      <c r="R151" s="248"/>
      <c r="S151" s="248"/>
      <c r="T151" s="249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0" t="s">
        <v>198</v>
      </c>
      <c r="AU151" s="250" t="s">
        <v>84</v>
      </c>
      <c r="AV151" s="13" t="s">
        <v>84</v>
      </c>
      <c r="AW151" s="13" t="s">
        <v>32</v>
      </c>
      <c r="AX151" s="13" t="s">
        <v>82</v>
      </c>
      <c r="AY151" s="250" t="s">
        <v>189</v>
      </c>
    </row>
    <row r="152" s="2" customFormat="1" ht="16.5" customHeight="1">
      <c r="A152" s="39"/>
      <c r="B152" s="40"/>
      <c r="C152" s="227" t="s">
        <v>263</v>
      </c>
      <c r="D152" s="227" t="s">
        <v>191</v>
      </c>
      <c r="E152" s="228" t="s">
        <v>1005</v>
      </c>
      <c r="F152" s="229" t="s">
        <v>1006</v>
      </c>
      <c r="G152" s="230" t="s">
        <v>252</v>
      </c>
      <c r="H152" s="231">
        <v>3</v>
      </c>
      <c r="I152" s="232"/>
      <c r="J152" s="231">
        <f>ROUND(I152*H152,2)</f>
        <v>0</v>
      </c>
      <c r="K152" s="229" t="s">
        <v>1</v>
      </c>
      <c r="L152" s="45"/>
      <c r="M152" s="233" t="s">
        <v>1</v>
      </c>
      <c r="N152" s="234" t="s">
        <v>40</v>
      </c>
      <c r="O152" s="92"/>
      <c r="P152" s="235">
        <f>O152*H152</f>
        <v>0</v>
      </c>
      <c r="Q152" s="235">
        <v>0</v>
      </c>
      <c r="R152" s="235">
        <f>Q152*H152</f>
        <v>0</v>
      </c>
      <c r="S152" s="235">
        <v>0</v>
      </c>
      <c r="T152" s="236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7" t="s">
        <v>196</v>
      </c>
      <c r="AT152" s="237" t="s">
        <v>191</v>
      </c>
      <c r="AU152" s="237" t="s">
        <v>84</v>
      </c>
      <c r="AY152" s="18" t="s">
        <v>189</v>
      </c>
      <c r="BE152" s="238">
        <f>IF(N152="základní",J152,0)</f>
        <v>0</v>
      </c>
      <c r="BF152" s="238">
        <f>IF(N152="snížená",J152,0)</f>
        <v>0</v>
      </c>
      <c r="BG152" s="238">
        <f>IF(N152="zákl. přenesená",J152,0)</f>
        <v>0</v>
      </c>
      <c r="BH152" s="238">
        <f>IF(N152="sníž. přenesená",J152,0)</f>
        <v>0</v>
      </c>
      <c r="BI152" s="238">
        <f>IF(N152="nulová",J152,0)</f>
        <v>0</v>
      </c>
      <c r="BJ152" s="18" t="s">
        <v>82</v>
      </c>
      <c r="BK152" s="238">
        <f>ROUND(I152*H152,2)</f>
        <v>0</v>
      </c>
      <c r="BL152" s="18" t="s">
        <v>196</v>
      </c>
      <c r="BM152" s="237" t="s">
        <v>1147</v>
      </c>
    </row>
    <row r="153" s="13" customFormat="1">
      <c r="A153" s="13"/>
      <c r="B153" s="239"/>
      <c r="C153" s="240"/>
      <c r="D153" s="241" t="s">
        <v>198</v>
      </c>
      <c r="E153" s="242" t="s">
        <v>1</v>
      </c>
      <c r="F153" s="243" t="s">
        <v>294</v>
      </c>
      <c r="G153" s="240"/>
      <c r="H153" s="244">
        <v>3</v>
      </c>
      <c r="I153" s="245"/>
      <c r="J153" s="240"/>
      <c r="K153" s="240"/>
      <c r="L153" s="246"/>
      <c r="M153" s="247"/>
      <c r="N153" s="248"/>
      <c r="O153" s="248"/>
      <c r="P153" s="248"/>
      <c r="Q153" s="248"/>
      <c r="R153" s="248"/>
      <c r="S153" s="248"/>
      <c r="T153" s="249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0" t="s">
        <v>198</v>
      </c>
      <c r="AU153" s="250" t="s">
        <v>84</v>
      </c>
      <c r="AV153" s="13" t="s">
        <v>84</v>
      </c>
      <c r="AW153" s="13" t="s">
        <v>32</v>
      </c>
      <c r="AX153" s="13" t="s">
        <v>82</v>
      </c>
      <c r="AY153" s="250" t="s">
        <v>189</v>
      </c>
    </row>
    <row r="154" s="12" customFormat="1" ht="22.8" customHeight="1">
      <c r="A154" s="12"/>
      <c r="B154" s="211"/>
      <c r="C154" s="212"/>
      <c r="D154" s="213" t="s">
        <v>74</v>
      </c>
      <c r="E154" s="225" t="s">
        <v>196</v>
      </c>
      <c r="F154" s="225" t="s">
        <v>256</v>
      </c>
      <c r="G154" s="212"/>
      <c r="H154" s="212"/>
      <c r="I154" s="215"/>
      <c r="J154" s="226">
        <f>BK154</f>
        <v>0</v>
      </c>
      <c r="K154" s="212"/>
      <c r="L154" s="217"/>
      <c r="M154" s="218"/>
      <c r="N154" s="219"/>
      <c r="O154" s="219"/>
      <c r="P154" s="220">
        <f>SUM(P155:P161)</f>
        <v>0</v>
      </c>
      <c r="Q154" s="219"/>
      <c r="R154" s="220">
        <f>SUM(R155:R161)</f>
        <v>0.01278</v>
      </c>
      <c r="S154" s="219"/>
      <c r="T154" s="221">
        <f>SUM(T155:T161)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22" t="s">
        <v>82</v>
      </c>
      <c r="AT154" s="223" t="s">
        <v>74</v>
      </c>
      <c r="AU154" s="223" t="s">
        <v>82</v>
      </c>
      <c r="AY154" s="222" t="s">
        <v>189</v>
      </c>
      <c r="BK154" s="224">
        <f>SUM(BK155:BK161)</f>
        <v>0</v>
      </c>
    </row>
    <row r="155" s="2" customFormat="1" ht="16.5" customHeight="1">
      <c r="A155" s="39"/>
      <c r="B155" s="40"/>
      <c r="C155" s="227" t="s">
        <v>270</v>
      </c>
      <c r="D155" s="227" t="s">
        <v>191</v>
      </c>
      <c r="E155" s="228" t="s">
        <v>331</v>
      </c>
      <c r="F155" s="229" t="s">
        <v>332</v>
      </c>
      <c r="G155" s="230" t="s">
        <v>202</v>
      </c>
      <c r="H155" s="231">
        <v>13.699999999999999</v>
      </c>
      <c r="I155" s="232"/>
      <c r="J155" s="231">
        <f>ROUND(I155*H155,2)</f>
        <v>0</v>
      </c>
      <c r="K155" s="229" t="s">
        <v>195</v>
      </c>
      <c r="L155" s="45"/>
      <c r="M155" s="233" t="s">
        <v>1</v>
      </c>
      <c r="N155" s="234" t="s">
        <v>40</v>
      </c>
      <c r="O155" s="92"/>
      <c r="P155" s="235">
        <f>O155*H155</f>
        <v>0</v>
      </c>
      <c r="Q155" s="235">
        <v>0</v>
      </c>
      <c r="R155" s="235">
        <f>Q155*H155</f>
        <v>0</v>
      </c>
      <c r="S155" s="235">
        <v>0</v>
      </c>
      <c r="T155" s="236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7" t="s">
        <v>196</v>
      </c>
      <c r="AT155" s="237" t="s">
        <v>191</v>
      </c>
      <c r="AU155" s="237" t="s">
        <v>84</v>
      </c>
      <c r="AY155" s="18" t="s">
        <v>189</v>
      </c>
      <c r="BE155" s="238">
        <f>IF(N155="základní",J155,0)</f>
        <v>0</v>
      </c>
      <c r="BF155" s="238">
        <f>IF(N155="snížená",J155,0)</f>
        <v>0</v>
      </c>
      <c r="BG155" s="238">
        <f>IF(N155="zákl. přenesená",J155,0)</f>
        <v>0</v>
      </c>
      <c r="BH155" s="238">
        <f>IF(N155="sníž. přenesená",J155,0)</f>
        <v>0</v>
      </c>
      <c r="BI155" s="238">
        <f>IF(N155="nulová",J155,0)</f>
        <v>0</v>
      </c>
      <c r="BJ155" s="18" t="s">
        <v>82</v>
      </c>
      <c r="BK155" s="238">
        <f>ROUND(I155*H155,2)</f>
        <v>0</v>
      </c>
      <c r="BL155" s="18" t="s">
        <v>196</v>
      </c>
      <c r="BM155" s="237" t="s">
        <v>1148</v>
      </c>
    </row>
    <row r="156" s="13" customFormat="1">
      <c r="A156" s="13"/>
      <c r="B156" s="239"/>
      <c r="C156" s="240"/>
      <c r="D156" s="241" t="s">
        <v>198</v>
      </c>
      <c r="E156" s="242" t="s">
        <v>1</v>
      </c>
      <c r="F156" s="243" t="s">
        <v>1149</v>
      </c>
      <c r="G156" s="240"/>
      <c r="H156" s="244">
        <v>13.699999999999999</v>
      </c>
      <c r="I156" s="245"/>
      <c r="J156" s="240"/>
      <c r="K156" s="240"/>
      <c r="L156" s="246"/>
      <c r="M156" s="247"/>
      <c r="N156" s="248"/>
      <c r="O156" s="248"/>
      <c r="P156" s="248"/>
      <c r="Q156" s="248"/>
      <c r="R156" s="248"/>
      <c r="S156" s="248"/>
      <c r="T156" s="249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0" t="s">
        <v>198</v>
      </c>
      <c r="AU156" s="250" t="s">
        <v>84</v>
      </c>
      <c r="AV156" s="13" t="s">
        <v>84</v>
      </c>
      <c r="AW156" s="13" t="s">
        <v>32</v>
      </c>
      <c r="AX156" s="13" t="s">
        <v>82</v>
      </c>
      <c r="AY156" s="250" t="s">
        <v>189</v>
      </c>
    </row>
    <row r="157" s="2" customFormat="1" ht="24.15" customHeight="1">
      <c r="A157" s="39"/>
      <c r="B157" s="40"/>
      <c r="C157" s="227" t="s">
        <v>276</v>
      </c>
      <c r="D157" s="227" t="s">
        <v>191</v>
      </c>
      <c r="E157" s="228" t="s">
        <v>1150</v>
      </c>
      <c r="F157" s="229" t="s">
        <v>1151</v>
      </c>
      <c r="G157" s="230" t="s">
        <v>202</v>
      </c>
      <c r="H157" s="231">
        <v>0.20000000000000001</v>
      </c>
      <c r="I157" s="232"/>
      <c r="J157" s="231">
        <f>ROUND(I157*H157,2)</f>
        <v>0</v>
      </c>
      <c r="K157" s="229" t="s">
        <v>195</v>
      </c>
      <c r="L157" s="45"/>
      <c r="M157" s="233" t="s">
        <v>1</v>
      </c>
      <c r="N157" s="234" t="s">
        <v>40</v>
      </c>
      <c r="O157" s="92"/>
      <c r="P157" s="235">
        <f>O157*H157</f>
        <v>0</v>
      </c>
      <c r="Q157" s="235">
        <v>0</v>
      </c>
      <c r="R157" s="235">
        <f>Q157*H157</f>
        <v>0</v>
      </c>
      <c r="S157" s="235">
        <v>0</v>
      </c>
      <c r="T157" s="236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7" t="s">
        <v>196</v>
      </c>
      <c r="AT157" s="237" t="s">
        <v>191</v>
      </c>
      <c r="AU157" s="237" t="s">
        <v>84</v>
      </c>
      <c r="AY157" s="18" t="s">
        <v>189</v>
      </c>
      <c r="BE157" s="238">
        <f>IF(N157="základní",J157,0)</f>
        <v>0</v>
      </c>
      <c r="BF157" s="238">
        <f>IF(N157="snížená",J157,0)</f>
        <v>0</v>
      </c>
      <c r="BG157" s="238">
        <f>IF(N157="zákl. přenesená",J157,0)</f>
        <v>0</v>
      </c>
      <c r="BH157" s="238">
        <f>IF(N157="sníž. přenesená",J157,0)</f>
        <v>0</v>
      </c>
      <c r="BI157" s="238">
        <f>IF(N157="nulová",J157,0)</f>
        <v>0</v>
      </c>
      <c r="BJ157" s="18" t="s">
        <v>82</v>
      </c>
      <c r="BK157" s="238">
        <f>ROUND(I157*H157,2)</f>
        <v>0</v>
      </c>
      <c r="BL157" s="18" t="s">
        <v>196</v>
      </c>
      <c r="BM157" s="237" t="s">
        <v>1152</v>
      </c>
    </row>
    <row r="158" s="14" customFormat="1">
      <c r="A158" s="14"/>
      <c r="B158" s="251"/>
      <c r="C158" s="252"/>
      <c r="D158" s="241" t="s">
        <v>198</v>
      </c>
      <c r="E158" s="253" t="s">
        <v>1</v>
      </c>
      <c r="F158" s="254" t="s">
        <v>1153</v>
      </c>
      <c r="G158" s="252"/>
      <c r="H158" s="253" t="s">
        <v>1</v>
      </c>
      <c r="I158" s="255"/>
      <c r="J158" s="252"/>
      <c r="K158" s="252"/>
      <c r="L158" s="256"/>
      <c r="M158" s="257"/>
      <c r="N158" s="258"/>
      <c r="O158" s="258"/>
      <c r="P158" s="258"/>
      <c r="Q158" s="258"/>
      <c r="R158" s="258"/>
      <c r="S158" s="258"/>
      <c r="T158" s="259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0" t="s">
        <v>198</v>
      </c>
      <c r="AU158" s="260" t="s">
        <v>84</v>
      </c>
      <c r="AV158" s="14" t="s">
        <v>82</v>
      </c>
      <c r="AW158" s="14" t="s">
        <v>32</v>
      </c>
      <c r="AX158" s="14" t="s">
        <v>75</v>
      </c>
      <c r="AY158" s="260" t="s">
        <v>189</v>
      </c>
    </row>
    <row r="159" s="13" customFormat="1">
      <c r="A159" s="13"/>
      <c r="B159" s="239"/>
      <c r="C159" s="240"/>
      <c r="D159" s="241" t="s">
        <v>198</v>
      </c>
      <c r="E159" s="242" t="s">
        <v>1</v>
      </c>
      <c r="F159" s="243" t="s">
        <v>1154</v>
      </c>
      <c r="G159" s="240"/>
      <c r="H159" s="244">
        <v>0.20000000000000001</v>
      </c>
      <c r="I159" s="245"/>
      <c r="J159" s="240"/>
      <c r="K159" s="240"/>
      <c r="L159" s="246"/>
      <c r="M159" s="247"/>
      <c r="N159" s="248"/>
      <c r="O159" s="248"/>
      <c r="P159" s="248"/>
      <c r="Q159" s="248"/>
      <c r="R159" s="248"/>
      <c r="S159" s="248"/>
      <c r="T159" s="249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0" t="s">
        <v>198</v>
      </c>
      <c r="AU159" s="250" t="s">
        <v>84</v>
      </c>
      <c r="AV159" s="13" t="s">
        <v>84</v>
      </c>
      <c r="AW159" s="13" t="s">
        <v>32</v>
      </c>
      <c r="AX159" s="13" t="s">
        <v>82</v>
      </c>
      <c r="AY159" s="250" t="s">
        <v>189</v>
      </c>
    </row>
    <row r="160" s="2" customFormat="1" ht="16.5" customHeight="1">
      <c r="A160" s="39"/>
      <c r="B160" s="40"/>
      <c r="C160" s="227" t="s">
        <v>283</v>
      </c>
      <c r="D160" s="227" t="s">
        <v>191</v>
      </c>
      <c r="E160" s="228" t="s">
        <v>382</v>
      </c>
      <c r="F160" s="229" t="s">
        <v>383</v>
      </c>
      <c r="G160" s="230" t="s">
        <v>266</v>
      </c>
      <c r="H160" s="231">
        <v>2</v>
      </c>
      <c r="I160" s="232"/>
      <c r="J160" s="231">
        <f>ROUND(I160*H160,2)</f>
        <v>0</v>
      </c>
      <c r="K160" s="229" t="s">
        <v>195</v>
      </c>
      <c r="L160" s="45"/>
      <c r="M160" s="233" t="s">
        <v>1</v>
      </c>
      <c r="N160" s="234" t="s">
        <v>40</v>
      </c>
      <c r="O160" s="92"/>
      <c r="P160" s="235">
        <f>O160*H160</f>
        <v>0</v>
      </c>
      <c r="Q160" s="235">
        <v>0.0063899999999999998</v>
      </c>
      <c r="R160" s="235">
        <f>Q160*H160</f>
        <v>0.01278</v>
      </c>
      <c r="S160" s="235">
        <v>0</v>
      </c>
      <c r="T160" s="236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7" t="s">
        <v>196</v>
      </c>
      <c r="AT160" s="237" t="s">
        <v>191</v>
      </c>
      <c r="AU160" s="237" t="s">
        <v>84</v>
      </c>
      <c r="AY160" s="18" t="s">
        <v>189</v>
      </c>
      <c r="BE160" s="238">
        <f>IF(N160="základní",J160,0)</f>
        <v>0</v>
      </c>
      <c r="BF160" s="238">
        <f>IF(N160="snížená",J160,0)</f>
        <v>0</v>
      </c>
      <c r="BG160" s="238">
        <f>IF(N160="zákl. přenesená",J160,0)</f>
        <v>0</v>
      </c>
      <c r="BH160" s="238">
        <f>IF(N160="sníž. přenesená",J160,0)</f>
        <v>0</v>
      </c>
      <c r="BI160" s="238">
        <f>IF(N160="nulová",J160,0)</f>
        <v>0</v>
      </c>
      <c r="BJ160" s="18" t="s">
        <v>82</v>
      </c>
      <c r="BK160" s="238">
        <f>ROUND(I160*H160,2)</f>
        <v>0</v>
      </c>
      <c r="BL160" s="18" t="s">
        <v>196</v>
      </c>
      <c r="BM160" s="237" t="s">
        <v>1155</v>
      </c>
    </row>
    <row r="161" s="13" customFormat="1">
      <c r="A161" s="13"/>
      <c r="B161" s="239"/>
      <c r="C161" s="240"/>
      <c r="D161" s="241" t="s">
        <v>198</v>
      </c>
      <c r="E161" s="242" t="s">
        <v>1</v>
      </c>
      <c r="F161" s="243" t="s">
        <v>330</v>
      </c>
      <c r="G161" s="240"/>
      <c r="H161" s="244">
        <v>2</v>
      </c>
      <c r="I161" s="245"/>
      <c r="J161" s="240"/>
      <c r="K161" s="240"/>
      <c r="L161" s="246"/>
      <c r="M161" s="247"/>
      <c r="N161" s="248"/>
      <c r="O161" s="248"/>
      <c r="P161" s="248"/>
      <c r="Q161" s="248"/>
      <c r="R161" s="248"/>
      <c r="S161" s="248"/>
      <c r="T161" s="249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0" t="s">
        <v>198</v>
      </c>
      <c r="AU161" s="250" t="s">
        <v>84</v>
      </c>
      <c r="AV161" s="13" t="s">
        <v>84</v>
      </c>
      <c r="AW161" s="13" t="s">
        <v>32</v>
      </c>
      <c r="AX161" s="13" t="s">
        <v>82</v>
      </c>
      <c r="AY161" s="250" t="s">
        <v>189</v>
      </c>
    </row>
    <row r="162" s="12" customFormat="1" ht="22.8" customHeight="1">
      <c r="A162" s="12"/>
      <c r="B162" s="211"/>
      <c r="C162" s="212"/>
      <c r="D162" s="213" t="s">
        <v>74</v>
      </c>
      <c r="E162" s="225" t="s">
        <v>235</v>
      </c>
      <c r="F162" s="225" t="s">
        <v>275</v>
      </c>
      <c r="G162" s="212"/>
      <c r="H162" s="212"/>
      <c r="I162" s="215"/>
      <c r="J162" s="226">
        <f>BK162</f>
        <v>0</v>
      </c>
      <c r="K162" s="212"/>
      <c r="L162" s="217"/>
      <c r="M162" s="218"/>
      <c r="N162" s="219"/>
      <c r="O162" s="219"/>
      <c r="P162" s="220">
        <f>SUM(P163:P253)</f>
        <v>0</v>
      </c>
      <c r="Q162" s="219"/>
      <c r="R162" s="220">
        <f>SUM(R163:R253)</f>
        <v>7.3248600000000001</v>
      </c>
      <c r="S162" s="219"/>
      <c r="T162" s="221">
        <f>SUM(T163:T253)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22" t="s">
        <v>82</v>
      </c>
      <c r="AT162" s="223" t="s">
        <v>74</v>
      </c>
      <c r="AU162" s="223" t="s">
        <v>82</v>
      </c>
      <c r="AY162" s="222" t="s">
        <v>189</v>
      </c>
      <c r="BK162" s="224">
        <f>SUM(BK163:BK253)</f>
        <v>0</v>
      </c>
    </row>
    <row r="163" s="2" customFormat="1" ht="16.5" customHeight="1">
      <c r="A163" s="39"/>
      <c r="B163" s="40"/>
      <c r="C163" s="227" t="s">
        <v>289</v>
      </c>
      <c r="D163" s="227" t="s">
        <v>191</v>
      </c>
      <c r="E163" s="228" t="s">
        <v>1156</v>
      </c>
      <c r="F163" s="229" t="s">
        <v>1157</v>
      </c>
      <c r="G163" s="230" t="s">
        <v>279</v>
      </c>
      <c r="H163" s="231">
        <v>14</v>
      </c>
      <c r="I163" s="232"/>
      <c r="J163" s="231">
        <f>ROUND(I163*H163,2)</f>
        <v>0</v>
      </c>
      <c r="K163" s="229" t="s">
        <v>195</v>
      </c>
      <c r="L163" s="45"/>
      <c r="M163" s="233" t="s">
        <v>1</v>
      </c>
      <c r="N163" s="234" t="s">
        <v>40</v>
      </c>
      <c r="O163" s="92"/>
      <c r="P163" s="235">
        <f>O163*H163</f>
        <v>0</v>
      </c>
      <c r="Q163" s="235">
        <v>0.00064000000000000005</v>
      </c>
      <c r="R163" s="235">
        <f>Q163*H163</f>
        <v>0.008960000000000001</v>
      </c>
      <c r="S163" s="235">
        <v>0</v>
      </c>
      <c r="T163" s="236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7" t="s">
        <v>196</v>
      </c>
      <c r="AT163" s="237" t="s">
        <v>191</v>
      </c>
      <c r="AU163" s="237" t="s">
        <v>84</v>
      </c>
      <c r="AY163" s="18" t="s">
        <v>189</v>
      </c>
      <c r="BE163" s="238">
        <f>IF(N163="základní",J163,0)</f>
        <v>0</v>
      </c>
      <c r="BF163" s="238">
        <f>IF(N163="snížená",J163,0)</f>
        <v>0</v>
      </c>
      <c r="BG163" s="238">
        <f>IF(N163="zákl. přenesená",J163,0)</f>
        <v>0</v>
      </c>
      <c r="BH163" s="238">
        <f>IF(N163="sníž. přenesená",J163,0)</f>
        <v>0</v>
      </c>
      <c r="BI163" s="238">
        <f>IF(N163="nulová",J163,0)</f>
        <v>0</v>
      </c>
      <c r="BJ163" s="18" t="s">
        <v>82</v>
      </c>
      <c r="BK163" s="238">
        <f>ROUND(I163*H163,2)</f>
        <v>0</v>
      </c>
      <c r="BL163" s="18" t="s">
        <v>196</v>
      </c>
      <c r="BM163" s="237" t="s">
        <v>1158</v>
      </c>
    </row>
    <row r="164" s="14" customFormat="1">
      <c r="A164" s="14"/>
      <c r="B164" s="251"/>
      <c r="C164" s="252"/>
      <c r="D164" s="241" t="s">
        <v>198</v>
      </c>
      <c r="E164" s="253" t="s">
        <v>1</v>
      </c>
      <c r="F164" s="254" t="s">
        <v>1159</v>
      </c>
      <c r="G164" s="252"/>
      <c r="H164" s="253" t="s">
        <v>1</v>
      </c>
      <c r="I164" s="255"/>
      <c r="J164" s="252"/>
      <c r="K164" s="252"/>
      <c r="L164" s="256"/>
      <c r="M164" s="257"/>
      <c r="N164" s="258"/>
      <c r="O164" s="258"/>
      <c r="P164" s="258"/>
      <c r="Q164" s="258"/>
      <c r="R164" s="258"/>
      <c r="S164" s="258"/>
      <c r="T164" s="259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0" t="s">
        <v>198</v>
      </c>
      <c r="AU164" s="260" t="s">
        <v>84</v>
      </c>
      <c r="AV164" s="14" t="s">
        <v>82</v>
      </c>
      <c r="AW164" s="14" t="s">
        <v>32</v>
      </c>
      <c r="AX164" s="14" t="s">
        <v>75</v>
      </c>
      <c r="AY164" s="260" t="s">
        <v>189</v>
      </c>
    </row>
    <row r="165" s="13" customFormat="1">
      <c r="A165" s="13"/>
      <c r="B165" s="239"/>
      <c r="C165" s="240"/>
      <c r="D165" s="241" t="s">
        <v>198</v>
      </c>
      <c r="E165" s="242" t="s">
        <v>1</v>
      </c>
      <c r="F165" s="243" t="s">
        <v>1160</v>
      </c>
      <c r="G165" s="240"/>
      <c r="H165" s="244">
        <v>14</v>
      </c>
      <c r="I165" s="245"/>
      <c r="J165" s="240"/>
      <c r="K165" s="240"/>
      <c r="L165" s="246"/>
      <c r="M165" s="247"/>
      <c r="N165" s="248"/>
      <c r="O165" s="248"/>
      <c r="P165" s="248"/>
      <c r="Q165" s="248"/>
      <c r="R165" s="248"/>
      <c r="S165" s="248"/>
      <c r="T165" s="249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0" t="s">
        <v>198</v>
      </c>
      <c r="AU165" s="250" t="s">
        <v>84</v>
      </c>
      <c r="AV165" s="13" t="s">
        <v>84</v>
      </c>
      <c r="AW165" s="13" t="s">
        <v>32</v>
      </c>
      <c r="AX165" s="13" t="s">
        <v>82</v>
      </c>
      <c r="AY165" s="250" t="s">
        <v>189</v>
      </c>
    </row>
    <row r="166" s="2" customFormat="1" ht="24.15" customHeight="1">
      <c r="A166" s="39"/>
      <c r="B166" s="40"/>
      <c r="C166" s="283" t="s">
        <v>8</v>
      </c>
      <c r="D166" s="283" t="s">
        <v>231</v>
      </c>
      <c r="E166" s="284" t="s">
        <v>1161</v>
      </c>
      <c r="F166" s="285" t="s">
        <v>1162</v>
      </c>
      <c r="G166" s="286" t="s">
        <v>279</v>
      </c>
      <c r="H166" s="287">
        <v>15.4</v>
      </c>
      <c r="I166" s="288"/>
      <c r="J166" s="287">
        <f>ROUND(I166*H166,2)</f>
        <v>0</v>
      </c>
      <c r="K166" s="285" t="s">
        <v>195</v>
      </c>
      <c r="L166" s="289"/>
      <c r="M166" s="290" t="s">
        <v>1</v>
      </c>
      <c r="N166" s="291" t="s">
        <v>40</v>
      </c>
      <c r="O166" s="92"/>
      <c r="P166" s="235">
        <f>O166*H166</f>
        <v>0</v>
      </c>
      <c r="Q166" s="235">
        <v>0.062399999999999997</v>
      </c>
      <c r="R166" s="235">
        <f>Q166*H166</f>
        <v>0.96095999999999993</v>
      </c>
      <c r="S166" s="235">
        <v>0</v>
      </c>
      <c r="T166" s="236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7" t="s">
        <v>235</v>
      </c>
      <c r="AT166" s="237" t="s">
        <v>231</v>
      </c>
      <c r="AU166" s="237" t="s">
        <v>84</v>
      </c>
      <c r="AY166" s="18" t="s">
        <v>189</v>
      </c>
      <c r="BE166" s="238">
        <f>IF(N166="základní",J166,0)</f>
        <v>0</v>
      </c>
      <c r="BF166" s="238">
        <f>IF(N166="snížená",J166,0)</f>
        <v>0</v>
      </c>
      <c r="BG166" s="238">
        <f>IF(N166="zákl. přenesená",J166,0)</f>
        <v>0</v>
      </c>
      <c r="BH166" s="238">
        <f>IF(N166="sníž. přenesená",J166,0)</f>
        <v>0</v>
      </c>
      <c r="BI166" s="238">
        <f>IF(N166="nulová",J166,0)</f>
        <v>0</v>
      </c>
      <c r="BJ166" s="18" t="s">
        <v>82</v>
      </c>
      <c r="BK166" s="238">
        <f>ROUND(I166*H166,2)</f>
        <v>0</v>
      </c>
      <c r="BL166" s="18" t="s">
        <v>196</v>
      </c>
      <c r="BM166" s="237" t="s">
        <v>1163</v>
      </c>
    </row>
    <row r="167" s="13" customFormat="1">
      <c r="A167" s="13"/>
      <c r="B167" s="239"/>
      <c r="C167" s="240"/>
      <c r="D167" s="241" t="s">
        <v>198</v>
      </c>
      <c r="E167" s="242" t="s">
        <v>1</v>
      </c>
      <c r="F167" s="243" t="s">
        <v>1164</v>
      </c>
      <c r="G167" s="240"/>
      <c r="H167" s="244">
        <v>15.4</v>
      </c>
      <c r="I167" s="245"/>
      <c r="J167" s="240"/>
      <c r="K167" s="240"/>
      <c r="L167" s="246"/>
      <c r="M167" s="247"/>
      <c r="N167" s="248"/>
      <c r="O167" s="248"/>
      <c r="P167" s="248"/>
      <c r="Q167" s="248"/>
      <c r="R167" s="248"/>
      <c r="S167" s="248"/>
      <c r="T167" s="249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0" t="s">
        <v>198</v>
      </c>
      <c r="AU167" s="250" t="s">
        <v>84</v>
      </c>
      <c r="AV167" s="13" t="s">
        <v>84</v>
      </c>
      <c r="AW167" s="13" t="s">
        <v>32</v>
      </c>
      <c r="AX167" s="13" t="s">
        <v>82</v>
      </c>
      <c r="AY167" s="250" t="s">
        <v>189</v>
      </c>
    </row>
    <row r="168" s="2" customFormat="1" ht="24.15" customHeight="1">
      <c r="A168" s="39"/>
      <c r="B168" s="40"/>
      <c r="C168" s="227" t="s">
        <v>395</v>
      </c>
      <c r="D168" s="227" t="s">
        <v>191</v>
      </c>
      <c r="E168" s="228" t="s">
        <v>1165</v>
      </c>
      <c r="F168" s="229" t="s">
        <v>1166</v>
      </c>
      <c r="G168" s="230" t="s">
        <v>252</v>
      </c>
      <c r="H168" s="231">
        <v>17</v>
      </c>
      <c r="I168" s="232"/>
      <c r="J168" s="231">
        <f>ROUND(I168*H168,2)</f>
        <v>0</v>
      </c>
      <c r="K168" s="229" t="s">
        <v>195</v>
      </c>
      <c r="L168" s="45"/>
      <c r="M168" s="233" t="s">
        <v>1</v>
      </c>
      <c r="N168" s="234" t="s">
        <v>40</v>
      </c>
      <c r="O168" s="92"/>
      <c r="P168" s="235">
        <f>O168*H168</f>
        <v>0</v>
      </c>
      <c r="Q168" s="235">
        <v>0.00012</v>
      </c>
      <c r="R168" s="235">
        <f>Q168*H168</f>
        <v>0.0020400000000000001</v>
      </c>
      <c r="S168" s="235">
        <v>0</v>
      </c>
      <c r="T168" s="236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7" t="s">
        <v>196</v>
      </c>
      <c r="AT168" s="237" t="s">
        <v>191</v>
      </c>
      <c r="AU168" s="237" t="s">
        <v>84</v>
      </c>
      <c r="AY168" s="18" t="s">
        <v>189</v>
      </c>
      <c r="BE168" s="238">
        <f>IF(N168="základní",J168,0)</f>
        <v>0</v>
      </c>
      <c r="BF168" s="238">
        <f>IF(N168="snížená",J168,0)</f>
        <v>0</v>
      </c>
      <c r="BG168" s="238">
        <f>IF(N168="zákl. přenesená",J168,0)</f>
        <v>0</v>
      </c>
      <c r="BH168" s="238">
        <f>IF(N168="sníž. přenesená",J168,0)</f>
        <v>0</v>
      </c>
      <c r="BI168" s="238">
        <f>IF(N168="nulová",J168,0)</f>
        <v>0</v>
      </c>
      <c r="BJ168" s="18" t="s">
        <v>82</v>
      </c>
      <c r="BK168" s="238">
        <f>ROUND(I168*H168,2)</f>
        <v>0</v>
      </c>
      <c r="BL168" s="18" t="s">
        <v>196</v>
      </c>
      <c r="BM168" s="237" t="s">
        <v>1167</v>
      </c>
    </row>
    <row r="169" s="13" customFormat="1">
      <c r="A169" s="13"/>
      <c r="B169" s="239"/>
      <c r="C169" s="240"/>
      <c r="D169" s="241" t="s">
        <v>198</v>
      </c>
      <c r="E169" s="242" t="s">
        <v>1</v>
      </c>
      <c r="F169" s="243" t="s">
        <v>1168</v>
      </c>
      <c r="G169" s="240"/>
      <c r="H169" s="244">
        <v>17</v>
      </c>
      <c r="I169" s="245"/>
      <c r="J169" s="240"/>
      <c r="K169" s="240"/>
      <c r="L169" s="246"/>
      <c r="M169" s="247"/>
      <c r="N169" s="248"/>
      <c r="O169" s="248"/>
      <c r="P169" s="248"/>
      <c r="Q169" s="248"/>
      <c r="R169" s="248"/>
      <c r="S169" s="248"/>
      <c r="T169" s="249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0" t="s">
        <v>198</v>
      </c>
      <c r="AU169" s="250" t="s">
        <v>84</v>
      </c>
      <c r="AV169" s="13" t="s">
        <v>84</v>
      </c>
      <c r="AW169" s="13" t="s">
        <v>32</v>
      </c>
      <c r="AX169" s="13" t="s">
        <v>82</v>
      </c>
      <c r="AY169" s="250" t="s">
        <v>189</v>
      </c>
    </row>
    <row r="170" s="2" customFormat="1" ht="21.75" customHeight="1">
      <c r="A170" s="39"/>
      <c r="B170" s="40"/>
      <c r="C170" s="227" t="s">
        <v>400</v>
      </c>
      <c r="D170" s="227" t="s">
        <v>191</v>
      </c>
      <c r="E170" s="228" t="s">
        <v>1169</v>
      </c>
      <c r="F170" s="229" t="s">
        <v>1170</v>
      </c>
      <c r="G170" s="230" t="s">
        <v>252</v>
      </c>
      <c r="H170" s="231">
        <v>2</v>
      </c>
      <c r="I170" s="232"/>
      <c r="J170" s="231">
        <f>ROUND(I170*H170,2)</f>
        <v>0</v>
      </c>
      <c r="K170" s="229" t="s">
        <v>195</v>
      </c>
      <c r="L170" s="45"/>
      <c r="M170" s="233" t="s">
        <v>1</v>
      </c>
      <c r="N170" s="234" t="s">
        <v>40</v>
      </c>
      <c r="O170" s="92"/>
      <c r="P170" s="235">
        <f>O170*H170</f>
        <v>0</v>
      </c>
      <c r="Q170" s="235">
        <v>0.0018400000000000001</v>
      </c>
      <c r="R170" s="235">
        <f>Q170*H170</f>
        <v>0.0036800000000000001</v>
      </c>
      <c r="S170" s="235">
        <v>0</v>
      </c>
      <c r="T170" s="236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7" t="s">
        <v>196</v>
      </c>
      <c r="AT170" s="237" t="s">
        <v>191</v>
      </c>
      <c r="AU170" s="237" t="s">
        <v>84</v>
      </c>
      <c r="AY170" s="18" t="s">
        <v>189</v>
      </c>
      <c r="BE170" s="238">
        <f>IF(N170="základní",J170,0)</f>
        <v>0</v>
      </c>
      <c r="BF170" s="238">
        <f>IF(N170="snížená",J170,0)</f>
        <v>0</v>
      </c>
      <c r="BG170" s="238">
        <f>IF(N170="zákl. přenesená",J170,0)</f>
        <v>0</v>
      </c>
      <c r="BH170" s="238">
        <f>IF(N170="sníž. přenesená",J170,0)</f>
        <v>0</v>
      </c>
      <c r="BI170" s="238">
        <f>IF(N170="nulová",J170,0)</f>
        <v>0</v>
      </c>
      <c r="BJ170" s="18" t="s">
        <v>82</v>
      </c>
      <c r="BK170" s="238">
        <f>ROUND(I170*H170,2)</f>
        <v>0</v>
      </c>
      <c r="BL170" s="18" t="s">
        <v>196</v>
      </c>
      <c r="BM170" s="237" t="s">
        <v>1171</v>
      </c>
    </row>
    <row r="171" s="13" customFormat="1">
      <c r="A171" s="13"/>
      <c r="B171" s="239"/>
      <c r="C171" s="240"/>
      <c r="D171" s="241" t="s">
        <v>198</v>
      </c>
      <c r="E171" s="242" t="s">
        <v>1</v>
      </c>
      <c r="F171" s="243" t="s">
        <v>330</v>
      </c>
      <c r="G171" s="240"/>
      <c r="H171" s="244">
        <v>2</v>
      </c>
      <c r="I171" s="245"/>
      <c r="J171" s="240"/>
      <c r="K171" s="240"/>
      <c r="L171" s="246"/>
      <c r="M171" s="247"/>
      <c r="N171" s="248"/>
      <c r="O171" s="248"/>
      <c r="P171" s="248"/>
      <c r="Q171" s="248"/>
      <c r="R171" s="248"/>
      <c r="S171" s="248"/>
      <c r="T171" s="249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0" t="s">
        <v>198</v>
      </c>
      <c r="AU171" s="250" t="s">
        <v>84</v>
      </c>
      <c r="AV171" s="13" t="s">
        <v>84</v>
      </c>
      <c r="AW171" s="13" t="s">
        <v>32</v>
      </c>
      <c r="AX171" s="13" t="s">
        <v>82</v>
      </c>
      <c r="AY171" s="250" t="s">
        <v>189</v>
      </c>
    </row>
    <row r="172" s="2" customFormat="1" ht="24.15" customHeight="1">
      <c r="A172" s="39"/>
      <c r="B172" s="40"/>
      <c r="C172" s="227" t="s">
        <v>403</v>
      </c>
      <c r="D172" s="227" t="s">
        <v>191</v>
      </c>
      <c r="E172" s="228" t="s">
        <v>1172</v>
      </c>
      <c r="F172" s="229" t="s">
        <v>1173</v>
      </c>
      <c r="G172" s="230" t="s">
        <v>279</v>
      </c>
      <c r="H172" s="231">
        <v>228</v>
      </c>
      <c r="I172" s="232"/>
      <c r="J172" s="231">
        <f>ROUND(I172*H172,2)</f>
        <v>0</v>
      </c>
      <c r="K172" s="229" t="s">
        <v>195</v>
      </c>
      <c r="L172" s="45"/>
      <c r="M172" s="233" t="s">
        <v>1</v>
      </c>
      <c r="N172" s="234" t="s">
        <v>40</v>
      </c>
      <c r="O172" s="92"/>
      <c r="P172" s="235">
        <f>O172*H172</f>
        <v>0</v>
      </c>
      <c r="Q172" s="235">
        <v>0</v>
      </c>
      <c r="R172" s="235">
        <f>Q172*H172</f>
        <v>0</v>
      </c>
      <c r="S172" s="235">
        <v>0</v>
      </c>
      <c r="T172" s="236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7" t="s">
        <v>196</v>
      </c>
      <c r="AT172" s="237" t="s">
        <v>191</v>
      </c>
      <c r="AU172" s="237" t="s">
        <v>84</v>
      </c>
      <c r="AY172" s="18" t="s">
        <v>189</v>
      </c>
      <c r="BE172" s="238">
        <f>IF(N172="základní",J172,0)</f>
        <v>0</v>
      </c>
      <c r="BF172" s="238">
        <f>IF(N172="snížená",J172,0)</f>
        <v>0</v>
      </c>
      <c r="BG172" s="238">
        <f>IF(N172="zákl. přenesená",J172,0)</f>
        <v>0</v>
      </c>
      <c r="BH172" s="238">
        <f>IF(N172="sníž. přenesená",J172,0)</f>
        <v>0</v>
      </c>
      <c r="BI172" s="238">
        <f>IF(N172="nulová",J172,0)</f>
        <v>0</v>
      </c>
      <c r="BJ172" s="18" t="s">
        <v>82</v>
      </c>
      <c r="BK172" s="238">
        <f>ROUND(I172*H172,2)</f>
        <v>0</v>
      </c>
      <c r="BL172" s="18" t="s">
        <v>196</v>
      </c>
      <c r="BM172" s="237" t="s">
        <v>1174</v>
      </c>
    </row>
    <row r="173" s="14" customFormat="1">
      <c r="A173" s="14"/>
      <c r="B173" s="251"/>
      <c r="C173" s="252"/>
      <c r="D173" s="241" t="s">
        <v>198</v>
      </c>
      <c r="E173" s="253" t="s">
        <v>1</v>
      </c>
      <c r="F173" s="254" t="s">
        <v>1153</v>
      </c>
      <c r="G173" s="252"/>
      <c r="H173" s="253" t="s">
        <v>1</v>
      </c>
      <c r="I173" s="255"/>
      <c r="J173" s="252"/>
      <c r="K173" s="252"/>
      <c r="L173" s="256"/>
      <c r="M173" s="257"/>
      <c r="N173" s="258"/>
      <c r="O173" s="258"/>
      <c r="P173" s="258"/>
      <c r="Q173" s="258"/>
      <c r="R173" s="258"/>
      <c r="S173" s="258"/>
      <c r="T173" s="259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0" t="s">
        <v>198</v>
      </c>
      <c r="AU173" s="260" t="s">
        <v>84</v>
      </c>
      <c r="AV173" s="14" t="s">
        <v>82</v>
      </c>
      <c r="AW173" s="14" t="s">
        <v>32</v>
      </c>
      <c r="AX173" s="14" t="s">
        <v>75</v>
      </c>
      <c r="AY173" s="260" t="s">
        <v>189</v>
      </c>
    </row>
    <row r="174" s="13" customFormat="1">
      <c r="A174" s="13"/>
      <c r="B174" s="239"/>
      <c r="C174" s="240"/>
      <c r="D174" s="241" t="s">
        <v>198</v>
      </c>
      <c r="E174" s="242" t="s">
        <v>1</v>
      </c>
      <c r="F174" s="243" t="s">
        <v>1175</v>
      </c>
      <c r="G174" s="240"/>
      <c r="H174" s="244">
        <v>228</v>
      </c>
      <c r="I174" s="245"/>
      <c r="J174" s="240"/>
      <c r="K174" s="240"/>
      <c r="L174" s="246"/>
      <c r="M174" s="247"/>
      <c r="N174" s="248"/>
      <c r="O174" s="248"/>
      <c r="P174" s="248"/>
      <c r="Q174" s="248"/>
      <c r="R174" s="248"/>
      <c r="S174" s="248"/>
      <c r="T174" s="249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0" t="s">
        <v>198</v>
      </c>
      <c r="AU174" s="250" t="s">
        <v>84</v>
      </c>
      <c r="AV174" s="13" t="s">
        <v>84</v>
      </c>
      <c r="AW174" s="13" t="s">
        <v>32</v>
      </c>
      <c r="AX174" s="13" t="s">
        <v>82</v>
      </c>
      <c r="AY174" s="250" t="s">
        <v>189</v>
      </c>
    </row>
    <row r="175" s="2" customFormat="1" ht="24.15" customHeight="1">
      <c r="A175" s="39"/>
      <c r="B175" s="40"/>
      <c r="C175" s="283" t="s">
        <v>408</v>
      </c>
      <c r="D175" s="283" t="s">
        <v>231</v>
      </c>
      <c r="E175" s="284" t="s">
        <v>1176</v>
      </c>
      <c r="F175" s="285" t="s">
        <v>1177</v>
      </c>
      <c r="G175" s="286" t="s">
        <v>279</v>
      </c>
      <c r="H175" s="287">
        <v>228</v>
      </c>
      <c r="I175" s="288"/>
      <c r="J175" s="287">
        <f>ROUND(I175*H175,2)</f>
        <v>0</v>
      </c>
      <c r="K175" s="285" t="s">
        <v>195</v>
      </c>
      <c r="L175" s="289"/>
      <c r="M175" s="290" t="s">
        <v>1</v>
      </c>
      <c r="N175" s="291" t="s">
        <v>40</v>
      </c>
      <c r="O175" s="92"/>
      <c r="P175" s="235">
        <f>O175*H175</f>
        <v>0</v>
      </c>
      <c r="Q175" s="235">
        <v>0.0177</v>
      </c>
      <c r="R175" s="235">
        <f>Q175*H175</f>
        <v>4.0356000000000005</v>
      </c>
      <c r="S175" s="235">
        <v>0</v>
      </c>
      <c r="T175" s="236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7" t="s">
        <v>235</v>
      </c>
      <c r="AT175" s="237" t="s">
        <v>231</v>
      </c>
      <c r="AU175" s="237" t="s">
        <v>84</v>
      </c>
      <c r="AY175" s="18" t="s">
        <v>189</v>
      </c>
      <c r="BE175" s="238">
        <f>IF(N175="základní",J175,0)</f>
        <v>0</v>
      </c>
      <c r="BF175" s="238">
        <f>IF(N175="snížená",J175,0)</f>
        <v>0</v>
      </c>
      <c r="BG175" s="238">
        <f>IF(N175="zákl. přenesená",J175,0)</f>
        <v>0</v>
      </c>
      <c r="BH175" s="238">
        <f>IF(N175="sníž. přenesená",J175,0)</f>
        <v>0</v>
      </c>
      <c r="BI175" s="238">
        <f>IF(N175="nulová",J175,0)</f>
        <v>0</v>
      </c>
      <c r="BJ175" s="18" t="s">
        <v>82</v>
      </c>
      <c r="BK175" s="238">
        <f>ROUND(I175*H175,2)</f>
        <v>0</v>
      </c>
      <c r="BL175" s="18" t="s">
        <v>196</v>
      </c>
      <c r="BM175" s="237" t="s">
        <v>1178</v>
      </c>
    </row>
    <row r="176" s="13" customFormat="1">
      <c r="A176" s="13"/>
      <c r="B176" s="239"/>
      <c r="C176" s="240"/>
      <c r="D176" s="241" t="s">
        <v>198</v>
      </c>
      <c r="E176" s="242" t="s">
        <v>1</v>
      </c>
      <c r="F176" s="243" t="s">
        <v>1175</v>
      </c>
      <c r="G176" s="240"/>
      <c r="H176" s="244">
        <v>228</v>
      </c>
      <c r="I176" s="245"/>
      <c r="J176" s="240"/>
      <c r="K176" s="240"/>
      <c r="L176" s="246"/>
      <c r="M176" s="247"/>
      <c r="N176" s="248"/>
      <c r="O176" s="248"/>
      <c r="P176" s="248"/>
      <c r="Q176" s="248"/>
      <c r="R176" s="248"/>
      <c r="S176" s="248"/>
      <c r="T176" s="249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0" t="s">
        <v>198</v>
      </c>
      <c r="AU176" s="250" t="s">
        <v>84</v>
      </c>
      <c r="AV176" s="13" t="s">
        <v>84</v>
      </c>
      <c r="AW176" s="13" t="s">
        <v>32</v>
      </c>
      <c r="AX176" s="13" t="s">
        <v>82</v>
      </c>
      <c r="AY176" s="250" t="s">
        <v>189</v>
      </c>
    </row>
    <row r="177" s="2" customFormat="1" ht="24.15" customHeight="1">
      <c r="A177" s="39"/>
      <c r="B177" s="40"/>
      <c r="C177" s="227" t="s">
        <v>411</v>
      </c>
      <c r="D177" s="227" t="s">
        <v>191</v>
      </c>
      <c r="E177" s="228" t="s">
        <v>1179</v>
      </c>
      <c r="F177" s="229" t="s">
        <v>1180</v>
      </c>
      <c r="G177" s="230" t="s">
        <v>252</v>
      </c>
      <c r="H177" s="231">
        <v>2</v>
      </c>
      <c r="I177" s="232"/>
      <c r="J177" s="231">
        <f>ROUND(I177*H177,2)</f>
        <v>0</v>
      </c>
      <c r="K177" s="229" t="s">
        <v>195</v>
      </c>
      <c r="L177" s="45"/>
      <c r="M177" s="233" t="s">
        <v>1</v>
      </c>
      <c r="N177" s="234" t="s">
        <v>40</v>
      </c>
      <c r="O177" s="92"/>
      <c r="P177" s="235">
        <f>O177*H177</f>
        <v>0</v>
      </c>
      <c r="Q177" s="235">
        <v>0.00167</v>
      </c>
      <c r="R177" s="235">
        <f>Q177*H177</f>
        <v>0.0033400000000000001</v>
      </c>
      <c r="S177" s="235">
        <v>0</v>
      </c>
      <c r="T177" s="236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7" t="s">
        <v>196</v>
      </c>
      <c r="AT177" s="237" t="s">
        <v>191</v>
      </c>
      <c r="AU177" s="237" t="s">
        <v>84</v>
      </c>
      <c r="AY177" s="18" t="s">
        <v>189</v>
      </c>
      <c r="BE177" s="238">
        <f>IF(N177="základní",J177,0)</f>
        <v>0</v>
      </c>
      <c r="BF177" s="238">
        <f>IF(N177="snížená",J177,0)</f>
        <v>0</v>
      </c>
      <c r="BG177" s="238">
        <f>IF(N177="zákl. přenesená",J177,0)</f>
        <v>0</v>
      </c>
      <c r="BH177" s="238">
        <f>IF(N177="sníž. přenesená",J177,0)</f>
        <v>0</v>
      </c>
      <c r="BI177" s="238">
        <f>IF(N177="nulová",J177,0)</f>
        <v>0</v>
      </c>
      <c r="BJ177" s="18" t="s">
        <v>82</v>
      </c>
      <c r="BK177" s="238">
        <f>ROUND(I177*H177,2)</f>
        <v>0</v>
      </c>
      <c r="BL177" s="18" t="s">
        <v>196</v>
      </c>
      <c r="BM177" s="237" t="s">
        <v>1181</v>
      </c>
    </row>
    <row r="178" s="14" customFormat="1">
      <c r="A178" s="14"/>
      <c r="B178" s="251"/>
      <c r="C178" s="252"/>
      <c r="D178" s="241" t="s">
        <v>198</v>
      </c>
      <c r="E178" s="253" t="s">
        <v>1</v>
      </c>
      <c r="F178" s="254" t="s">
        <v>1153</v>
      </c>
      <c r="G178" s="252"/>
      <c r="H178" s="253" t="s">
        <v>1</v>
      </c>
      <c r="I178" s="255"/>
      <c r="J178" s="252"/>
      <c r="K178" s="252"/>
      <c r="L178" s="256"/>
      <c r="M178" s="257"/>
      <c r="N178" s="258"/>
      <c r="O178" s="258"/>
      <c r="P178" s="258"/>
      <c r="Q178" s="258"/>
      <c r="R178" s="258"/>
      <c r="S178" s="258"/>
      <c r="T178" s="259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0" t="s">
        <v>198</v>
      </c>
      <c r="AU178" s="260" t="s">
        <v>84</v>
      </c>
      <c r="AV178" s="14" t="s">
        <v>82</v>
      </c>
      <c r="AW178" s="14" t="s">
        <v>32</v>
      </c>
      <c r="AX178" s="14" t="s">
        <v>75</v>
      </c>
      <c r="AY178" s="260" t="s">
        <v>189</v>
      </c>
    </row>
    <row r="179" s="13" customFormat="1">
      <c r="A179" s="13"/>
      <c r="B179" s="239"/>
      <c r="C179" s="240"/>
      <c r="D179" s="241" t="s">
        <v>198</v>
      </c>
      <c r="E179" s="242" t="s">
        <v>1</v>
      </c>
      <c r="F179" s="243" t="s">
        <v>330</v>
      </c>
      <c r="G179" s="240"/>
      <c r="H179" s="244">
        <v>2</v>
      </c>
      <c r="I179" s="245"/>
      <c r="J179" s="240"/>
      <c r="K179" s="240"/>
      <c r="L179" s="246"/>
      <c r="M179" s="247"/>
      <c r="N179" s="248"/>
      <c r="O179" s="248"/>
      <c r="P179" s="248"/>
      <c r="Q179" s="248"/>
      <c r="R179" s="248"/>
      <c r="S179" s="248"/>
      <c r="T179" s="249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0" t="s">
        <v>198</v>
      </c>
      <c r="AU179" s="250" t="s">
        <v>84</v>
      </c>
      <c r="AV179" s="13" t="s">
        <v>84</v>
      </c>
      <c r="AW179" s="13" t="s">
        <v>32</v>
      </c>
      <c r="AX179" s="13" t="s">
        <v>82</v>
      </c>
      <c r="AY179" s="250" t="s">
        <v>189</v>
      </c>
    </row>
    <row r="180" s="2" customFormat="1" ht="24.15" customHeight="1">
      <c r="A180" s="39"/>
      <c r="B180" s="40"/>
      <c r="C180" s="283" t="s">
        <v>7</v>
      </c>
      <c r="D180" s="283" t="s">
        <v>231</v>
      </c>
      <c r="E180" s="284" t="s">
        <v>1182</v>
      </c>
      <c r="F180" s="285" t="s">
        <v>1183</v>
      </c>
      <c r="G180" s="286" t="s">
        <v>252</v>
      </c>
      <c r="H180" s="287">
        <v>2</v>
      </c>
      <c r="I180" s="288"/>
      <c r="J180" s="287">
        <f>ROUND(I180*H180,2)</f>
        <v>0</v>
      </c>
      <c r="K180" s="285" t="s">
        <v>1</v>
      </c>
      <c r="L180" s="289"/>
      <c r="M180" s="290" t="s">
        <v>1</v>
      </c>
      <c r="N180" s="291" t="s">
        <v>40</v>
      </c>
      <c r="O180" s="92"/>
      <c r="P180" s="235">
        <f>O180*H180</f>
        <v>0</v>
      </c>
      <c r="Q180" s="235">
        <v>0.016</v>
      </c>
      <c r="R180" s="235">
        <f>Q180*H180</f>
        <v>0.032000000000000001</v>
      </c>
      <c r="S180" s="235">
        <v>0</v>
      </c>
      <c r="T180" s="236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7" t="s">
        <v>235</v>
      </c>
      <c r="AT180" s="237" t="s">
        <v>231</v>
      </c>
      <c r="AU180" s="237" t="s">
        <v>84</v>
      </c>
      <c r="AY180" s="18" t="s">
        <v>189</v>
      </c>
      <c r="BE180" s="238">
        <f>IF(N180="základní",J180,0)</f>
        <v>0</v>
      </c>
      <c r="BF180" s="238">
        <f>IF(N180="snížená",J180,0)</f>
        <v>0</v>
      </c>
      <c r="BG180" s="238">
        <f>IF(N180="zákl. přenesená",J180,0)</f>
        <v>0</v>
      </c>
      <c r="BH180" s="238">
        <f>IF(N180="sníž. přenesená",J180,0)</f>
        <v>0</v>
      </c>
      <c r="BI180" s="238">
        <f>IF(N180="nulová",J180,0)</f>
        <v>0</v>
      </c>
      <c r="BJ180" s="18" t="s">
        <v>82</v>
      </c>
      <c r="BK180" s="238">
        <f>ROUND(I180*H180,2)</f>
        <v>0</v>
      </c>
      <c r="BL180" s="18" t="s">
        <v>196</v>
      </c>
      <c r="BM180" s="237" t="s">
        <v>1184</v>
      </c>
    </row>
    <row r="181" s="13" customFormat="1">
      <c r="A181" s="13"/>
      <c r="B181" s="239"/>
      <c r="C181" s="240"/>
      <c r="D181" s="241" t="s">
        <v>198</v>
      </c>
      <c r="E181" s="242" t="s">
        <v>1</v>
      </c>
      <c r="F181" s="243" t="s">
        <v>330</v>
      </c>
      <c r="G181" s="240"/>
      <c r="H181" s="244">
        <v>2</v>
      </c>
      <c r="I181" s="245"/>
      <c r="J181" s="240"/>
      <c r="K181" s="240"/>
      <c r="L181" s="246"/>
      <c r="M181" s="247"/>
      <c r="N181" s="248"/>
      <c r="O181" s="248"/>
      <c r="P181" s="248"/>
      <c r="Q181" s="248"/>
      <c r="R181" s="248"/>
      <c r="S181" s="248"/>
      <c r="T181" s="249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0" t="s">
        <v>198</v>
      </c>
      <c r="AU181" s="250" t="s">
        <v>84</v>
      </c>
      <c r="AV181" s="13" t="s">
        <v>84</v>
      </c>
      <c r="AW181" s="13" t="s">
        <v>32</v>
      </c>
      <c r="AX181" s="13" t="s">
        <v>82</v>
      </c>
      <c r="AY181" s="250" t="s">
        <v>189</v>
      </c>
    </row>
    <row r="182" s="2" customFormat="1" ht="24.15" customHeight="1">
      <c r="A182" s="39"/>
      <c r="B182" s="40"/>
      <c r="C182" s="227" t="s">
        <v>1049</v>
      </c>
      <c r="D182" s="227" t="s">
        <v>191</v>
      </c>
      <c r="E182" s="228" t="s">
        <v>1185</v>
      </c>
      <c r="F182" s="229" t="s">
        <v>1186</v>
      </c>
      <c r="G182" s="230" t="s">
        <v>252</v>
      </c>
      <c r="H182" s="231">
        <v>2</v>
      </c>
      <c r="I182" s="232"/>
      <c r="J182" s="231">
        <f>ROUND(I182*H182,2)</f>
        <v>0</v>
      </c>
      <c r="K182" s="229" t="s">
        <v>195</v>
      </c>
      <c r="L182" s="45"/>
      <c r="M182" s="233" t="s">
        <v>1</v>
      </c>
      <c r="N182" s="234" t="s">
        <v>40</v>
      </c>
      <c r="O182" s="92"/>
      <c r="P182" s="235">
        <f>O182*H182</f>
        <v>0</v>
      </c>
      <c r="Q182" s="235">
        <v>0.00167</v>
      </c>
      <c r="R182" s="235">
        <f>Q182*H182</f>
        <v>0.0033400000000000001</v>
      </c>
      <c r="S182" s="235">
        <v>0</v>
      </c>
      <c r="T182" s="236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7" t="s">
        <v>196</v>
      </c>
      <c r="AT182" s="237" t="s">
        <v>191</v>
      </c>
      <c r="AU182" s="237" t="s">
        <v>84</v>
      </c>
      <c r="AY182" s="18" t="s">
        <v>189</v>
      </c>
      <c r="BE182" s="238">
        <f>IF(N182="základní",J182,0)</f>
        <v>0</v>
      </c>
      <c r="BF182" s="238">
        <f>IF(N182="snížená",J182,0)</f>
        <v>0</v>
      </c>
      <c r="BG182" s="238">
        <f>IF(N182="zákl. přenesená",J182,0)</f>
        <v>0</v>
      </c>
      <c r="BH182" s="238">
        <f>IF(N182="sníž. přenesená",J182,0)</f>
        <v>0</v>
      </c>
      <c r="BI182" s="238">
        <f>IF(N182="nulová",J182,0)</f>
        <v>0</v>
      </c>
      <c r="BJ182" s="18" t="s">
        <v>82</v>
      </c>
      <c r="BK182" s="238">
        <f>ROUND(I182*H182,2)</f>
        <v>0</v>
      </c>
      <c r="BL182" s="18" t="s">
        <v>196</v>
      </c>
      <c r="BM182" s="237" t="s">
        <v>1187</v>
      </c>
    </row>
    <row r="183" s="14" customFormat="1">
      <c r="A183" s="14"/>
      <c r="B183" s="251"/>
      <c r="C183" s="252"/>
      <c r="D183" s="241" t="s">
        <v>198</v>
      </c>
      <c r="E183" s="253" t="s">
        <v>1</v>
      </c>
      <c r="F183" s="254" t="s">
        <v>1153</v>
      </c>
      <c r="G183" s="252"/>
      <c r="H183" s="253" t="s">
        <v>1</v>
      </c>
      <c r="I183" s="255"/>
      <c r="J183" s="252"/>
      <c r="K183" s="252"/>
      <c r="L183" s="256"/>
      <c r="M183" s="257"/>
      <c r="N183" s="258"/>
      <c r="O183" s="258"/>
      <c r="P183" s="258"/>
      <c r="Q183" s="258"/>
      <c r="R183" s="258"/>
      <c r="S183" s="258"/>
      <c r="T183" s="259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0" t="s">
        <v>198</v>
      </c>
      <c r="AU183" s="260" t="s">
        <v>84</v>
      </c>
      <c r="AV183" s="14" t="s">
        <v>82</v>
      </c>
      <c r="AW183" s="14" t="s">
        <v>32</v>
      </c>
      <c r="AX183" s="14" t="s">
        <v>75</v>
      </c>
      <c r="AY183" s="260" t="s">
        <v>189</v>
      </c>
    </row>
    <row r="184" s="13" customFormat="1">
      <c r="A184" s="13"/>
      <c r="B184" s="239"/>
      <c r="C184" s="240"/>
      <c r="D184" s="241" t="s">
        <v>198</v>
      </c>
      <c r="E184" s="242" t="s">
        <v>1</v>
      </c>
      <c r="F184" s="243" t="s">
        <v>330</v>
      </c>
      <c r="G184" s="240"/>
      <c r="H184" s="244">
        <v>2</v>
      </c>
      <c r="I184" s="245"/>
      <c r="J184" s="240"/>
      <c r="K184" s="240"/>
      <c r="L184" s="246"/>
      <c r="M184" s="247"/>
      <c r="N184" s="248"/>
      <c r="O184" s="248"/>
      <c r="P184" s="248"/>
      <c r="Q184" s="248"/>
      <c r="R184" s="248"/>
      <c r="S184" s="248"/>
      <c r="T184" s="249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0" t="s">
        <v>198</v>
      </c>
      <c r="AU184" s="250" t="s">
        <v>84</v>
      </c>
      <c r="AV184" s="13" t="s">
        <v>84</v>
      </c>
      <c r="AW184" s="13" t="s">
        <v>32</v>
      </c>
      <c r="AX184" s="13" t="s">
        <v>82</v>
      </c>
      <c r="AY184" s="250" t="s">
        <v>189</v>
      </c>
    </row>
    <row r="185" s="2" customFormat="1" ht="24.15" customHeight="1">
      <c r="A185" s="39"/>
      <c r="B185" s="40"/>
      <c r="C185" s="283" t="s">
        <v>1053</v>
      </c>
      <c r="D185" s="283" t="s">
        <v>231</v>
      </c>
      <c r="E185" s="284" t="s">
        <v>1188</v>
      </c>
      <c r="F185" s="285" t="s">
        <v>1189</v>
      </c>
      <c r="G185" s="286" t="s">
        <v>252</v>
      </c>
      <c r="H185" s="287">
        <v>2</v>
      </c>
      <c r="I185" s="288"/>
      <c r="J185" s="287">
        <f>ROUND(I185*H185,2)</f>
        <v>0</v>
      </c>
      <c r="K185" s="285" t="s">
        <v>1</v>
      </c>
      <c r="L185" s="289"/>
      <c r="M185" s="290" t="s">
        <v>1</v>
      </c>
      <c r="N185" s="291" t="s">
        <v>40</v>
      </c>
      <c r="O185" s="92"/>
      <c r="P185" s="235">
        <f>O185*H185</f>
        <v>0</v>
      </c>
      <c r="Q185" s="235">
        <v>0.0045999999999999999</v>
      </c>
      <c r="R185" s="235">
        <f>Q185*H185</f>
        <v>0.0091999999999999998</v>
      </c>
      <c r="S185" s="235">
        <v>0</v>
      </c>
      <c r="T185" s="236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7" t="s">
        <v>235</v>
      </c>
      <c r="AT185" s="237" t="s">
        <v>231</v>
      </c>
      <c r="AU185" s="237" t="s">
        <v>84</v>
      </c>
      <c r="AY185" s="18" t="s">
        <v>189</v>
      </c>
      <c r="BE185" s="238">
        <f>IF(N185="základní",J185,0)</f>
        <v>0</v>
      </c>
      <c r="BF185" s="238">
        <f>IF(N185="snížená",J185,0)</f>
        <v>0</v>
      </c>
      <c r="BG185" s="238">
        <f>IF(N185="zákl. přenesená",J185,0)</f>
        <v>0</v>
      </c>
      <c r="BH185" s="238">
        <f>IF(N185="sníž. přenesená",J185,0)</f>
        <v>0</v>
      </c>
      <c r="BI185" s="238">
        <f>IF(N185="nulová",J185,0)</f>
        <v>0</v>
      </c>
      <c r="BJ185" s="18" t="s">
        <v>82</v>
      </c>
      <c r="BK185" s="238">
        <f>ROUND(I185*H185,2)</f>
        <v>0</v>
      </c>
      <c r="BL185" s="18" t="s">
        <v>196</v>
      </c>
      <c r="BM185" s="237" t="s">
        <v>1190</v>
      </c>
    </row>
    <row r="186" s="13" customFormat="1">
      <c r="A186" s="13"/>
      <c r="B186" s="239"/>
      <c r="C186" s="240"/>
      <c r="D186" s="241" t="s">
        <v>198</v>
      </c>
      <c r="E186" s="242" t="s">
        <v>1</v>
      </c>
      <c r="F186" s="243" t="s">
        <v>330</v>
      </c>
      <c r="G186" s="240"/>
      <c r="H186" s="244">
        <v>2</v>
      </c>
      <c r="I186" s="245"/>
      <c r="J186" s="240"/>
      <c r="K186" s="240"/>
      <c r="L186" s="246"/>
      <c r="M186" s="247"/>
      <c r="N186" s="248"/>
      <c r="O186" s="248"/>
      <c r="P186" s="248"/>
      <c r="Q186" s="248"/>
      <c r="R186" s="248"/>
      <c r="S186" s="248"/>
      <c r="T186" s="249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0" t="s">
        <v>198</v>
      </c>
      <c r="AU186" s="250" t="s">
        <v>84</v>
      </c>
      <c r="AV186" s="13" t="s">
        <v>84</v>
      </c>
      <c r="AW186" s="13" t="s">
        <v>32</v>
      </c>
      <c r="AX186" s="13" t="s">
        <v>82</v>
      </c>
      <c r="AY186" s="250" t="s">
        <v>189</v>
      </c>
    </row>
    <row r="187" s="2" customFormat="1" ht="24.15" customHeight="1">
      <c r="A187" s="39"/>
      <c r="B187" s="40"/>
      <c r="C187" s="227" t="s">
        <v>1111</v>
      </c>
      <c r="D187" s="227" t="s">
        <v>191</v>
      </c>
      <c r="E187" s="228" t="s">
        <v>1191</v>
      </c>
      <c r="F187" s="229" t="s">
        <v>1192</v>
      </c>
      <c r="G187" s="230" t="s">
        <v>252</v>
      </c>
      <c r="H187" s="231">
        <v>18</v>
      </c>
      <c r="I187" s="232"/>
      <c r="J187" s="231">
        <f>ROUND(I187*H187,2)</f>
        <v>0</v>
      </c>
      <c r="K187" s="229" t="s">
        <v>195</v>
      </c>
      <c r="L187" s="45"/>
      <c r="M187" s="233" t="s">
        <v>1</v>
      </c>
      <c r="N187" s="234" t="s">
        <v>40</v>
      </c>
      <c r="O187" s="92"/>
      <c r="P187" s="235">
        <f>O187*H187</f>
        <v>0</v>
      </c>
      <c r="Q187" s="235">
        <v>0</v>
      </c>
      <c r="R187" s="235">
        <f>Q187*H187</f>
        <v>0</v>
      </c>
      <c r="S187" s="235">
        <v>0</v>
      </c>
      <c r="T187" s="236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7" t="s">
        <v>196</v>
      </c>
      <c r="AT187" s="237" t="s">
        <v>191</v>
      </c>
      <c r="AU187" s="237" t="s">
        <v>84</v>
      </c>
      <c r="AY187" s="18" t="s">
        <v>189</v>
      </c>
      <c r="BE187" s="238">
        <f>IF(N187="základní",J187,0)</f>
        <v>0</v>
      </c>
      <c r="BF187" s="238">
        <f>IF(N187="snížená",J187,0)</f>
        <v>0</v>
      </c>
      <c r="BG187" s="238">
        <f>IF(N187="zákl. přenesená",J187,0)</f>
        <v>0</v>
      </c>
      <c r="BH187" s="238">
        <f>IF(N187="sníž. přenesená",J187,0)</f>
        <v>0</v>
      </c>
      <c r="BI187" s="238">
        <f>IF(N187="nulová",J187,0)</f>
        <v>0</v>
      </c>
      <c r="BJ187" s="18" t="s">
        <v>82</v>
      </c>
      <c r="BK187" s="238">
        <f>ROUND(I187*H187,2)</f>
        <v>0</v>
      </c>
      <c r="BL187" s="18" t="s">
        <v>196</v>
      </c>
      <c r="BM187" s="237" t="s">
        <v>1193</v>
      </c>
    </row>
    <row r="188" s="14" customFormat="1">
      <c r="A188" s="14"/>
      <c r="B188" s="251"/>
      <c r="C188" s="252"/>
      <c r="D188" s="241" t="s">
        <v>198</v>
      </c>
      <c r="E188" s="253" t="s">
        <v>1</v>
      </c>
      <c r="F188" s="254" t="s">
        <v>1153</v>
      </c>
      <c r="G188" s="252"/>
      <c r="H188" s="253" t="s">
        <v>1</v>
      </c>
      <c r="I188" s="255"/>
      <c r="J188" s="252"/>
      <c r="K188" s="252"/>
      <c r="L188" s="256"/>
      <c r="M188" s="257"/>
      <c r="N188" s="258"/>
      <c r="O188" s="258"/>
      <c r="P188" s="258"/>
      <c r="Q188" s="258"/>
      <c r="R188" s="258"/>
      <c r="S188" s="258"/>
      <c r="T188" s="259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0" t="s">
        <v>198</v>
      </c>
      <c r="AU188" s="260" t="s">
        <v>84</v>
      </c>
      <c r="AV188" s="14" t="s">
        <v>82</v>
      </c>
      <c r="AW188" s="14" t="s">
        <v>32</v>
      </c>
      <c r="AX188" s="14" t="s">
        <v>75</v>
      </c>
      <c r="AY188" s="260" t="s">
        <v>189</v>
      </c>
    </row>
    <row r="189" s="13" customFormat="1">
      <c r="A189" s="13"/>
      <c r="B189" s="239"/>
      <c r="C189" s="240"/>
      <c r="D189" s="241" t="s">
        <v>198</v>
      </c>
      <c r="E189" s="242" t="s">
        <v>1</v>
      </c>
      <c r="F189" s="243" t="s">
        <v>1194</v>
      </c>
      <c r="G189" s="240"/>
      <c r="H189" s="244">
        <v>18</v>
      </c>
      <c r="I189" s="245"/>
      <c r="J189" s="240"/>
      <c r="K189" s="240"/>
      <c r="L189" s="246"/>
      <c r="M189" s="247"/>
      <c r="N189" s="248"/>
      <c r="O189" s="248"/>
      <c r="P189" s="248"/>
      <c r="Q189" s="248"/>
      <c r="R189" s="248"/>
      <c r="S189" s="248"/>
      <c r="T189" s="249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0" t="s">
        <v>198</v>
      </c>
      <c r="AU189" s="250" t="s">
        <v>84</v>
      </c>
      <c r="AV189" s="13" t="s">
        <v>84</v>
      </c>
      <c r="AW189" s="13" t="s">
        <v>32</v>
      </c>
      <c r="AX189" s="13" t="s">
        <v>82</v>
      </c>
      <c r="AY189" s="250" t="s">
        <v>189</v>
      </c>
    </row>
    <row r="190" s="2" customFormat="1" ht="24.15" customHeight="1">
      <c r="A190" s="39"/>
      <c r="B190" s="40"/>
      <c r="C190" s="283" t="s">
        <v>1114</v>
      </c>
      <c r="D190" s="283" t="s">
        <v>231</v>
      </c>
      <c r="E190" s="284" t="s">
        <v>1195</v>
      </c>
      <c r="F190" s="285" t="s">
        <v>1196</v>
      </c>
      <c r="G190" s="286" t="s">
        <v>252</v>
      </c>
      <c r="H190" s="287">
        <v>7</v>
      </c>
      <c r="I190" s="288"/>
      <c r="J190" s="287">
        <f>ROUND(I190*H190,2)</f>
        <v>0</v>
      </c>
      <c r="K190" s="285" t="s">
        <v>1</v>
      </c>
      <c r="L190" s="289"/>
      <c r="M190" s="290" t="s">
        <v>1</v>
      </c>
      <c r="N190" s="291" t="s">
        <v>40</v>
      </c>
      <c r="O190" s="92"/>
      <c r="P190" s="235">
        <f>O190*H190</f>
        <v>0</v>
      </c>
      <c r="Q190" s="235">
        <v>0.010999999999999999</v>
      </c>
      <c r="R190" s="235">
        <f>Q190*H190</f>
        <v>0.076999999999999999</v>
      </c>
      <c r="S190" s="235">
        <v>0</v>
      </c>
      <c r="T190" s="236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7" t="s">
        <v>235</v>
      </c>
      <c r="AT190" s="237" t="s">
        <v>231</v>
      </c>
      <c r="AU190" s="237" t="s">
        <v>84</v>
      </c>
      <c r="AY190" s="18" t="s">
        <v>189</v>
      </c>
      <c r="BE190" s="238">
        <f>IF(N190="základní",J190,0)</f>
        <v>0</v>
      </c>
      <c r="BF190" s="238">
        <f>IF(N190="snížená",J190,0)</f>
        <v>0</v>
      </c>
      <c r="BG190" s="238">
        <f>IF(N190="zákl. přenesená",J190,0)</f>
        <v>0</v>
      </c>
      <c r="BH190" s="238">
        <f>IF(N190="sníž. přenesená",J190,0)</f>
        <v>0</v>
      </c>
      <c r="BI190" s="238">
        <f>IF(N190="nulová",J190,0)</f>
        <v>0</v>
      </c>
      <c r="BJ190" s="18" t="s">
        <v>82</v>
      </c>
      <c r="BK190" s="238">
        <f>ROUND(I190*H190,2)</f>
        <v>0</v>
      </c>
      <c r="BL190" s="18" t="s">
        <v>196</v>
      </c>
      <c r="BM190" s="237" t="s">
        <v>1197</v>
      </c>
    </row>
    <row r="191" s="13" customFormat="1">
      <c r="A191" s="13"/>
      <c r="B191" s="239"/>
      <c r="C191" s="240"/>
      <c r="D191" s="241" t="s">
        <v>198</v>
      </c>
      <c r="E191" s="242" t="s">
        <v>1</v>
      </c>
      <c r="F191" s="243" t="s">
        <v>449</v>
      </c>
      <c r="G191" s="240"/>
      <c r="H191" s="244">
        <v>7</v>
      </c>
      <c r="I191" s="245"/>
      <c r="J191" s="240"/>
      <c r="K191" s="240"/>
      <c r="L191" s="246"/>
      <c r="M191" s="247"/>
      <c r="N191" s="248"/>
      <c r="O191" s="248"/>
      <c r="P191" s="248"/>
      <c r="Q191" s="248"/>
      <c r="R191" s="248"/>
      <c r="S191" s="248"/>
      <c r="T191" s="249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0" t="s">
        <v>198</v>
      </c>
      <c r="AU191" s="250" t="s">
        <v>84</v>
      </c>
      <c r="AV191" s="13" t="s">
        <v>84</v>
      </c>
      <c r="AW191" s="13" t="s">
        <v>32</v>
      </c>
      <c r="AX191" s="13" t="s">
        <v>82</v>
      </c>
      <c r="AY191" s="250" t="s">
        <v>189</v>
      </c>
    </row>
    <row r="192" s="2" customFormat="1" ht="24.15" customHeight="1">
      <c r="A192" s="39"/>
      <c r="B192" s="40"/>
      <c r="C192" s="283" t="s">
        <v>1117</v>
      </c>
      <c r="D192" s="283" t="s">
        <v>231</v>
      </c>
      <c r="E192" s="284" t="s">
        <v>1198</v>
      </c>
      <c r="F192" s="285" t="s">
        <v>1199</v>
      </c>
      <c r="G192" s="286" t="s">
        <v>252</v>
      </c>
      <c r="H192" s="287">
        <v>4</v>
      </c>
      <c r="I192" s="288"/>
      <c r="J192" s="287">
        <f>ROUND(I192*H192,2)</f>
        <v>0</v>
      </c>
      <c r="K192" s="285" t="s">
        <v>1</v>
      </c>
      <c r="L192" s="289"/>
      <c r="M192" s="290" t="s">
        <v>1</v>
      </c>
      <c r="N192" s="291" t="s">
        <v>40</v>
      </c>
      <c r="O192" s="92"/>
      <c r="P192" s="235">
        <f>O192*H192</f>
        <v>0</v>
      </c>
      <c r="Q192" s="235">
        <v>0.0089999999999999993</v>
      </c>
      <c r="R192" s="235">
        <f>Q192*H192</f>
        <v>0.035999999999999997</v>
      </c>
      <c r="S192" s="235">
        <v>0</v>
      </c>
      <c r="T192" s="236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7" t="s">
        <v>235</v>
      </c>
      <c r="AT192" s="237" t="s">
        <v>231</v>
      </c>
      <c r="AU192" s="237" t="s">
        <v>84</v>
      </c>
      <c r="AY192" s="18" t="s">
        <v>189</v>
      </c>
      <c r="BE192" s="238">
        <f>IF(N192="základní",J192,0)</f>
        <v>0</v>
      </c>
      <c r="BF192" s="238">
        <f>IF(N192="snížená",J192,0)</f>
        <v>0</v>
      </c>
      <c r="BG192" s="238">
        <f>IF(N192="zákl. přenesená",J192,0)</f>
        <v>0</v>
      </c>
      <c r="BH192" s="238">
        <f>IF(N192="sníž. přenesená",J192,0)</f>
        <v>0</v>
      </c>
      <c r="BI192" s="238">
        <f>IF(N192="nulová",J192,0)</f>
        <v>0</v>
      </c>
      <c r="BJ192" s="18" t="s">
        <v>82</v>
      </c>
      <c r="BK192" s="238">
        <f>ROUND(I192*H192,2)</f>
        <v>0</v>
      </c>
      <c r="BL192" s="18" t="s">
        <v>196</v>
      </c>
      <c r="BM192" s="237" t="s">
        <v>1200</v>
      </c>
    </row>
    <row r="193" s="13" customFormat="1">
      <c r="A193" s="13"/>
      <c r="B193" s="239"/>
      <c r="C193" s="240"/>
      <c r="D193" s="241" t="s">
        <v>198</v>
      </c>
      <c r="E193" s="242" t="s">
        <v>1</v>
      </c>
      <c r="F193" s="243" t="s">
        <v>410</v>
      </c>
      <c r="G193" s="240"/>
      <c r="H193" s="244">
        <v>4</v>
      </c>
      <c r="I193" s="245"/>
      <c r="J193" s="240"/>
      <c r="K193" s="240"/>
      <c r="L193" s="246"/>
      <c r="M193" s="247"/>
      <c r="N193" s="248"/>
      <c r="O193" s="248"/>
      <c r="P193" s="248"/>
      <c r="Q193" s="248"/>
      <c r="R193" s="248"/>
      <c r="S193" s="248"/>
      <c r="T193" s="249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0" t="s">
        <v>198</v>
      </c>
      <c r="AU193" s="250" t="s">
        <v>84</v>
      </c>
      <c r="AV193" s="13" t="s">
        <v>84</v>
      </c>
      <c r="AW193" s="13" t="s">
        <v>32</v>
      </c>
      <c r="AX193" s="13" t="s">
        <v>82</v>
      </c>
      <c r="AY193" s="250" t="s">
        <v>189</v>
      </c>
    </row>
    <row r="194" s="2" customFormat="1" ht="24.15" customHeight="1">
      <c r="A194" s="39"/>
      <c r="B194" s="40"/>
      <c r="C194" s="283" t="s">
        <v>1201</v>
      </c>
      <c r="D194" s="283" t="s">
        <v>231</v>
      </c>
      <c r="E194" s="284" t="s">
        <v>1202</v>
      </c>
      <c r="F194" s="285" t="s">
        <v>1203</v>
      </c>
      <c r="G194" s="286" t="s">
        <v>252</v>
      </c>
      <c r="H194" s="287">
        <v>2</v>
      </c>
      <c r="I194" s="288"/>
      <c r="J194" s="287">
        <f>ROUND(I194*H194,2)</f>
        <v>0</v>
      </c>
      <c r="K194" s="285" t="s">
        <v>1</v>
      </c>
      <c r="L194" s="289"/>
      <c r="M194" s="290" t="s">
        <v>1</v>
      </c>
      <c r="N194" s="291" t="s">
        <v>40</v>
      </c>
      <c r="O194" s="92"/>
      <c r="P194" s="235">
        <f>O194*H194</f>
        <v>0</v>
      </c>
      <c r="Q194" s="235">
        <v>0.0089999999999999993</v>
      </c>
      <c r="R194" s="235">
        <f>Q194*H194</f>
        <v>0.017999999999999999</v>
      </c>
      <c r="S194" s="235">
        <v>0</v>
      </c>
      <c r="T194" s="236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7" t="s">
        <v>235</v>
      </c>
      <c r="AT194" s="237" t="s">
        <v>231</v>
      </c>
      <c r="AU194" s="237" t="s">
        <v>84</v>
      </c>
      <c r="AY194" s="18" t="s">
        <v>189</v>
      </c>
      <c r="BE194" s="238">
        <f>IF(N194="základní",J194,0)</f>
        <v>0</v>
      </c>
      <c r="BF194" s="238">
        <f>IF(N194="snížená",J194,0)</f>
        <v>0</v>
      </c>
      <c r="BG194" s="238">
        <f>IF(N194="zákl. přenesená",J194,0)</f>
        <v>0</v>
      </c>
      <c r="BH194" s="238">
        <f>IF(N194="sníž. přenesená",J194,0)</f>
        <v>0</v>
      </c>
      <c r="BI194" s="238">
        <f>IF(N194="nulová",J194,0)</f>
        <v>0</v>
      </c>
      <c r="BJ194" s="18" t="s">
        <v>82</v>
      </c>
      <c r="BK194" s="238">
        <f>ROUND(I194*H194,2)</f>
        <v>0</v>
      </c>
      <c r="BL194" s="18" t="s">
        <v>196</v>
      </c>
      <c r="BM194" s="237" t="s">
        <v>1204</v>
      </c>
    </row>
    <row r="195" s="13" customFormat="1">
      <c r="A195" s="13"/>
      <c r="B195" s="239"/>
      <c r="C195" s="240"/>
      <c r="D195" s="241" t="s">
        <v>198</v>
      </c>
      <c r="E195" s="242" t="s">
        <v>1</v>
      </c>
      <c r="F195" s="243" t="s">
        <v>330</v>
      </c>
      <c r="G195" s="240"/>
      <c r="H195" s="244">
        <v>2</v>
      </c>
      <c r="I195" s="245"/>
      <c r="J195" s="240"/>
      <c r="K195" s="240"/>
      <c r="L195" s="246"/>
      <c r="M195" s="247"/>
      <c r="N195" s="248"/>
      <c r="O195" s="248"/>
      <c r="P195" s="248"/>
      <c r="Q195" s="248"/>
      <c r="R195" s="248"/>
      <c r="S195" s="248"/>
      <c r="T195" s="249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0" t="s">
        <v>198</v>
      </c>
      <c r="AU195" s="250" t="s">
        <v>84</v>
      </c>
      <c r="AV195" s="13" t="s">
        <v>84</v>
      </c>
      <c r="AW195" s="13" t="s">
        <v>32</v>
      </c>
      <c r="AX195" s="13" t="s">
        <v>82</v>
      </c>
      <c r="AY195" s="250" t="s">
        <v>189</v>
      </c>
    </row>
    <row r="196" s="2" customFormat="1" ht="24.15" customHeight="1">
      <c r="A196" s="39"/>
      <c r="B196" s="40"/>
      <c r="C196" s="283" t="s">
        <v>1205</v>
      </c>
      <c r="D196" s="283" t="s">
        <v>231</v>
      </c>
      <c r="E196" s="284" t="s">
        <v>1206</v>
      </c>
      <c r="F196" s="285" t="s">
        <v>1207</v>
      </c>
      <c r="G196" s="286" t="s">
        <v>252</v>
      </c>
      <c r="H196" s="287">
        <v>5</v>
      </c>
      <c r="I196" s="288"/>
      <c r="J196" s="287">
        <f>ROUND(I196*H196,2)</f>
        <v>0</v>
      </c>
      <c r="K196" s="285" t="s">
        <v>1</v>
      </c>
      <c r="L196" s="289"/>
      <c r="M196" s="290" t="s">
        <v>1</v>
      </c>
      <c r="N196" s="291" t="s">
        <v>40</v>
      </c>
      <c r="O196" s="92"/>
      <c r="P196" s="235">
        <f>O196*H196</f>
        <v>0</v>
      </c>
      <c r="Q196" s="235">
        <v>0.0089999999999999993</v>
      </c>
      <c r="R196" s="235">
        <f>Q196*H196</f>
        <v>0.044999999999999998</v>
      </c>
      <c r="S196" s="235">
        <v>0</v>
      </c>
      <c r="T196" s="236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7" t="s">
        <v>235</v>
      </c>
      <c r="AT196" s="237" t="s">
        <v>231</v>
      </c>
      <c r="AU196" s="237" t="s">
        <v>84</v>
      </c>
      <c r="AY196" s="18" t="s">
        <v>189</v>
      </c>
      <c r="BE196" s="238">
        <f>IF(N196="základní",J196,0)</f>
        <v>0</v>
      </c>
      <c r="BF196" s="238">
        <f>IF(N196="snížená",J196,0)</f>
        <v>0</v>
      </c>
      <c r="BG196" s="238">
        <f>IF(N196="zákl. přenesená",J196,0)</f>
        <v>0</v>
      </c>
      <c r="BH196" s="238">
        <f>IF(N196="sníž. přenesená",J196,0)</f>
        <v>0</v>
      </c>
      <c r="BI196" s="238">
        <f>IF(N196="nulová",J196,0)</f>
        <v>0</v>
      </c>
      <c r="BJ196" s="18" t="s">
        <v>82</v>
      </c>
      <c r="BK196" s="238">
        <f>ROUND(I196*H196,2)</f>
        <v>0</v>
      </c>
      <c r="BL196" s="18" t="s">
        <v>196</v>
      </c>
      <c r="BM196" s="237" t="s">
        <v>1208</v>
      </c>
    </row>
    <row r="197" s="13" customFormat="1">
      <c r="A197" s="13"/>
      <c r="B197" s="239"/>
      <c r="C197" s="240"/>
      <c r="D197" s="241" t="s">
        <v>198</v>
      </c>
      <c r="E197" s="242" t="s">
        <v>1</v>
      </c>
      <c r="F197" s="243" t="s">
        <v>255</v>
      </c>
      <c r="G197" s="240"/>
      <c r="H197" s="244">
        <v>5</v>
      </c>
      <c r="I197" s="245"/>
      <c r="J197" s="240"/>
      <c r="K197" s="240"/>
      <c r="L197" s="246"/>
      <c r="M197" s="247"/>
      <c r="N197" s="248"/>
      <c r="O197" s="248"/>
      <c r="P197" s="248"/>
      <c r="Q197" s="248"/>
      <c r="R197" s="248"/>
      <c r="S197" s="248"/>
      <c r="T197" s="249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0" t="s">
        <v>198</v>
      </c>
      <c r="AU197" s="250" t="s">
        <v>84</v>
      </c>
      <c r="AV197" s="13" t="s">
        <v>84</v>
      </c>
      <c r="AW197" s="13" t="s">
        <v>32</v>
      </c>
      <c r="AX197" s="13" t="s">
        <v>82</v>
      </c>
      <c r="AY197" s="250" t="s">
        <v>189</v>
      </c>
    </row>
    <row r="198" s="2" customFormat="1" ht="24.15" customHeight="1">
      <c r="A198" s="39"/>
      <c r="B198" s="40"/>
      <c r="C198" s="227" t="s">
        <v>1209</v>
      </c>
      <c r="D198" s="227" t="s">
        <v>191</v>
      </c>
      <c r="E198" s="228" t="s">
        <v>1210</v>
      </c>
      <c r="F198" s="229" t="s">
        <v>1211</v>
      </c>
      <c r="G198" s="230" t="s">
        <v>252</v>
      </c>
      <c r="H198" s="231">
        <v>2</v>
      </c>
      <c r="I198" s="232"/>
      <c r="J198" s="231">
        <f>ROUND(I198*H198,2)</f>
        <v>0</v>
      </c>
      <c r="K198" s="229" t="s">
        <v>195</v>
      </c>
      <c r="L198" s="45"/>
      <c r="M198" s="233" t="s">
        <v>1</v>
      </c>
      <c r="N198" s="234" t="s">
        <v>40</v>
      </c>
      <c r="O198" s="92"/>
      <c r="P198" s="235">
        <f>O198*H198</f>
        <v>0</v>
      </c>
      <c r="Q198" s="235">
        <v>0</v>
      </c>
      <c r="R198" s="235">
        <f>Q198*H198</f>
        <v>0</v>
      </c>
      <c r="S198" s="235">
        <v>0</v>
      </c>
      <c r="T198" s="236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7" t="s">
        <v>196</v>
      </c>
      <c r="AT198" s="237" t="s">
        <v>191</v>
      </c>
      <c r="AU198" s="237" t="s">
        <v>84</v>
      </c>
      <c r="AY198" s="18" t="s">
        <v>189</v>
      </c>
      <c r="BE198" s="238">
        <f>IF(N198="základní",J198,0)</f>
        <v>0</v>
      </c>
      <c r="BF198" s="238">
        <f>IF(N198="snížená",J198,0)</f>
        <v>0</v>
      </c>
      <c r="BG198" s="238">
        <f>IF(N198="zákl. přenesená",J198,0)</f>
        <v>0</v>
      </c>
      <c r="BH198" s="238">
        <f>IF(N198="sníž. přenesená",J198,0)</f>
        <v>0</v>
      </c>
      <c r="BI198" s="238">
        <f>IF(N198="nulová",J198,0)</f>
        <v>0</v>
      </c>
      <c r="BJ198" s="18" t="s">
        <v>82</v>
      </c>
      <c r="BK198" s="238">
        <f>ROUND(I198*H198,2)</f>
        <v>0</v>
      </c>
      <c r="BL198" s="18" t="s">
        <v>196</v>
      </c>
      <c r="BM198" s="237" t="s">
        <v>1212</v>
      </c>
    </row>
    <row r="199" s="14" customFormat="1">
      <c r="A199" s="14"/>
      <c r="B199" s="251"/>
      <c r="C199" s="252"/>
      <c r="D199" s="241" t="s">
        <v>198</v>
      </c>
      <c r="E199" s="253" t="s">
        <v>1</v>
      </c>
      <c r="F199" s="254" t="s">
        <v>1213</v>
      </c>
      <c r="G199" s="252"/>
      <c r="H199" s="253" t="s">
        <v>1</v>
      </c>
      <c r="I199" s="255"/>
      <c r="J199" s="252"/>
      <c r="K199" s="252"/>
      <c r="L199" s="256"/>
      <c r="M199" s="257"/>
      <c r="N199" s="258"/>
      <c r="O199" s="258"/>
      <c r="P199" s="258"/>
      <c r="Q199" s="258"/>
      <c r="R199" s="258"/>
      <c r="S199" s="258"/>
      <c r="T199" s="259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60" t="s">
        <v>198</v>
      </c>
      <c r="AU199" s="260" t="s">
        <v>84</v>
      </c>
      <c r="AV199" s="14" t="s">
        <v>82</v>
      </c>
      <c r="AW199" s="14" t="s">
        <v>32</v>
      </c>
      <c r="AX199" s="14" t="s">
        <v>75</v>
      </c>
      <c r="AY199" s="260" t="s">
        <v>189</v>
      </c>
    </row>
    <row r="200" s="13" customFormat="1">
      <c r="A200" s="13"/>
      <c r="B200" s="239"/>
      <c r="C200" s="240"/>
      <c r="D200" s="241" t="s">
        <v>198</v>
      </c>
      <c r="E200" s="242" t="s">
        <v>1</v>
      </c>
      <c r="F200" s="243" t="s">
        <v>330</v>
      </c>
      <c r="G200" s="240"/>
      <c r="H200" s="244">
        <v>2</v>
      </c>
      <c r="I200" s="245"/>
      <c r="J200" s="240"/>
      <c r="K200" s="240"/>
      <c r="L200" s="246"/>
      <c r="M200" s="247"/>
      <c r="N200" s="248"/>
      <c r="O200" s="248"/>
      <c r="P200" s="248"/>
      <c r="Q200" s="248"/>
      <c r="R200" s="248"/>
      <c r="S200" s="248"/>
      <c r="T200" s="249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0" t="s">
        <v>198</v>
      </c>
      <c r="AU200" s="250" t="s">
        <v>84</v>
      </c>
      <c r="AV200" s="13" t="s">
        <v>84</v>
      </c>
      <c r="AW200" s="13" t="s">
        <v>32</v>
      </c>
      <c r="AX200" s="13" t="s">
        <v>82</v>
      </c>
      <c r="AY200" s="250" t="s">
        <v>189</v>
      </c>
    </row>
    <row r="201" s="2" customFormat="1" ht="24.15" customHeight="1">
      <c r="A201" s="39"/>
      <c r="B201" s="40"/>
      <c r="C201" s="283" t="s">
        <v>1214</v>
      </c>
      <c r="D201" s="283" t="s">
        <v>231</v>
      </c>
      <c r="E201" s="284" t="s">
        <v>1215</v>
      </c>
      <c r="F201" s="285" t="s">
        <v>1216</v>
      </c>
      <c r="G201" s="286" t="s">
        <v>252</v>
      </c>
      <c r="H201" s="287">
        <v>2</v>
      </c>
      <c r="I201" s="288"/>
      <c r="J201" s="287">
        <f>ROUND(I201*H201,2)</f>
        <v>0</v>
      </c>
      <c r="K201" s="285" t="s">
        <v>1</v>
      </c>
      <c r="L201" s="289"/>
      <c r="M201" s="290" t="s">
        <v>1</v>
      </c>
      <c r="N201" s="291" t="s">
        <v>40</v>
      </c>
      <c r="O201" s="92"/>
      <c r="P201" s="235">
        <f>O201*H201</f>
        <v>0</v>
      </c>
      <c r="Q201" s="235">
        <v>0.0070000000000000001</v>
      </c>
      <c r="R201" s="235">
        <f>Q201*H201</f>
        <v>0.014</v>
      </c>
      <c r="S201" s="235">
        <v>0</v>
      </c>
      <c r="T201" s="236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7" t="s">
        <v>235</v>
      </c>
      <c r="AT201" s="237" t="s">
        <v>231</v>
      </c>
      <c r="AU201" s="237" t="s">
        <v>84</v>
      </c>
      <c r="AY201" s="18" t="s">
        <v>189</v>
      </c>
      <c r="BE201" s="238">
        <f>IF(N201="základní",J201,0)</f>
        <v>0</v>
      </c>
      <c r="BF201" s="238">
        <f>IF(N201="snížená",J201,0)</f>
        <v>0</v>
      </c>
      <c r="BG201" s="238">
        <f>IF(N201="zákl. přenesená",J201,0)</f>
        <v>0</v>
      </c>
      <c r="BH201" s="238">
        <f>IF(N201="sníž. přenesená",J201,0)</f>
        <v>0</v>
      </c>
      <c r="BI201" s="238">
        <f>IF(N201="nulová",J201,0)</f>
        <v>0</v>
      </c>
      <c r="BJ201" s="18" t="s">
        <v>82</v>
      </c>
      <c r="BK201" s="238">
        <f>ROUND(I201*H201,2)</f>
        <v>0</v>
      </c>
      <c r="BL201" s="18" t="s">
        <v>196</v>
      </c>
      <c r="BM201" s="237" t="s">
        <v>1217</v>
      </c>
    </row>
    <row r="202" s="13" customFormat="1">
      <c r="A202" s="13"/>
      <c r="B202" s="239"/>
      <c r="C202" s="240"/>
      <c r="D202" s="241" t="s">
        <v>198</v>
      </c>
      <c r="E202" s="242" t="s">
        <v>1</v>
      </c>
      <c r="F202" s="243" t="s">
        <v>330</v>
      </c>
      <c r="G202" s="240"/>
      <c r="H202" s="244">
        <v>2</v>
      </c>
      <c r="I202" s="245"/>
      <c r="J202" s="240"/>
      <c r="K202" s="240"/>
      <c r="L202" s="246"/>
      <c r="M202" s="247"/>
      <c r="N202" s="248"/>
      <c r="O202" s="248"/>
      <c r="P202" s="248"/>
      <c r="Q202" s="248"/>
      <c r="R202" s="248"/>
      <c r="S202" s="248"/>
      <c r="T202" s="249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0" t="s">
        <v>198</v>
      </c>
      <c r="AU202" s="250" t="s">
        <v>84</v>
      </c>
      <c r="AV202" s="13" t="s">
        <v>84</v>
      </c>
      <c r="AW202" s="13" t="s">
        <v>32</v>
      </c>
      <c r="AX202" s="13" t="s">
        <v>82</v>
      </c>
      <c r="AY202" s="250" t="s">
        <v>189</v>
      </c>
    </row>
    <row r="203" s="2" customFormat="1" ht="24.15" customHeight="1">
      <c r="A203" s="39"/>
      <c r="B203" s="40"/>
      <c r="C203" s="227" t="s">
        <v>1218</v>
      </c>
      <c r="D203" s="227" t="s">
        <v>191</v>
      </c>
      <c r="E203" s="228" t="s">
        <v>1219</v>
      </c>
      <c r="F203" s="229" t="s">
        <v>1220</v>
      </c>
      <c r="G203" s="230" t="s">
        <v>252</v>
      </c>
      <c r="H203" s="231">
        <v>2</v>
      </c>
      <c r="I203" s="232"/>
      <c r="J203" s="231">
        <f>ROUND(I203*H203,2)</f>
        <v>0</v>
      </c>
      <c r="K203" s="229" t="s">
        <v>195</v>
      </c>
      <c r="L203" s="45"/>
      <c r="M203" s="233" t="s">
        <v>1</v>
      </c>
      <c r="N203" s="234" t="s">
        <v>40</v>
      </c>
      <c r="O203" s="92"/>
      <c r="P203" s="235">
        <f>O203*H203</f>
        <v>0</v>
      </c>
      <c r="Q203" s="235">
        <v>0.00085999999999999998</v>
      </c>
      <c r="R203" s="235">
        <f>Q203*H203</f>
        <v>0.00172</v>
      </c>
      <c r="S203" s="235">
        <v>0</v>
      </c>
      <c r="T203" s="236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7" t="s">
        <v>196</v>
      </c>
      <c r="AT203" s="237" t="s">
        <v>191</v>
      </c>
      <c r="AU203" s="237" t="s">
        <v>84</v>
      </c>
      <c r="AY203" s="18" t="s">
        <v>189</v>
      </c>
      <c r="BE203" s="238">
        <f>IF(N203="základní",J203,0)</f>
        <v>0</v>
      </c>
      <c r="BF203" s="238">
        <f>IF(N203="snížená",J203,0)</f>
        <v>0</v>
      </c>
      <c r="BG203" s="238">
        <f>IF(N203="zákl. přenesená",J203,0)</f>
        <v>0</v>
      </c>
      <c r="BH203" s="238">
        <f>IF(N203="sníž. přenesená",J203,0)</f>
        <v>0</v>
      </c>
      <c r="BI203" s="238">
        <f>IF(N203="nulová",J203,0)</f>
        <v>0</v>
      </c>
      <c r="BJ203" s="18" t="s">
        <v>82</v>
      </c>
      <c r="BK203" s="238">
        <f>ROUND(I203*H203,2)</f>
        <v>0</v>
      </c>
      <c r="BL203" s="18" t="s">
        <v>196</v>
      </c>
      <c r="BM203" s="237" t="s">
        <v>1221</v>
      </c>
    </row>
    <row r="204" s="14" customFormat="1">
      <c r="A204" s="14"/>
      <c r="B204" s="251"/>
      <c r="C204" s="252"/>
      <c r="D204" s="241" t="s">
        <v>198</v>
      </c>
      <c r="E204" s="253" t="s">
        <v>1</v>
      </c>
      <c r="F204" s="254" t="s">
        <v>1153</v>
      </c>
      <c r="G204" s="252"/>
      <c r="H204" s="253" t="s">
        <v>1</v>
      </c>
      <c r="I204" s="255"/>
      <c r="J204" s="252"/>
      <c r="K204" s="252"/>
      <c r="L204" s="256"/>
      <c r="M204" s="257"/>
      <c r="N204" s="258"/>
      <c r="O204" s="258"/>
      <c r="P204" s="258"/>
      <c r="Q204" s="258"/>
      <c r="R204" s="258"/>
      <c r="S204" s="258"/>
      <c r="T204" s="259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60" t="s">
        <v>198</v>
      </c>
      <c r="AU204" s="260" t="s">
        <v>84</v>
      </c>
      <c r="AV204" s="14" t="s">
        <v>82</v>
      </c>
      <c r="AW204" s="14" t="s">
        <v>32</v>
      </c>
      <c r="AX204" s="14" t="s">
        <v>75</v>
      </c>
      <c r="AY204" s="260" t="s">
        <v>189</v>
      </c>
    </row>
    <row r="205" s="13" customFormat="1">
      <c r="A205" s="13"/>
      <c r="B205" s="239"/>
      <c r="C205" s="240"/>
      <c r="D205" s="241" t="s">
        <v>198</v>
      </c>
      <c r="E205" s="242" t="s">
        <v>1</v>
      </c>
      <c r="F205" s="243" t="s">
        <v>330</v>
      </c>
      <c r="G205" s="240"/>
      <c r="H205" s="244">
        <v>2</v>
      </c>
      <c r="I205" s="245"/>
      <c r="J205" s="240"/>
      <c r="K205" s="240"/>
      <c r="L205" s="246"/>
      <c r="M205" s="247"/>
      <c r="N205" s="248"/>
      <c r="O205" s="248"/>
      <c r="P205" s="248"/>
      <c r="Q205" s="248"/>
      <c r="R205" s="248"/>
      <c r="S205" s="248"/>
      <c r="T205" s="249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0" t="s">
        <v>198</v>
      </c>
      <c r="AU205" s="250" t="s">
        <v>84</v>
      </c>
      <c r="AV205" s="13" t="s">
        <v>84</v>
      </c>
      <c r="AW205" s="13" t="s">
        <v>32</v>
      </c>
      <c r="AX205" s="13" t="s">
        <v>82</v>
      </c>
      <c r="AY205" s="250" t="s">
        <v>189</v>
      </c>
    </row>
    <row r="206" s="2" customFormat="1" ht="24.15" customHeight="1">
      <c r="A206" s="39"/>
      <c r="B206" s="40"/>
      <c r="C206" s="283" t="s">
        <v>1222</v>
      </c>
      <c r="D206" s="283" t="s">
        <v>231</v>
      </c>
      <c r="E206" s="284" t="s">
        <v>1223</v>
      </c>
      <c r="F206" s="285" t="s">
        <v>1224</v>
      </c>
      <c r="G206" s="286" t="s">
        <v>252</v>
      </c>
      <c r="H206" s="287">
        <v>2</v>
      </c>
      <c r="I206" s="288"/>
      <c r="J206" s="287">
        <f>ROUND(I206*H206,2)</f>
        <v>0</v>
      </c>
      <c r="K206" s="285" t="s">
        <v>1</v>
      </c>
      <c r="L206" s="289"/>
      <c r="M206" s="290" t="s">
        <v>1</v>
      </c>
      <c r="N206" s="291" t="s">
        <v>40</v>
      </c>
      <c r="O206" s="92"/>
      <c r="P206" s="235">
        <f>O206*H206</f>
        <v>0</v>
      </c>
      <c r="Q206" s="235">
        <v>0.01847</v>
      </c>
      <c r="R206" s="235">
        <f>Q206*H206</f>
        <v>0.036940000000000001</v>
      </c>
      <c r="S206" s="235">
        <v>0</v>
      </c>
      <c r="T206" s="236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7" t="s">
        <v>235</v>
      </c>
      <c r="AT206" s="237" t="s">
        <v>231</v>
      </c>
      <c r="AU206" s="237" t="s">
        <v>84</v>
      </c>
      <c r="AY206" s="18" t="s">
        <v>189</v>
      </c>
      <c r="BE206" s="238">
        <f>IF(N206="základní",J206,0)</f>
        <v>0</v>
      </c>
      <c r="BF206" s="238">
        <f>IF(N206="snížená",J206,0)</f>
        <v>0</v>
      </c>
      <c r="BG206" s="238">
        <f>IF(N206="zákl. přenesená",J206,0)</f>
        <v>0</v>
      </c>
      <c r="BH206" s="238">
        <f>IF(N206="sníž. přenesená",J206,0)</f>
        <v>0</v>
      </c>
      <c r="BI206" s="238">
        <f>IF(N206="nulová",J206,0)</f>
        <v>0</v>
      </c>
      <c r="BJ206" s="18" t="s">
        <v>82</v>
      </c>
      <c r="BK206" s="238">
        <f>ROUND(I206*H206,2)</f>
        <v>0</v>
      </c>
      <c r="BL206" s="18" t="s">
        <v>196</v>
      </c>
      <c r="BM206" s="237" t="s">
        <v>1225</v>
      </c>
    </row>
    <row r="207" s="13" customFormat="1">
      <c r="A207" s="13"/>
      <c r="B207" s="239"/>
      <c r="C207" s="240"/>
      <c r="D207" s="241" t="s">
        <v>198</v>
      </c>
      <c r="E207" s="242" t="s">
        <v>1</v>
      </c>
      <c r="F207" s="243" t="s">
        <v>330</v>
      </c>
      <c r="G207" s="240"/>
      <c r="H207" s="244">
        <v>2</v>
      </c>
      <c r="I207" s="245"/>
      <c r="J207" s="240"/>
      <c r="K207" s="240"/>
      <c r="L207" s="246"/>
      <c r="M207" s="247"/>
      <c r="N207" s="248"/>
      <c r="O207" s="248"/>
      <c r="P207" s="248"/>
      <c r="Q207" s="248"/>
      <c r="R207" s="248"/>
      <c r="S207" s="248"/>
      <c r="T207" s="249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0" t="s">
        <v>198</v>
      </c>
      <c r="AU207" s="250" t="s">
        <v>84</v>
      </c>
      <c r="AV207" s="13" t="s">
        <v>84</v>
      </c>
      <c r="AW207" s="13" t="s">
        <v>32</v>
      </c>
      <c r="AX207" s="13" t="s">
        <v>82</v>
      </c>
      <c r="AY207" s="250" t="s">
        <v>189</v>
      </c>
    </row>
    <row r="208" s="2" customFormat="1" ht="24.15" customHeight="1">
      <c r="A208" s="39"/>
      <c r="B208" s="40"/>
      <c r="C208" s="283" t="s">
        <v>1226</v>
      </c>
      <c r="D208" s="283" t="s">
        <v>231</v>
      </c>
      <c r="E208" s="284" t="s">
        <v>1227</v>
      </c>
      <c r="F208" s="285" t="s">
        <v>1228</v>
      </c>
      <c r="G208" s="286" t="s">
        <v>252</v>
      </c>
      <c r="H208" s="287">
        <v>2</v>
      </c>
      <c r="I208" s="288"/>
      <c r="J208" s="287">
        <f>ROUND(I208*H208,2)</f>
        <v>0</v>
      </c>
      <c r="K208" s="285" t="s">
        <v>1</v>
      </c>
      <c r="L208" s="289"/>
      <c r="M208" s="290" t="s">
        <v>1</v>
      </c>
      <c r="N208" s="291" t="s">
        <v>40</v>
      </c>
      <c r="O208" s="92"/>
      <c r="P208" s="235">
        <f>O208*H208</f>
        <v>0</v>
      </c>
      <c r="Q208" s="235">
        <v>0.0070000000000000001</v>
      </c>
      <c r="R208" s="235">
        <f>Q208*H208</f>
        <v>0.014</v>
      </c>
      <c r="S208" s="235">
        <v>0</v>
      </c>
      <c r="T208" s="236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7" t="s">
        <v>235</v>
      </c>
      <c r="AT208" s="237" t="s">
        <v>231</v>
      </c>
      <c r="AU208" s="237" t="s">
        <v>84</v>
      </c>
      <c r="AY208" s="18" t="s">
        <v>189</v>
      </c>
      <c r="BE208" s="238">
        <f>IF(N208="základní",J208,0)</f>
        <v>0</v>
      </c>
      <c r="BF208" s="238">
        <f>IF(N208="snížená",J208,0)</f>
        <v>0</v>
      </c>
      <c r="BG208" s="238">
        <f>IF(N208="zákl. přenesená",J208,0)</f>
        <v>0</v>
      </c>
      <c r="BH208" s="238">
        <f>IF(N208="sníž. přenesená",J208,0)</f>
        <v>0</v>
      </c>
      <c r="BI208" s="238">
        <f>IF(N208="nulová",J208,0)</f>
        <v>0</v>
      </c>
      <c r="BJ208" s="18" t="s">
        <v>82</v>
      </c>
      <c r="BK208" s="238">
        <f>ROUND(I208*H208,2)</f>
        <v>0</v>
      </c>
      <c r="BL208" s="18" t="s">
        <v>196</v>
      </c>
      <c r="BM208" s="237" t="s">
        <v>1229</v>
      </c>
    </row>
    <row r="209" s="13" customFormat="1">
      <c r="A209" s="13"/>
      <c r="B209" s="239"/>
      <c r="C209" s="240"/>
      <c r="D209" s="241" t="s">
        <v>198</v>
      </c>
      <c r="E209" s="242" t="s">
        <v>1</v>
      </c>
      <c r="F209" s="243" t="s">
        <v>330</v>
      </c>
      <c r="G209" s="240"/>
      <c r="H209" s="244">
        <v>2</v>
      </c>
      <c r="I209" s="245"/>
      <c r="J209" s="240"/>
      <c r="K209" s="240"/>
      <c r="L209" s="246"/>
      <c r="M209" s="247"/>
      <c r="N209" s="248"/>
      <c r="O209" s="248"/>
      <c r="P209" s="248"/>
      <c r="Q209" s="248"/>
      <c r="R209" s="248"/>
      <c r="S209" s="248"/>
      <c r="T209" s="249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0" t="s">
        <v>198</v>
      </c>
      <c r="AU209" s="250" t="s">
        <v>84</v>
      </c>
      <c r="AV209" s="13" t="s">
        <v>84</v>
      </c>
      <c r="AW209" s="13" t="s">
        <v>32</v>
      </c>
      <c r="AX209" s="13" t="s">
        <v>82</v>
      </c>
      <c r="AY209" s="250" t="s">
        <v>189</v>
      </c>
    </row>
    <row r="210" s="2" customFormat="1" ht="16.5" customHeight="1">
      <c r="A210" s="39"/>
      <c r="B210" s="40"/>
      <c r="C210" s="227" t="s">
        <v>1230</v>
      </c>
      <c r="D210" s="227" t="s">
        <v>191</v>
      </c>
      <c r="E210" s="228" t="s">
        <v>1231</v>
      </c>
      <c r="F210" s="229" t="s">
        <v>1232</v>
      </c>
      <c r="G210" s="230" t="s">
        <v>252</v>
      </c>
      <c r="H210" s="231">
        <v>2</v>
      </c>
      <c r="I210" s="232"/>
      <c r="J210" s="231">
        <f>ROUND(I210*H210,2)</f>
        <v>0</v>
      </c>
      <c r="K210" s="229" t="s">
        <v>195</v>
      </c>
      <c r="L210" s="45"/>
      <c r="M210" s="233" t="s">
        <v>1</v>
      </c>
      <c r="N210" s="234" t="s">
        <v>40</v>
      </c>
      <c r="O210" s="92"/>
      <c r="P210" s="235">
        <f>O210*H210</f>
        <v>0</v>
      </c>
      <c r="Q210" s="235">
        <v>0.12303</v>
      </c>
      <c r="R210" s="235">
        <f>Q210*H210</f>
        <v>0.24606</v>
      </c>
      <c r="S210" s="235">
        <v>0</v>
      </c>
      <c r="T210" s="236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7" t="s">
        <v>196</v>
      </c>
      <c r="AT210" s="237" t="s">
        <v>191</v>
      </c>
      <c r="AU210" s="237" t="s">
        <v>84</v>
      </c>
      <c r="AY210" s="18" t="s">
        <v>189</v>
      </c>
      <c r="BE210" s="238">
        <f>IF(N210="základní",J210,0)</f>
        <v>0</v>
      </c>
      <c r="BF210" s="238">
        <f>IF(N210="snížená",J210,0)</f>
        <v>0</v>
      </c>
      <c r="BG210" s="238">
        <f>IF(N210="zákl. přenesená",J210,0)</f>
        <v>0</v>
      </c>
      <c r="BH210" s="238">
        <f>IF(N210="sníž. přenesená",J210,0)</f>
        <v>0</v>
      </c>
      <c r="BI210" s="238">
        <f>IF(N210="nulová",J210,0)</f>
        <v>0</v>
      </c>
      <c r="BJ210" s="18" t="s">
        <v>82</v>
      </c>
      <c r="BK210" s="238">
        <f>ROUND(I210*H210,2)</f>
        <v>0</v>
      </c>
      <c r="BL210" s="18" t="s">
        <v>196</v>
      </c>
      <c r="BM210" s="237" t="s">
        <v>1233</v>
      </c>
    </row>
    <row r="211" s="14" customFormat="1">
      <c r="A211" s="14"/>
      <c r="B211" s="251"/>
      <c r="C211" s="252"/>
      <c r="D211" s="241" t="s">
        <v>198</v>
      </c>
      <c r="E211" s="253" t="s">
        <v>1</v>
      </c>
      <c r="F211" s="254" t="s">
        <v>1234</v>
      </c>
      <c r="G211" s="252"/>
      <c r="H211" s="253" t="s">
        <v>1</v>
      </c>
      <c r="I211" s="255"/>
      <c r="J211" s="252"/>
      <c r="K211" s="252"/>
      <c r="L211" s="256"/>
      <c r="M211" s="257"/>
      <c r="N211" s="258"/>
      <c r="O211" s="258"/>
      <c r="P211" s="258"/>
      <c r="Q211" s="258"/>
      <c r="R211" s="258"/>
      <c r="S211" s="258"/>
      <c r="T211" s="259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60" t="s">
        <v>198</v>
      </c>
      <c r="AU211" s="260" t="s">
        <v>84</v>
      </c>
      <c r="AV211" s="14" t="s">
        <v>82</v>
      </c>
      <c r="AW211" s="14" t="s">
        <v>32</v>
      </c>
      <c r="AX211" s="14" t="s">
        <v>75</v>
      </c>
      <c r="AY211" s="260" t="s">
        <v>189</v>
      </c>
    </row>
    <row r="212" s="13" customFormat="1">
      <c r="A212" s="13"/>
      <c r="B212" s="239"/>
      <c r="C212" s="240"/>
      <c r="D212" s="241" t="s">
        <v>198</v>
      </c>
      <c r="E212" s="242" t="s">
        <v>1</v>
      </c>
      <c r="F212" s="243" t="s">
        <v>1235</v>
      </c>
      <c r="G212" s="240"/>
      <c r="H212" s="244">
        <v>2</v>
      </c>
      <c r="I212" s="245"/>
      <c r="J212" s="240"/>
      <c r="K212" s="240"/>
      <c r="L212" s="246"/>
      <c r="M212" s="247"/>
      <c r="N212" s="248"/>
      <c r="O212" s="248"/>
      <c r="P212" s="248"/>
      <c r="Q212" s="248"/>
      <c r="R212" s="248"/>
      <c r="S212" s="248"/>
      <c r="T212" s="249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0" t="s">
        <v>198</v>
      </c>
      <c r="AU212" s="250" t="s">
        <v>84</v>
      </c>
      <c r="AV212" s="13" t="s">
        <v>84</v>
      </c>
      <c r="AW212" s="13" t="s">
        <v>32</v>
      </c>
      <c r="AX212" s="13" t="s">
        <v>82</v>
      </c>
      <c r="AY212" s="250" t="s">
        <v>189</v>
      </c>
    </row>
    <row r="213" s="2" customFormat="1" ht="24.15" customHeight="1">
      <c r="A213" s="39"/>
      <c r="B213" s="40"/>
      <c r="C213" s="283" t="s">
        <v>1236</v>
      </c>
      <c r="D213" s="283" t="s">
        <v>231</v>
      </c>
      <c r="E213" s="284" t="s">
        <v>1237</v>
      </c>
      <c r="F213" s="285" t="s">
        <v>1238</v>
      </c>
      <c r="G213" s="286" t="s">
        <v>252</v>
      </c>
      <c r="H213" s="287">
        <v>2</v>
      </c>
      <c r="I213" s="288"/>
      <c r="J213" s="287">
        <f>ROUND(I213*H213,2)</f>
        <v>0</v>
      </c>
      <c r="K213" s="285" t="s">
        <v>1</v>
      </c>
      <c r="L213" s="289"/>
      <c r="M213" s="290" t="s">
        <v>1</v>
      </c>
      <c r="N213" s="291" t="s">
        <v>40</v>
      </c>
      <c r="O213" s="92"/>
      <c r="P213" s="235">
        <f>O213*H213</f>
        <v>0</v>
      </c>
      <c r="Q213" s="235">
        <v>0.0030000000000000001</v>
      </c>
      <c r="R213" s="235">
        <f>Q213*H213</f>
        <v>0.0060000000000000001</v>
      </c>
      <c r="S213" s="235">
        <v>0</v>
      </c>
      <c r="T213" s="236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7" t="s">
        <v>235</v>
      </c>
      <c r="AT213" s="237" t="s">
        <v>231</v>
      </c>
      <c r="AU213" s="237" t="s">
        <v>84</v>
      </c>
      <c r="AY213" s="18" t="s">
        <v>189</v>
      </c>
      <c r="BE213" s="238">
        <f>IF(N213="základní",J213,0)</f>
        <v>0</v>
      </c>
      <c r="BF213" s="238">
        <f>IF(N213="snížená",J213,0)</f>
        <v>0</v>
      </c>
      <c r="BG213" s="238">
        <f>IF(N213="zákl. přenesená",J213,0)</f>
        <v>0</v>
      </c>
      <c r="BH213" s="238">
        <f>IF(N213="sníž. přenesená",J213,0)</f>
        <v>0</v>
      </c>
      <c r="BI213" s="238">
        <f>IF(N213="nulová",J213,0)</f>
        <v>0</v>
      </c>
      <c r="BJ213" s="18" t="s">
        <v>82</v>
      </c>
      <c r="BK213" s="238">
        <f>ROUND(I213*H213,2)</f>
        <v>0</v>
      </c>
      <c r="BL213" s="18" t="s">
        <v>196</v>
      </c>
      <c r="BM213" s="237" t="s">
        <v>1239</v>
      </c>
    </row>
    <row r="214" s="13" customFormat="1">
      <c r="A214" s="13"/>
      <c r="B214" s="239"/>
      <c r="C214" s="240"/>
      <c r="D214" s="241" t="s">
        <v>198</v>
      </c>
      <c r="E214" s="242" t="s">
        <v>1</v>
      </c>
      <c r="F214" s="243" t="s">
        <v>330</v>
      </c>
      <c r="G214" s="240"/>
      <c r="H214" s="244">
        <v>2</v>
      </c>
      <c r="I214" s="245"/>
      <c r="J214" s="240"/>
      <c r="K214" s="240"/>
      <c r="L214" s="246"/>
      <c r="M214" s="247"/>
      <c r="N214" s="248"/>
      <c r="O214" s="248"/>
      <c r="P214" s="248"/>
      <c r="Q214" s="248"/>
      <c r="R214" s="248"/>
      <c r="S214" s="248"/>
      <c r="T214" s="249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0" t="s">
        <v>198</v>
      </c>
      <c r="AU214" s="250" t="s">
        <v>84</v>
      </c>
      <c r="AV214" s="13" t="s">
        <v>84</v>
      </c>
      <c r="AW214" s="13" t="s">
        <v>32</v>
      </c>
      <c r="AX214" s="13" t="s">
        <v>82</v>
      </c>
      <c r="AY214" s="250" t="s">
        <v>189</v>
      </c>
    </row>
    <row r="215" s="2" customFormat="1" ht="24.15" customHeight="1">
      <c r="A215" s="39"/>
      <c r="B215" s="40"/>
      <c r="C215" s="283" t="s">
        <v>1240</v>
      </c>
      <c r="D215" s="283" t="s">
        <v>231</v>
      </c>
      <c r="E215" s="284" t="s">
        <v>1241</v>
      </c>
      <c r="F215" s="285" t="s">
        <v>1242</v>
      </c>
      <c r="G215" s="286" t="s">
        <v>252</v>
      </c>
      <c r="H215" s="287">
        <v>2</v>
      </c>
      <c r="I215" s="288"/>
      <c r="J215" s="287">
        <f>ROUND(I215*H215,2)</f>
        <v>0</v>
      </c>
      <c r="K215" s="285" t="s">
        <v>1</v>
      </c>
      <c r="L215" s="289"/>
      <c r="M215" s="290" t="s">
        <v>1</v>
      </c>
      <c r="N215" s="291" t="s">
        <v>40</v>
      </c>
      <c r="O215" s="92"/>
      <c r="P215" s="235">
        <f>O215*H215</f>
        <v>0</v>
      </c>
      <c r="Q215" s="235">
        <v>0.00064999999999999997</v>
      </c>
      <c r="R215" s="235">
        <f>Q215*H215</f>
        <v>0.0012999999999999999</v>
      </c>
      <c r="S215" s="235">
        <v>0</v>
      </c>
      <c r="T215" s="236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7" t="s">
        <v>235</v>
      </c>
      <c r="AT215" s="237" t="s">
        <v>231</v>
      </c>
      <c r="AU215" s="237" t="s">
        <v>84</v>
      </c>
      <c r="AY215" s="18" t="s">
        <v>189</v>
      </c>
      <c r="BE215" s="238">
        <f>IF(N215="základní",J215,0)</f>
        <v>0</v>
      </c>
      <c r="BF215" s="238">
        <f>IF(N215="snížená",J215,0)</f>
        <v>0</v>
      </c>
      <c r="BG215" s="238">
        <f>IF(N215="zákl. přenesená",J215,0)</f>
        <v>0</v>
      </c>
      <c r="BH215" s="238">
        <f>IF(N215="sníž. přenesená",J215,0)</f>
        <v>0</v>
      </c>
      <c r="BI215" s="238">
        <f>IF(N215="nulová",J215,0)</f>
        <v>0</v>
      </c>
      <c r="BJ215" s="18" t="s">
        <v>82</v>
      </c>
      <c r="BK215" s="238">
        <f>ROUND(I215*H215,2)</f>
        <v>0</v>
      </c>
      <c r="BL215" s="18" t="s">
        <v>196</v>
      </c>
      <c r="BM215" s="237" t="s">
        <v>1243</v>
      </c>
    </row>
    <row r="216" s="13" customFormat="1">
      <c r="A216" s="13"/>
      <c r="B216" s="239"/>
      <c r="C216" s="240"/>
      <c r="D216" s="241" t="s">
        <v>198</v>
      </c>
      <c r="E216" s="242" t="s">
        <v>1</v>
      </c>
      <c r="F216" s="243" t="s">
        <v>330</v>
      </c>
      <c r="G216" s="240"/>
      <c r="H216" s="244">
        <v>2</v>
      </c>
      <c r="I216" s="245"/>
      <c r="J216" s="240"/>
      <c r="K216" s="240"/>
      <c r="L216" s="246"/>
      <c r="M216" s="247"/>
      <c r="N216" s="248"/>
      <c r="O216" s="248"/>
      <c r="P216" s="248"/>
      <c r="Q216" s="248"/>
      <c r="R216" s="248"/>
      <c r="S216" s="248"/>
      <c r="T216" s="249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0" t="s">
        <v>198</v>
      </c>
      <c r="AU216" s="250" t="s">
        <v>84</v>
      </c>
      <c r="AV216" s="13" t="s">
        <v>84</v>
      </c>
      <c r="AW216" s="13" t="s">
        <v>32</v>
      </c>
      <c r="AX216" s="13" t="s">
        <v>82</v>
      </c>
      <c r="AY216" s="250" t="s">
        <v>189</v>
      </c>
    </row>
    <row r="217" s="2" customFormat="1" ht="16.5" customHeight="1">
      <c r="A217" s="39"/>
      <c r="B217" s="40"/>
      <c r="C217" s="227" t="s">
        <v>1244</v>
      </c>
      <c r="D217" s="227" t="s">
        <v>191</v>
      </c>
      <c r="E217" s="228" t="s">
        <v>1245</v>
      </c>
      <c r="F217" s="229" t="s">
        <v>1246</v>
      </c>
      <c r="G217" s="230" t="s">
        <v>252</v>
      </c>
      <c r="H217" s="231">
        <v>2</v>
      </c>
      <c r="I217" s="232"/>
      <c r="J217" s="231">
        <f>ROUND(I217*H217,2)</f>
        <v>0</v>
      </c>
      <c r="K217" s="229" t="s">
        <v>195</v>
      </c>
      <c r="L217" s="45"/>
      <c r="M217" s="233" t="s">
        <v>1</v>
      </c>
      <c r="N217" s="234" t="s">
        <v>40</v>
      </c>
      <c r="O217" s="92"/>
      <c r="P217" s="235">
        <f>O217*H217</f>
        <v>0</v>
      </c>
      <c r="Q217" s="235">
        <v>0.00034000000000000002</v>
      </c>
      <c r="R217" s="235">
        <f>Q217*H217</f>
        <v>0.00068000000000000005</v>
      </c>
      <c r="S217" s="235">
        <v>0</v>
      </c>
      <c r="T217" s="236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7" t="s">
        <v>196</v>
      </c>
      <c r="AT217" s="237" t="s">
        <v>191</v>
      </c>
      <c r="AU217" s="237" t="s">
        <v>84</v>
      </c>
      <c r="AY217" s="18" t="s">
        <v>189</v>
      </c>
      <c r="BE217" s="238">
        <f>IF(N217="základní",J217,0)</f>
        <v>0</v>
      </c>
      <c r="BF217" s="238">
        <f>IF(N217="snížená",J217,0)</f>
        <v>0</v>
      </c>
      <c r="BG217" s="238">
        <f>IF(N217="zákl. přenesená",J217,0)</f>
        <v>0</v>
      </c>
      <c r="BH217" s="238">
        <f>IF(N217="sníž. přenesená",J217,0)</f>
        <v>0</v>
      </c>
      <c r="BI217" s="238">
        <f>IF(N217="nulová",J217,0)</f>
        <v>0</v>
      </c>
      <c r="BJ217" s="18" t="s">
        <v>82</v>
      </c>
      <c r="BK217" s="238">
        <f>ROUND(I217*H217,2)</f>
        <v>0</v>
      </c>
      <c r="BL217" s="18" t="s">
        <v>196</v>
      </c>
      <c r="BM217" s="237" t="s">
        <v>1247</v>
      </c>
    </row>
    <row r="218" s="14" customFormat="1">
      <c r="A218" s="14"/>
      <c r="B218" s="251"/>
      <c r="C218" s="252"/>
      <c r="D218" s="241" t="s">
        <v>198</v>
      </c>
      <c r="E218" s="253" t="s">
        <v>1</v>
      </c>
      <c r="F218" s="254" t="s">
        <v>1153</v>
      </c>
      <c r="G218" s="252"/>
      <c r="H218" s="253" t="s">
        <v>1</v>
      </c>
      <c r="I218" s="255"/>
      <c r="J218" s="252"/>
      <c r="K218" s="252"/>
      <c r="L218" s="256"/>
      <c r="M218" s="257"/>
      <c r="N218" s="258"/>
      <c r="O218" s="258"/>
      <c r="P218" s="258"/>
      <c r="Q218" s="258"/>
      <c r="R218" s="258"/>
      <c r="S218" s="258"/>
      <c r="T218" s="259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60" t="s">
        <v>198</v>
      </c>
      <c r="AU218" s="260" t="s">
        <v>84</v>
      </c>
      <c r="AV218" s="14" t="s">
        <v>82</v>
      </c>
      <c r="AW218" s="14" t="s">
        <v>32</v>
      </c>
      <c r="AX218" s="14" t="s">
        <v>75</v>
      </c>
      <c r="AY218" s="260" t="s">
        <v>189</v>
      </c>
    </row>
    <row r="219" s="13" customFormat="1">
      <c r="A219" s="13"/>
      <c r="B219" s="239"/>
      <c r="C219" s="240"/>
      <c r="D219" s="241" t="s">
        <v>198</v>
      </c>
      <c r="E219" s="242" t="s">
        <v>1</v>
      </c>
      <c r="F219" s="243" t="s">
        <v>330</v>
      </c>
      <c r="G219" s="240"/>
      <c r="H219" s="244">
        <v>2</v>
      </c>
      <c r="I219" s="245"/>
      <c r="J219" s="240"/>
      <c r="K219" s="240"/>
      <c r="L219" s="246"/>
      <c r="M219" s="247"/>
      <c r="N219" s="248"/>
      <c r="O219" s="248"/>
      <c r="P219" s="248"/>
      <c r="Q219" s="248"/>
      <c r="R219" s="248"/>
      <c r="S219" s="248"/>
      <c r="T219" s="249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0" t="s">
        <v>198</v>
      </c>
      <c r="AU219" s="250" t="s">
        <v>84</v>
      </c>
      <c r="AV219" s="13" t="s">
        <v>84</v>
      </c>
      <c r="AW219" s="13" t="s">
        <v>32</v>
      </c>
      <c r="AX219" s="13" t="s">
        <v>82</v>
      </c>
      <c r="AY219" s="250" t="s">
        <v>189</v>
      </c>
    </row>
    <row r="220" s="2" customFormat="1" ht="24.15" customHeight="1">
      <c r="A220" s="39"/>
      <c r="B220" s="40"/>
      <c r="C220" s="283" t="s">
        <v>1248</v>
      </c>
      <c r="D220" s="283" t="s">
        <v>231</v>
      </c>
      <c r="E220" s="284" t="s">
        <v>1249</v>
      </c>
      <c r="F220" s="285" t="s">
        <v>1250</v>
      </c>
      <c r="G220" s="286" t="s">
        <v>252</v>
      </c>
      <c r="H220" s="287">
        <v>2</v>
      </c>
      <c r="I220" s="288"/>
      <c r="J220" s="287">
        <f>ROUND(I220*H220,2)</f>
        <v>0</v>
      </c>
      <c r="K220" s="285" t="s">
        <v>1</v>
      </c>
      <c r="L220" s="289"/>
      <c r="M220" s="290" t="s">
        <v>1</v>
      </c>
      <c r="N220" s="291" t="s">
        <v>40</v>
      </c>
      <c r="O220" s="92"/>
      <c r="P220" s="235">
        <f>O220*H220</f>
        <v>0</v>
      </c>
      <c r="Q220" s="235">
        <v>0.037999999999999999</v>
      </c>
      <c r="R220" s="235">
        <f>Q220*H220</f>
        <v>0.075999999999999998</v>
      </c>
      <c r="S220" s="235">
        <v>0</v>
      </c>
      <c r="T220" s="236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7" t="s">
        <v>235</v>
      </c>
      <c r="AT220" s="237" t="s">
        <v>231</v>
      </c>
      <c r="AU220" s="237" t="s">
        <v>84</v>
      </c>
      <c r="AY220" s="18" t="s">
        <v>189</v>
      </c>
      <c r="BE220" s="238">
        <f>IF(N220="základní",J220,0)</f>
        <v>0</v>
      </c>
      <c r="BF220" s="238">
        <f>IF(N220="snížená",J220,0)</f>
        <v>0</v>
      </c>
      <c r="BG220" s="238">
        <f>IF(N220="zákl. přenesená",J220,0)</f>
        <v>0</v>
      </c>
      <c r="BH220" s="238">
        <f>IF(N220="sníž. přenesená",J220,0)</f>
        <v>0</v>
      </c>
      <c r="BI220" s="238">
        <f>IF(N220="nulová",J220,0)</f>
        <v>0</v>
      </c>
      <c r="BJ220" s="18" t="s">
        <v>82</v>
      </c>
      <c r="BK220" s="238">
        <f>ROUND(I220*H220,2)</f>
        <v>0</v>
      </c>
      <c r="BL220" s="18" t="s">
        <v>196</v>
      </c>
      <c r="BM220" s="237" t="s">
        <v>1251</v>
      </c>
    </row>
    <row r="221" s="13" customFormat="1">
      <c r="A221" s="13"/>
      <c r="B221" s="239"/>
      <c r="C221" s="240"/>
      <c r="D221" s="241" t="s">
        <v>198</v>
      </c>
      <c r="E221" s="242" t="s">
        <v>1</v>
      </c>
      <c r="F221" s="243" t="s">
        <v>330</v>
      </c>
      <c r="G221" s="240"/>
      <c r="H221" s="244">
        <v>2</v>
      </c>
      <c r="I221" s="245"/>
      <c r="J221" s="240"/>
      <c r="K221" s="240"/>
      <c r="L221" s="246"/>
      <c r="M221" s="247"/>
      <c r="N221" s="248"/>
      <c r="O221" s="248"/>
      <c r="P221" s="248"/>
      <c r="Q221" s="248"/>
      <c r="R221" s="248"/>
      <c r="S221" s="248"/>
      <c r="T221" s="249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0" t="s">
        <v>198</v>
      </c>
      <c r="AU221" s="250" t="s">
        <v>84</v>
      </c>
      <c r="AV221" s="13" t="s">
        <v>84</v>
      </c>
      <c r="AW221" s="13" t="s">
        <v>32</v>
      </c>
      <c r="AX221" s="13" t="s">
        <v>82</v>
      </c>
      <c r="AY221" s="250" t="s">
        <v>189</v>
      </c>
    </row>
    <row r="222" s="2" customFormat="1" ht="16.5" customHeight="1">
      <c r="A222" s="39"/>
      <c r="B222" s="40"/>
      <c r="C222" s="227" t="s">
        <v>1252</v>
      </c>
      <c r="D222" s="227" t="s">
        <v>191</v>
      </c>
      <c r="E222" s="228" t="s">
        <v>1253</v>
      </c>
      <c r="F222" s="229" t="s">
        <v>1254</v>
      </c>
      <c r="G222" s="230" t="s">
        <v>252</v>
      </c>
      <c r="H222" s="231">
        <v>2</v>
      </c>
      <c r="I222" s="232"/>
      <c r="J222" s="231">
        <f>ROUND(I222*H222,2)</f>
        <v>0</v>
      </c>
      <c r="K222" s="229" t="s">
        <v>195</v>
      </c>
      <c r="L222" s="45"/>
      <c r="M222" s="233" t="s">
        <v>1</v>
      </c>
      <c r="N222" s="234" t="s">
        <v>40</v>
      </c>
      <c r="O222" s="92"/>
      <c r="P222" s="235">
        <f>O222*H222</f>
        <v>0</v>
      </c>
      <c r="Q222" s="235">
        <v>0.32906000000000002</v>
      </c>
      <c r="R222" s="235">
        <f>Q222*H222</f>
        <v>0.65812000000000004</v>
      </c>
      <c r="S222" s="235">
        <v>0</v>
      </c>
      <c r="T222" s="236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7" t="s">
        <v>196</v>
      </c>
      <c r="AT222" s="237" t="s">
        <v>191</v>
      </c>
      <c r="AU222" s="237" t="s">
        <v>84</v>
      </c>
      <c r="AY222" s="18" t="s">
        <v>189</v>
      </c>
      <c r="BE222" s="238">
        <f>IF(N222="základní",J222,0)</f>
        <v>0</v>
      </c>
      <c r="BF222" s="238">
        <f>IF(N222="snížená",J222,0)</f>
        <v>0</v>
      </c>
      <c r="BG222" s="238">
        <f>IF(N222="zákl. přenesená",J222,0)</f>
        <v>0</v>
      </c>
      <c r="BH222" s="238">
        <f>IF(N222="sníž. přenesená",J222,0)</f>
        <v>0</v>
      </c>
      <c r="BI222" s="238">
        <f>IF(N222="nulová",J222,0)</f>
        <v>0</v>
      </c>
      <c r="BJ222" s="18" t="s">
        <v>82</v>
      </c>
      <c r="BK222" s="238">
        <f>ROUND(I222*H222,2)</f>
        <v>0</v>
      </c>
      <c r="BL222" s="18" t="s">
        <v>196</v>
      </c>
      <c r="BM222" s="237" t="s">
        <v>1255</v>
      </c>
    </row>
    <row r="223" s="14" customFormat="1">
      <c r="A223" s="14"/>
      <c r="B223" s="251"/>
      <c r="C223" s="252"/>
      <c r="D223" s="241" t="s">
        <v>198</v>
      </c>
      <c r="E223" s="253" t="s">
        <v>1</v>
      </c>
      <c r="F223" s="254" t="s">
        <v>1153</v>
      </c>
      <c r="G223" s="252"/>
      <c r="H223" s="253" t="s">
        <v>1</v>
      </c>
      <c r="I223" s="255"/>
      <c r="J223" s="252"/>
      <c r="K223" s="252"/>
      <c r="L223" s="256"/>
      <c r="M223" s="257"/>
      <c r="N223" s="258"/>
      <c r="O223" s="258"/>
      <c r="P223" s="258"/>
      <c r="Q223" s="258"/>
      <c r="R223" s="258"/>
      <c r="S223" s="258"/>
      <c r="T223" s="259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60" t="s">
        <v>198</v>
      </c>
      <c r="AU223" s="260" t="s">
        <v>84</v>
      </c>
      <c r="AV223" s="14" t="s">
        <v>82</v>
      </c>
      <c r="AW223" s="14" t="s">
        <v>32</v>
      </c>
      <c r="AX223" s="14" t="s">
        <v>75</v>
      </c>
      <c r="AY223" s="260" t="s">
        <v>189</v>
      </c>
    </row>
    <row r="224" s="13" customFormat="1">
      <c r="A224" s="13"/>
      <c r="B224" s="239"/>
      <c r="C224" s="240"/>
      <c r="D224" s="241" t="s">
        <v>198</v>
      </c>
      <c r="E224" s="242" t="s">
        <v>1</v>
      </c>
      <c r="F224" s="243" t="s">
        <v>330</v>
      </c>
      <c r="G224" s="240"/>
      <c r="H224" s="244">
        <v>2</v>
      </c>
      <c r="I224" s="245"/>
      <c r="J224" s="240"/>
      <c r="K224" s="240"/>
      <c r="L224" s="246"/>
      <c r="M224" s="247"/>
      <c r="N224" s="248"/>
      <c r="O224" s="248"/>
      <c r="P224" s="248"/>
      <c r="Q224" s="248"/>
      <c r="R224" s="248"/>
      <c r="S224" s="248"/>
      <c r="T224" s="249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0" t="s">
        <v>198</v>
      </c>
      <c r="AU224" s="250" t="s">
        <v>84</v>
      </c>
      <c r="AV224" s="13" t="s">
        <v>84</v>
      </c>
      <c r="AW224" s="13" t="s">
        <v>32</v>
      </c>
      <c r="AX224" s="13" t="s">
        <v>82</v>
      </c>
      <c r="AY224" s="250" t="s">
        <v>189</v>
      </c>
    </row>
    <row r="225" s="2" customFormat="1" ht="24.15" customHeight="1">
      <c r="A225" s="39"/>
      <c r="B225" s="40"/>
      <c r="C225" s="283" t="s">
        <v>1256</v>
      </c>
      <c r="D225" s="283" t="s">
        <v>231</v>
      </c>
      <c r="E225" s="284" t="s">
        <v>1257</v>
      </c>
      <c r="F225" s="285" t="s">
        <v>1258</v>
      </c>
      <c r="G225" s="286" t="s">
        <v>252</v>
      </c>
      <c r="H225" s="287">
        <v>2</v>
      </c>
      <c r="I225" s="288"/>
      <c r="J225" s="287">
        <f>ROUND(I225*H225,2)</f>
        <v>0</v>
      </c>
      <c r="K225" s="285" t="s">
        <v>1</v>
      </c>
      <c r="L225" s="289"/>
      <c r="M225" s="290" t="s">
        <v>1</v>
      </c>
      <c r="N225" s="291" t="s">
        <v>40</v>
      </c>
      <c r="O225" s="92"/>
      <c r="P225" s="235">
        <f>O225*H225</f>
        <v>0</v>
      </c>
      <c r="Q225" s="235">
        <v>0.021000000000000001</v>
      </c>
      <c r="R225" s="235">
        <f>Q225*H225</f>
        <v>0.042000000000000003</v>
      </c>
      <c r="S225" s="235">
        <v>0</v>
      </c>
      <c r="T225" s="236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7" t="s">
        <v>235</v>
      </c>
      <c r="AT225" s="237" t="s">
        <v>231</v>
      </c>
      <c r="AU225" s="237" t="s">
        <v>84</v>
      </c>
      <c r="AY225" s="18" t="s">
        <v>189</v>
      </c>
      <c r="BE225" s="238">
        <f>IF(N225="základní",J225,0)</f>
        <v>0</v>
      </c>
      <c r="BF225" s="238">
        <f>IF(N225="snížená",J225,0)</f>
        <v>0</v>
      </c>
      <c r="BG225" s="238">
        <f>IF(N225="zákl. přenesená",J225,0)</f>
        <v>0</v>
      </c>
      <c r="BH225" s="238">
        <f>IF(N225="sníž. přenesená",J225,0)</f>
        <v>0</v>
      </c>
      <c r="BI225" s="238">
        <f>IF(N225="nulová",J225,0)</f>
        <v>0</v>
      </c>
      <c r="BJ225" s="18" t="s">
        <v>82</v>
      </c>
      <c r="BK225" s="238">
        <f>ROUND(I225*H225,2)</f>
        <v>0</v>
      </c>
      <c r="BL225" s="18" t="s">
        <v>196</v>
      </c>
      <c r="BM225" s="237" t="s">
        <v>1259</v>
      </c>
    </row>
    <row r="226" s="13" customFormat="1">
      <c r="A226" s="13"/>
      <c r="B226" s="239"/>
      <c r="C226" s="240"/>
      <c r="D226" s="241" t="s">
        <v>198</v>
      </c>
      <c r="E226" s="242" t="s">
        <v>1</v>
      </c>
      <c r="F226" s="243" t="s">
        <v>330</v>
      </c>
      <c r="G226" s="240"/>
      <c r="H226" s="244">
        <v>2</v>
      </c>
      <c r="I226" s="245"/>
      <c r="J226" s="240"/>
      <c r="K226" s="240"/>
      <c r="L226" s="246"/>
      <c r="M226" s="247"/>
      <c r="N226" s="248"/>
      <c r="O226" s="248"/>
      <c r="P226" s="248"/>
      <c r="Q226" s="248"/>
      <c r="R226" s="248"/>
      <c r="S226" s="248"/>
      <c r="T226" s="249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0" t="s">
        <v>198</v>
      </c>
      <c r="AU226" s="250" t="s">
        <v>84</v>
      </c>
      <c r="AV226" s="13" t="s">
        <v>84</v>
      </c>
      <c r="AW226" s="13" t="s">
        <v>32</v>
      </c>
      <c r="AX226" s="13" t="s">
        <v>82</v>
      </c>
      <c r="AY226" s="250" t="s">
        <v>189</v>
      </c>
    </row>
    <row r="227" s="2" customFormat="1" ht="24.15" customHeight="1">
      <c r="A227" s="39"/>
      <c r="B227" s="40"/>
      <c r="C227" s="283" t="s">
        <v>1260</v>
      </c>
      <c r="D227" s="283" t="s">
        <v>231</v>
      </c>
      <c r="E227" s="284" t="s">
        <v>1261</v>
      </c>
      <c r="F227" s="285" t="s">
        <v>1262</v>
      </c>
      <c r="G227" s="286" t="s">
        <v>252</v>
      </c>
      <c r="H227" s="287">
        <v>2</v>
      </c>
      <c r="I227" s="288"/>
      <c r="J227" s="287">
        <f>ROUND(I227*H227,2)</f>
        <v>0</v>
      </c>
      <c r="K227" s="285" t="s">
        <v>1</v>
      </c>
      <c r="L227" s="289"/>
      <c r="M227" s="290" t="s">
        <v>1</v>
      </c>
      <c r="N227" s="291" t="s">
        <v>40</v>
      </c>
      <c r="O227" s="92"/>
      <c r="P227" s="235">
        <f>O227*H227</f>
        <v>0</v>
      </c>
      <c r="Q227" s="235">
        <v>0.001</v>
      </c>
      <c r="R227" s="235">
        <f>Q227*H227</f>
        <v>0.002</v>
      </c>
      <c r="S227" s="235">
        <v>0</v>
      </c>
      <c r="T227" s="236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7" t="s">
        <v>235</v>
      </c>
      <c r="AT227" s="237" t="s">
        <v>231</v>
      </c>
      <c r="AU227" s="237" t="s">
        <v>84</v>
      </c>
      <c r="AY227" s="18" t="s">
        <v>189</v>
      </c>
      <c r="BE227" s="238">
        <f>IF(N227="základní",J227,0)</f>
        <v>0</v>
      </c>
      <c r="BF227" s="238">
        <f>IF(N227="snížená",J227,0)</f>
        <v>0</v>
      </c>
      <c r="BG227" s="238">
        <f>IF(N227="zákl. přenesená",J227,0)</f>
        <v>0</v>
      </c>
      <c r="BH227" s="238">
        <f>IF(N227="sníž. přenesená",J227,0)</f>
        <v>0</v>
      </c>
      <c r="BI227" s="238">
        <f>IF(N227="nulová",J227,0)</f>
        <v>0</v>
      </c>
      <c r="BJ227" s="18" t="s">
        <v>82</v>
      </c>
      <c r="BK227" s="238">
        <f>ROUND(I227*H227,2)</f>
        <v>0</v>
      </c>
      <c r="BL227" s="18" t="s">
        <v>196</v>
      </c>
      <c r="BM227" s="237" t="s">
        <v>1263</v>
      </c>
    </row>
    <row r="228" s="13" customFormat="1">
      <c r="A228" s="13"/>
      <c r="B228" s="239"/>
      <c r="C228" s="240"/>
      <c r="D228" s="241" t="s">
        <v>198</v>
      </c>
      <c r="E228" s="242" t="s">
        <v>1</v>
      </c>
      <c r="F228" s="243" t="s">
        <v>330</v>
      </c>
      <c r="G228" s="240"/>
      <c r="H228" s="244">
        <v>2</v>
      </c>
      <c r="I228" s="245"/>
      <c r="J228" s="240"/>
      <c r="K228" s="240"/>
      <c r="L228" s="246"/>
      <c r="M228" s="247"/>
      <c r="N228" s="248"/>
      <c r="O228" s="248"/>
      <c r="P228" s="248"/>
      <c r="Q228" s="248"/>
      <c r="R228" s="248"/>
      <c r="S228" s="248"/>
      <c r="T228" s="249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0" t="s">
        <v>198</v>
      </c>
      <c r="AU228" s="250" t="s">
        <v>84</v>
      </c>
      <c r="AV228" s="13" t="s">
        <v>84</v>
      </c>
      <c r="AW228" s="13" t="s">
        <v>32</v>
      </c>
      <c r="AX228" s="13" t="s">
        <v>82</v>
      </c>
      <c r="AY228" s="250" t="s">
        <v>189</v>
      </c>
    </row>
    <row r="229" s="2" customFormat="1" ht="16.5" customHeight="1">
      <c r="A229" s="39"/>
      <c r="B229" s="40"/>
      <c r="C229" s="227" t="s">
        <v>1264</v>
      </c>
      <c r="D229" s="227" t="s">
        <v>191</v>
      </c>
      <c r="E229" s="228" t="s">
        <v>1265</v>
      </c>
      <c r="F229" s="229" t="s">
        <v>1266</v>
      </c>
      <c r="G229" s="230" t="s">
        <v>279</v>
      </c>
      <c r="H229" s="231">
        <v>228</v>
      </c>
      <c r="I229" s="232"/>
      <c r="J229" s="231">
        <f>ROUND(I229*H229,2)</f>
        <v>0</v>
      </c>
      <c r="K229" s="229" t="s">
        <v>195</v>
      </c>
      <c r="L229" s="45"/>
      <c r="M229" s="233" t="s">
        <v>1</v>
      </c>
      <c r="N229" s="234" t="s">
        <v>40</v>
      </c>
      <c r="O229" s="92"/>
      <c r="P229" s="235">
        <f>O229*H229</f>
        <v>0</v>
      </c>
      <c r="Q229" s="235">
        <v>0</v>
      </c>
      <c r="R229" s="235">
        <f>Q229*H229</f>
        <v>0</v>
      </c>
      <c r="S229" s="235">
        <v>0</v>
      </c>
      <c r="T229" s="236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7" t="s">
        <v>196</v>
      </c>
      <c r="AT229" s="237" t="s">
        <v>191</v>
      </c>
      <c r="AU229" s="237" t="s">
        <v>84</v>
      </c>
      <c r="AY229" s="18" t="s">
        <v>189</v>
      </c>
      <c r="BE229" s="238">
        <f>IF(N229="základní",J229,0)</f>
        <v>0</v>
      </c>
      <c r="BF229" s="238">
        <f>IF(N229="snížená",J229,0)</f>
        <v>0</v>
      </c>
      <c r="BG229" s="238">
        <f>IF(N229="zákl. přenesená",J229,0)</f>
        <v>0</v>
      </c>
      <c r="BH229" s="238">
        <f>IF(N229="sníž. přenesená",J229,0)</f>
        <v>0</v>
      </c>
      <c r="BI229" s="238">
        <f>IF(N229="nulová",J229,0)</f>
        <v>0</v>
      </c>
      <c r="BJ229" s="18" t="s">
        <v>82</v>
      </c>
      <c r="BK229" s="238">
        <f>ROUND(I229*H229,2)</f>
        <v>0</v>
      </c>
      <c r="BL229" s="18" t="s">
        <v>196</v>
      </c>
      <c r="BM229" s="237" t="s">
        <v>1267</v>
      </c>
    </row>
    <row r="230" s="13" customFormat="1">
      <c r="A230" s="13"/>
      <c r="B230" s="239"/>
      <c r="C230" s="240"/>
      <c r="D230" s="241" t="s">
        <v>198</v>
      </c>
      <c r="E230" s="242" t="s">
        <v>1</v>
      </c>
      <c r="F230" s="243" t="s">
        <v>1175</v>
      </c>
      <c r="G230" s="240"/>
      <c r="H230" s="244">
        <v>228</v>
      </c>
      <c r="I230" s="245"/>
      <c r="J230" s="240"/>
      <c r="K230" s="240"/>
      <c r="L230" s="246"/>
      <c r="M230" s="247"/>
      <c r="N230" s="248"/>
      <c r="O230" s="248"/>
      <c r="P230" s="248"/>
      <c r="Q230" s="248"/>
      <c r="R230" s="248"/>
      <c r="S230" s="248"/>
      <c r="T230" s="249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0" t="s">
        <v>198</v>
      </c>
      <c r="AU230" s="250" t="s">
        <v>84</v>
      </c>
      <c r="AV230" s="13" t="s">
        <v>84</v>
      </c>
      <c r="AW230" s="13" t="s">
        <v>32</v>
      </c>
      <c r="AX230" s="13" t="s">
        <v>82</v>
      </c>
      <c r="AY230" s="250" t="s">
        <v>189</v>
      </c>
    </row>
    <row r="231" s="2" customFormat="1" ht="24.15" customHeight="1">
      <c r="A231" s="39"/>
      <c r="B231" s="40"/>
      <c r="C231" s="227" t="s">
        <v>1268</v>
      </c>
      <c r="D231" s="227" t="s">
        <v>191</v>
      </c>
      <c r="E231" s="228" t="s">
        <v>1269</v>
      </c>
      <c r="F231" s="229" t="s">
        <v>1270</v>
      </c>
      <c r="G231" s="230" t="s">
        <v>279</v>
      </c>
      <c r="H231" s="231">
        <v>228</v>
      </c>
      <c r="I231" s="232"/>
      <c r="J231" s="231">
        <f>ROUND(I231*H231,2)</f>
        <v>0</v>
      </c>
      <c r="K231" s="229" t="s">
        <v>195</v>
      </c>
      <c r="L231" s="45"/>
      <c r="M231" s="233" t="s">
        <v>1</v>
      </c>
      <c r="N231" s="234" t="s">
        <v>40</v>
      </c>
      <c r="O231" s="92"/>
      <c r="P231" s="235">
        <f>O231*H231</f>
        <v>0</v>
      </c>
      <c r="Q231" s="235">
        <v>0</v>
      </c>
      <c r="R231" s="235">
        <f>Q231*H231</f>
        <v>0</v>
      </c>
      <c r="S231" s="235">
        <v>0</v>
      </c>
      <c r="T231" s="236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7" t="s">
        <v>196</v>
      </c>
      <c r="AT231" s="237" t="s">
        <v>191</v>
      </c>
      <c r="AU231" s="237" t="s">
        <v>84</v>
      </c>
      <c r="AY231" s="18" t="s">
        <v>189</v>
      </c>
      <c r="BE231" s="238">
        <f>IF(N231="základní",J231,0)</f>
        <v>0</v>
      </c>
      <c r="BF231" s="238">
        <f>IF(N231="snížená",J231,0)</f>
        <v>0</v>
      </c>
      <c r="BG231" s="238">
        <f>IF(N231="zákl. přenesená",J231,0)</f>
        <v>0</v>
      </c>
      <c r="BH231" s="238">
        <f>IF(N231="sníž. přenesená",J231,0)</f>
        <v>0</v>
      </c>
      <c r="BI231" s="238">
        <f>IF(N231="nulová",J231,0)</f>
        <v>0</v>
      </c>
      <c r="BJ231" s="18" t="s">
        <v>82</v>
      </c>
      <c r="BK231" s="238">
        <f>ROUND(I231*H231,2)</f>
        <v>0</v>
      </c>
      <c r="BL231" s="18" t="s">
        <v>196</v>
      </c>
      <c r="BM231" s="237" t="s">
        <v>1271</v>
      </c>
    </row>
    <row r="232" s="13" customFormat="1">
      <c r="A232" s="13"/>
      <c r="B232" s="239"/>
      <c r="C232" s="240"/>
      <c r="D232" s="241" t="s">
        <v>198</v>
      </c>
      <c r="E232" s="242" t="s">
        <v>1</v>
      </c>
      <c r="F232" s="243" t="s">
        <v>1175</v>
      </c>
      <c r="G232" s="240"/>
      <c r="H232" s="244">
        <v>228</v>
      </c>
      <c r="I232" s="245"/>
      <c r="J232" s="240"/>
      <c r="K232" s="240"/>
      <c r="L232" s="246"/>
      <c r="M232" s="247"/>
      <c r="N232" s="248"/>
      <c r="O232" s="248"/>
      <c r="P232" s="248"/>
      <c r="Q232" s="248"/>
      <c r="R232" s="248"/>
      <c r="S232" s="248"/>
      <c r="T232" s="249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0" t="s">
        <v>198</v>
      </c>
      <c r="AU232" s="250" t="s">
        <v>84</v>
      </c>
      <c r="AV232" s="13" t="s">
        <v>84</v>
      </c>
      <c r="AW232" s="13" t="s">
        <v>32</v>
      </c>
      <c r="AX232" s="13" t="s">
        <v>82</v>
      </c>
      <c r="AY232" s="250" t="s">
        <v>189</v>
      </c>
    </row>
    <row r="233" s="2" customFormat="1" ht="24.15" customHeight="1">
      <c r="A233" s="39"/>
      <c r="B233" s="40"/>
      <c r="C233" s="227" t="s">
        <v>1272</v>
      </c>
      <c r="D233" s="227" t="s">
        <v>191</v>
      </c>
      <c r="E233" s="228" t="s">
        <v>1273</v>
      </c>
      <c r="F233" s="229" t="s">
        <v>1274</v>
      </c>
      <c r="G233" s="230" t="s">
        <v>252</v>
      </c>
      <c r="H233" s="231">
        <v>2</v>
      </c>
      <c r="I233" s="232"/>
      <c r="J233" s="231">
        <f>ROUND(I233*H233,2)</f>
        <v>0</v>
      </c>
      <c r="K233" s="229" t="s">
        <v>195</v>
      </c>
      <c r="L233" s="45"/>
      <c r="M233" s="233" t="s">
        <v>1</v>
      </c>
      <c r="N233" s="234" t="s">
        <v>40</v>
      </c>
      <c r="O233" s="92"/>
      <c r="P233" s="235">
        <f>O233*H233</f>
        <v>0</v>
      </c>
      <c r="Q233" s="235">
        <v>0.46009</v>
      </c>
      <c r="R233" s="235">
        <f>Q233*H233</f>
        <v>0.92018</v>
      </c>
      <c r="S233" s="235">
        <v>0</v>
      </c>
      <c r="T233" s="236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7" t="s">
        <v>196</v>
      </c>
      <c r="AT233" s="237" t="s">
        <v>191</v>
      </c>
      <c r="AU233" s="237" t="s">
        <v>84</v>
      </c>
      <c r="AY233" s="18" t="s">
        <v>189</v>
      </c>
      <c r="BE233" s="238">
        <f>IF(N233="základní",J233,0)</f>
        <v>0</v>
      </c>
      <c r="BF233" s="238">
        <f>IF(N233="snížená",J233,0)</f>
        <v>0</v>
      </c>
      <c r="BG233" s="238">
        <f>IF(N233="zákl. přenesená",J233,0)</f>
        <v>0</v>
      </c>
      <c r="BH233" s="238">
        <f>IF(N233="sníž. přenesená",J233,0)</f>
        <v>0</v>
      </c>
      <c r="BI233" s="238">
        <f>IF(N233="nulová",J233,0)</f>
        <v>0</v>
      </c>
      <c r="BJ233" s="18" t="s">
        <v>82</v>
      </c>
      <c r="BK233" s="238">
        <f>ROUND(I233*H233,2)</f>
        <v>0</v>
      </c>
      <c r="BL233" s="18" t="s">
        <v>196</v>
      </c>
      <c r="BM233" s="237" t="s">
        <v>1275</v>
      </c>
    </row>
    <row r="234" s="13" customFormat="1">
      <c r="A234" s="13"/>
      <c r="B234" s="239"/>
      <c r="C234" s="240"/>
      <c r="D234" s="241" t="s">
        <v>198</v>
      </c>
      <c r="E234" s="242" t="s">
        <v>1</v>
      </c>
      <c r="F234" s="243" t="s">
        <v>330</v>
      </c>
      <c r="G234" s="240"/>
      <c r="H234" s="244">
        <v>2</v>
      </c>
      <c r="I234" s="245"/>
      <c r="J234" s="240"/>
      <c r="K234" s="240"/>
      <c r="L234" s="246"/>
      <c r="M234" s="247"/>
      <c r="N234" s="248"/>
      <c r="O234" s="248"/>
      <c r="P234" s="248"/>
      <c r="Q234" s="248"/>
      <c r="R234" s="248"/>
      <c r="S234" s="248"/>
      <c r="T234" s="249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0" t="s">
        <v>198</v>
      </c>
      <c r="AU234" s="250" t="s">
        <v>84</v>
      </c>
      <c r="AV234" s="13" t="s">
        <v>84</v>
      </c>
      <c r="AW234" s="13" t="s">
        <v>32</v>
      </c>
      <c r="AX234" s="13" t="s">
        <v>82</v>
      </c>
      <c r="AY234" s="250" t="s">
        <v>189</v>
      </c>
    </row>
    <row r="235" s="2" customFormat="1" ht="24.15" customHeight="1">
      <c r="A235" s="39"/>
      <c r="B235" s="40"/>
      <c r="C235" s="227" t="s">
        <v>1276</v>
      </c>
      <c r="D235" s="227" t="s">
        <v>191</v>
      </c>
      <c r="E235" s="228" t="s">
        <v>1277</v>
      </c>
      <c r="F235" s="229" t="s">
        <v>1278</v>
      </c>
      <c r="G235" s="230" t="s">
        <v>252</v>
      </c>
      <c r="H235" s="231">
        <v>6</v>
      </c>
      <c r="I235" s="232"/>
      <c r="J235" s="231">
        <f>ROUND(I235*H235,2)</f>
        <v>0</v>
      </c>
      <c r="K235" s="229" t="s">
        <v>195</v>
      </c>
      <c r="L235" s="45"/>
      <c r="M235" s="233" t="s">
        <v>1</v>
      </c>
      <c r="N235" s="234" t="s">
        <v>40</v>
      </c>
      <c r="O235" s="92"/>
      <c r="P235" s="235">
        <f>O235*H235</f>
        <v>0</v>
      </c>
      <c r="Q235" s="235">
        <v>0.00016000000000000001</v>
      </c>
      <c r="R235" s="235">
        <f>Q235*H235</f>
        <v>0.00096000000000000013</v>
      </c>
      <c r="S235" s="235">
        <v>0</v>
      </c>
      <c r="T235" s="236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7" t="s">
        <v>196</v>
      </c>
      <c r="AT235" s="237" t="s">
        <v>191</v>
      </c>
      <c r="AU235" s="237" t="s">
        <v>84</v>
      </c>
      <c r="AY235" s="18" t="s">
        <v>189</v>
      </c>
      <c r="BE235" s="238">
        <f>IF(N235="základní",J235,0)</f>
        <v>0</v>
      </c>
      <c r="BF235" s="238">
        <f>IF(N235="snížená",J235,0)</f>
        <v>0</v>
      </c>
      <c r="BG235" s="238">
        <f>IF(N235="zákl. přenesená",J235,0)</f>
        <v>0</v>
      </c>
      <c r="BH235" s="238">
        <f>IF(N235="sníž. přenesená",J235,0)</f>
        <v>0</v>
      </c>
      <c r="BI235" s="238">
        <f>IF(N235="nulová",J235,0)</f>
        <v>0</v>
      </c>
      <c r="BJ235" s="18" t="s">
        <v>82</v>
      </c>
      <c r="BK235" s="238">
        <f>ROUND(I235*H235,2)</f>
        <v>0</v>
      </c>
      <c r="BL235" s="18" t="s">
        <v>196</v>
      </c>
      <c r="BM235" s="237" t="s">
        <v>1279</v>
      </c>
    </row>
    <row r="236" s="14" customFormat="1">
      <c r="A236" s="14"/>
      <c r="B236" s="251"/>
      <c r="C236" s="252"/>
      <c r="D236" s="241" t="s">
        <v>198</v>
      </c>
      <c r="E236" s="253" t="s">
        <v>1</v>
      </c>
      <c r="F236" s="254" t="s">
        <v>1280</v>
      </c>
      <c r="G236" s="252"/>
      <c r="H236" s="253" t="s">
        <v>1</v>
      </c>
      <c r="I236" s="255"/>
      <c r="J236" s="252"/>
      <c r="K236" s="252"/>
      <c r="L236" s="256"/>
      <c r="M236" s="257"/>
      <c r="N236" s="258"/>
      <c r="O236" s="258"/>
      <c r="P236" s="258"/>
      <c r="Q236" s="258"/>
      <c r="R236" s="258"/>
      <c r="S236" s="258"/>
      <c r="T236" s="259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60" t="s">
        <v>198</v>
      </c>
      <c r="AU236" s="260" t="s">
        <v>84</v>
      </c>
      <c r="AV236" s="14" t="s">
        <v>82</v>
      </c>
      <c r="AW236" s="14" t="s">
        <v>32</v>
      </c>
      <c r="AX236" s="14" t="s">
        <v>75</v>
      </c>
      <c r="AY236" s="260" t="s">
        <v>189</v>
      </c>
    </row>
    <row r="237" s="13" customFormat="1">
      <c r="A237" s="13"/>
      <c r="B237" s="239"/>
      <c r="C237" s="240"/>
      <c r="D237" s="241" t="s">
        <v>198</v>
      </c>
      <c r="E237" s="242" t="s">
        <v>1</v>
      </c>
      <c r="F237" s="243" t="s">
        <v>707</v>
      </c>
      <c r="G237" s="240"/>
      <c r="H237" s="244">
        <v>6</v>
      </c>
      <c r="I237" s="245"/>
      <c r="J237" s="240"/>
      <c r="K237" s="240"/>
      <c r="L237" s="246"/>
      <c r="M237" s="247"/>
      <c r="N237" s="248"/>
      <c r="O237" s="248"/>
      <c r="P237" s="248"/>
      <c r="Q237" s="248"/>
      <c r="R237" s="248"/>
      <c r="S237" s="248"/>
      <c r="T237" s="249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0" t="s">
        <v>198</v>
      </c>
      <c r="AU237" s="250" t="s">
        <v>84</v>
      </c>
      <c r="AV237" s="13" t="s">
        <v>84</v>
      </c>
      <c r="AW237" s="13" t="s">
        <v>32</v>
      </c>
      <c r="AX237" s="13" t="s">
        <v>82</v>
      </c>
      <c r="AY237" s="250" t="s">
        <v>189</v>
      </c>
    </row>
    <row r="238" s="2" customFormat="1" ht="16.5" customHeight="1">
      <c r="A238" s="39"/>
      <c r="B238" s="40"/>
      <c r="C238" s="227" t="s">
        <v>1281</v>
      </c>
      <c r="D238" s="227" t="s">
        <v>191</v>
      </c>
      <c r="E238" s="228" t="s">
        <v>1282</v>
      </c>
      <c r="F238" s="229" t="s">
        <v>1283</v>
      </c>
      <c r="G238" s="230" t="s">
        <v>279</v>
      </c>
      <c r="H238" s="231">
        <v>230</v>
      </c>
      <c r="I238" s="232"/>
      <c r="J238" s="231">
        <f>ROUND(I238*H238,2)</f>
        <v>0</v>
      </c>
      <c r="K238" s="229" t="s">
        <v>195</v>
      </c>
      <c r="L238" s="45"/>
      <c r="M238" s="233" t="s">
        <v>1</v>
      </c>
      <c r="N238" s="234" t="s">
        <v>40</v>
      </c>
      <c r="O238" s="92"/>
      <c r="P238" s="235">
        <f>O238*H238</f>
        <v>0</v>
      </c>
      <c r="Q238" s="235">
        <v>0.00020000000000000001</v>
      </c>
      <c r="R238" s="235">
        <f>Q238*H238</f>
        <v>0.045999999999999999</v>
      </c>
      <c r="S238" s="235">
        <v>0</v>
      </c>
      <c r="T238" s="236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7" t="s">
        <v>196</v>
      </c>
      <c r="AT238" s="237" t="s">
        <v>191</v>
      </c>
      <c r="AU238" s="237" t="s">
        <v>84</v>
      </c>
      <c r="AY238" s="18" t="s">
        <v>189</v>
      </c>
      <c r="BE238" s="238">
        <f>IF(N238="základní",J238,0)</f>
        <v>0</v>
      </c>
      <c r="BF238" s="238">
        <f>IF(N238="snížená",J238,0)</f>
        <v>0</v>
      </c>
      <c r="BG238" s="238">
        <f>IF(N238="zákl. přenesená",J238,0)</f>
        <v>0</v>
      </c>
      <c r="BH238" s="238">
        <f>IF(N238="sníž. přenesená",J238,0)</f>
        <v>0</v>
      </c>
      <c r="BI238" s="238">
        <f>IF(N238="nulová",J238,0)</f>
        <v>0</v>
      </c>
      <c r="BJ238" s="18" t="s">
        <v>82</v>
      </c>
      <c r="BK238" s="238">
        <f>ROUND(I238*H238,2)</f>
        <v>0</v>
      </c>
      <c r="BL238" s="18" t="s">
        <v>196</v>
      </c>
      <c r="BM238" s="237" t="s">
        <v>1284</v>
      </c>
    </row>
    <row r="239" s="13" customFormat="1">
      <c r="A239" s="13"/>
      <c r="B239" s="239"/>
      <c r="C239" s="240"/>
      <c r="D239" s="241" t="s">
        <v>198</v>
      </c>
      <c r="E239" s="242" t="s">
        <v>1</v>
      </c>
      <c r="F239" s="243" t="s">
        <v>1285</v>
      </c>
      <c r="G239" s="240"/>
      <c r="H239" s="244">
        <v>230</v>
      </c>
      <c r="I239" s="245"/>
      <c r="J239" s="240"/>
      <c r="K239" s="240"/>
      <c r="L239" s="246"/>
      <c r="M239" s="247"/>
      <c r="N239" s="248"/>
      <c r="O239" s="248"/>
      <c r="P239" s="248"/>
      <c r="Q239" s="248"/>
      <c r="R239" s="248"/>
      <c r="S239" s="248"/>
      <c r="T239" s="249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0" t="s">
        <v>198</v>
      </c>
      <c r="AU239" s="250" t="s">
        <v>84</v>
      </c>
      <c r="AV239" s="13" t="s">
        <v>84</v>
      </c>
      <c r="AW239" s="13" t="s">
        <v>32</v>
      </c>
      <c r="AX239" s="13" t="s">
        <v>82</v>
      </c>
      <c r="AY239" s="250" t="s">
        <v>189</v>
      </c>
    </row>
    <row r="240" s="2" customFormat="1" ht="21.75" customHeight="1">
      <c r="A240" s="39"/>
      <c r="B240" s="40"/>
      <c r="C240" s="227" t="s">
        <v>1286</v>
      </c>
      <c r="D240" s="227" t="s">
        <v>191</v>
      </c>
      <c r="E240" s="228" t="s">
        <v>1287</v>
      </c>
      <c r="F240" s="229" t="s">
        <v>1288</v>
      </c>
      <c r="G240" s="230" t="s">
        <v>279</v>
      </c>
      <c r="H240" s="231">
        <v>228</v>
      </c>
      <c r="I240" s="232"/>
      <c r="J240" s="231">
        <f>ROUND(I240*H240,2)</f>
        <v>0</v>
      </c>
      <c r="K240" s="229" t="s">
        <v>195</v>
      </c>
      <c r="L240" s="45"/>
      <c r="M240" s="233" t="s">
        <v>1</v>
      </c>
      <c r="N240" s="234" t="s">
        <v>40</v>
      </c>
      <c r="O240" s="92"/>
      <c r="P240" s="235">
        <f>O240*H240</f>
        <v>0</v>
      </c>
      <c r="Q240" s="235">
        <v>9.0000000000000006E-05</v>
      </c>
      <c r="R240" s="235">
        <f>Q240*H240</f>
        <v>0.02052</v>
      </c>
      <c r="S240" s="235">
        <v>0</v>
      </c>
      <c r="T240" s="236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37" t="s">
        <v>196</v>
      </c>
      <c r="AT240" s="237" t="s">
        <v>191</v>
      </c>
      <c r="AU240" s="237" t="s">
        <v>84</v>
      </c>
      <c r="AY240" s="18" t="s">
        <v>189</v>
      </c>
      <c r="BE240" s="238">
        <f>IF(N240="základní",J240,0)</f>
        <v>0</v>
      </c>
      <c r="BF240" s="238">
        <f>IF(N240="snížená",J240,0)</f>
        <v>0</v>
      </c>
      <c r="BG240" s="238">
        <f>IF(N240="zákl. přenesená",J240,0)</f>
        <v>0</v>
      </c>
      <c r="BH240" s="238">
        <f>IF(N240="sníž. přenesená",J240,0)</f>
        <v>0</v>
      </c>
      <c r="BI240" s="238">
        <f>IF(N240="nulová",J240,0)</f>
        <v>0</v>
      </c>
      <c r="BJ240" s="18" t="s">
        <v>82</v>
      </c>
      <c r="BK240" s="238">
        <f>ROUND(I240*H240,2)</f>
        <v>0</v>
      </c>
      <c r="BL240" s="18" t="s">
        <v>196</v>
      </c>
      <c r="BM240" s="237" t="s">
        <v>1289</v>
      </c>
    </row>
    <row r="241" s="13" customFormat="1">
      <c r="A241" s="13"/>
      <c r="B241" s="239"/>
      <c r="C241" s="240"/>
      <c r="D241" s="241" t="s">
        <v>198</v>
      </c>
      <c r="E241" s="242" t="s">
        <v>1</v>
      </c>
      <c r="F241" s="243" t="s">
        <v>1175</v>
      </c>
      <c r="G241" s="240"/>
      <c r="H241" s="244">
        <v>228</v>
      </c>
      <c r="I241" s="245"/>
      <c r="J241" s="240"/>
      <c r="K241" s="240"/>
      <c r="L241" s="246"/>
      <c r="M241" s="247"/>
      <c r="N241" s="248"/>
      <c r="O241" s="248"/>
      <c r="P241" s="248"/>
      <c r="Q241" s="248"/>
      <c r="R241" s="248"/>
      <c r="S241" s="248"/>
      <c r="T241" s="249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0" t="s">
        <v>198</v>
      </c>
      <c r="AU241" s="250" t="s">
        <v>84</v>
      </c>
      <c r="AV241" s="13" t="s">
        <v>84</v>
      </c>
      <c r="AW241" s="13" t="s">
        <v>32</v>
      </c>
      <c r="AX241" s="13" t="s">
        <v>82</v>
      </c>
      <c r="AY241" s="250" t="s">
        <v>189</v>
      </c>
    </row>
    <row r="242" s="2" customFormat="1" ht="44.25" customHeight="1">
      <c r="A242" s="39"/>
      <c r="B242" s="40"/>
      <c r="C242" s="227" t="s">
        <v>1290</v>
      </c>
      <c r="D242" s="227" t="s">
        <v>191</v>
      </c>
      <c r="E242" s="228" t="s">
        <v>1291</v>
      </c>
      <c r="F242" s="229" t="s">
        <v>1292</v>
      </c>
      <c r="G242" s="230" t="s">
        <v>279</v>
      </c>
      <c r="H242" s="231">
        <v>250</v>
      </c>
      <c r="I242" s="232"/>
      <c r="J242" s="231">
        <f>ROUND(I242*H242,2)</f>
        <v>0</v>
      </c>
      <c r="K242" s="229" t="s">
        <v>1</v>
      </c>
      <c r="L242" s="45"/>
      <c r="M242" s="233" t="s">
        <v>1</v>
      </c>
      <c r="N242" s="234" t="s">
        <v>40</v>
      </c>
      <c r="O242" s="92"/>
      <c r="P242" s="235">
        <f>O242*H242</f>
        <v>0</v>
      </c>
      <c r="Q242" s="235">
        <v>0</v>
      </c>
      <c r="R242" s="235">
        <f>Q242*H242</f>
        <v>0</v>
      </c>
      <c r="S242" s="235">
        <v>0</v>
      </c>
      <c r="T242" s="236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37" t="s">
        <v>196</v>
      </c>
      <c r="AT242" s="237" t="s">
        <v>191</v>
      </c>
      <c r="AU242" s="237" t="s">
        <v>84</v>
      </c>
      <c r="AY242" s="18" t="s">
        <v>189</v>
      </c>
      <c r="BE242" s="238">
        <f>IF(N242="základní",J242,0)</f>
        <v>0</v>
      </c>
      <c r="BF242" s="238">
        <f>IF(N242="snížená",J242,0)</f>
        <v>0</v>
      </c>
      <c r="BG242" s="238">
        <f>IF(N242="zákl. přenesená",J242,0)</f>
        <v>0</v>
      </c>
      <c r="BH242" s="238">
        <f>IF(N242="sníž. přenesená",J242,0)</f>
        <v>0</v>
      </c>
      <c r="BI242" s="238">
        <f>IF(N242="nulová",J242,0)</f>
        <v>0</v>
      </c>
      <c r="BJ242" s="18" t="s">
        <v>82</v>
      </c>
      <c r="BK242" s="238">
        <f>ROUND(I242*H242,2)</f>
        <v>0</v>
      </c>
      <c r="BL242" s="18" t="s">
        <v>196</v>
      </c>
      <c r="BM242" s="237" t="s">
        <v>1293</v>
      </c>
    </row>
    <row r="243" s="14" customFormat="1">
      <c r="A243" s="14"/>
      <c r="B243" s="251"/>
      <c r="C243" s="252"/>
      <c r="D243" s="241" t="s">
        <v>198</v>
      </c>
      <c r="E243" s="253" t="s">
        <v>1</v>
      </c>
      <c r="F243" s="254" t="s">
        <v>1294</v>
      </c>
      <c r="G243" s="252"/>
      <c r="H243" s="253" t="s">
        <v>1</v>
      </c>
      <c r="I243" s="255"/>
      <c r="J243" s="252"/>
      <c r="K243" s="252"/>
      <c r="L243" s="256"/>
      <c r="M243" s="257"/>
      <c r="N243" s="258"/>
      <c r="O243" s="258"/>
      <c r="P243" s="258"/>
      <c r="Q243" s="258"/>
      <c r="R243" s="258"/>
      <c r="S243" s="258"/>
      <c r="T243" s="259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60" t="s">
        <v>198</v>
      </c>
      <c r="AU243" s="260" t="s">
        <v>84</v>
      </c>
      <c r="AV243" s="14" t="s">
        <v>82</v>
      </c>
      <c r="AW243" s="14" t="s">
        <v>32</v>
      </c>
      <c r="AX243" s="14" t="s">
        <v>75</v>
      </c>
      <c r="AY243" s="260" t="s">
        <v>189</v>
      </c>
    </row>
    <row r="244" s="13" customFormat="1">
      <c r="A244" s="13"/>
      <c r="B244" s="239"/>
      <c r="C244" s="240"/>
      <c r="D244" s="241" t="s">
        <v>198</v>
      </c>
      <c r="E244" s="242" t="s">
        <v>1</v>
      </c>
      <c r="F244" s="243" t="s">
        <v>1295</v>
      </c>
      <c r="G244" s="240"/>
      <c r="H244" s="244">
        <v>250</v>
      </c>
      <c r="I244" s="245"/>
      <c r="J244" s="240"/>
      <c r="K244" s="240"/>
      <c r="L244" s="246"/>
      <c r="M244" s="247"/>
      <c r="N244" s="248"/>
      <c r="O244" s="248"/>
      <c r="P244" s="248"/>
      <c r="Q244" s="248"/>
      <c r="R244" s="248"/>
      <c r="S244" s="248"/>
      <c r="T244" s="249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0" t="s">
        <v>198</v>
      </c>
      <c r="AU244" s="250" t="s">
        <v>84</v>
      </c>
      <c r="AV244" s="13" t="s">
        <v>84</v>
      </c>
      <c r="AW244" s="13" t="s">
        <v>32</v>
      </c>
      <c r="AX244" s="13" t="s">
        <v>82</v>
      </c>
      <c r="AY244" s="250" t="s">
        <v>189</v>
      </c>
    </row>
    <row r="245" s="2" customFormat="1" ht="24.15" customHeight="1">
      <c r="A245" s="39"/>
      <c r="B245" s="40"/>
      <c r="C245" s="227" t="s">
        <v>1296</v>
      </c>
      <c r="D245" s="227" t="s">
        <v>191</v>
      </c>
      <c r="E245" s="228" t="s">
        <v>1297</v>
      </c>
      <c r="F245" s="229" t="s">
        <v>1298</v>
      </c>
      <c r="G245" s="230" t="s">
        <v>279</v>
      </c>
      <c r="H245" s="231">
        <v>250</v>
      </c>
      <c r="I245" s="232"/>
      <c r="J245" s="231">
        <f>ROUND(I245*H245,2)</f>
        <v>0</v>
      </c>
      <c r="K245" s="229" t="s">
        <v>1</v>
      </c>
      <c r="L245" s="45"/>
      <c r="M245" s="233" t="s">
        <v>1</v>
      </c>
      <c r="N245" s="234" t="s">
        <v>40</v>
      </c>
      <c r="O245" s="92"/>
      <c r="P245" s="235">
        <f>O245*H245</f>
        <v>0</v>
      </c>
      <c r="Q245" s="235">
        <v>0</v>
      </c>
      <c r="R245" s="235">
        <f>Q245*H245</f>
        <v>0</v>
      </c>
      <c r="S245" s="235">
        <v>0</v>
      </c>
      <c r="T245" s="236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37" t="s">
        <v>196</v>
      </c>
      <c r="AT245" s="237" t="s">
        <v>191</v>
      </c>
      <c r="AU245" s="237" t="s">
        <v>84</v>
      </c>
      <c r="AY245" s="18" t="s">
        <v>189</v>
      </c>
      <c r="BE245" s="238">
        <f>IF(N245="základní",J245,0)</f>
        <v>0</v>
      </c>
      <c r="BF245" s="238">
        <f>IF(N245="snížená",J245,0)</f>
        <v>0</v>
      </c>
      <c r="BG245" s="238">
        <f>IF(N245="zákl. přenesená",J245,0)</f>
        <v>0</v>
      </c>
      <c r="BH245" s="238">
        <f>IF(N245="sníž. přenesená",J245,0)</f>
        <v>0</v>
      </c>
      <c r="BI245" s="238">
        <f>IF(N245="nulová",J245,0)</f>
        <v>0</v>
      </c>
      <c r="BJ245" s="18" t="s">
        <v>82</v>
      </c>
      <c r="BK245" s="238">
        <f>ROUND(I245*H245,2)</f>
        <v>0</v>
      </c>
      <c r="BL245" s="18" t="s">
        <v>196</v>
      </c>
      <c r="BM245" s="237" t="s">
        <v>1299</v>
      </c>
    </row>
    <row r="246" s="13" customFormat="1">
      <c r="A246" s="13"/>
      <c r="B246" s="239"/>
      <c r="C246" s="240"/>
      <c r="D246" s="241" t="s">
        <v>198</v>
      </c>
      <c r="E246" s="242" t="s">
        <v>1</v>
      </c>
      <c r="F246" s="243" t="s">
        <v>1295</v>
      </c>
      <c r="G246" s="240"/>
      <c r="H246" s="244">
        <v>250</v>
      </c>
      <c r="I246" s="245"/>
      <c r="J246" s="240"/>
      <c r="K246" s="240"/>
      <c r="L246" s="246"/>
      <c r="M246" s="247"/>
      <c r="N246" s="248"/>
      <c r="O246" s="248"/>
      <c r="P246" s="248"/>
      <c r="Q246" s="248"/>
      <c r="R246" s="248"/>
      <c r="S246" s="248"/>
      <c r="T246" s="249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0" t="s">
        <v>198</v>
      </c>
      <c r="AU246" s="250" t="s">
        <v>84</v>
      </c>
      <c r="AV246" s="13" t="s">
        <v>84</v>
      </c>
      <c r="AW246" s="13" t="s">
        <v>32</v>
      </c>
      <c r="AX246" s="13" t="s">
        <v>82</v>
      </c>
      <c r="AY246" s="250" t="s">
        <v>189</v>
      </c>
    </row>
    <row r="247" s="2" customFormat="1" ht="21.75" customHeight="1">
      <c r="A247" s="39"/>
      <c r="B247" s="40"/>
      <c r="C247" s="227" t="s">
        <v>1300</v>
      </c>
      <c r="D247" s="227" t="s">
        <v>191</v>
      </c>
      <c r="E247" s="228" t="s">
        <v>1301</v>
      </c>
      <c r="F247" s="229" t="s">
        <v>1302</v>
      </c>
      <c r="G247" s="230" t="s">
        <v>279</v>
      </c>
      <c r="H247" s="231">
        <v>250</v>
      </c>
      <c r="I247" s="232"/>
      <c r="J247" s="231">
        <f>ROUND(I247*H247,2)</f>
        <v>0</v>
      </c>
      <c r="K247" s="229" t="s">
        <v>1</v>
      </c>
      <c r="L247" s="45"/>
      <c r="M247" s="233" t="s">
        <v>1</v>
      </c>
      <c r="N247" s="234" t="s">
        <v>40</v>
      </c>
      <c r="O247" s="92"/>
      <c r="P247" s="235">
        <f>O247*H247</f>
        <v>0</v>
      </c>
      <c r="Q247" s="235">
        <v>0</v>
      </c>
      <c r="R247" s="235">
        <f>Q247*H247</f>
        <v>0</v>
      </c>
      <c r="S247" s="235">
        <v>0</v>
      </c>
      <c r="T247" s="236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37" t="s">
        <v>196</v>
      </c>
      <c r="AT247" s="237" t="s">
        <v>191</v>
      </c>
      <c r="AU247" s="237" t="s">
        <v>84</v>
      </c>
      <c r="AY247" s="18" t="s">
        <v>189</v>
      </c>
      <c r="BE247" s="238">
        <f>IF(N247="základní",J247,0)</f>
        <v>0</v>
      </c>
      <c r="BF247" s="238">
        <f>IF(N247="snížená",J247,0)</f>
        <v>0</v>
      </c>
      <c r="BG247" s="238">
        <f>IF(N247="zákl. přenesená",J247,0)</f>
        <v>0</v>
      </c>
      <c r="BH247" s="238">
        <f>IF(N247="sníž. přenesená",J247,0)</f>
        <v>0</v>
      </c>
      <c r="BI247" s="238">
        <f>IF(N247="nulová",J247,0)</f>
        <v>0</v>
      </c>
      <c r="BJ247" s="18" t="s">
        <v>82</v>
      </c>
      <c r="BK247" s="238">
        <f>ROUND(I247*H247,2)</f>
        <v>0</v>
      </c>
      <c r="BL247" s="18" t="s">
        <v>196</v>
      </c>
      <c r="BM247" s="237" t="s">
        <v>1303</v>
      </c>
    </row>
    <row r="248" s="13" customFormat="1">
      <c r="A248" s="13"/>
      <c r="B248" s="239"/>
      <c r="C248" s="240"/>
      <c r="D248" s="241" t="s">
        <v>198</v>
      </c>
      <c r="E248" s="242" t="s">
        <v>1</v>
      </c>
      <c r="F248" s="243" t="s">
        <v>1295</v>
      </c>
      <c r="G248" s="240"/>
      <c r="H248" s="244">
        <v>250</v>
      </c>
      <c r="I248" s="245"/>
      <c r="J248" s="240"/>
      <c r="K248" s="240"/>
      <c r="L248" s="246"/>
      <c r="M248" s="247"/>
      <c r="N248" s="248"/>
      <c r="O248" s="248"/>
      <c r="P248" s="248"/>
      <c r="Q248" s="248"/>
      <c r="R248" s="248"/>
      <c r="S248" s="248"/>
      <c r="T248" s="249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0" t="s">
        <v>198</v>
      </c>
      <c r="AU248" s="250" t="s">
        <v>84</v>
      </c>
      <c r="AV248" s="13" t="s">
        <v>84</v>
      </c>
      <c r="AW248" s="13" t="s">
        <v>32</v>
      </c>
      <c r="AX248" s="13" t="s">
        <v>82</v>
      </c>
      <c r="AY248" s="250" t="s">
        <v>189</v>
      </c>
    </row>
    <row r="249" s="2" customFormat="1" ht="16.5" customHeight="1">
      <c r="A249" s="39"/>
      <c r="B249" s="40"/>
      <c r="C249" s="227" t="s">
        <v>1304</v>
      </c>
      <c r="D249" s="227" t="s">
        <v>191</v>
      </c>
      <c r="E249" s="228" t="s">
        <v>1305</v>
      </c>
      <c r="F249" s="229" t="s">
        <v>1306</v>
      </c>
      <c r="G249" s="230" t="s">
        <v>1307</v>
      </c>
      <c r="H249" s="231">
        <v>1</v>
      </c>
      <c r="I249" s="232"/>
      <c r="J249" s="231">
        <f>ROUND(I249*H249,2)</f>
        <v>0</v>
      </c>
      <c r="K249" s="229" t="s">
        <v>1</v>
      </c>
      <c r="L249" s="45"/>
      <c r="M249" s="233" t="s">
        <v>1</v>
      </c>
      <c r="N249" s="234" t="s">
        <v>40</v>
      </c>
      <c r="O249" s="92"/>
      <c r="P249" s="235">
        <f>O249*H249</f>
        <v>0</v>
      </c>
      <c r="Q249" s="235">
        <v>0</v>
      </c>
      <c r="R249" s="235">
        <f>Q249*H249</f>
        <v>0</v>
      </c>
      <c r="S249" s="235">
        <v>0</v>
      </c>
      <c r="T249" s="236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37" t="s">
        <v>196</v>
      </c>
      <c r="AT249" s="237" t="s">
        <v>191</v>
      </c>
      <c r="AU249" s="237" t="s">
        <v>84</v>
      </c>
      <c r="AY249" s="18" t="s">
        <v>189</v>
      </c>
      <c r="BE249" s="238">
        <f>IF(N249="základní",J249,0)</f>
        <v>0</v>
      </c>
      <c r="BF249" s="238">
        <f>IF(N249="snížená",J249,0)</f>
        <v>0</v>
      </c>
      <c r="BG249" s="238">
        <f>IF(N249="zákl. přenesená",J249,0)</f>
        <v>0</v>
      </c>
      <c r="BH249" s="238">
        <f>IF(N249="sníž. přenesená",J249,0)</f>
        <v>0</v>
      </c>
      <c r="BI249" s="238">
        <f>IF(N249="nulová",J249,0)</f>
        <v>0</v>
      </c>
      <c r="BJ249" s="18" t="s">
        <v>82</v>
      </c>
      <c r="BK249" s="238">
        <f>ROUND(I249*H249,2)</f>
        <v>0</v>
      </c>
      <c r="BL249" s="18" t="s">
        <v>196</v>
      </c>
      <c r="BM249" s="237" t="s">
        <v>1308</v>
      </c>
    </row>
    <row r="250" s="14" customFormat="1">
      <c r="A250" s="14"/>
      <c r="B250" s="251"/>
      <c r="C250" s="252"/>
      <c r="D250" s="241" t="s">
        <v>198</v>
      </c>
      <c r="E250" s="253" t="s">
        <v>1</v>
      </c>
      <c r="F250" s="254" t="s">
        <v>1309</v>
      </c>
      <c r="G250" s="252"/>
      <c r="H250" s="253" t="s">
        <v>1</v>
      </c>
      <c r="I250" s="255"/>
      <c r="J250" s="252"/>
      <c r="K250" s="252"/>
      <c r="L250" s="256"/>
      <c r="M250" s="257"/>
      <c r="N250" s="258"/>
      <c r="O250" s="258"/>
      <c r="P250" s="258"/>
      <c r="Q250" s="258"/>
      <c r="R250" s="258"/>
      <c r="S250" s="258"/>
      <c r="T250" s="259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60" t="s">
        <v>198</v>
      </c>
      <c r="AU250" s="260" t="s">
        <v>84</v>
      </c>
      <c r="AV250" s="14" t="s">
        <v>82</v>
      </c>
      <c r="AW250" s="14" t="s">
        <v>32</v>
      </c>
      <c r="AX250" s="14" t="s">
        <v>75</v>
      </c>
      <c r="AY250" s="260" t="s">
        <v>189</v>
      </c>
    </row>
    <row r="251" s="13" customFormat="1">
      <c r="A251" s="13"/>
      <c r="B251" s="239"/>
      <c r="C251" s="240"/>
      <c r="D251" s="241" t="s">
        <v>198</v>
      </c>
      <c r="E251" s="242" t="s">
        <v>1</v>
      </c>
      <c r="F251" s="243" t="s">
        <v>1310</v>
      </c>
      <c r="G251" s="240"/>
      <c r="H251" s="244">
        <v>1</v>
      </c>
      <c r="I251" s="245"/>
      <c r="J251" s="240"/>
      <c r="K251" s="240"/>
      <c r="L251" s="246"/>
      <c r="M251" s="247"/>
      <c r="N251" s="248"/>
      <c r="O251" s="248"/>
      <c r="P251" s="248"/>
      <c r="Q251" s="248"/>
      <c r="R251" s="248"/>
      <c r="S251" s="248"/>
      <c r="T251" s="249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0" t="s">
        <v>198</v>
      </c>
      <c r="AU251" s="250" t="s">
        <v>84</v>
      </c>
      <c r="AV251" s="13" t="s">
        <v>84</v>
      </c>
      <c r="AW251" s="13" t="s">
        <v>32</v>
      </c>
      <c r="AX251" s="13" t="s">
        <v>82</v>
      </c>
      <c r="AY251" s="250" t="s">
        <v>189</v>
      </c>
    </row>
    <row r="252" s="2" customFormat="1" ht="21.75" customHeight="1">
      <c r="A252" s="39"/>
      <c r="B252" s="40"/>
      <c r="C252" s="227" t="s">
        <v>1311</v>
      </c>
      <c r="D252" s="227" t="s">
        <v>191</v>
      </c>
      <c r="E252" s="228" t="s">
        <v>1312</v>
      </c>
      <c r="F252" s="229" t="s">
        <v>1313</v>
      </c>
      <c r="G252" s="230" t="s">
        <v>461</v>
      </c>
      <c r="H252" s="231">
        <v>2</v>
      </c>
      <c r="I252" s="232"/>
      <c r="J252" s="231">
        <f>ROUND(I252*H252,2)</f>
        <v>0</v>
      </c>
      <c r="K252" s="229" t="s">
        <v>1</v>
      </c>
      <c r="L252" s="45"/>
      <c r="M252" s="233" t="s">
        <v>1</v>
      </c>
      <c r="N252" s="234" t="s">
        <v>40</v>
      </c>
      <c r="O252" s="92"/>
      <c r="P252" s="235">
        <f>O252*H252</f>
        <v>0</v>
      </c>
      <c r="Q252" s="235">
        <v>0.0016299999999999999</v>
      </c>
      <c r="R252" s="235">
        <f>Q252*H252</f>
        <v>0.0032599999999999999</v>
      </c>
      <c r="S252" s="235">
        <v>0</v>
      </c>
      <c r="T252" s="236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37" t="s">
        <v>196</v>
      </c>
      <c r="AT252" s="237" t="s">
        <v>191</v>
      </c>
      <c r="AU252" s="237" t="s">
        <v>84</v>
      </c>
      <c r="AY252" s="18" t="s">
        <v>189</v>
      </c>
      <c r="BE252" s="238">
        <f>IF(N252="základní",J252,0)</f>
        <v>0</v>
      </c>
      <c r="BF252" s="238">
        <f>IF(N252="snížená",J252,0)</f>
        <v>0</v>
      </c>
      <c r="BG252" s="238">
        <f>IF(N252="zákl. přenesená",J252,0)</f>
        <v>0</v>
      </c>
      <c r="BH252" s="238">
        <f>IF(N252="sníž. přenesená",J252,0)</f>
        <v>0</v>
      </c>
      <c r="BI252" s="238">
        <f>IF(N252="nulová",J252,0)</f>
        <v>0</v>
      </c>
      <c r="BJ252" s="18" t="s">
        <v>82</v>
      </c>
      <c r="BK252" s="238">
        <f>ROUND(I252*H252,2)</f>
        <v>0</v>
      </c>
      <c r="BL252" s="18" t="s">
        <v>196</v>
      </c>
      <c r="BM252" s="237" t="s">
        <v>1314</v>
      </c>
    </row>
    <row r="253" s="13" customFormat="1">
      <c r="A253" s="13"/>
      <c r="B253" s="239"/>
      <c r="C253" s="240"/>
      <c r="D253" s="241" t="s">
        <v>198</v>
      </c>
      <c r="E253" s="242" t="s">
        <v>1</v>
      </c>
      <c r="F253" s="243" t="s">
        <v>330</v>
      </c>
      <c r="G253" s="240"/>
      <c r="H253" s="244">
        <v>2</v>
      </c>
      <c r="I253" s="245"/>
      <c r="J253" s="240"/>
      <c r="K253" s="240"/>
      <c r="L253" s="246"/>
      <c r="M253" s="247"/>
      <c r="N253" s="248"/>
      <c r="O253" s="248"/>
      <c r="P253" s="248"/>
      <c r="Q253" s="248"/>
      <c r="R253" s="248"/>
      <c r="S253" s="248"/>
      <c r="T253" s="249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0" t="s">
        <v>198</v>
      </c>
      <c r="AU253" s="250" t="s">
        <v>84</v>
      </c>
      <c r="AV253" s="13" t="s">
        <v>84</v>
      </c>
      <c r="AW253" s="13" t="s">
        <v>32</v>
      </c>
      <c r="AX253" s="13" t="s">
        <v>82</v>
      </c>
      <c r="AY253" s="250" t="s">
        <v>189</v>
      </c>
    </row>
    <row r="254" s="12" customFormat="1" ht="22.8" customHeight="1">
      <c r="A254" s="12"/>
      <c r="B254" s="211"/>
      <c r="C254" s="212"/>
      <c r="D254" s="213" t="s">
        <v>74</v>
      </c>
      <c r="E254" s="225" t="s">
        <v>295</v>
      </c>
      <c r="F254" s="225" t="s">
        <v>296</v>
      </c>
      <c r="G254" s="212"/>
      <c r="H254" s="212"/>
      <c r="I254" s="215"/>
      <c r="J254" s="226">
        <f>BK254</f>
        <v>0</v>
      </c>
      <c r="K254" s="212"/>
      <c r="L254" s="217"/>
      <c r="M254" s="218"/>
      <c r="N254" s="219"/>
      <c r="O254" s="219"/>
      <c r="P254" s="220">
        <f>P255</f>
        <v>0</v>
      </c>
      <c r="Q254" s="219"/>
      <c r="R254" s="220">
        <f>R255</f>
        <v>0</v>
      </c>
      <c r="S254" s="219"/>
      <c r="T254" s="221">
        <f>T255</f>
        <v>0</v>
      </c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R254" s="222" t="s">
        <v>82</v>
      </c>
      <c r="AT254" s="223" t="s">
        <v>74</v>
      </c>
      <c r="AU254" s="223" t="s">
        <v>82</v>
      </c>
      <c r="AY254" s="222" t="s">
        <v>189</v>
      </c>
      <c r="BK254" s="224">
        <f>BK255</f>
        <v>0</v>
      </c>
    </row>
    <row r="255" s="2" customFormat="1" ht="24.15" customHeight="1">
      <c r="A255" s="39"/>
      <c r="B255" s="40"/>
      <c r="C255" s="227" t="s">
        <v>1315</v>
      </c>
      <c r="D255" s="227" t="s">
        <v>191</v>
      </c>
      <c r="E255" s="228" t="s">
        <v>1316</v>
      </c>
      <c r="F255" s="229" t="s">
        <v>1317</v>
      </c>
      <c r="G255" s="230" t="s">
        <v>234</v>
      </c>
      <c r="H255" s="231">
        <v>7.2999999999999998</v>
      </c>
      <c r="I255" s="232"/>
      <c r="J255" s="231">
        <f>ROUND(I255*H255,2)</f>
        <v>0</v>
      </c>
      <c r="K255" s="229" t="s">
        <v>195</v>
      </c>
      <c r="L255" s="45"/>
      <c r="M255" s="292" t="s">
        <v>1</v>
      </c>
      <c r="N255" s="293" t="s">
        <v>40</v>
      </c>
      <c r="O255" s="294"/>
      <c r="P255" s="295">
        <f>O255*H255</f>
        <v>0</v>
      </c>
      <c r="Q255" s="295">
        <v>0</v>
      </c>
      <c r="R255" s="295">
        <f>Q255*H255</f>
        <v>0</v>
      </c>
      <c r="S255" s="295">
        <v>0</v>
      </c>
      <c r="T255" s="296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37" t="s">
        <v>196</v>
      </c>
      <c r="AT255" s="237" t="s">
        <v>191</v>
      </c>
      <c r="AU255" s="237" t="s">
        <v>84</v>
      </c>
      <c r="AY255" s="18" t="s">
        <v>189</v>
      </c>
      <c r="BE255" s="238">
        <f>IF(N255="základní",J255,0)</f>
        <v>0</v>
      </c>
      <c r="BF255" s="238">
        <f>IF(N255="snížená",J255,0)</f>
        <v>0</v>
      </c>
      <c r="BG255" s="238">
        <f>IF(N255="zákl. přenesená",J255,0)</f>
        <v>0</v>
      </c>
      <c r="BH255" s="238">
        <f>IF(N255="sníž. přenesená",J255,0)</f>
        <v>0</v>
      </c>
      <c r="BI255" s="238">
        <f>IF(N255="nulová",J255,0)</f>
        <v>0</v>
      </c>
      <c r="BJ255" s="18" t="s">
        <v>82</v>
      </c>
      <c r="BK255" s="238">
        <f>ROUND(I255*H255,2)</f>
        <v>0</v>
      </c>
      <c r="BL255" s="18" t="s">
        <v>196</v>
      </c>
      <c r="BM255" s="237" t="s">
        <v>1318</v>
      </c>
    </row>
    <row r="256" s="2" customFormat="1" ht="6.96" customHeight="1">
      <c r="A256" s="39"/>
      <c r="B256" s="67"/>
      <c r="C256" s="68"/>
      <c r="D256" s="68"/>
      <c r="E256" s="68"/>
      <c r="F256" s="68"/>
      <c r="G256" s="68"/>
      <c r="H256" s="68"/>
      <c r="I256" s="68"/>
      <c r="J256" s="68"/>
      <c r="K256" s="68"/>
      <c r="L256" s="45"/>
      <c r="M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</row>
  </sheetData>
  <sheetProtection sheet="1" autoFilter="0" formatColumns="0" formatRows="0" objects="1" scenarios="1" spinCount="100000" saltValue="0PQlVyPQxBb3M7p0eT3/7ebR0Dl+RltM+R5QXenizOp+BV5o7cVnct9q/LkqqNar498WOFQCQnnmeejZ80MoIw==" hashValue="uWBP+RIpwajcKe1lmOOPHATcAeu4yHm18+1+DiJ0VlGw0MkHtmiwee9iZU63OG5Le/IM9zOKv/JPmOFPrTqGTA==" algorithmName="SHA-512" password="CC35"/>
  <autoFilter ref="C120:K255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152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84</v>
      </c>
    </row>
    <row r="4" s="1" customFormat="1" ht="24.96" customHeight="1">
      <c r="B4" s="21"/>
      <c r="D4" s="149" t="s">
        <v>159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NAPOJENÍ ROKYCANSKA NA DÁLNICI D5, I. ETAPA</v>
      </c>
      <c r="F7" s="151"/>
      <c r="G7" s="151"/>
      <c r="H7" s="151"/>
      <c r="L7" s="21"/>
    </row>
    <row r="8" s="2" customFormat="1" ht="12" customHeight="1">
      <c r="A8" s="39"/>
      <c r="B8" s="45"/>
      <c r="C8" s="39"/>
      <c r="D8" s="151" t="s">
        <v>160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3" t="s">
        <v>1319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1" t="s">
        <v>18</v>
      </c>
      <c r="E11" s="39"/>
      <c r="F11" s="142" t="s">
        <v>1</v>
      </c>
      <c r="G11" s="39"/>
      <c r="H11" s="39"/>
      <c r="I11" s="151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1" t="s">
        <v>20</v>
      </c>
      <c r="E12" s="39"/>
      <c r="F12" s="142" t="s">
        <v>21</v>
      </c>
      <c r="G12" s="39"/>
      <c r="H12" s="39"/>
      <c r="I12" s="151" t="s">
        <v>22</v>
      </c>
      <c r="J12" s="154" t="str">
        <f>'Rekapitulace stavby'!AN8</f>
        <v>26. 4. 2022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24</v>
      </c>
      <c r="E14" s="39"/>
      <c r="F14" s="39"/>
      <c r="G14" s="39"/>
      <c r="H14" s="39"/>
      <c r="I14" s="151" t="s">
        <v>25</v>
      </c>
      <c r="J14" s="142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">
        <v>26</v>
      </c>
      <c r="F15" s="39"/>
      <c r="G15" s="39"/>
      <c r="H15" s="39"/>
      <c r="I15" s="151" t="s">
        <v>27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1" t="s">
        <v>28</v>
      </c>
      <c r="E17" s="39"/>
      <c r="F17" s="39"/>
      <c r="G17" s="39"/>
      <c r="H17" s="39"/>
      <c r="I17" s="15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1" t="s">
        <v>30</v>
      </c>
      <c r="E20" s="39"/>
      <c r="F20" s="39"/>
      <c r="G20" s="39"/>
      <c r="H20" s="39"/>
      <c r="I20" s="151" t="s">
        <v>25</v>
      </c>
      <c r="J20" s="142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">
        <v>31</v>
      </c>
      <c r="F21" s="39"/>
      <c r="G21" s="39"/>
      <c r="H21" s="39"/>
      <c r="I21" s="151" t="s">
        <v>27</v>
      </c>
      <c r="J21" s="142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1" t="s">
        <v>33</v>
      </c>
      <c r="E23" s="39"/>
      <c r="F23" s="39"/>
      <c r="G23" s="39"/>
      <c r="H23" s="39"/>
      <c r="I23" s="151" t="s">
        <v>25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">
        <v>26</v>
      </c>
      <c r="F24" s="39"/>
      <c r="G24" s="39"/>
      <c r="H24" s="39"/>
      <c r="I24" s="151" t="s">
        <v>27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1" t="s">
        <v>34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5"/>
      <c r="B27" s="156"/>
      <c r="C27" s="155"/>
      <c r="D27" s="155"/>
      <c r="E27" s="157" t="s">
        <v>1</v>
      </c>
      <c r="F27" s="157"/>
      <c r="G27" s="157"/>
      <c r="H27" s="157"/>
      <c r="I27" s="155"/>
      <c r="J27" s="155"/>
      <c r="K27" s="155"/>
      <c r="L27" s="158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9"/>
      <c r="E29" s="159"/>
      <c r="F29" s="159"/>
      <c r="G29" s="159"/>
      <c r="H29" s="159"/>
      <c r="I29" s="159"/>
      <c r="J29" s="159"/>
      <c r="K29" s="15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0" t="s">
        <v>35</v>
      </c>
      <c r="E30" s="39"/>
      <c r="F30" s="39"/>
      <c r="G30" s="39"/>
      <c r="H30" s="39"/>
      <c r="I30" s="39"/>
      <c r="J30" s="161">
        <f>ROUND(J121,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2" t="s">
        <v>37</v>
      </c>
      <c r="G32" s="39"/>
      <c r="H32" s="39"/>
      <c r="I32" s="162" t="s">
        <v>36</v>
      </c>
      <c r="J32" s="162" t="s">
        <v>38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3" t="s">
        <v>39</v>
      </c>
      <c r="E33" s="151" t="s">
        <v>40</v>
      </c>
      <c r="F33" s="164">
        <f>ROUND((SUM(BE121:BE248)),  2)</f>
        <v>0</v>
      </c>
      <c r="G33" s="39"/>
      <c r="H33" s="39"/>
      <c r="I33" s="165">
        <v>0.20999999999999999</v>
      </c>
      <c r="J33" s="164">
        <f>ROUND(((SUM(BE121:BE248))*I33),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1" t="s">
        <v>41</v>
      </c>
      <c r="F34" s="164">
        <f>ROUND((SUM(BF121:BF248)),  2)</f>
        <v>0</v>
      </c>
      <c r="G34" s="39"/>
      <c r="H34" s="39"/>
      <c r="I34" s="165">
        <v>0.14999999999999999</v>
      </c>
      <c r="J34" s="164">
        <f>ROUND(((SUM(BF121:BF248))*I34),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1" t="s">
        <v>42</v>
      </c>
      <c r="F35" s="164">
        <f>ROUND((SUM(BG121:BG248)),  2)</f>
        <v>0</v>
      </c>
      <c r="G35" s="39"/>
      <c r="H35" s="39"/>
      <c r="I35" s="165">
        <v>0.20999999999999999</v>
      </c>
      <c r="J35" s="164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1" t="s">
        <v>43</v>
      </c>
      <c r="F36" s="164">
        <f>ROUND((SUM(BH121:BH248)),  2)</f>
        <v>0</v>
      </c>
      <c r="G36" s="39"/>
      <c r="H36" s="39"/>
      <c r="I36" s="165">
        <v>0.14999999999999999</v>
      </c>
      <c r="J36" s="164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44</v>
      </c>
      <c r="F37" s="164">
        <f>ROUND((SUM(BI121:BI248)),  2)</f>
        <v>0</v>
      </c>
      <c r="G37" s="39"/>
      <c r="H37" s="39"/>
      <c r="I37" s="165">
        <v>0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6"/>
      <c r="D39" s="167" t="s">
        <v>45</v>
      </c>
      <c r="E39" s="168"/>
      <c r="F39" s="168"/>
      <c r="G39" s="169" t="s">
        <v>46</v>
      </c>
      <c r="H39" s="170" t="s">
        <v>47</v>
      </c>
      <c r="I39" s="168"/>
      <c r="J39" s="171">
        <f>SUM(J30:J37)</f>
        <v>0</v>
      </c>
      <c r="K39" s="172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48</v>
      </c>
      <c r="E50" s="174"/>
      <c r="F50" s="174"/>
      <c r="G50" s="173" t="s">
        <v>49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50</v>
      </c>
      <c r="E61" s="176"/>
      <c r="F61" s="177" t="s">
        <v>51</v>
      </c>
      <c r="G61" s="175" t="s">
        <v>50</v>
      </c>
      <c r="H61" s="176"/>
      <c r="I61" s="176"/>
      <c r="J61" s="178" t="s">
        <v>51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52</v>
      </c>
      <c r="E65" s="179"/>
      <c r="F65" s="179"/>
      <c r="G65" s="173" t="s">
        <v>53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50</v>
      </c>
      <c r="E76" s="176"/>
      <c r="F76" s="177" t="s">
        <v>51</v>
      </c>
      <c r="G76" s="175" t="s">
        <v>50</v>
      </c>
      <c r="H76" s="176"/>
      <c r="I76" s="176"/>
      <c r="J76" s="178" t="s">
        <v>51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164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NAPOJENÍ ROKYCANSKA NA DÁLNICI D5, I. ETAPA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160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 xml:space="preserve">05 - SO 305  Přeložka vodovodu v km 4,540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Rokycansko</v>
      </c>
      <c r="G89" s="41"/>
      <c r="H89" s="41"/>
      <c r="I89" s="33" t="s">
        <v>22</v>
      </c>
      <c r="J89" s="80" t="str">
        <f>IF(J12="","",J12)</f>
        <v>26. 4. 2022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 xml:space="preserve"> </v>
      </c>
      <c r="G91" s="41"/>
      <c r="H91" s="41"/>
      <c r="I91" s="33" t="s">
        <v>30</v>
      </c>
      <c r="J91" s="37" t="str">
        <f>E21</f>
        <v>Ing. J. Egermaier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5" t="s">
        <v>165</v>
      </c>
      <c r="D94" s="186"/>
      <c r="E94" s="186"/>
      <c r="F94" s="186"/>
      <c r="G94" s="186"/>
      <c r="H94" s="186"/>
      <c r="I94" s="186"/>
      <c r="J94" s="187" t="s">
        <v>166</v>
      </c>
      <c r="K94" s="186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8" t="s">
        <v>167</v>
      </c>
      <c r="D96" s="41"/>
      <c r="E96" s="41"/>
      <c r="F96" s="41"/>
      <c r="G96" s="41"/>
      <c r="H96" s="41"/>
      <c r="I96" s="41"/>
      <c r="J96" s="111">
        <f>J121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168</v>
      </c>
    </row>
    <row r="97" s="9" customFormat="1" ht="24.96" customHeight="1">
      <c r="A97" s="9"/>
      <c r="B97" s="189"/>
      <c r="C97" s="190"/>
      <c r="D97" s="191" t="s">
        <v>169</v>
      </c>
      <c r="E97" s="192"/>
      <c r="F97" s="192"/>
      <c r="G97" s="192"/>
      <c r="H97" s="192"/>
      <c r="I97" s="192"/>
      <c r="J97" s="193">
        <f>J122</f>
        <v>0</v>
      </c>
      <c r="K97" s="190"/>
      <c r="L97" s="19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5"/>
      <c r="C98" s="134"/>
      <c r="D98" s="196" t="s">
        <v>170</v>
      </c>
      <c r="E98" s="197"/>
      <c r="F98" s="197"/>
      <c r="G98" s="197"/>
      <c r="H98" s="197"/>
      <c r="I98" s="197"/>
      <c r="J98" s="198">
        <f>J123</f>
        <v>0</v>
      </c>
      <c r="K98" s="134"/>
      <c r="L98" s="19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5"/>
      <c r="C99" s="134"/>
      <c r="D99" s="196" t="s">
        <v>171</v>
      </c>
      <c r="E99" s="197"/>
      <c r="F99" s="197"/>
      <c r="G99" s="197"/>
      <c r="H99" s="197"/>
      <c r="I99" s="197"/>
      <c r="J99" s="198">
        <f>J154</f>
        <v>0</v>
      </c>
      <c r="K99" s="134"/>
      <c r="L99" s="19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5"/>
      <c r="C100" s="134"/>
      <c r="D100" s="196" t="s">
        <v>172</v>
      </c>
      <c r="E100" s="197"/>
      <c r="F100" s="197"/>
      <c r="G100" s="197"/>
      <c r="H100" s="197"/>
      <c r="I100" s="197"/>
      <c r="J100" s="198">
        <f>J162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4"/>
      <c r="D101" s="196" t="s">
        <v>173</v>
      </c>
      <c r="E101" s="197"/>
      <c r="F101" s="197"/>
      <c r="G101" s="197"/>
      <c r="H101" s="197"/>
      <c r="I101" s="197"/>
      <c r="J101" s="198">
        <f>J247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174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4" t="str">
        <f>E7</f>
        <v>NAPOJENÍ ROKYCANSKA NA DÁLNICI D5, I. ETAPA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160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77" t="str">
        <f>E9</f>
        <v xml:space="preserve">05 - SO 305  Přeložka vodovodu v km 4,540</v>
      </c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20</v>
      </c>
      <c r="D115" s="41"/>
      <c r="E115" s="41"/>
      <c r="F115" s="28" t="str">
        <f>F12</f>
        <v>Rokycansko</v>
      </c>
      <c r="G115" s="41"/>
      <c r="H115" s="41"/>
      <c r="I115" s="33" t="s">
        <v>22</v>
      </c>
      <c r="J115" s="80" t="str">
        <f>IF(J12="","",J12)</f>
        <v>26. 4. 2022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5.15" customHeight="1">
      <c r="A117" s="39"/>
      <c r="B117" s="40"/>
      <c r="C117" s="33" t="s">
        <v>24</v>
      </c>
      <c r="D117" s="41"/>
      <c r="E117" s="41"/>
      <c r="F117" s="28" t="str">
        <f>E15</f>
        <v xml:space="preserve"> </v>
      </c>
      <c r="G117" s="41"/>
      <c r="H117" s="41"/>
      <c r="I117" s="33" t="s">
        <v>30</v>
      </c>
      <c r="J117" s="37" t="str">
        <f>E21</f>
        <v>Ing. J. Egermaier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28</v>
      </c>
      <c r="D118" s="41"/>
      <c r="E118" s="41"/>
      <c r="F118" s="28" t="str">
        <f>IF(E18="","",E18)</f>
        <v>Vyplň údaj</v>
      </c>
      <c r="G118" s="41"/>
      <c r="H118" s="41"/>
      <c r="I118" s="33" t="s">
        <v>33</v>
      </c>
      <c r="J118" s="37" t="str">
        <f>E24</f>
        <v xml:space="preserve"> 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0.32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11" customFormat="1" ht="29.28" customHeight="1">
      <c r="A120" s="200"/>
      <c r="B120" s="201"/>
      <c r="C120" s="202" t="s">
        <v>175</v>
      </c>
      <c r="D120" s="203" t="s">
        <v>60</v>
      </c>
      <c r="E120" s="203" t="s">
        <v>56</v>
      </c>
      <c r="F120" s="203" t="s">
        <v>57</v>
      </c>
      <c r="G120" s="203" t="s">
        <v>176</v>
      </c>
      <c r="H120" s="203" t="s">
        <v>177</v>
      </c>
      <c r="I120" s="203" t="s">
        <v>178</v>
      </c>
      <c r="J120" s="203" t="s">
        <v>166</v>
      </c>
      <c r="K120" s="204" t="s">
        <v>179</v>
      </c>
      <c r="L120" s="205"/>
      <c r="M120" s="101" t="s">
        <v>1</v>
      </c>
      <c r="N120" s="102" t="s">
        <v>39</v>
      </c>
      <c r="O120" s="102" t="s">
        <v>180</v>
      </c>
      <c r="P120" s="102" t="s">
        <v>181</v>
      </c>
      <c r="Q120" s="102" t="s">
        <v>182</v>
      </c>
      <c r="R120" s="102" t="s">
        <v>183</v>
      </c>
      <c r="S120" s="102" t="s">
        <v>184</v>
      </c>
      <c r="T120" s="103" t="s">
        <v>185</v>
      </c>
      <c r="U120" s="200"/>
      <c r="V120" s="200"/>
      <c r="W120" s="200"/>
      <c r="X120" s="200"/>
      <c r="Y120" s="200"/>
      <c r="Z120" s="200"/>
      <c r="AA120" s="200"/>
      <c r="AB120" s="200"/>
      <c r="AC120" s="200"/>
      <c r="AD120" s="200"/>
      <c r="AE120" s="200"/>
    </row>
    <row r="121" s="2" customFormat="1" ht="22.8" customHeight="1">
      <c r="A121" s="39"/>
      <c r="B121" s="40"/>
      <c r="C121" s="108" t="s">
        <v>186</v>
      </c>
      <c r="D121" s="41"/>
      <c r="E121" s="41"/>
      <c r="F121" s="41"/>
      <c r="G121" s="41"/>
      <c r="H121" s="41"/>
      <c r="I121" s="41"/>
      <c r="J121" s="206">
        <f>BK121</f>
        <v>0</v>
      </c>
      <c r="K121" s="41"/>
      <c r="L121" s="45"/>
      <c r="M121" s="104"/>
      <c r="N121" s="207"/>
      <c r="O121" s="105"/>
      <c r="P121" s="208">
        <f>P122</f>
        <v>0</v>
      </c>
      <c r="Q121" s="105"/>
      <c r="R121" s="208">
        <f>R122</f>
        <v>8.5536899999999978</v>
      </c>
      <c r="S121" s="105"/>
      <c r="T121" s="209">
        <f>T122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74</v>
      </c>
      <c r="AU121" s="18" t="s">
        <v>168</v>
      </c>
      <c r="BK121" s="210">
        <f>BK122</f>
        <v>0</v>
      </c>
    </row>
    <row r="122" s="12" customFormat="1" ht="25.92" customHeight="1">
      <c r="A122" s="12"/>
      <c r="B122" s="211"/>
      <c r="C122" s="212"/>
      <c r="D122" s="213" t="s">
        <v>74</v>
      </c>
      <c r="E122" s="214" t="s">
        <v>187</v>
      </c>
      <c r="F122" s="214" t="s">
        <v>188</v>
      </c>
      <c r="G122" s="212"/>
      <c r="H122" s="212"/>
      <c r="I122" s="215"/>
      <c r="J122" s="216">
        <f>BK122</f>
        <v>0</v>
      </c>
      <c r="K122" s="212"/>
      <c r="L122" s="217"/>
      <c r="M122" s="218"/>
      <c r="N122" s="219"/>
      <c r="O122" s="219"/>
      <c r="P122" s="220">
        <f>P123+P154+P162+P247</f>
        <v>0</v>
      </c>
      <c r="Q122" s="219"/>
      <c r="R122" s="220">
        <f>R123+R154+R162+R247</f>
        <v>8.5536899999999978</v>
      </c>
      <c r="S122" s="219"/>
      <c r="T122" s="221">
        <f>T123+T154+T162+T247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2" t="s">
        <v>82</v>
      </c>
      <c r="AT122" s="223" t="s">
        <v>74</v>
      </c>
      <c r="AU122" s="223" t="s">
        <v>75</v>
      </c>
      <c r="AY122" s="222" t="s">
        <v>189</v>
      </c>
      <c r="BK122" s="224">
        <f>BK123+BK154+BK162+BK247</f>
        <v>0</v>
      </c>
    </row>
    <row r="123" s="12" customFormat="1" ht="22.8" customHeight="1">
      <c r="A123" s="12"/>
      <c r="B123" s="211"/>
      <c r="C123" s="212"/>
      <c r="D123" s="213" t="s">
        <v>74</v>
      </c>
      <c r="E123" s="225" t="s">
        <v>82</v>
      </c>
      <c r="F123" s="225" t="s">
        <v>190</v>
      </c>
      <c r="G123" s="212"/>
      <c r="H123" s="212"/>
      <c r="I123" s="215"/>
      <c r="J123" s="226">
        <f>BK123</f>
        <v>0</v>
      </c>
      <c r="K123" s="212"/>
      <c r="L123" s="217"/>
      <c r="M123" s="218"/>
      <c r="N123" s="219"/>
      <c r="O123" s="219"/>
      <c r="P123" s="220">
        <f>SUM(P124:P153)</f>
        <v>0</v>
      </c>
      <c r="Q123" s="219"/>
      <c r="R123" s="220">
        <f>SUM(R124:R153)</f>
        <v>0</v>
      </c>
      <c r="S123" s="219"/>
      <c r="T123" s="221">
        <f>SUM(T124:T153)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2" t="s">
        <v>82</v>
      </c>
      <c r="AT123" s="223" t="s">
        <v>74</v>
      </c>
      <c r="AU123" s="223" t="s">
        <v>82</v>
      </c>
      <c r="AY123" s="222" t="s">
        <v>189</v>
      </c>
      <c r="BK123" s="224">
        <f>SUM(BK124:BK153)</f>
        <v>0</v>
      </c>
    </row>
    <row r="124" s="2" customFormat="1" ht="24.15" customHeight="1">
      <c r="A124" s="39"/>
      <c r="B124" s="40"/>
      <c r="C124" s="227" t="s">
        <v>82</v>
      </c>
      <c r="D124" s="227" t="s">
        <v>191</v>
      </c>
      <c r="E124" s="228" t="s">
        <v>192</v>
      </c>
      <c r="F124" s="229" t="s">
        <v>193</v>
      </c>
      <c r="G124" s="230" t="s">
        <v>194</v>
      </c>
      <c r="H124" s="231">
        <v>120</v>
      </c>
      <c r="I124" s="232"/>
      <c r="J124" s="231">
        <f>ROUND(I124*H124,2)</f>
        <v>0</v>
      </c>
      <c r="K124" s="229" t="s">
        <v>195</v>
      </c>
      <c r="L124" s="45"/>
      <c r="M124" s="233" t="s">
        <v>1</v>
      </c>
      <c r="N124" s="234" t="s">
        <v>40</v>
      </c>
      <c r="O124" s="92"/>
      <c r="P124" s="235">
        <f>O124*H124</f>
        <v>0</v>
      </c>
      <c r="Q124" s="235">
        <v>0</v>
      </c>
      <c r="R124" s="235">
        <f>Q124*H124</f>
        <v>0</v>
      </c>
      <c r="S124" s="235">
        <v>0</v>
      </c>
      <c r="T124" s="236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37" t="s">
        <v>196</v>
      </c>
      <c r="AT124" s="237" t="s">
        <v>191</v>
      </c>
      <c r="AU124" s="237" t="s">
        <v>84</v>
      </c>
      <c r="AY124" s="18" t="s">
        <v>189</v>
      </c>
      <c r="BE124" s="238">
        <f>IF(N124="základní",J124,0)</f>
        <v>0</v>
      </c>
      <c r="BF124" s="238">
        <f>IF(N124="snížená",J124,0)</f>
        <v>0</v>
      </c>
      <c r="BG124" s="238">
        <f>IF(N124="zákl. přenesená",J124,0)</f>
        <v>0</v>
      </c>
      <c r="BH124" s="238">
        <f>IF(N124="sníž. přenesená",J124,0)</f>
        <v>0</v>
      </c>
      <c r="BI124" s="238">
        <f>IF(N124="nulová",J124,0)</f>
        <v>0</v>
      </c>
      <c r="BJ124" s="18" t="s">
        <v>82</v>
      </c>
      <c r="BK124" s="238">
        <f>ROUND(I124*H124,2)</f>
        <v>0</v>
      </c>
      <c r="BL124" s="18" t="s">
        <v>196</v>
      </c>
      <c r="BM124" s="237" t="s">
        <v>1320</v>
      </c>
    </row>
    <row r="125" s="13" customFormat="1">
      <c r="A125" s="13"/>
      <c r="B125" s="239"/>
      <c r="C125" s="240"/>
      <c r="D125" s="241" t="s">
        <v>198</v>
      </c>
      <c r="E125" s="242" t="s">
        <v>1</v>
      </c>
      <c r="F125" s="243" t="s">
        <v>1121</v>
      </c>
      <c r="G125" s="240"/>
      <c r="H125" s="244">
        <v>120</v>
      </c>
      <c r="I125" s="245"/>
      <c r="J125" s="240"/>
      <c r="K125" s="240"/>
      <c r="L125" s="246"/>
      <c r="M125" s="247"/>
      <c r="N125" s="248"/>
      <c r="O125" s="248"/>
      <c r="P125" s="248"/>
      <c r="Q125" s="248"/>
      <c r="R125" s="248"/>
      <c r="S125" s="248"/>
      <c r="T125" s="249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50" t="s">
        <v>198</v>
      </c>
      <c r="AU125" s="250" t="s">
        <v>84</v>
      </c>
      <c r="AV125" s="13" t="s">
        <v>84</v>
      </c>
      <c r="AW125" s="13" t="s">
        <v>32</v>
      </c>
      <c r="AX125" s="13" t="s">
        <v>82</v>
      </c>
      <c r="AY125" s="250" t="s">
        <v>189</v>
      </c>
    </row>
    <row r="126" s="2" customFormat="1" ht="24.15" customHeight="1">
      <c r="A126" s="39"/>
      <c r="B126" s="40"/>
      <c r="C126" s="227" t="s">
        <v>84</v>
      </c>
      <c r="D126" s="227" t="s">
        <v>191</v>
      </c>
      <c r="E126" s="228" t="s">
        <v>967</v>
      </c>
      <c r="F126" s="229" t="s">
        <v>968</v>
      </c>
      <c r="G126" s="230" t="s">
        <v>969</v>
      </c>
      <c r="H126" s="231">
        <v>30</v>
      </c>
      <c r="I126" s="232"/>
      <c r="J126" s="231">
        <f>ROUND(I126*H126,2)</f>
        <v>0</v>
      </c>
      <c r="K126" s="229" t="s">
        <v>195</v>
      </c>
      <c r="L126" s="45"/>
      <c r="M126" s="233" t="s">
        <v>1</v>
      </c>
      <c r="N126" s="234" t="s">
        <v>40</v>
      </c>
      <c r="O126" s="92"/>
      <c r="P126" s="235">
        <f>O126*H126</f>
        <v>0</v>
      </c>
      <c r="Q126" s="235">
        <v>0</v>
      </c>
      <c r="R126" s="235">
        <f>Q126*H126</f>
        <v>0</v>
      </c>
      <c r="S126" s="235">
        <v>0</v>
      </c>
      <c r="T126" s="236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7" t="s">
        <v>196</v>
      </c>
      <c r="AT126" s="237" t="s">
        <v>191</v>
      </c>
      <c r="AU126" s="237" t="s">
        <v>84</v>
      </c>
      <c r="AY126" s="18" t="s">
        <v>189</v>
      </c>
      <c r="BE126" s="238">
        <f>IF(N126="základní",J126,0)</f>
        <v>0</v>
      </c>
      <c r="BF126" s="238">
        <f>IF(N126="snížená",J126,0)</f>
        <v>0</v>
      </c>
      <c r="BG126" s="238">
        <f>IF(N126="zákl. přenesená",J126,0)</f>
        <v>0</v>
      </c>
      <c r="BH126" s="238">
        <f>IF(N126="sníž. přenesená",J126,0)</f>
        <v>0</v>
      </c>
      <c r="BI126" s="238">
        <f>IF(N126="nulová",J126,0)</f>
        <v>0</v>
      </c>
      <c r="BJ126" s="18" t="s">
        <v>82</v>
      </c>
      <c r="BK126" s="238">
        <f>ROUND(I126*H126,2)</f>
        <v>0</v>
      </c>
      <c r="BL126" s="18" t="s">
        <v>196</v>
      </c>
      <c r="BM126" s="237" t="s">
        <v>1321</v>
      </c>
    </row>
    <row r="127" s="13" customFormat="1">
      <c r="A127" s="13"/>
      <c r="B127" s="239"/>
      <c r="C127" s="240"/>
      <c r="D127" s="241" t="s">
        <v>198</v>
      </c>
      <c r="E127" s="242" t="s">
        <v>1</v>
      </c>
      <c r="F127" s="243" t="s">
        <v>1029</v>
      </c>
      <c r="G127" s="240"/>
      <c r="H127" s="244">
        <v>30</v>
      </c>
      <c r="I127" s="245"/>
      <c r="J127" s="240"/>
      <c r="K127" s="240"/>
      <c r="L127" s="246"/>
      <c r="M127" s="247"/>
      <c r="N127" s="248"/>
      <c r="O127" s="248"/>
      <c r="P127" s="248"/>
      <c r="Q127" s="248"/>
      <c r="R127" s="248"/>
      <c r="S127" s="248"/>
      <c r="T127" s="249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50" t="s">
        <v>198</v>
      </c>
      <c r="AU127" s="250" t="s">
        <v>84</v>
      </c>
      <c r="AV127" s="13" t="s">
        <v>84</v>
      </c>
      <c r="AW127" s="13" t="s">
        <v>32</v>
      </c>
      <c r="AX127" s="13" t="s">
        <v>82</v>
      </c>
      <c r="AY127" s="250" t="s">
        <v>189</v>
      </c>
    </row>
    <row r="128" s="2" customFormat="1" ht="33" customHeight="1">
      <c r="A128" s="39"/>
      <c r="B128" s="40"/>
      <c r="C128" s="227" t="s">
        <v>212</v>
      </c>
      <c r="D128" s="227" t="s">
        <v>191</v>
      </c>
      <c r="E128" s="228" t="s">
        <v>972</v>
      </c>
      <c r="F128" s="229" t="s">
        <v>973</v>
      </c>
      <c r="G128" s="230" t="s">
        <v>202</v>
      </c>
      <c r="H128" s="231">
        <v>307.5</v>
      </c>
      <c r="I128" s="232"/>
      <c r="J128" s="231">
        <f>ROUND(I128*H128,2)</f>
        <v>0</v>
      </c>
      <c r="K128" s="229" t="s">
        <v>195</v>
      </c>
      <c r="L128" s="45"/>
      <c r="M128" s="233" t="s">
        <v>1</v>
      </c>
      <c r="N128" s="234" t="s">
        <v>40</v>
      </c>
      <c r="O128" s="92"/>
      <c r="P128" s="235">
        <f>O128*H128</f>
        <v>0</v>
      </c>
      <c r="Q128" s="235">
        <v>0</v>
      </c>
      <c r="R128" s="235">
        <f>Q128*H128</f>
        <v>0</v>
      </c>
      <c r="S128" s="235">
        <v>0</v>
      </c>
      <c r="T128" s="236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7" t="s">
        <v>196</v>
      </c>
      <c r="AT128" s="237" t="s">
        <v>191</v>
      </c>
      <c r="AU128" s="237" t="s">
        <v>84</v>
      </c>
      <c r="AY128" s="18" t="s">
        <v>189</v>
      </c>
      <c r="BE128" s="238">
        <f>IF(N128="základní",J128,0)</f>
        <v>0</v>
      </c>
      <c r="BF128" s="238">
        <f>IF(N128="snížená",J128,0)</f>
        <v>0</v>
      </c>
      <c r="BG128" s="238">
        <f>IF(N128="zákl. přenesená",J128,0)</f>
        <v>0</v>
      </c>
      <c r="BH128" s="238">
        <f>IF(N128="sníž. přenesená",J128,0)</f>
        <v>0</v>
      </c>
      <c r="BI128" s="238">
        <f>IF(N128="nulová",J128,0)</f>
        <v>0</v>
      </c>
      <c r="BJ128" s="18" t="s">
        <v>82</v>
      </c>
      <c r="BK128" s="238">
        <f>ROUND(I128*H128,2)</f>
        <v>0</v>
      </c>
      <c r="BL128" s="18" t="s">
        <v>196</v>
      </c>
      <c r="BM128" s="237" t="s">
        <v>1322</v>
      </c>
    </row>
    <row r="129" s="14" customFormat="1">
      <c r="A129" s="14"/>
      <c r="B129" s="251"/>
      <c r="C129" s="252"/>
      <c r="D129" s="241" t="s">
        <v>198</v>
      </c>
      <c r="E129" s="253" t="s">
        <v>1</v>
      </c>
      <c r="F129" s="254" t="s">
        <v>1323</v>
      </c>
      <c r="G129" s="252"/>
      <c r="H129" s="253" t="s">
        <v>1</v>
      </c>
      <c r="I129" s="255"/>
      <c r="J129" s="252"/>
      <c r="K129" s="252"/>
      <c r="L129" s="256"/>
      <c r="M129" s="257"/>
      <c r="N129" s="258"/>
      <c r="O129" s="258"/>
      <c r="P129" s="258"/>
      <c r="Q129" s="258"/>
      <c r="R129" s="258"/>
      <c r="S129" s="258"/>
      <c r="T129" s="259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60" t="s">
        <v>198</v>
      </c>
      <c r="AU129" s="260" t="s">
        <v>84</v>
      </c>
      <c r="AV129" s="14" t="s">
        <v>82</v>
      </c>
      <c r="AW129" s="14" t="s">
        <v>32</v>
      </c>
      <c r="AX129" s="14" t="s">
        <v>75</v>
      </c>
      <c r="AY129" s="260" t="s">
        <v>189</v>
      </c>
    </row>
    <row r="130" s="13" customFormat="1">
      <c r="A130" s="13"/>
      <c r="B130" s="239"/>
      <c r="C130" s="240"/>
      <c r="D130" s="241" t="s">
        <v>198</v>
      </c>
      <c r="E130" s="242" t="s">
        <v>1</v>
      </c>
      <c r="F130" s="243" t="s">
        <v>1324</v>
      </c>
      <c r="G130" s="240"/>
      <c r="H130" s="244">
        <v>307.5</v>
      </c>
      <c r="I130" s="245"/>
      <c r="J130" s="240"/>
      <c r="K130" s="240"/>
      <c r="L130" s="246"/>
      <c r="M130" s="247"/>
      <c r="N130" s="248"/>
      <c r="O130" s="248"/>
      <c r="P130" s="248"/>
      <c r="Q130" s="248"/>
      <c r="R130" s="248"/>
      <c r="S130" s="248"/>
      <c r="T130" s="249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0" t="s">
        <v>198</v>
      </c>
      <c r="AU130" s="250" t="s">
        <v>84</v>
      </c>
      <c r="AV130" s="13" t="s">
        <v>84</v>
      </c>
      <c r="AW130" s="13" t="s">
        <v>32</v>
      </c>
      <c r="AX130" s="13" t="s">
        <v>82</v>
      </c>
      <c r="AY130" s="250" t="s">
        <v>189</v>
      </c>
    </row>
    <row r="131" s="2" customFormat="1" ht="24.15" customHeight="1">
      <c r="A131" s="39"/>
      <c r="B131" s="40"/>
      <c r="C131" s="227" t="s">
        <v>196</v>
      </c>
      <c r="D131" s="227" t="s">
        <v>191</v>
      </c>
      <c r="E131" s="228" t="s">
        <v>980</v>
      </c>
      <c r="F131" s="229" t="s">
        <v>981</v>
      </c>
      <c r="G131" s="230" t="s">
        <v>202</v>
      </c>
      <c r="H131" s="231">
        <v>245.19999999999999</v>
      </c>
      <c r="I131" s="232"/>
      <c r="J131" s="231">
        <f>ROUND(I131*H131,2)</f>
        <v>0</v>
      </c>
      <c r="K131" s="229" t="s">
        <v>195</v>
      </c>
      <c r="L131" s="45"/>
      <c r="M131" s="233" t="s">
        <v>1</v>
      </c>
      <c r="N131" s="234" t="s">
        <v>40</v>
      </c>
      <c r="O131" s="92"/>
      <c r="P131" s="235">
        <f>O131*H131</f>
        <v>0</v>
      </c>
      <c r="Q131" s="235">
        <v>0</v>
      </c>
      <c r="R131" s="235">
        <f>Q131*H131</f>
        <v>0</v>
      </c>
      <c r="S131" s="235">
        <v>0</v>
      </c>
      <c r="T131" s="236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7" t="s">
        <v>196</v>
      </c>
      <c r="AT131" s="237" t="s">
        <v>191</v>
      </c>
      <c r="AU131" s="237" t="s">
        <v>84</v>
      </c>
      <c r="AY131" s="18" t="s">
        <v>189</v>
      </c>
      <c r="BE131" s="238">
        <f>IF(N131="základní",J131,0)</f>
        <v>0</v>
      </c>
      <c r="BF131" s="238">
        <f>IF(N131="snížená",J131,0)</f>
        <v>0</v>
      </c>
      <c r="BG131" s="238">
        <f>IF(N131="zákl. přenesená",J131,0)</f>
        <v>0</v>
      </c>
      <c r="BH131" s="238">
        <f>IF(N131="sníž. přenesená",J131,0)</f>
        <v>0</v>
      </c>
      <c r="BI131" s="238">
        <f>IF(N131="nulová",J131,0)</f>
        <v>0</v>
      </c>
      <c r="BJ131" s="18" t="s">
        <v>82</v>
      </c>
      <c r="BK131" s="238">
        <f>ROUND(I131*H131,2)</f>
        <v>0</v>
      </c>
      <c r="BL131" s="18" t="s">
        <v>196</v>
      </c>
      <c r="BM131" s="237" t="s">
        <v>1325</v>
      </c>
    </row>
    <row r="132" s="14" customFormat="1">
      <c r="A132" s="14"/>
      <c r="B132" s="251"/>
      <c r="C132" s="252"/>
      <c r="D132" s="241" t="s">
        <v>198</v>
      </c>
      <c r="E132" s="253" t="s">
        <v>1</v>
      </c>
      <c r="F132" s="254" t="s">
        <v>334</v>
      </c>
      <c r="G132" s="252"/>
      <c r="H132" s="253" t="s">
        <v>1</v>
      </c>
      <c r="I132" s="255"/>
      <c r="J132" s="252"/>
      <c r="K132" s="252"/>
      <c r="L132" s="256"/>
      <c r="M132" s="257"/>
      <c r="N132" s="258"/>
      <c r="O132" s="258"/>
      <c r="P132" s="258"/>
      <c r="Q132" s="258"/>
      <c r="R132" s="258"/>
      <c r="S132" s="258"/>
      <c r="T132" s="259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60" t="s">
        <v>198</v>
      </c>
      <c r="AU132" s="260" t="s">
        <v>84</v>
      </c>
      <c r="AV132" s="14" t="s">
        <v>82</v>
      </c>
      <c r="AW132" s="14" t="s">
        <v>32</v>
      </c>
      <c r="AX132" s="14" t="s">
        <v>75</v>
      </c>
      <c r="AY132" s="260" t="s">
        <v>189</v>
      </c>
    </row>
    <row r="133" s="13" customFormat="1">
      <c r="A133" s="13"/>
      <c r="B133" s="239"/>
      <c r="C133" s="240"/>
      <c r="D133" s="241" t="s">
        <v>198</v>
      </c>
      <c r="E133" s="242" t="s">
        <v>1</v>
      </c>
      <c r="F133" s="243" t="s">
        <v>1326</v>
      </c>
      <c r="G133" s="240"/>
      <c r="H133" s="244">
        <v>307.5</v>
      </c>
      <c r="I133" s="245"/>
      <c r="J133" s="240"/>
      <c r="K133" s="240"/>
      <c r="L133" s="246"/>
      <c r="M133" s="247"/>
      <c r="N133" s="248"/>
      <c r="O133" s="248"/>
      <c r="P133" s="248"/>
      <c r="Q133" s="248"/>
      <c r="R133" s="248"/>
      <c r="S133" s="248"/>
      <c r="T133" s="249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0" t="s">
        <v>198</v>
      </c>
      <c r="AU133" s="250" t="s">
        <v>84</v>
      </c>
      <c r="AV133" s="13" t="s">
        <v>84</v>
      </c>
      <c r="AW133" s="13" t="s">
        <v>32</v>
      </c>
      <c r="AX133" s="13" t="s">
        <v>75</v>
      </c>
      <c r="AY133" s="250" t="s">
        <v>189</v>
      </c>
    </row>
    <row r="134" s="14" customFormat="1">
      <c r="A134" s="14"/>
      <c r="B134" s="251"/>
      <c r="C134" s="252"/>
      <c r="D134" s="241" t="s">
        <v>198</v>
      </c>
      <c r="E134" s="253" t="s">
        <v>1</v>
      </c>
      <c r="F134" s="254" t="s">
        <v>984</v>
      </c>
      <c r="G134" s="252"/>
      <c r="H134" s="253" t="s">
        <v>1</v>
      </c>
      <c r="I134" s="255"/>
      <c r="J134" s="252"/>
      <c r="K134" s="252"/>
      <c r="L134" s="256"/>
      <c r="M134" s="257"/>
      <c r="N134" s="258"/>
      <c r="O134" s="258"/>
      <c r="P134" s="258"/>
      <c r="Q134" s="258"/>
      <c r="R134" s="258"/>
      <c r="S134" s="258"/>
      <c r="T134" s="259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60" t="s">
        <v>198</v>
      </c>
      <c r="AU134" s="260" t="s">
        <v>84</v>
      </c>
      <c r="AV134" s="14" t="s">
        <v>82</v>
      </c>
      <c r="AW134" s="14" t="s">
        <v>32</v>
      </c>
      <c r="AX134" s="14" t="s">
        <v>75</v>
      </c>
      <c r="AY134" s="260" t="s">
        <v>189</v>
      </c>
    </row>
    <row r="135" s="13" customFormat="1">
      <c r="A135" s="13"/>
      <c r="B135" s="239"/>
      <c r="C135" s="240"/>
      <c r="D135" s="241" t="s">
        <v>198</v>
      </c>
      <c r="E135" s="242" t="s">
        <v>1</v>
      </c>
      <c r="F135" s="243" t="s">
        <v>1327</v>
      </c>
      <c r="G135" s="240"/>
      <c r="H135" s="244">
        <v>-9.8000000000000007</v>
      </c>
      <c r="I135" s="245"/>
      <c r="J135" s="240"/>
      <c r="K135" s="240"/>
      <c r="L135" s="246"/>
      <c r="M135" s="247"/>
      <c r="N135" s="248"/>
      <c r="O135" s="248"/>
      <c r="P135" s="248"/>
      <c r="Q135" s="248"/>
      <c r="R135" s="248"/>
      <c r="S135" s="248"/>
      <c r="T135" s="249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0" t="s">
        <v>198</v>
      </c>
      <c r="AU135" s="250" t="s">
        <v>84</v>
      </c>
      <c r="AV135" s="13" t="s">
        <v>84</v>
      </c>
      <c r="AW135" s="13" t="s">
        <v>32</v>
      </c>
      <c r="AX135" s="13" t="s">
        <v>75</v>
      </c>
      <c r="AY135" s="250" t="s">
        <v>189</v>
      </c>
    </row>
    <row r="136" s="14" customFormat="1">
      <c r="A136" s="14"/>
      <c r="B136" s="251"/>
      <c r="C136" s="252"/>
      <c r="D136" s="241" t="s">
        <v>198</v>
      </c>
      <c r="E136" s="253" t="s">
        <v>1</v>
      </c>
      <c r="F136" s="254" t="s">
        <v>986</v>
      </c>
      <c r="G136" s="252"/>
      <c r="H136" s="253" t="s">
        <v>1</v>
      </c>
      <c r="I136" s="255"/>
      <c r="J136" s="252"/>
      <c r="K136" s="252"/>
      <c r="L136" s="256"/>
      <c r="M136" s="257"/>
      <c r="N136" s="258"/>
      <c r="O136" s="258"/>
      <c r="P136" s="258"/>
      <c r="Q136" s="258"/>
      <c r="R136" s="258"/>
      <c r="S136" s="258"/>
      <c r="T136" s="259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60" t="s">
        <v>198</v>
      </c>
      <c r="AU136" s="260" t="s">
        <v>84</v>
      </c>
      <c r="AV136" s="14" t="s">
        <v>82</v>
      </c>
      <c r="AW136" s="14" t="s">
        <v>32</v>
      </c>
      <c r="AX136" s="14" t="s">
        <v>75</v>
      </c>
      <c r="AY136" s="260" t="s">
        <v>189</v>
      </c>
    </row>
    <row r="137" s="13" customFormat="1">
      <c r="A137" s="13"/>
      <c r="B137" s="239"/>
      <c r="C137" s="240"/>
      <c r="D137" s="241" t="s">
        <v>198</v>
      </c>
      <c r="E137" s="242" t="s">
        <v>1</v>
      </c>
      <c r="F137" s="243" t="s">
        <v>1328</v>
      </c>
      <c r="G137" s="240"/>
      <c r="H137" s="244">
        <v>-52.5</v>
      </c>
      <c r="I137" s="245"/>
      <c r="J137" s="240"/>
      <c r="K137" s="240"/>
      <c r="L137" s="246"/>
      <c r="M137" s="247"/>
      <c r="N137" s="248"/>
      <c r="O137" s="248"/>
      <c r="P137" s="248"/>
      <c r="Q137" s="248"/>
      <c r="R137" s="248"/>
      <c r="S137" s="248"/>
      <c r="T137" s="249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0" t="s">
        <v>198</v>
      </c>
      <c r="AU137" s="250" t="s">
        <v>84</v>
      </c>
      <c r="AV137" s="13" t="s">
        <v>84</v>
      </c>
      <c r="AW137" s="13" t="s">
        <v>32</v>
      </c>
      <c r="AX137" s="13" t="s">
        <v>75</v>
      </c>
      <c r="AY137" s="250" t="s">
        <v>189</v>
      </c>
    </row>
    <row r="138" s="14" customFormat="1">
      <c r="A138" s="14"/>
      <c r="B138" s="251"/>
      <c r="C138" s="252"/>
      <c r="D138" s="241" t="s">
        <v>198</v>
      </c>
      <c r="E138" s="253" t="s">
        <v>1</v>
      </c>
      <c r="F138" s="254" t="s">
        <v>1329</v>
      </c>
      <c r="G138" s="252"/>
      <c r="H138" s="253" t="s">
        <v>1</v>
      </c>
      <c r="I138" s="255"/>
      <c r="J138" s="252"/>
      <c r="K138" s="252"/>
      <c r="L138" s="256"/>
      <c r="M138" s="257"/>
      <c r="N138" s="258"/>
      <c r="O138" s="258"/>
      <c r="P138" s="258"/>
      <c r="Q138" s="258"/>
      <c r="R138" s="258"/>
      <c r="S138" s="258"/>
      <c r="T138" s="259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0" t="s">
        <v>198</v>
      </c>
      <c r="AU138" s="260" t="s">
        <v>84</v>
      </c>
      <c r="AV138" s="14" t="s">
        <v>82</v>
      </c>
      <c r="AW138" s="14" t="s">
        <v>32</v>
      </c>
      <c r="AX138" s="14" t="s">
        <v>75</v>
      </c>
      <c r="AY138" s="260" t="s">
        <v>189</v>
      </c>
    </row>
    <row r="139" s="15" customFormat="1">
      <c r="A139" s="15"/>
      <c r="B139" s="261"/>
      <c r="C139" s="262"/>
      <c r="D139" s="241" t="s">
        <v>198</v>
      </c>
      <c r="E139" s="263" t="s">
        <v>1</v>
      </c>
      <c r="F139" s="264" t="s">
        <v>211</v>
      </c>
      <c r="G139" s="262"/>
      <c r="H139" s="265">
        <v>245.19999999999999</v>
      </c>
      <c r="I139" s="266"/>
      <c r="J139" s="262"/>
      <c r="K139" s="262"/>
      <c r="L139" s="267"/>
      <c r="M139" s="268"/>
      <c r="N139" s="269"/>
      <c r="O139" s="269"/>
      <c r="P139" s="269"/>
      <c r="Q139" s="269"/>
      <c r="R139" s="269"/>
      <c r="S139" s="269"/>
      <c r="T139" s="270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71" t="s">
        <v>198</v>
      </c>
      <c r="AU139" s="271" t="s">
        <v>84</v>
      </c>
      <c r="AV139" s="15" t="s">
        <v>196</v>
      </c>
      <c r="AW139" s="15" t="s">
        <v>32</v>
      </c>
      <c r="AX139" s="15" t="s">
        <v>82</v>
      </c>
      <c r="AY139" s="271" t="s">
        <v>189</v>
      </c>
    </row>
    <row r="140" s="2" customFormat="1" ht="24.15" customHeight="1">
      <c r="A140" s="39"/>
      <c r="B140" s="40"/>
      <c r="C140" s="227" t="s">
        <v>230</v>
      </c>
      <c r="D140" s="227" t="s">
        <v>191</v>
      </c>
      <c r="E140" s="228" t="s">
        <v>225</v>
      </c>
      <c r="F140" s="229" t="s">
        <v>991</v>
      </c>
      <c r="G140" s="230" t="s">
        <v>202</v>
      </c>
      <c r="H140" s="231">
        <v>52.5</v>
      </c>
      <c r="I140" s="232"/>
      <c r="J140" s="231">
        <f>ROUND(I140*H140,2)</f>
        <v>0</v>
      </c>
      <c r="K140" s="229" t="s">
        <v>195</v>
      </c>
      <c r="L140" s="45"/>
      <c r="M140" s="233" t="s">
        <v>1</v>
      </c>
      <c r="N140" s="234" t="s">
        <v>40</v>
      </c>
      <c r="O140" s="92"/>
      <c r="P140" s="235">
        <f>O140*H140</f>
        <v>0</v>
      </c>
      <c r="Q140" s="235">
        <v>0</v>
      </c>
      <c r="R140" s="235">
        <f>Q140*H140</f>
        <v>0</v>
      </c>
      <c r="S140" s="235">
        <v>0</v>
      </c>
      <c r="T140" s="236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7" t="s">
        <v>196</v>
      </c>
      <c r="AT140" s="237" t="s">
        <v>191</v>
      </c>
      <c r="AU140" s="237" t="s">
        <v>84</v>
      </c>
      <c r="AY140" s="18" t="s">
        <v>189</v>
      </c>
      <c r="BE140" s="238">
        <f>IF(N140="základní",J140,0)</f>
        <v>0</v>
      </c>
      <c r="BF140" s="238">
        <f>IF(N140="snížená",J140,0)</f>
        <v>0</v>
      </c>
      <c r="BG140" s="238">
        <f>IF(N140="zákl. přenesená",J140,0)</f>
        <v>0</v>
      </c>
      <c r="BH140" s="238">
        <f>IF(N140="sníž. přenesená",J140,0)</f>
        <v>0</v>
      </c>
      <c r="BI140" s="238">
        <f>IF(N140="nulová",J140,0)</f>
        <v>0</v>
      </c>
      <c r="BJ140" s="18" t="s">
        <v>82</v>
      </c>
      <c r="BK140" s="238">
        <f>ROUND(I140*H140,2)</f>
        <v>0</v>
      </c>
      <c r="BL140" s="18" t="s">
        <v>196</v>
      </c>
      <c r="BM140" s="237" t="s">
        <v>1330</v>
      </c>
    </row>
    <row r="141" s="13" customFormat="1">
      <c r="A141" s="13"/>
      <c r="B141" s="239"/>
      <c r="C141" s="240"/>
      <c r="D141" s="241" t="s">
        <v>198</v>
      </c>
      <c r="E141" s="242" t="s">
        <v>1</v>
      </c>
      <c r="F141" s="243" t="s">
        <v>1331</v>
      </c>
      <c r="G141" s="240"/>
      <c r="H141" s="244">
        <v>52.5</v>
      </c>
      <c r="I141" s="245"/>
      <c r="J141" s="240"/>
      <c r="K141" s="240"/>
      <c r="L141" s="246"/>
      <c r="M141" s="247"/>
      <c r="N141" s="248"/>
      <c r="O141" s="248"/>
      <c r="P141" s="248"/>
      <c r="Q141" s="248"/>
      <c r="R141" s="248"/>
      <c r="S141" s="248"/>
      <c r="T141" s="249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0" t="s">
        <v>198</v>
      </c>
      <c r="AU141" s="250" t="s">
        <v>84</v>
      </c>
      <c r="AV141" s="13" t="s">
        <v>84</v>
      </c>
      <c r="AW141" s="13" t="s">
        <v>32</v>
      </c>
      <c r="AX141" s="13" t="s">
        <v>82</v>
      </c>
      <c r="AY141" s="250" t="s">
        <v>189</v>
      </c>
    </row>
    <row r="142" s="2" customFormat="1" ht="16.5" customHeight="1">
      <c r="A142" s="39"/>
      <c r="B142" s="40"/>
      <c r="C142" s="283" t="s">
        <v>239</v>
      </c>
      <c r="D142" s="283" t="s">
        <v>231</v>
      </c>
      <c r="E142" s="284" t="s">
        <v>996</v>
      </c>
      <c r="F142" s="285" t="s">
        <v>997</v>
      </c>
      <c r="G142" s="286" t="s">
        <v>234</v>
      </c>
      <c r="H142" s="287">
        <v>99.799999999999997</v>
      </c>
      <c r="I142" s="288"/>
      <c r="J142" s="287">
        <f>ROUND(I142*H142,2)</f>
        <v>0</v>
      </c>
      <c r="K142" s="285" t="s">
        <v>195</v>
      </c>
      <c r="L142" s="289"/>
      <c r="M142" s="290" t="s">
        <v>1</v>
      </c>
      <c r="N142" s="291" t="s">
        <v>40</v>
      </c>
      <c r="O142" s="92"/>
      <c r="P142" s="235">
        <f>O142*H142</f>
        <v>0</v>
      </c>
      <c r="Q142" s="235">
        <v>0</v>
      </c>
      <c r="R142" s="235">
        <f>Q142*H142</f>
        <v>0</v>
      </c>
      <c r="S142" s="235">
        <v>0</v>
      </c>
      <c r="T142" s="236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7" t="s">
        <v>235</v>
      </c>
      <c r="AT142" s="237" t="s">
        <v>231</v>
      </c>
      <c r="AU142" s="237" t="s">
        <v>84</v>
      </c>
      <c r="AY142" s="18" t="s">
        <v>189</v>
      </c>
      <c r="BE142" s="238">
        <f>IF(N142="základní",J142,0)</f>
        <v>0</v>
      </c>
      <c r="BF142" s="238">
        <f>IF(N142="snížená",J142,0)</f>
        <v>0</v>
      </c>
      <c r="BG142" s="238">
        <f>IF(N142="zákl. přenesená",J142,0)</f>
        <v>0</v>
      </c>
      <c r="BH142" s="238">
        <f>IF(N142="sníž. přenesená",J142,0)</f>
        <v>0</v>
      </c>
      <c r="BI142" s="238">
        <f>IF(N142="nulová",J142,0)</f>
        <v>0</v>
      </c>
      <c r="BJ142" s="18" t="s">
        <v>82</v>
      </c>
      <c r="BK142" s="238">
        <f>ROUND(I142*H142,2)</f>
        <v>0</v>
      </c>
      <c r="BL142" s="18" t="s">
        <v>196</v>
      </c>
      <c r="BM142" s="237" t="s">
        <v>1332</v>
      </c>
    </row>
    <row r="143" s="13" customFormat="1">
      <c r="A143" s="13"/>
      <c r="B143" s="239"/>
      <c r="C143" s="240"/>
      <c r="D143" s="241" t="s">
        <v>198</v>
      </c>
      <c r="E143" s="242" t="s">
        <v>1</v>
      </c>
      <c r="F143" s="243" t="s">
        <v>1333</v>
      </c>
      <c r="G143" s="240"/>
      <c r="H143" s="244">
        <v>99.799999999999997</v>
      </c>
      <c r="I143" s="245"/>
      <c r="J143" s="240"/>
      <c r="K143" s="240"/>
      <c r="L143" s="246"/>
      <c r="M143" s="247"/>
      <c r="N143" s="248"/>
      <c r="O143" s="248"/>
      <c r="P143" s="248"/>
      <c r="Q143" s="248"/>
      <c r="R143" s="248"/>
      <c r="S143" s="248"/>
      <c r="T143" s="249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0" t="s">
        <v>198</v>
      </c>
      <c r="AU143" s="250" t="s">
        <v>84</v>
      </c>
      <c r="AV143" s="13" t="s">
        <v>84</v>
      </c>
      <c r="AW143" s="13" t="s">
        <v>32</v>
      </c>
      <c r="AX143" s="13" t="s">
        <v>82</v>
      </c>
      <c r="AY143" s="250" t="s">
        <v>189</v>
      </c>
    </row>
    <row r="144" s="2" customFormat="1" ht="37.8" customHeight="1">
      <c r="A144" s="39"/>
      <c r="B144" s="40"/>
      <c r="C144" s="227" t="s">
        <v>245</v>
      </c>
      <c r="D144" s="227" t="s">
        <v>191</v>
      </c>
      <c r="E144" s="228" t="s">
        <v>1135</v>
      </c>
      <c r="F144" s="229" t="s">
        <v>1136</v>
      </c>
      <c r="G144" s="230" t="s">
        <v>202</v>
      </c>
      <c r="H144" s="231">
        <v>62.299999999999997</v>
      </c>
      <c r="I144" s="232"/>
      <c r="J144" s="231">
        <f>ROUND(I144*H144,2)</f>
        <v>0</v>
      </c>
      <c r="K144" s="229" t="s">
        <v>195</v>
      </c>
      <c r="L144" s="45"/>
      <c r="M144" s="233" t="s">
        <v>1</v>
      </c>
      <c r="N144" s="234" t="s">
        <v>40</v>
      </c>
      <c r="O144" s="92"/>
      <c r="P144" s="235">
        <f>O144*H144</f>
        <v>0</v>
      </c>
      <c r="Q144" s="235">
        <v>0</v>
      </c>
      <c r="R144" s="235">
        <f>Q144*H144</f>
        <v>0</v>
      </c>
      <c r="S144" s="235">
        <v>0</v>
      </c>
      <c r="T144" s="236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7" t="s">
        <v>196</v>
      </c>
      <c r="AT144" s="237" t="s">
        <v>191</v>
      </c>
      <c r="AU144" s="237" t="s">
        <v>84</v>
      </c>
      <c r="AY144" s="18" t="s">
        <v>189</v>
      </c>
      <c r="BE144" s="238">
        <f>IF(N144="základní",J144,0)</f>
        <v>0</v>
      </c>
      <c r="BF144" s="238">
        <f>IF(N144="snížená",J144,0)</f>
        <v>0</v>
      </c>
      <c r="BG144" s="238">
        <f>IF(N144="zákl. přenesená",J144,0)</f>
        <v>0</v>
      </c>
      <c r="BH144" s="238">
        <f>IF(N144="sníž. přenesená",J144,0)</f>
        <v>0</v>
      </c>
      <c r="BI144" s="238">
        <f>IF(N144="nulová",J144,0)</f>
        <v>0</v>
      </c>
      <c r="BJ144" s="18" t="s">
        <v>82</v>
      </c>
      <c r="BK144" s="238">
        <f>ROUND(I144*H144,2)</f>
        <v>0</v>
      </c>
      <c r="BL144" s="18" t="s">
        <v>196</v>
      </c>
      <c r="BM144" s="237" t="s">
        <v>1334</v>
      </c>
    </row>
    <row r="145" s="14" customFormat="1">
      <c r="A145" s="14"/>
      <c r="B145" s="251"/>
      <c r="C145" s="252"/>
      <c r="D145" s="241" t="s">
        <v>198</v>
      </c>
      <c r="E145" s="253" t="s">
        <v>1</v>
      </c>
      <c r="F145" s="254" t="s">
        <v>1138</v>
      </c>
      <c r="G145" s="252"/>
      <c r="H145" s="253" t="s">
        <v>1</v>
      </c>
      <c r="I145" s="255"/>
      <c r="J145" s="252"/>
      <c r="K145" s="252"/>
      <c r="L145" s="256"/>
      <c r="M145" s="257"/>
      <c r="N145" s="258"/>
      <c r="O145" s="258"/>
      <c r="P145" s="258"/>
      <c r="Q145" s="258"/>
      <c r="R145" s="258"/>
      <c r="S145" s="258"/>
      <c r="T145" s="259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0" t="s">
        <v>198</v>
      </c>
      <c r="AU145" s="260" t="s">
        <v>84</v>
      </c>
      <c r="AV145" s="14" t="s">
        <v>82</v>
      </c>
      <c r="AW145" s="14" t="s">
        <v>32</v>
      </c>
      <c r="AX145" s="14" t="s">
        <v>75</v>
      </c>
      <c r="AY145" s="260" t="s">
        <v>189</v>
      </c>
    </row>
    <row r="146" s="13" customFormat="1">
      <c r="A146" s="13"/>
      <c r="B146" s="239"/>
      <c r="C146" s="240"/>
      <c r="D146" s="241" t="s">
        <v>198</v>
      </c>
      <c r="E146" s="242" t="s">
        <v>1</v>
      </c>
      <c r="F146" s="243" t="s">
        <v>1335</v>
      </c>
      <c r="G146" s="240"/>
      <c r="H146" s="244">
        <v>62.299999999999997</v>
      </c>
      <c r="I146" s="245"/>
      <c r="J146" s="240"/>
      <c r="K146" s="240"/>
      <c r="L146" s="246"/>
      <c r="M146" s="247"/>
      <c r="N146" s="248"/>
      <c r="O146" s="248"/>
      <c r="P146" s="248"/>
      <c r="Q146" s="248"/>
      <c r="R146" s="248"/>
      <c r="S146" s="248"/>
      <c r="T146" s="249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0" t="s">
        <v>198</v>
      </c>
      <c r="AU146" s="250" t="s">
        <v>84</v>
      </c>
      <c r="AV146" s="13" t="s">
        <v>84</v>
      </c>
      <c r="AW146" s="13" t="s">
        <v>32</v>
      </c>
      <c r="AX146" s="13" t="s">
        <v>82</v>
      </c>
      <c r="AY146" s="250" t="s">
        <v>189</v>
      </c>
    </row>
    <row r="147" s="2" customFormat="1" ht="37.8" customHeight="1">
      <c r="A147" s="39"/>
      <c r="B147" s="40"/>
      <c r="C147" s="227" t="s">
        <v>235</v>
      </c>
      <c r="D147" s="227" t="s">
        <v>191</v>
      </c>
      <c r="E147" s="228" t="s">
        <v>1140</v>
      </c>
      <c r="F147" s="229" t="s">
        <v>1141</v>
      </c>
      <c r="G147" s="230" t="s">
        <v>202</v>
      </c>
      <c r="H147" s="231">
        <v>311.5</v>
      </c>
      <c r="I147" s="232"/>
      <c r="J147" s="231">
        <f>ROUND(I147*H147,2)</f>
        <v>0</v>
      </c>
      <c r="K147" s="229" t="s">
        <v>195</v>
      </c>
      <c r="L147" s="45"/>
      <c r="M147" s="233" t="s">
        <v>1</v>
      </c>
      <c r="N147" s="234" t="s">
        <v>40</v>
      </c>
      <c r="O147" s="92"/>
      <c r="P147" s="235">
        <f>O147*H147</f>
        <v>0</v>
      </c>
      <c r="Q147" s="235">
        <v>0</v>
      </c>
      <c r="R147" s="235">
        <f>Q147*H147</f>
        <v>0</v>
      </c>
      <c r="S147" s="235">
        <v>0</v>
      </c>
      <c r="T147" s="236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7" t="s">
        <v>196</v>
      </c>
      <c r="AT147" s="237" t="s">
        <v>191</v>
      </c>
      <c r="AU147" s="237" t="s">
        <v>84</v>
      </c>
      <c r="AY147" s="18" t="s">
        <v>189</v>
      </c>
      <c r="BE147" s="238">
        <f>IF(N147="základní",J147,0)</f>
        <v>0</v>
      </c>
      <c r="BF147" s="238">
        <f>IF(N147="snížená",J147,0)</f>
        <v>0</v>
      </c>
      <c r="BG147" s="238">
        <f>IF(N147="zákl. přenesená",J147,0)</f>
        <v>0</v>
      </c>
      <c r="BH147" s="238">
        <f>IF(N147="sníž. přenesená",J147,0)</f>
        <v>0</v>
      </c>
      <c r="BI147" s="238">
        <f>IF(N147="nulová",J147,0)</f>
        <v>0</v>
      </c>
      <c r="BJ147" s="18" t="s">
        <v>82</v>
      </c>
      <c r="BK147" s="238">
        <f>ROUND(I147*H147,2)</f>
        <v>0</v>
      </c>
      <c r="BL147" s="18" t="s">
        <v>196</v>
      </c>
      <c r="BM147" s="237" t="s">
        <v>1336</v>
      </c>
    </row>
    <row r="148" s="14" customFormat="1">
      <c r="A148" s="14"/>
      <c r="B148" s="251"/>
      <c r="C148" s="252"/>
      <c r="D148" s="241" t="s">
        <v>198</v>
      </c>
      <c r="E148" s="253" t="s">
        <v>1</v>
      </c>
      <c r="F148" s="254" t="s">
        <v>1143</v>
      </c>
      <c r="G148" s="252"/>
      <c r="H148" s="253" t="s">
        <v>1</v>
      </c>
      <c r="I148" s="255"/>
      <c r="J148" s="252"/>
      <c r="K148" s="252"/>
      <c r="L148" s="256"/>
      <c r="M148" s="257"/>
      <c r="N148" s="258"/>
      <c r="O148" s="258"/>
      <c r="P148" s="258"/>
      <c r="Q148" s="258"/>
      <c r="R148" s="258"/>
      <c r="S148" s="258"/>
      <c r="T148" s="259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0" t="s">
        <v>198</v>
      </c>
      <c r="AU148" s="260" t="s">
        <v>84</v>
      </c>
      <c r="AV148" s="14" t="s">
        <v>82</v>
      </c>
      <c r="AW148" s="14" t="s">
        <v>32</v>
      </c>
      <c r="AX148" s="14" t="s">
        <v>75</v>
      </c>
      <c r="AY148" s="260" t="s">
        <v>189</v>
      </c>
    </row>
    <row r="149" s="13" customFormat="1">
      <c r="A149" s="13"/>
      <c r="B149" s="239"/>
      <c r="C149" s="240"/>
      <c r="D149" s="241" t="s">
        <v>198</v>
      </c>
      <c r="E149" s="242" t="s">
        <v>1</v>
      </c>
      <c r="F149" s="243" t="s">
        <v>1337</v>
      </c>
      <c r="G149" s="240"/>
      <c r="H149" s="244">
        <v>311.5</v>
      </c>
      <c r="I149" s="245"/>
      <c r="J149" s="240"/>
      <c r="K149" s="240"/>
      <c r="L149" s="246"/>
      <c r="M149" s="247"/>
      <c r="N149" s="248"/>
      <c r="O149" s="248"/>
      <c r="P149" s="248"/>
      <c r="Q149" s="248"/>
      <c r="R149" s="248"/>
      <c r="S149" s="248"/>
      <c r="T149" s="249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0" t="s">
        <v>198</v>
      </c>
      <c r="AU149" s="250" t="s">
        <v>84</v>
      </c>
      <c r="AV149" s="13" t="s">
        <v>84</v>
      </c>
      <c r="AW149" s="13" t="s">
        <v>32</v>
      </c>
      <c r="AX149" s="13" t="s">
        <v>82</v>
      </c>
      <c r="AY149" s="250" t="s">
        <v>189</v>
      </c>
    </row>
    <row r="150" s="2" customFormat="1" ht="33" customHeight="1">
      <c r="A150" s="39"/>
      <c r="B150" s="40"/>
      <c r="C150" s="227" t="s">
        <v>257</v>
      </c>
      <c r="D150" s="227" t="s">
        <v>191</v>
      </c>
      <c r="E150" s="228" t="s">
        <v>246</v>
      </c>
      <c r="F150" s="229" t="s">
        <v>247</v>
      </c>
      <c r="G150" s="230" t="s">
        <v>234</v>
      </c>
      <c r="H150" s="231">
        <v>99.700000000000003</v>
      </c>
      <c r="I150" s="232"/>
      <c r="J150" s="231">
        <f>ROUND(I150*H150,2)</f>
        <v>0</v>
      </c>
      <c r="K150" s="229" t="s">
        <v>195</v>
      </c>
      <c r="L150" s="45"/>
      <c r="M150" s="233" t="s">
        <v>1</v>
      </c>
      <c r="N150" s="234" t="s">
        <v>40</v>
      </c>
      <c r="O150" s="92"/>
      <c r="P150" s="235">
        <f>O150*H150</f>
        <v>0</v>
      </c>
      <c r="Q150" s="235">
        <v>0</v>
      </c>
      <c r="R150" s="235">
        <f>Q150*H150</f>
        <v>0</v>
      </c>
      <c r="S150" s="235">
        <v>0</v>
      </c>
      <c r="T150" s="236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7" t="s">
        <v>196</v>
      </c>
      <c r="AT150" s="237" t="s">
        <v>191</v>
      </c>
      <c r="AU150" s="237" t="s">
        <v>84</v>
      </c>
      <c r="AY150" s="18" t="s">
        <v>189</v>
      </c>
      <c r="BE150" s="238">
        <f>IF(N150="základní",J150,0)</f>
        <v>0</v>
      </c>
      <c r="BF150" s="238">
        <f>IF(N150="snížená",J150,0)</f>
        <v>0</v>
      </c>
      <c r="BG150" s="238">
        <f>IF(N150="zákl. přenesená",J150,0)</f>
        <v>0</v>
      </c>
      <c r="BH150" s="238">
        <f>IF(N150="sníž. přenesená",J150,0)</f>
        <v>0</v>
      </c>
      <c r="BI150" s="238">
        <f>IF(N150="nulová",J150,0)</f>
        <v>0</v>
      </c>
      <c r="BJ150" s="18" t="s">
        <v>82</v>
      </c>
      <c r="BK150" s="238">
        <f>ROUND(I150*H150,2)</f>
        <v>0</v>
      </c>
      <c r="BL150" s="18" t="s">
        <v>196</v>
      </c>
      <c r="BM150" s="237" t="s">
        <v>1338</v>
      </c>
    </row>
    <row r="151" s="13" customFormat="1">
      <c r="A151" s="13"/>
      <c r="B151" s="239"/>
      <c r="C151" s="240"/>
      <c r="D151" s="241" t="s">
        <v>198</v>
      </c>
      <c r="E151" s="242" t="s">
        <v>1</v>
      </c>
      <c r="F151" s="243" t="s">
        <v>1339</v>
      </c>
      <c r="G151" s="240"/>
      <c r="H151" s="244">
        <v>99.700000000000003</v>
      </c>
      <c r="I151" s="245"/>
      <c r="J151" s="240"/>
      <c r="K151" s="240"/>
      <c r="L151" s="246"/>
      <c r="M151" s="247"/>
      <c r="N151" s="248"/>
      <c r="O151" s="248"/>
      <c r="P151" s="248"/>
      <c r="Q151" s="248"/>
      <c r="R151" s="248"/>
      <c r="S151" s="248"/>
      <c r="T151" s="249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0" t="s">
        <v>198</v>
      </c>
      <c r="AU151" s="250" t="s">
        <v>84</v>
      </c>
      <c r="AV151" s="13" t="s">
        <v>84</v>
      </c>
      <c r="AW151" s="13" t="s">
        <v>32</v>
      </c>
      <c r="AX151" s="13" t="s">
        <v>82</v>
      </c>
      <c r="AY151" s="250" t="s">
        <v>189</v>
      </c>
    </row>
    <row r="152" s="2" customFormat="1" ht="16.5" customHeight="1">
      <c r="A152" s="39"/>
      <c r="B152" s="40"/>
      <c r="C152" s="227" t="s">
        <v>263</v>
      </c>
      <c r="D152" s="227" t="s">
        <v>191</v>
      </c>
      <c r="E152" s="228" t="s">
        <v>1005</v>
      </c>
      <c r="F152" s="229" t="s">
        <v>1006</v>
      </c>
      <c r="G152" s="230" t="s">
        <v>252</v>
      </c>
      <c r="H152" s="231">
        <v>3</v>
      </c>
      <c r="I152" s="232"/>
      <c r="J152" s="231">
        <f>ROUND(I152*H152,2)</f>
        <v>0</v>
      </c>
      <c r="K152" s="229" t="s">
        <v>1</v>
      </c>
      <c r="L152" s="45"/>
      <c r="M152" s="233" t="s">
        <v>1</v>
      </c>
      <c r="N152" s="234" t="s">
        <v>40</v>
      </c>
      <c r="O152" s="92"/>
      <c r="P152" s="235">
        <f>O152*H152</f>
        <v>0</v>
      </c>
      <c r="Q152" s="235">
        <v>0</v>
      </c>
      <c r="R152" s="235">
        <f>Q152*H152</f>
        <v>0</v>
      </c>
      <c r="S152" s="235">
        <v>0</v>
      </c>
      <c r="T152" s="236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7" t="s">
        <v>196</v>
      </c>
      <c r="AT152" s="237" t="s">
        <v>191</v>
      </c>
      <c r="AU152" s="237" t="s">
        <v>84</v>
      </c>
      <c r="AY152" s="18" t="s">
        <v>189</v>
      </c>
      <c r="BE152" s="238">
        <f>IF(N152="základní",J152,0)</f>
        <v>0</v>
      </c>
      <c r="BF152" s="238">
        <f>IF(N152="snížená",J152,0)</f>
        <v>0</v>
      </c>
      <c r="BG152" s="238">
        <f>IF(N152="zákl. přenesená",J152,0)</f>
        <v>0</v>
      </c>
      <c r="BH152" s="238">
        <f>IF(N152="sníž. přenesená",J152,0)</f>
        <v>0</v>
      </c>
      <c r="BI152" s="238">
        <f>IF(N152="nulová",J152,0)</f>
        <v>0</v>
      </c>
      <c r="BJ152" s="18" t="s">
        <v>82</v>
      </c>
      <c r="BK152" s="238">
        <f>ROUND(I152*H152,2)</f>
        <v>0</v>
      </c>
      <c r="BL152" s="18" t="s">
        <v>196</v>
      </c>
      <c r="BM152" s="237" t="s">
        <v>1340</v>
      </c>
    </row>
    <row r="153" s="13" customFormat="1">
      <c r="A153" s="13"/>
      <c r="B153" s="239"/>
      <c r="C153" s="240"/>
      <c r="D153" s="241" t="s">
        <v>198</v>
      </c>
      <c r="E153" s="242" t="s">
        <v>1</v>
      </c>
      <c r="F153" s="243" t="s">
        <v>294</v>
      </c>
      <c r="G153" s="240"/>
      <c r="H153" s="244">
        <v>3</v>
      </c>
      <c r="I153" s="245"/>
      <c r="J153" s="240"/>
      <c r="K153" s="240"/>
      <c r="L153" s="246"/>
      <c r="M153" s="247"/>
      <c r="N153" s="248"/>
      <c r="O153" s="248"/>
      <c r="P153" s="248"/>
      <c r="Q153" s="248"/>
      <c r="R153" s="248"/>
      <c r="S153" s="248"/>
      <c r="T153" s="249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0" t="s">
        <v>198</v>
      </c>
      <c r="AU153" s="250" t="s">
        <v>84</v>
      </c>
      <c r="AV153" s="13" t="s">
        <v>84</v>
      </c>
      <c r="AW153" s="13" t="s">
        <v>32</v>
      </c>
      <c r="AX153" s="13" t="s">
        <v>82</v>
      </c>
      <c r="AY153" s="250" t="s">
        <v>189</v>
      </c>
    </row>
    <row r="154" s="12" customFormat="1" ht="22.8" customHeight="1">
      <c r="A154" s="12"/>
      <c r="B154" s="211"/>
      <c r="C154" s="212"/>
      <c r="D154" s="213" t="s">
        <v>74</v>
      </c>
      <c r="E154" s="225" t="s">
        <v>196</v>
      </c>
      <c r="F154" s="225" t="s">
        <v>256</v>
      </c>
      <c r="G154" s="212"/>
      <c r="H154" s="212"/>
      <c r="I154" s="215"/>
      <c r="J154" s="226">
        <f>BK154</f>
        <v>0</v>
      </c>
      <c r="K154" s="212"/>
      <c r="L154" s="217"/>
      <c r="M154" s="218"/>
      <c r="N154" s="219"/>
      <c r="O154" s="219"/>
      <c r="P154" s="220">
        <f>SUM(P155:P161)</f>
        <v>0</v>
      </c>
      <c r="Q154" s="219"/>
      <c r="R154" s="220">
        <f>SUM(R155:R161)</f>
        <v>0.0063899999999999998</v>
      </c>
      <c r="S154" s="219"/>
      <c r="T154" s="221">
        <f>SUM(T155:T161)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22" t="s">
        <v>82</v>
      </c>
      <c r="AT154" s="223" t="s">
        <v>74</v>
      </c>
      <c r="AU154" s="223" t="s">
        <v>82</v>
      </c>
      <c r="AY154" s="222" t="s">
        <v>189</v>
      </c>
      <c r="BK154" s="224">
        <f>SUM(BK155:BK161)</f>
        <v>0</v>
      </c>
    </row>
    <row r="155" s="2" customFormat="1" ht="16.5" customHeight="1">
      <c r="A155" s="39"/>
      <c r="B155" s="40"/>
      <c r="C155" s="227" t="s">
        <v>270</v>
      </c>
      <c r="D155" s="227" t="s">
        <v>191</v>
      </c>
      <c r="E155" s="228" t="s">
        <v>331</v>
      </c>
      <c r="F155" s="229" t="s">
        <v>332</v>
      </c>
      <c r="G155" s="230" t="s">
        <v>202</v>
      </c>
      <c r="H155" s="231">
        <v>9.8000000000000007</v>
      </c>
      <c r="I155" s="232"/>
      <c r="J155" s="231">
        <f>ROUND(I155*H155,2)</f>
        <v>0</v>
      </c>
      <c r="K155" s="229" t="s">
        <v>195</v>
      </c>
      <c r="L155" s="45"/>
      <c r="M155" s="233" t="s">
        <v>1</v>
      </c>
      <c r="N155" s="234" t="s">
        <v>40</v>
      </c>
      <c r="O155" s="92"/>
      <c r="P155" s="235">
        <f>O155*H155</f>
        <v>0</v>
      </c>
      <c r="Q155" s="235">
        <v>0</v>
      </c>
      <c r="R155" s="235">
        <f>Q155*H155</f>
        <v>0</v>
      </c>
      <c r="S155" s="235">
        <v>0</v>
      </c>
      <c r="T155" s="236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7" t="s">
        <v>196</v>
      </c>
      <c r="AT155" s="237" t="s">
        <v>191</v>
      </c>
      <c r="AU155" s="237" t="s">
        <v>84</v>
      </c>
      <c r="AY155" s="18" t="s">
        <v>189</v>
      </c>
      <c r="BE155" s="238">
        <f>IF(N155="základní",J155,0)</f>
        <v>0</v>
      </c>
      <c r="BF155" s="238">
        <f>IF(N155="snížená",J155,0)</f>
        <v>0</v>
      </c>
      <c r="BG155" s="238">
        <f>IF(N155="zákl. přenesená",J155,0)</f>
        <v>0</v>
      </c>
      <c r="BH155" s="238">
        <f>IF(N155="sníž. přenesená",J155,0)</f>
        <v>0</v>
      </c>
      <c r="BI155" s="238">
        <f>IF(N155="nulová",J155,0)</f>
        <v>0</v>
      </c>
      <c r="BJ155" s="18" t="s">
        <v>82</v>
      </c>
      <c r="BK155" s="238">
        <f>ROUND(I155*H155,2)</f>
        <v>0</v>
      </c>
      <c r="BL155" s="18" t="s">
        <v>196</v>
      </c>
      <c r="BM155" s="237" t="s">
        <v>1341</v>
      </c>
    </row>
    <row r="156" s="13" customFormat="1">
      <c r="A156" s="13"/>
      <c r="B156" s="239"/>
      <c r="C156" s="240"/>
      <c r="D156" s="241" t="s">
        <v>198</v>
      </c>
      <c r="E156" s="242" t="s">
        <v>1</v>
      </c>
      <c r="F156" s="243" t="s">
        <v>1342</v>
      </c>
      <c r="G156" s="240"/>
      <c r="H156" s="244">
        <v>9.8000000000000007</v>
      </c>
      <c r="I156" s="245"/>
      <c r="J156" s="240"/>
      <c r="K156" s="240"/>
      <c r="L156" s="246"/>
      <c r="M156" s="247"/>
      <c r="N156" s="248"/>
      <c r="O156" s="248"/>
      <c r="P156" s="248"/>
      <c r="Q156" s="248"/>
      <c r="R156" s="248"/>
      <c r="S156" s="248"/>
      <c r="T156" s="249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0" t="s">
        <v>198</v>
      </c>
      <c r="AU156" s="250" t="s">
        <v>84</v>
      </c>
      <c r="AV156" s="13" t="s">
        <v>84</v>
      </c>
      <c r="AW156" s="13" t="s">
        <v>32</v>
      </c>
      <c r="AX156" s="13" t="s">
        <v>82</v>
      </c>
      <c r="AY156" s="250" t="s">
        <v>189</v>
      </c>
    </row>
    <row r="157" s="2" customFormat="1" ht="24.15" customHeight="1">
      <c r="A157" s="39"/>
      <c r="B157" s="40"/>
      <c r="C157" s="227" t="s">
        <v>276</v>
      </c>
      <c r="D157" s="227" t="s">
        <v>191</v>
      </c>
      <c r="E157" s="228" t="s">
        <v>1150</v>
      </c>
      <c r="F157" s="229" t="s">
        <v>1151</v>
      </c>
      <c r="G157" s="230" t="s">
        <v>202</v>
      </c>
      <c r="H157" s="231">
        <v>0.10000000000000001</v>
      </c>
      <c r="I157" s="232"/>
      <c r="J157" s="231">
        <f>ROUND(I157*H157,2)</f>
        <v>0</v>
      </c>
      <c r="K157" s="229" t="s">
        <v>195</v>
      </c>
      <c r="L157" s="45"/>
      <c r="M157" s="233" t="s">
        <v>1</v>
      </c>
      <c r="N157" s="234" t="s">
        <v>40</v>
      </c>
      <c r="O157" s="92"/>
      <c r="P157" s="235">
        <f>O157*H157</f>
        <v>0</v>
      </c>
      <c r="Q157" s="235">
        <v>0</v>
      </c>
      <c r="R157" s="235">
        <f>Q157*H157</f>
        <v>0</v>
      </c>
      <c r="S157" s="235">
        <v>0</v>
      </c>
      <c r="T157" s="236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7" t="s">
        <v>196</v>
      </c>
      <c r="AT157" s="237" t="s">
        <v>191</v>
      </c>
      <c r="AU157" s="237" t="s">
        <v>84</v>
      </c>
      <c r="AY157" s="18" t="s">
        <v>189</v>
      </c>
      <c r="BE157" s="238">
        <f>IF(N157="základní",J157,0)</f>
        <v>0</v>
      </c>
      <c r="BF157" s="238">
        <f>IF(N157="snížená",J157,0)</f>
        <v>0</v>
      </c>
      <c r="BG157" s="238">
        <f>IF(N157="zákl. přenesená",J157,0)</f>
        <v>0</v>
      </c>
      <c r="BH157" s="238">
        <f>IF(N157="sníž. přenesená",J157,0)</f>
        <v>0</v>
      </c>
      <c r="BI157" s="238">
        <f>IF(N157="nulová",J157,0)</f>
        <v>0</v>
      </c>
      <c r="BJ157" s="18" t="s">
        <v>82</v>
      </c>
      <c r="BK157" s="238">
        <f>ROUND(I157*H157,2)</f>
        <v>0</v>
      </c>
      <c r="BL157" s="18" t="s">
        <v>196</v>
      </c>
      <c r="BM157" s="237" t="s">
        <v>1343</v>
      </c>
    </row>
    <row r="158" s="14" customFormat="1">
      <c r="A158" s="14"/>
      <c r="B158" s="251"/>
      <c r="C158" s="252"/>
      <c r="D158" s="241" t="s">
        <v>198</v>
      </c>
      <c r="E158" s="253" t="s">
        <v>1</v>
      </c>
      <c r="F158" s="254" t="s">
        <v>1153</v>
      </c>
      <c r="G158" s="252"/>
      <c r="H158" s="253" t="s">
        <v>1</v>
      </c>
      <c r="I158" s="255"/>
      <c r="J158" s="252"/>
      <c r="K158" s="252"/>
      <c r="L158" s="256"/>
      <c r="M158" s="257"/>
      <c r="N158" s="258"/>
      <c r="O158" s="258"/>
      <c r="P158" s="258"/>
      <c r="Q158" s="258"/>
      <c r="R158" s="258"/>
      <c r="S158" s="258"/>
      <c r="T158" s="259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0" t="s">
        <v>198</v>
      </c>
      <c r="AU158" s="260" t="s">
        <v>84</v>
      </c>
      <c r="AV158" s="14" t="s">
        <v>82</v>
      </c>
      <c r="AW158" s="14" t="s">
        <v>32</v>
      </c>
      <c r="AX158" s="14" t="s">
        <v>75</v>
      </c>
      <c r="AY158" s="260" t="s">
        <v>189</v>
      </c>
    </row>
    <row r="159" s="13" customFormat="1">
      <c r="A159" s="13"/>
      <c r="B159" s="239"/>
      <c r="C159" s="240"/>
      <c r="D159" s="241" t="s">
        <v>198</v>
      </c>
      <c r="E159" s="242" t="s">
        <v>1</v>
      </c>
      <c r="F159" s="243" t="s">
        <v>1344</v>
      </c>
      <c r="G159" s="240"/>
      <c r="H159" s="244">
        <v>0.10000000000000001</v>
      </c>
      <c r="I159" s="245"/>
      <c r="J159" s="240"/>
      <c r="K159" s="240"/>
      <c r="L159" s="246"/>
      <c r="M159" s="247"/>
      <c r="N159" s="248"/>
      <c r="O159" s="248"/>
      <c r="P159" s="248"/>
      <c r="Q159" s="248"/>
      <c r="R159" s="248"/>
      <c r="S159" s="248"/>
      <c r="T159" s="249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0" t="s">
        <v>198</v>
      </c>
      <c r="AU159" s="250" t="s">
        <v>84</v>
      </c>
      <c r="AV159" s="13" t="s">
        <v>84</v>
      </c>
      <c r="AW159" s="13" t="s">
        <v>32</v>
      </c>
      <c r="AX159" s="13" t="s">
        <v>82</v>
      </c>
      <c r="AY159" s="250" t="s">
        <v>189</v>
      </c>
    </row>
    <row r="160" s="2" customFormat="1" ht="16.5" customHeight="1">
      <c r="A160" s="39"/>
      <c r="B160" s="40"/>
      <c r="C160" s="227" t="s">
        <v>283</v>
      </c>
      <c r="D160" s="227" t="s">
        <v>191</v>
      </c>
      <c r="E160" s="228" t="s">
        <v>382</v>
      </c>
      <c r="F160" s="229" t="s">
        <v>383</v>
      </c>
      <c r="G160" s="230" t="s">
        <v>266</v>
      </c>
      <c r="H160" s="231">
        <v>1</v>
      </c>
      <c r="I160" s="232"/>
      <c r="J160" s="231">
        <f>ROUND(I160*H160,2)</f>
        <v>0</v>
      </c>
      <c r="K160" s="229" t="s">
        <v>195</v>
      </c>
      <c r="L160" s="45"/>
      <c r="M160" s="233" t="s">
        <v>1</v>
      </c>
      <c r="N160" s="234" t="s">
        <v>40</v>
      </c>
      <c r="O160" s="92"/>
      <c r="P160" s="235">
        <f>O160*H160</f>
        <v>0</v>
      </c>
      <c r="Q160" s="235">
        <v>0.0063899999999999998</v>
      </c>
      <c r="R160" s="235">
        <f>Q160*H160</f>
        <v>0.0063899999999999998</v>
      </c>
      <c r="S160" s="235">
        <v>0</v>
      </c>
      <c r="T160" s="236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7" t="s">
        <v>196</v>
      </c>
      <c r="AT160" s="237" t="s">
        <v>191</v>
      </c>
      <c r="AU160" s="237" t="s">
        <v>84</v>
      </c>
      <c r="AY160" s="18" t="s">
        <v>189</v>
      </c>
      <c r="BE160" s="238">
        <f>IF(N160="základní",J160,0)</f>
        <v>0</v>
      </c>
      <c r="BF160" s="238">
        <f>IF(N160="snížená",J160,0)</f>
        <v>0</v>
      </c>
      <c r="BG160" s="238">
        <f>IF(N160="zákl. přenesená",J160,0)</f>
        <v>0</v>
      </c>
      <c r="BH160" s="238">
        <f>IF(N160="sníž. přenesená",J160,0)</f>
        <v>0</v>
      </c>
      <c r="BI160" s="238">
        <f>IF(N160="nulová",J160,0)</f>
        <v>0</v>
      </c>
      <c r="BJ160" s="18" t="s">
        <v>82</v>
      </c>
      <c r="BK160" s="238">
        <f>ROUND(I160*H160,2)</f>
        <v>0</v>
      </c>
      <c r="BL160" s="18" t="s">
        <v>196</v>
      </c>
      <c r="BM160" s="237" t="s">
        <v>1345</v>
      </c>
    </row>
    <row r="161" s="13" customFormat="1">
      <c r="A161" s="13"/>
      <c r="B161" s="239"/>
      <c r="C161" s="240"/>
      <c r="D161" s="241" t="s">
        <v>198</v>
      </c>
      <c r="E161" s="242" t="s">
        <v>1</v>
      </c>
      <c r="F161" s="243" t="s">
        <v>407</v>
      </c>
      <c r="G161" s="240"/>
      <c r="H161" s="244">
        <v>1</v>
      </c>
      <c r="I161" s="245"/>
      <c r="J161" s="240"/>
      <c r="K161" s="240"/>
      <c r="L161" s="246"/>
      <c r="M161" s="247"/>
      <c r="N161" s="248"/>
      <c r="O161" s="248"/>
      <c r="P161" s="248"/>
      <c r="Q161" s="248"/>
      <c r="R161" s="248"/>
      <c r="S161" s="248"/>
      <c r="T161" s="249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0" t="s">
        <v>198</v>
      </c>
      <c r="AU161" s="250" t="s">
        <v>84</v>
      </c>
      <c r="AV161" s="13" t="s">
        <v>84</v>
      </c>
      <c r="AW161" s="13" t="s">
        <v>32</v>
      </c>
      <c r="AX161" s="13" t="s">
        <v>82</v>
      </c>
      <c r="AY161" s="250" t="s">
        <v>189</v>
      </c>
    </row>
    <row r="162" s="12" customFormat="1" ht="22.8" customHeight="1">
      <c r="A162" s="12"/>
      <c r="B162" s="211"/>
      <c r="C162" s="212"/>
      <c r="D162" s="213" t="s">
        <v>74</v>
      </c>
      <c r="E162" s="225" t="s">
        <v>235</v>
      </c>
      <c r="F162" s="225" t="s">
        <v>275</v>
      </c>
      <c r="G162" s="212"/>
      <c r="H162" s="212"/>
      <c r="I162" s="215"/>
      <c r="J162" s="226">
        <f>BK162</f>
        <v>0</v>
      </c>
      <c r="K162" s="212"/>
      <c r="L162" s="217"/>
      <c r="M162" s="218"/>
      <c r="N162" s="219"/>
      <c r="O162" s="219"/>
      <c r="P162" s="220">
        <f>SUM(P163:P246)</f>
        <v>0</v>
      </c>
      <c r="Q162" s="219"/>
      <c r="R162" s="220">
        <f>SUM(R163:R246)</f>
        <v>8.5472999999999981</v>
      </c>
      <c r="S162" s="219"/>
      <c r="T162" s="221">
        <f>SUM(T163:T246)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22" t="s">
        <v>82</v>
      </c>
      <c r="AT162" s="223" t="s">
        <v>74</v>
      </c>
      <c r="AU162" s="223" t="s">
        <v>82</v>
      </c>
      <c r="AY162" s="222" t="s">
        <v>189</v>
      </c>
      <c r="BK162" s="224">
        <f>SUM(BK163:BK246)</f>
        <v>0</v>
      </c>
    </row>
    <row r="163" s="2" customFormat="1" ht="16.5" customHeight="1">
      <c r="A163" s="39"/>
      <c r="B163" s="40"/>
      <c r="C163" s="227" t="s">
        <v>289</v>
      </c>
      <c r="D163" s="227" t="s">
        <v>191</v>
      </c>
      <c r="E163" s="228" t="s">
        <v>1156</v>
      </c>
      <c r="F163" s="229" t="s">
        <v>1157</v>
      </c>
      <c r="G163" s="230" t="s">
        <v>279</v>
      </c>
      <c r="H163" s="231">
        <v>66</v>
      </c>
      <c r="I163" s="232"/>
      <c r="J163" s="231">
        <f>ROUND(I163*H163,2)</f>
        <v>0</v>
      </c>
      <c r="K163" s="229" t="s">
        <v>195</v>
      </c>
      <c r="L163" s="45"/>
      <c r="M163" s="233" t="s">
        <v>1</v>
      </c>
      <c r="N163" s="234" t="s">
        <v>40</v>
      </c>
      <c r="O163" s="92"/>
      <c r="P163" s="235">
        <f>O163*H163</f>
        <v>0</v>
      </c>
      <c r="Q163" s="235">
        <v>0.00064000000000000005</v>
      </c>
      <c r="R163" s="235">
        <f>Q163*H163</f>
        <v>0.042240000000000007</v>
      </c>
      <c r="S163" s="235">
        <v>0</v>
      </c>
      <c r="T163" s="236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7" t="s">
        <v>196</v>
      </c>
      <c r="AT163" s="237" t="s">
        <v>191</v>
      </c>
      <c r="AU163" s="237" t="s">
        <v>84</v>
      </c>
      <c r="AY163" s="18" t="s">
        <v>189</v>
      </c>
      <c r="BE163" s="238">
        <f>IF(N163="základní",J163,0)</f>
        <v>0</v>
      </c>
      <c r="BF163" s="238">
        <f>IF(N163="snížená",J163,0)</f>
        <v>0</v>
      </c>
      <c r="BG163" s="238">
        <f>IF(N163="zákl. přenesená",J163,0)</f>
        <v>0</v>
      </c>
      <c r="BH163" s="238">
        <f>IF(N163="sníž. přenesená",J163,0)</f>
        <v>0</v>
      </c>
      <c r="BI163" s="238">
        <f>IF(N163="nulová",J163,0)</f>
        <v>0</v>
      </c>
      <c r="BJ163" s="18" t="s">
        <v>82</v>
      </c>
      <c r="BK163" s="238">
        <f>ROUND(I163*H163,2)</f>
        <v>0</v>
      </c>
      <c r="BL163" s="18" t="s">
        <v>196</v>
      </c>
      <c r="BM163" s="237" t="s">
        <v>1346</v>
      </c>
    </row>
    <row r="164" s="14" customFormat="1">
      <c r="A164" s="14"/>
      <c r="B164" s="251"/>
      <c r="C164" s="252"/>
      <c r="D164" s="241" t="s">
        <v>198</v>
      </c>
      <c r="E164" s="253" t="s">
        <v>1</v>
      </c>
      <c r="F164" s="254" t="s">
        <v>1347</v>
      </c>
      <c r="G164" s="252"/>
      <c r="H164" s="253" t="s">
        <v>1</v>
      </c>
      <c r="I164" s="255"/>
      <c r="J164" s="252"/>
      <c r="K164" s="252"/>
      <c r="L164" s="256"/>
      <c r="M164" s="257"/>
      <c r="N164" s="258"/>
      <c r="O164" s="258"/>
      <c r="P164" s="258"/>
      <c r="Q164" s="258"/>
      <c r="R164" s="258"/>
      <c r="S164" s="258"/>
      <c r="T164" s="259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0" t="s">
        <v>198</v>
      </c>
      <c r="AU164" s="260" t="s">
        <v>84</v>
      </c>
      <c r="AV164" s="14" t="s">
        <v>82</v>
      </c>
      <c r="AW164" s="14" t="s">
        <v>32</v>
      </c>
      <c r="AX164" s="14" t="s">
        <v>75</v>
      </c>
      <c r="AY164" s="260" t="s">
        <v>189</v>
      </c>
    </row>
    <row r="165" s="13" customFormat="1">
      <c r="A165" s="13"/>
      <c r="B165" s="239"/>
      <c r="C165" s="240"/>
      <c r="D165" s="241" t="s">
        <v>198</v>
      </c>
      <c r="E165" s="242" t="s">
        <v>1</v>
      </c>
      <c r="F165" s="243" t="s">
        <v>1348</v>
      </c>
      <c r="G165" s="240"/>
      <c r="H165" s="244">
        <v>66</v>
      </c>
      <c r="I165" s="245"/>
      <c r="J165" s="240"/>
      <c r="K165" s="240"/>
      <c r="L165" s="246"/>
      <c r="M165" s="247"/>
      <c r="N165" s="248"/>
      <c r="O165" s="248"/>
      <c r="P165" s="248"/>
      <c r="Q165" s="248"/>
      <c r="R165" s="248"/>
      <c r="S165" s="248"/>
      <c r="T165" s="249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0" t="s">
        <v>198</v>
      </c>
      <c r="AU165" s="250" t="s">
        <v>84</v>
      </c>
      <c r="AV165" s="13" t="s">
        <v>84</v>
      </c>
      <c r="AW165" s="13" t="s">
        <v>32</v>
      </c>
      <c r="AX165" s="13" t="s">
        <v>82</v>
      </c>
      <c r="AY165" s="250" t="s">
        <v>189</v>
      </c>
    </row>
    <row r="166" s="2" customFormat="1" ht="24.15" customHeight="1">
      <c r="A166" s="39"/>
      <c r="B166" s="40"/>
      <c r="C166" s="283" t="s">
        <v>8</v>
      </c>
      <c r="D166" s="283" t="s">
        <v>231</v>
      </c>
      <c r="E166" s="284" t="s">
        <v>1161</v>
      </c>
      <c r="F166" s="285" t="s">
        <v>1162</v>
      </c>
      <c r="G166" s="286" t="s">
        <v>279</v>
      </c>
      <c r="H166" s="287">
        <v>72.599999999999994</v>
      </c>
      <c r="I166" s="288"/>
      <c r="J166" s="287">
        <f>ROUND(I166*H166,2)</f>
        <v>0</v>
      </c>
      <c r="K166" s="285" t="s">
        <v>195</v>
      </c>
      <c r="L166" s="289"/>
      <c r="M166" s="290" t="s">
        <v>1</v>
      </c>
      <c r="N166" s="291" t="s">
        <v>40</v>
      </c>
      <c r="O166" s="92"/>
      <c r="P166" s="235">
        <f>O166*H166</f>
        <v>0</v>
      </c>
      <c r="Q166" s="235">
        <v>0.062399999999999997</v>
      </c>
      <c r="R166" s="235">
        <f>Q166*H166</f>
        <v>4.5302399999999992</v>
      </c>
      <c r="S166" s="235">
        <v>0</v>
      </c>
      <c r="T166" s="236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7" t="s">
        <v>235</v>
      </c>
      <c r="AT166" s="237" t="s">
        <v>231</v>
      </c>
      <c r="AU166" s="237" t="s">
        <v>84</v>
      </c>
      <c r="AY166" s="18" t="s">
        <v>189</v>
      </c>
      <c r="BE166" s="238">
        <f>IF(N166="základní",J166,0)</f>
        <v>0</v>
      </c>
      <c r="BF166" s="238">
        <f>IF(N166="snížená",J166,0)</f>
        <v>0</v>
      </c>
      <c r="BG166" s="238">
        <f>IF(N166="zákl. přenesená",J166,0)</f>
        <v>0</v>
      </c>
      <c r="BH166" s="238">
        <f>IF(N166="sníž. přenesená",J166,0)</f>
        <v>0</v>
      </c>
      <c r="BI166" s="238">
        <f>IF(N166="nulová",J166,0)</f>
        <v>0</v>
      </c>
      <c r="BJ166" s="18" t="s">
        <v>82</v>
      </c>
      <c r="BK166" s="238">
        <f>ROUND(I166*H166,2)</f>
        <v>0</v>
      </c>
      <c r="BL166" s="18" t="s">
        <v>196</v>
      </c>
      <c r="BM166" s="237" t="s">
        <v>1349</v>
      </c>
    </row>
    <row r="167" s="13" customFormat="1">
      <c r="A167" s="13"/>
      <c r="B167" s="239"/>
      <c r="C167" s="240"/>
      <c r="D167" s="241" t="s">
        <v>198</v>
      </c>
      <c r="E167" s="242" t="s">
        <v>1</v>
      </c>
      <c r="F167" s="243" t="s">
        <v>1350</v>
      </c>
      <c r="G167" s="240"/>
      <c r="H167" s="244">
        <v>72.599999999999994</v>
      </c>
      <c r="I167" s="245"/>
      <c r="J167" s="240"/>
      <c r="K167" s="240"/>
      <c r="L167" s="246"/>
      <c r="M167" s="247"/>
      <c r="N167" s="248"/>
      <c r="O167" s="248"/>
      <c r="P167" s="248"/>
      <c r="Q167" s="248"/>
      <c r="R167" s="248"/>
      <c r="S167" s="248"/>
      <c r="T167" s="249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0" t="s">
        <v>198</v>
      </c>
      <c r="AU167" s="250" t="s">
        <v>84</v>
      </c>
      <c r="AV167" s="13" t="s">
        <v>84</v>
      </c>
      <c r="AW167" s="13" t="s">
        <v>32</v>
      </c>
      <c r="AX167" s="13" t="s">
        <v>82</v>
      </c>
      <c r="AY167" s="250" t="s">
        <v>189</v>
      </c>
    </row>
    <row r="168" s="2" customFormat="1" ht="24.15" customHeight="1">
      <c r="A168" s="39"/>
      <c r="B168" s="40"/>
      <c r="C168" s="227" t="s">
        <v>395</v>
      </c>
      <c r="D168" s="227" t="s">
        <v>191</v>
      </c>
      <c r="E168" s="228" t="s">
        <v>1165</v>
      </c>
      <c r="F168" s="229" t="s">
        <v>1166</v>
      </c>
      <c r="G168" s="230" t="s">
        <v>252</v>
      </c>
      <c r="H168" s="231">
        <v>71</v>
      </c>
      <c r="I168" s="232"/>
      <c r="J168" s="231">
        <f>ROUND(I168*H168,2)</f>
        <v>0</v>
      </c>
      <c r="K168" s="229" t="s">
        <v>195</v>
      </c>
      <c r="L168" s="45"/>
      <c r="M168" s="233" t="s">
        <v>1</v>
      </c>
      <c r="N168" s="234" t="s">
        <v>40</v>
      </c>
      <c r="O168" s="92"/>
      <c r="P168" s="235">
        <f>O168*H168</f>
        <v>0</v>
      </c>
      <c r="Q168" s="235">
        <v>0.00012</v>
      </c>
      <c r="R168" s="235">
        <f>Q168*H168</f>
        <v>0.0085199999999999998</v>
      </c>
      <c r="S168" s="235">
        <v>0</v>
      </c>
      <c r="T168" s="236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7" t="s">
        <v>196</v>
      </c>
      <c r="AT168" s="237" t="s">
        <v>191</v>
      </c>
      <c r="AU168" s="237" t="s">
        <v>84</v>
      </c>
      <c r="AY168" s="18" t="s">
        <v>189</v>
      </c>
      <c r="BE168" s="238">
        <f>IF(N168="základní",J168,0)</f>
        <v>0</v>
      </c>
      <c r="BF168" s="238">
        <f>IF(N168="snížená",J168,0)</f>
        <v>0</v>
      </c>
      <c r="BG168" s="238">
        <f>IF(N168="zákl. přenesená",J168,0)</f>
        <v>0</v>
      </c>
      <c r="BH168" s="238">
        <f>IF(N168="sníž. přenesená",J168,0)</f>
        <v>0</v>
      </c>
      <c r="BI168" s="238">
        <f>IF(N168="nulová",J168,0)</f>
        <v>0</v>
      </c>
      <c r="BJ168" s="18" t="s">
        <v>82</v>
      </c>
      <c r="BK168" s="238">
        <f>ROUND(I168*H168,2)</f>
        <v>0</v>
      </c>
      <c r="BL168" s="18" t="s">
        <v>196</v>
      </c>
      <c r="BM168" s="237" t="s">
        <v>1351</v>
      </c>
    </row>
    <row r="169" s="13" customFormat="1">
      <c r="A169" s="13"/>
      <c r="B169" s="239"/>
      <c r="C169" s="240"/>
      <c r="D169" s="241" t="s">
        <v>198</v>
      </c>
      <c r="E169" s="242" t="s">
        <v>1</v>
      </c>
      <c r="F169" s="243" t="s">
        <v>1352</v>
      </c>
      <c r="G169" s="240"/>
      <c r="H169" s="244">
        <v>71</v>
      </c>
      <c r="I169" s="245"/>
      <c r="J169" s="240"/>
      <c r="K169" s="240"/>
      <c r="L169" s="246"/>
      <c r="M169" s="247"/>
      <c r="N169" s="248"/>
      <c r="O169" s="248"/>
      <c r="P169" s="248"/>
      <c r="Q169" s="248"/>
      <c r="R169" s="248"/>
      <c r="S169" s="248"/>
      <c r="T169" s="249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0" t="s">
        <v>198</v>
      </c>
      <c r="AU169" s="250" t="s">
        <v>84</v>
      </c>
      <c r="AV169" s="13" t="s">
        <v>84</v>
      </c>
      <c r="AW169" s="13" t="s">
        <v>32</v>
      </c>
      <c r="AX169" s="13" t="s">
        <v>82</v>
      </c>
      <c r="AY169" s="250" t="s">
        <v>189</v>
      </c>
    </row>
    <row r="170" s="2" customFormat="1" ht="21.75" customHeight="1">
      <c r="A170" s="39"/>
      <c r="B170" s="40"/>
      <c r="C170" s="227" t="s">
        <v>400</v>
      </c>
      <c r="D170" s="227" t="s">
        <v>191</v>
      </c>
      <c r="E170" s="228" t="s">
        <v>1353</v>
      </c>
      <c r="F170" s="229" t="s">
        <v>1354</v>
      </c>
      <c r="G170" s="230" t="s">
        <v>252</v>
      </c>
      <c r="H170" s="231">
        <v>4</v>
      </c>
      <c r="I170" s="232"/>
      <c r="J170" s="231">
        <f>ROUND(I170*H170,2)</f>
        <v>0</v>
      </c>
      <c r="K170" s="229" t="s">
        <v>195</v>
      </c>
      <c r="L170" s="45"/>
      <c r="M170" s="233" t="s">
        <v>1</v>
      </c>
      <c r="N170" s="234" t="s">
        <v>40</v>
      </c>
      <c r="O170" s="92"/>
      <c r="P170" s="235">
        <f>O170*H170</f>
        <v>0</v>
      </c>
      <c r="Q170" s="235">
        <v>0.0010300000000000001</v>
      </c>
      <c r="R170" s="235">
        <f>Q170*H170</f>
        <v>0.0041200000000000004</v>
      </c>
      <c r="S170" s="235">
        <v>0</v>
      </c>
      <c r="T170" s="236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7" t="s">
        <v>196</v>
      </c>
      <c r="AT170" s="237" t="s">
        <v>191</v>
      </c>
      <c r="AU170" s="237" t="s">
        <v>84</v>
      </c>
      <c r="AY170" s="18" t="s">
        <v>189</v>
      </c>
      <c r="BE170" s="238">
        <f>IF(N170="základní",J170,0)</f>
        <v>0</v>
      </c>
      <c r="BF170" s="238">
        <f>IF(N170="snížená",J170,0)</f>
        <v>0</v>
      </c>
      <c r="BG170" s="238">
        <f>IF(N170="zákl. přenesená",J170,0)</f>
        <v>0</v>
      </c>
      <c r="BH170" s="238">
        <f>IF(N170="sníž. přenesená",J170,0)</f>
        <v>0</v>
      </c>
      <c r="BI170" s="238">
        <f>IF(N170="nulová",J170,0)</f>
        <v>0</v>
      </c>
      <c r="BJ170" s="18" t="s">
        <v>82</v>
      </c>
      <c r="BK170" s="238">
        <f>ROUND(I170*H170,2)</f>
        <v>0</v>
      </c>
      <c r="BL170" s="18" t="s">
        <v>196</v>
      </c>
      <c r="BM170" s="237" t="s">
        <v>1355</v>
      </c>
    </row>
    <row r="171" s="13" customFormat="1">
      <c r="A171" s="13"/>
      <c r="B171" s="239"/>
      <c r="C171" s="240"/>
      <c r="D171" s="241" t="s">
        <v>198</v>
      </c>
      <c r="E171" s="242" t="s">
        <v>1</v>
      </c>
      <c r="F171" s="243" t="s">
        <v>410</v>
      </c>
      <c r="G171" s="240"/>
      <c r="H171" s="244">
        <v>4</v>
      </c>
      <c r="I171" s="245"/>
      <c r="J171" s="240"/>
      <c r="K171" s="240"/>
      <c r="L171" s="246"/>
      <c r="M171" s="247"/>
      <c r="N171" s="248"/>
      <c r="O171" s="248"/>
      <c r="P171" s="248"/>
      <c r="Q171" s="248"/>
      <c r="R171" s="248"/>
      <c r="S171" s="248"/>
      <c r="T171" s="249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0" t="s">
        <v>198</v>
      </c>
      <c r="AU171" s="250" t="s">
        <v>84</v>
      </c>
      <c r="AV171" s="13" t="s">
        <v>84</v>
      </c>
      <c r="AW171" s="13" t="s">
        <v>32</v>
      </c>
      <c r="AX171" s="13" t="s">
        <v>82</v>
      </c>
      <c r="AY171" s="250" t="s">
        <v>189</v>
      </c>
    </row>
    <row r="172" s="2" customFormat="1" ht="24.15" customHeight="1">
      <c r="A172" s="39"/>
      <c r="B172" s="40"/>
      <c r="C172" s="227" t="s">
        <v>403</v>
      </c>
      <c r="D172" s="227" t="s">
        <v>191</v>
      </c>
      <c r="E172" s="228" t="s">
        <v>1356</v>
      </c>
      <c r="F172" s="229" t="s">
        <v>1357</v>
      </c>
      <c r="G172" s="230" t="s">
        <v>279</v>
      </c>
      <c r="H172" s="231">
        <v>164</v>
      </c>
      <c r="I172" s="232"/>
      <c r="J172" s="231">
        <f>ROUND(I172*H172,2)</f>
        <v>0</v>
      </c>
      <c r="K172" s="229" t="s">
        <v>195</v>
      </c>
      <c r="L172" s="45"/>
      <c r="M172" s="233" t="s">
        <v>1</v>
      </c>
      <c r="N172" s="234" t="s">
        <v>40</v>
      </c>
      <c r="O172" s="92"/>
      <c r="P172" s="235">
        <f>O172*H172</f>
        <v>0</v>
      </c>
      <c r="Q172" s="235">
        <v>0</v>
      </c>
      <c r="R172" s="235">
        <f>Q172*H172</f>
        <v>0</v>
      </c>
      <c r="S172" s="235">
        <v>0</v>
      </c>
      <c r="T172" s="236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7" t="s">
        <v>196</v>
      </c>
      <c r="AT172" s="237" t="s">
        <v>191</v>
      </c>
      <c r="AU172" s="237" t="s">
        <v>84</v>
      </c>
      <c r="AY172" s="18" t="s">
        <v>189</v>
      </c>
      <c r="BE172" s="238">
        <f>IF(N172="základní",J172,0)</f>
        <v>0</v>
      </c>
      <c r="BF172" s="238">
        <f>IF(N172="snížená",J172,0)</f>
        <v>0</v>
      </c>
      <c r="BG172" s="238">
        <f>IF(N172="zákl. přenesená",J172,0)</f>
        <v>0</v>
      </c>
      <c r="BH172" s="238">
        <f>IF(N172="sníž. přenesená",J172,0)</f>
        <v>0</v>
      </c>
      <c r="BI172" s="238">
        <f>IF(N172="nulová",J172,0)</f>
        <v>0</v>
      </c>
      <c r="BJ172" s="18" t="s">
        <v>82</v>
      </c>
      <c r="BK172" s="238">
        <f>ROUND(I172*H172,2)</f>
        <v>0</v>
      </c>
      <c r="BL172" s="18" t="s">
        <v>196</v>
      </c>
      <c r="BM172" s="237" t="s">
        <v>1358</v>
      </c>
    </row>
    <row r="173" s="14" customFormat="1">
      <c r="A173" s="14"/>
      <c r="B173" s="251"/>
      <c r="C173" s="252"/>
      <c r="D173" s="241" t="s">
        <v>198</v>
      </c>
      <c r="E173" s="253" t="s">
        <v>1</v>
      </c>
      <c r="F173" s="254" t="s">
        <v>1153</v>
      </c>
      <c r="G173" s="252"/>
      <c r="H173" s="253" t="s">
        <v>1</v>
      </c>
      <c r="I173" s="255"/>
      <c r="J173" s="252"/>
      <c r="K173" s="252"/>
      <c r="L173" s="256"/>
      <c r="M173" s="257"/>
      <c r="N173" s="258"/>
      <c r="O173" s="258"/>
      <c r="P173" s="258"/>
      <c r="Q173" s="258"/>
      <c r="R173" s="258"/>
      <c r="S173" s="258"/>
      <c r="T173" s="259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0" t="s">
        <v>198</v>
      </c>
      <c r="AU173" s="260" t="s">
        <v>84</v>
      </c>
      <c r="AV173" s="14" t="s">
        <v>82</v>
      </c>
      <c r="AW173" s="14" t="s">
        <v>32</v>
      </c>
      <c r="AX173" s="14" t="s">
        <v>75</v>
      </c>
      <c r="AY173" s="260" t="s">
        <v>189</v>
      </c>
    </row>
    <row r="174" s="13" customFormat="1">
      <c r="A174" s="13"/>
      <c r="B174" s="239"/>
      <c r="C174" s="240"/>
      <c r="D174" s="241" t="s">
        <v>198</v>
      </c>
      <c r="E174" s="242" t="s">
        <v>1</v>
      </c>
      <c r="F174" s="243" t="s">
        <v>1359</v>
      </c>
      <c r="G174" s="240"/>
      <c r="H174" s="244">
        <v>164</v>
      </c>
      <c r="I174" s="245"/>
      <c r="J174" s="240"/>
      <c r="K174" s="240"/>
      <c r="L174" s="246"/>
      <c r="M174" s="247"/>
      <c r="N174" s="248"/>
      <c r="O174" s="248"/>
      <c r="P174" s="248"/>
      <c r="Q174" s="248"/>
      <c r="R174" s="248"/>
      <c r="S174" s="248"/>
      <c r="T174" s="249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0" t="s">
        <v>198</v>
      </c>
      <c r="AU174" s="250" t="s">
        <v>84</v>
      </c>
      <c r="AV174" s="13" t="s">
        <v>84</v>
      </c>
      <c r="AW174" s="13" t="s">
        <v>32</v>
      </c>
      <c r="AX174" s="13" t="s">
        <v>82</v>
      </c>
      <c r="AY174" s="250" t="s">
        <v>189</v>
      </c>
    </row>
    <row r="175" s="2" customFormat="1" ht="24.15" customHeight="1">
      <c r="A175" s="39"/>
      <c r="B175" s="40"/>
      <c r="C175" s="283" t="s">
        <v>408</v>
      </c>
      <c r="D175" s="283" t="s">
        <v>231</v>
      </c>
      <c r="E175" s="284" t="s">
        <v>1360</v>
      </c>
      <c r="F175" s="285" t="s">
        <v>1361</v>
      </c>
      <c r="G175" s="286" t="s">
        <v>279</v>
      </c>
      <c r="H175" s="287">
        <v>164</v>
      </c>
      <c r="I175" s="288"/>
      <c r="J175" s="287">
        <f>ROUND(I175*H175,2)</f>
        <v>0</v>
      </c>
      <c r="K175" s="285" t="s">
        <v>195</v>
      </c>
      <c r="L175" s="289"/>
      <c r="M175" s="290" t="s">
        <v>1</v>
      </c>
      <c r="N175" s="291" t="s">
        <v>40</v>
      </c>
      <c r="O175" s="92"/>
      <c r="P175" s="235">
        <f>O175*H175</f>
        <v>0</v>
      </c>
      <c r="Q175" s="235">
        <v>0.014500000000000001</v>
      </c>
      <c r="R175" s="235">
        <f>Q175*H175</f>
        <v>2.3780000000000001</v>
      </c>
      <c r="S175" s="235">
        <v>0</v>
      </c>
      <c r="T175" s="236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7" t="s">
        <v>235</v>
      </c>
      <c r="AT175" s="237" t="s">
        <v>231</v>
      </c>
      <c r="AU175" s="237" t="s">
        <v>84</v>
      </c>
      <c r="AY175" s="18" t="s">
        <v>189</v>
      </c>
      <c r="BE175" s="238">
        <f>IF(N175="základní",J175,0)</f>
        <v>0</v>
      </c>
      <c r="BF175" s="238">
        <f>IF(N175="snížená",J175,0)</f>
        <v>0</v>
      </c>
      <c r="BG175" s="238">
        <f>IF(N175="zákl. přenesená",J175,0)</f>
        <v>0</v>
      </c>
      <c r="BH175" s="238">
        <f>IF(N175="sníž. přenesená",J175,0)</f>
        <v>0</v>
      </c>
      <c r="BI175" s="238">
        <f>IF(N175="nulová",J175,0)</f>
        <v>0</v>
      </c>
      <c r="BJ175" s="18" t="s">
        <v>82</v>
      </c>
      <c r="BK175" s="238">
        <f>ROUND(I175*H175,2)</f>
        <v>0</v>
      </c>
      <c r="BL175" s="18" t="s">
        <v>196</v>
      </c>
      <c r="BM175" s="237" t="s">
        <v>1362</v>
      </c>
    </row>
    <row r="176" s="13" customFormat="1">
      <c r="A176" s="13"/>
      <c r="B176" s="239"/>
      <c r="C176" s="240"/>
      <c r="D176" s="241" t="s">
        <v>198</v>
      </c>
      <c r="E176" s="242" t="s">
        <v>1</v>
      </c>
      <c r="F176" s="243" t="s">
        <v>1359</v>
      </c>
      <c r="G176" s="240"/>
      <c r="H176" s="244">
        <v>164</v>
      </c>
      <c r="I176" s="245"/>
      <c r="J176" s="240"/>
      <c r="K176" s="240"/>
      <c r="L176" s="246"/>
      <c r="M176" s="247"/>
      <c r="N176" s="248"/>
      <c r="O176" s="248"/>
      <c r="P176" s="248"/>
      <c r="Q176" s="248"/>
      <c r="R176" s="248"/>
      <c r="S176" s="248"/>
      <c r="T176" s="249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0" t="s">
        <v>198</v>
      </c>
      <c r="AU176" s="250" t="s">
        <v>84</v>
      </c>
      <c r="AV176" s="13" t="s">
        <v>84</v>
      </c>
      <c r="AW176" s="13" t="s">
        <v>32</v>
      </c>
      <c r="AX176" s="13" t="s">
        <v>82</v>
      </c>
      <c r="AY176" s="250" t="s">
        <v>189</v>
      </c>
    </row>
    <row r="177" s="2" customFormat="1" ht="24.15" customHeight="1">
      <c r="A177" s="39"/>
      <c r="B177" s="40"/>
      <c r="C177" s="227" t="s">
        <v>411</v>
      </c>
      <c r="D177" s="227" t="s">
        <v>191</v>
      </c>
      <c r="E177" s="228" t="s">
        <v>1363</v>
      </c>
      <c r="F177" s="229" t="s">
        <v>1364</v>
      </c>
      <c r="G177" s="230" t="s">
        <v>252</v>
      </c>
      <c r="H177" s="231">
        <v>4</v>
      </c>
      <c r="I177" s="232"/>
      <c r="J177" s="231">
        <f>ROUND(I177*H177,2)</f>
        <v>0</v>
      </c>
      <c r="K177" s="229" t="s">
        <v>195</v>
      </c>
      <c r="L177" s="45"/>
      <c r="M177" s="233" t="s">
        <v>1</v>
      </c>
      <c r="N177" s="234" t="s">
        <v>40</v>
      </c>
      <c r="O177" s="92"/>
      <c r="P177" s="235">
        <f>O177*H177</f>
        <v>0</v>
      </c>
      <c r="Q177" s="235">
        <v>0</v>
      </c>
      <c r="R177" s="235">
        <f>Q177*H177</f>
        <v>0</v>
      </c>
      <c r="S177" s="235">
        <v>0</v>
      </c>
      <c r="T177" s="236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7" t="s">
        <v>196</v>
      </c>
      <c r="AT177" s="237" t="s">
        <v>191</v>
      </c>
      <c r="AU177" s="237" t="s">
        <v>84</v>
      </c>
      <c r="AY177" s="18" t="s">
        <v>189</v>
      </c>
      <c r="BE177" s="238">
        <f>IF(N177="základní",J177,0)</f>
        <v>0</v>
      </c>
      <c r="BF177" s="238">
        <f>IF(N177="snížená",J177,0)</f>
        <v>0</v>
      </c>
      <c r="BG177" s="238">
        <f>IF(N177="zákl. přenesená",J177,0)</f>
        <v>0</v>
      </c>
      <c r="BH177" s="238">
        <f>IF(N177="sníž. přenesená",J177,0)</f>
        <v>0</v>
      </c>
      <c r="BI177" s="238">
        <f>IF(N177="nulová",J177,0)</f>
        <v>0</v>
      </c>
      <c r="BJ177" s="18" t="s">
        <v>82</v>
      </c>
      <c r="BK177" s="238">
        <f>ROUND(I177*H177,2)</f>
        <v>0</v>
      </c>
      <c r="BL177" s="18" t="s">
        <v>196</v>
      </c>
      <c r="BM177" s="237" t="s">
        <v>1365</v>
      </c>
    </row>
    <row r="178" s="14" customFormat="1">
      <c r="A178" s="14"/>
      <c r="B178" s="251"/>
      <c r="C178" s="252"/>
      <c r="D178" s="241" t="s">
        <v>198</v>
      </c>
      <c r="E178" s="253" t="s">
        <v>1</v>
      </c>
      <c r="F178" s="254" t="s">
        <v>1153</v>
      </c>
      <c r="G178" s="252"/>
      <c r="H178" s="253" t="s">
        <v>1</v>
      </c>
      <c r="I178" s="255"/>
      <c r="J178" s="252"/>
      <c r="K178" s="252"/>
      <c r="L178" s="256"/>
      <c r="M178" s="257"/>
      <c r="N178" s="258"/>
      <c r="O178" s="258"/>
      <c r="P178" s="258"/>
      <c r="Q178" s="258"/>
      <c r="R178" s="258"/>
      <c r="S178" s="258"/>
      <c r="T178" s="259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0" t="s">
        <v>198</v>
      </c>
      <c r="AU178" s="260" t="s">
        <v>84</v>
      </c>
      <c r="AV178" s="14" t="s">
        <v>82</v>
      </c>
      <c r="AW178" s="14" t="s">
        <v>32</v>
      </c>
      <c r="AX178" s="14" t="s">
        <v>75</v>
      </c>
      <c r="AY178" s="260" t="s">
        <v>189</v>
      </c>
    </row>
    <row r="179" s="13" customFormat="1">
      <c r="A179" s="13"/>
      <c r="B179" s="239"/>
      <c r="C179" s="240"/>
      <c r="D179" s="241" t="s">
        <v>198</v>
      </c>
      <c r="E179" s="242" t="s">
        <v>1</v>
      </c>
      <c r="F179" s="243" t="s">
        <v>1366</v>
      </c>
      <c r="G179" s="240"/>
      <c r="H179" s="244">
        <v>4</v>
      </c>
      <c r="I179" s="245"/>
      <c r="J179" s="240"/>
      <c r="K179" s="240"/>
      <c r="L179" s="246"/>
      <c r="M179" s="247"/>
      <c r="N179" s="248"/>
      <c r="O179" s="248"/>
      <c r="P179" s="248"/>
      <c r="Q179" s="248"/>
      <c r="R179" s="248"/>
      <c r="S179" s="248"/>
      <c r="T179" s="249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0" t="s">
        <v>198</v>
      </c>
      <c r="AU179" s="250" t="s">
        <v>84</v>
      </c>
      <c r="AV179" s="13" t="s">
        <v>84</v>
      </c>
      <c r="AW179" s="13" t="s">
        <v>32</v>
      </c>
      <c r="AX179" s="13" t="s">
        <v>82</v>
      </c>
      <c r="AY179" s="250" t="s">
        <v>189</v>
      </c>
    </row>
    <row r="180" s="2" customFormat="1" ht="24.15" customHeight="1">
      <c r="A180" s="39"/>
      <c r="B180" s="40"/>
      <c r="C180" s="283" t="s">
        <v>7</v>
      </c>
      <c r="D180" s="283" t="s">
        <v>231</v>
      </c>
      <c r="E180" s="284" t="s">
        <v>1367</v>
      </c>
      <c r="F180" s="285" t="s">
        <v>1368</v>
      </c>
      <c r="G180" s="286" t="s">
        <v>252</v>
      </c>
      <c r="H180" s="287">
        <v>1</v>
      </c>
      <c r="I180" s="288"/>
      <c r="J180" s="287">
        <f>ROUND(I180*H180,2)</f>
        <v>0</v>
      </c>
      <c r="K180" s="285" t="s">
        <v>1</v>
      </c>
      <c r="L180" s="289"/>
      <c r="M180" s="290" t="s">
        <v>1</v>
      </c>
      <c r="N180" s="291" t="s">
        <v>40</v>
      </c>
      <c r="O180" s="92"/>
      <c r="P180" s="235">
        <f>O180*H180</f>
        <v>0</v>
      </c>
      <c r="Q180" s="235">
        <v>0.0080000000000000002</v>
      </c>
      <c r="R180" s="235">
        <f>Q180*H180</f>
        <v>0.0080000000000000002</v>
      </c>
      <c r="S180" s="235">
        <v>0</v>
      </c>
      <c r="T180" s="236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7" t="s">
        <v>235</v>
      </c>
      <c r="AT180" s="237" t="s">
        <v>231</v>
      </c>
      <c r="AU180" s="237" t="s">
        <v>84</v>
      </c>
      <c r="AY180" s="18" t="s">
        <v>189</v>
      </c>
      <c r="BE180" s="238">
        <f>IF(N180="základní",J180,0)</f>
        <v>0</v>
      </c>
      <c r="BF180" s="238">
        <f>IF(N180="snížená",J180,0)</f>
        <v>0</v>
      </c>
      <c r="BG180" s="238">
        <f>IF(N180="zákl. přenesená",J180,0)</f>
        <v>0</v>
      </c>
      <c r="BH180" s="238">
        <f>IF(N180="sníž. přenesená",J180,0)</f>
        <v>0</v>
      </c>
      <c r="BI180" s="238">
        <f>IF(N180="nulová",J180,0)</f>
        <v>0</v>
      </c>
      <c r="BJ180" s="18" t="s">
        <v>82</v>
      </c>
      <c r="BK180" s="238">
        <f>ROUND(I180*H180,2)</f>
        <v>0</v>
      </c>
      <c r="BL180" s="18" t="s">
        <v>196</v>
      </c>
      <c r="BM180" s="237" t="s">
        <v>1369</v>
      </c>
    </row>
    <row r="181" s="13" customFormat="1">
      <c r="A181" s="13"/>
      <c r="B181" s="239"/>
      <c r="C181" s="240"/>
      <c r="D181" s="241" t="s">
        <v>198</v>
      </c>
      <c r="E181" s="242" t="s">
        <v>1</v>
      </c>
      <c r="F181" s="243" t="s">
        <v>407</v>
      </c>
      <c r="G181" s="240"/>
      <c r="H181" s="244">
        <v>1</v>
      </c>
      <c r="I181" s="245"/>
      <c r="J181" s="240"/>
      <c r="K181" s="240"/>
      <c r="L181" s="246"/>
      <c r="M181" s="247"/>
      <c r="N181" s="248"/>
      <c r="O181" s="248"/>
      <c r="P181" s="248"/>
      <c r="Q181" s="248"/>
      <c r="R181" s="248"/>
      <c r="S181" s="248"/>
      <c r="T181" s="249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0" t="s">
        <v>198</v>
      </c>
      <c r="AU181" s="250" t="s">
        <v>84</v>
      </c>
      <c r="AV181" s="13" t="s">
        <v>84</v>
      </c>
      <c r="AW181" s="13" t="s">
        <v>32</v>
      </c>
      <c r="AX181" s="13" t="s">
        <v>82</v>
      </c>
      <c r="AY181" s="250" t="s">
        <v>189</v>
      </c>
    </row>
    <row r="182" s="2" customFormat="1" ht="24.15" customHeight="1">
      <c r="A182" s="39"/>
      <c r="B182" s="40"/>
      <c r="C182" s="283" t="s">
        <v>1049</v>
      </c>
      <c r="D182" s="283" t="s">
        <v>231</v>
      </c>
      <c r="E182" s="284" t="s">
        <v>1370</v>
      </c>
      <c r="F182" s="285" t="s">
        <v>1371</v>
      </c>
      <c r="G182" s="286" t="s">
        <v>252</v>
      </c>
      <c r="H182" s="287">
        <v>3</v>
      </c>
      <c r="I182" s="288"/>
      <c r="J182" s="287">
        <f>ROUND(I182*H182,2)</f>
        <v>0</v>
      </c>
      <c r="K182" s="285" t="s">
        <v>1</v>
      </c>
      <c r="L182" s="289"/>
      <c r="M182" s="290" t="s">
        <v>1</v>
      </c>
      <c r="N182" s="291" t="s">
        <v>40</v>
      </c>
      <c r="O182" s="92"/>
      <c r="P182" s="235">
        <f>O182*H182</f>
        <v>0</v>
      </c>
      <c r="Q182" s="235">
        <v>0.0080000000000000002</v>
      </c>
      <c r="R182" s="235">
        <f>Q182*H182</f>
        <v>0.024</v>
      </c>
      <c r="S182" s="235">
        <v>0</v>
      </c>
      <c r="T182" s="236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7" t="s">
        <v>235</v>
      </c>
      <c r="AT182" s="237" t="s">
        <v>231</v>
      </c>
      <c r="AU182" s="237" t="s">
        <v>84</v>
      </c>
      <c r="AY182" s="18" t="s">
        <v>189</v>
      </c>
      <c r="BE182" s="238">
        <f>IF(N182="základní",J182,0)</f>
        <v>0</v>
      </c>
      <c r="BF182" s="238">
        <f>IF(N182="snížená",J182,0)</f>
        <v>0</v>
      </c>
      <c r="BG182" s="238">
        <f>IF(N182="zákl. přenesená",J182,0)</f>
        <v>0</v>
      </c>
      <c r="BH182" s="238">
        <f>IF(N182="sníž. přenesená",J182,0)</f>
        <v>0</v>
      </c>
      <c r="BI182" s="238">
        <f>IF(N182="nulová",J182,0)</f>
        <v>0</v>
      </c>
      <c r="BJ182" s="18" t="s">
        <v>82</v>
      </c>
      <c r="BK182" s="238">
        <f>ROUND(I182*H182,2)</f>
        <v>0</v>
      </c>
      <c r="BL182" s="18" t="s">
        <v>196</v>
      </c>
      <c r="BM182" s="237" t="s">
        <v>1372</v>
      </c>
    </row>
    <row r="183" s="13" customFormat="1">
      <c r="A183" s="13"/>
      <c r="B183" s="239"/>
      <c r="C183" s="240"/>
      <c r="D183" s="241" t="s">
        <v>198</v>
      </c>
      <c r="E183" s="242" t="s">
        <v>1</v>
      </c>
      <c r="F183" s="243" t="s">
        <v>294</v>
      </c>
      <c r="G183" s="240"/>
      <c r="H183" s="244">
        <v>3</v>
      </c>
      <c r="I183" s="245"/>
      <c r="J183" s="240"/>
      <c r="K183" s="240"/>
      <c r="L183" s="246"/>
      <c r="M183" s="247"/>
      <c r="N183" s="248"/>
      <c r="O183" s="248"/>
      <c r="P183" s="248"/>
      <c r="Q183" s="248"/>
      <c r="R183" s="248"/>
      <c r="S183" s="248"/>
      <c r="T183" s="249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0" t="s">
        <v>198</v>
      </c>
      <c r="AU183" s="250" t="s">
        <v>84</v>
      </c>
      <c r="AV183" s="13" t="s">
        <v>84</v>
      </c>
      <c r="AW183" s="13" t="s">
        <v>32</v>
      </c>
      <c r="AX183" s="13" t="s">
        <v>82</v>
      </c>
      <c r="AY183" s="250" t="s">
        <v>189</v>
      </c>
    </row>
    <row r="184" s="2" customFormat="1" ht="24.15" customHeight="1">
      <c r="A184" s="39"/>
      <c r="B184" s="40"/>
      <c r="C184" s="227" t="s">
        <v>1053</v>
      </c>
      <c r="D184" s="227" t="s">
        <v>191</v>
      </c>
      <c r="E184" s="228" t="s">
        <v>1179</v>
      </c>
      <c r="F184" s="229" t="s">
        <v>1373</v>
      </c>
      <c r="G184" s="230" t="s">
        <v>252</v>
      </c>
      <c r="H184" s="231">
        <v>3</v>
      </c>
      <c r="I184" s="232"/>
      <c r="J184" s="231">
        <f>ROUND(I184*H184,2)</f>
        <v>0</v>
      </c>
      <c r="K184" s="229" t="s">
        <v>195</v>
      </c>
      <c r="L184" s="45"/>
      <c r="M184" s="233" t="s">
        <v>1</v>
      </c>
      <c r="N184" s="234" t="s">
        <v>40</v>
      </c>
      <c r="O184" s="92"/>
      <c r="P184" s="235">
        <f>O184*H184</f>
        <v>0</v>
      </c>
      <c r="Q184" s="235">
        <v>0.00167</v>
      </c>
      <c r="R184" s="235">
        <f>Q184*H184</f>
        <v>0.0050100000000000006</v>
      </c>
      <c r="S184" s="235">
        <v>0</v>
      </c>
      <c r="T184" s="236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7" t="s">
        <v>196</v>
      </c>
      <c r="AT184" s="237" t="s">
        <v>191</v>
      </c>
      <c r="AU184" s="237" t="s">
        <v>84</v>
      </c>
      <c r="AY184" s="18" t="s">
        <v>189</v>
      </c>
      <c r="BE184" s="238">
        <f>IF(N184="základní",J184,0)</f>
        <v>0</v>
      </c>
      <c r="BF184" s="238">
        <f>IF(N184="snížená",J184,0)</f>
        <v>0</v>
      </c>
      <c r="BG184" s="238">
        <f>IF(N184="zákl. přenesená",J184,0)</f>
        <v>0</v>
      </c>
      <c r="BH184" s="238">
        <f>IF(N184="sníž. přenesená",J184,0)</f>
        <v>0</v>
      </c>
      <c r="BI184" s="238">
        <f>IF(N184="nulová",J184,0)</f>
        <v>0</v>
      </c>
      <c r="BJ184" s="18" t="s">
        <v>82</v>
      </c>
      <c r="BK184" s="238">
        <f>ROUND(I184*H184,2)</f>
        <v>0</v>
      </c>
      <c r="BL184" s="18" t="s">
        <v>196</v>
      </c>
      <c r="BM184" s="237" t="s">
        <v>1374</v>
      </c>
    </row>
    <row r="185" s="14" customFormat="1">
      <c r="A185" s="14"/>
      <c r="B185" s="251"/>
      <c r="C185" s="252"/>
      <c r="D185" s="241" t="s">
        <v>198</v>
      </c>
      <c r="E185" s="253" t="s">
        <v>1</v>
      </c>
      <c r="F185" s="254" t="s">
        <v>1153</v>
      </c>
      <c r="G185" s="252"/>
      <c r="H185" s="253" t="s">
        <v>1</v>
      </c>
      <c r="I185" s="255"/>
      <c r="J185" s="252"/>
      <c r="K185" s="252"/>
      <c r="L185" s="256"/>
      <c r="M185" s="257"/>
      <c r="N185" s="258"/>
      <c r="O185" s="258"/>
      <c r="P185" s="258"/>
      <c r="Q185" s="258"/>
      <c r="R185" s="258"/>
      <c r="S185" s="258"/>
      <c r="T185" s="259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0" t="s">
        <v>198</v>
      </c>
      <c r="AU185" s="260" t="s">
        <v>84</v>
      </c>
      <c r="AV185" s="14" t="s">
        <v>82</v>
      </c>
      <c r="AW185" s="14" t="s">
        <v>32</v>
      </c>
      <c r="AX185" s="14" t="s">
        <v>75</v>
      </c>
      <c r="AY185" s="260" t="s">
        <v>189</v>
      </c>
    </row>
    <row r="186" s="13" customFormat="1">
      <c r="A186" s="13"/>
      <c r="B186" s="239"/>
      <c r="C186" s="240"/>
      <c r="D186" s="241" t="s">
        <v>198</v>
      </c>
      <c r="E186" s="242" t="s">
        <v>1</v>
      </c>
      <c r="F186" s="243" t="s">
        <v>1375</v>
      </c>
      <c r="G186" s="240"/>
      <c r="H186" s="244">
        <v>3</v>
      </c>
      <c r="I186" s="245"/>
      <c r="J186" s="240"/>
      <c r="K186" s="240"/>
      <c r="L186" s="246"/>
      <c r="M186" s="247"/>
      <c r="N186" s="248"/>
      <c r="O186" s="248"/>
      <c r="P186" s="248"/>
      <c r="Q186" s="248"/>
      <c r="R186" s="248"/>
      <c r="S186" s="248"/>
      <c r="T186" s="249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0" t="s">
        <v>198</v>
      </c>
      <c r="AU186" s="250" t="s">
        <v>84</v>
      </c>
      <c r="AV186" s="13" t="s">
        <v>84</v>
      </c>
      <c r="AW186" s="13" t="s">
        <v>32</v>
      </c>
      <c r="AX186" s="13" t="s">
        <v>82</v>
      </c>
      <c r="AY186" s="250" t="s">
        <v>189</v>
      </c>
    </row>
    <row r="187" s="2" customFormat="1" ht="24.15" customHeight="1">
      <c r="A187" s="39"/>
      <c r="B187" s="40"/>
      <c r="C187" s="283" t="s">
        <v>1111</v>
      </c>
      <c r="D187" s="283" t="s">
        <v>231</v>
      </c>
      <c r="E187" s="284" t="s">
        <v>1182</v>
      </c>
      <c r="F187" s="285" t="s">
        <v>1183</v>
      </c>
      <c r="G187" s="286" t="s">
        <v>252</v>
      </c>
      <c r="H187" s="287">
        <v>1</v>
      </c>
      <c r="I187" s="288"/>
      <c r="J187" s="287">
        <f>ROUND(I187*H187,2)</f>
        <v>0</v>
      </c>
      <c r="K187" s="285" t="s">
        <v>1</v>
      </c>
      <c r="L187" s="289"/>
      <c r="M187" s="290" t="s">
        <v>1</v>
      </c>
      <c r="N187" s="291" t="s">
        <v>40</v>
      </c>
      <c r="O187" s="92"/>
      <c r="P187" s="235">
        <f>O187*H187</f>
        <v>0</v>
      </c>
      <c r="Q187" s="235">
        <v>0.016</v>
      </c>
      <c r="R187" s="235">
        <f>Q187*H187</f>
        <v>0.016</v>
      </c>
      <c r="S187" s="235">
        <v>0</v>
      </c>
      <c r="T187" s="236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7" t="s">
        <v>235</v>
      </c>
      <c r="AT187" s="237" t="s">
        <v>231</v>
      </c>
      <c r="AU187" s="237" t="s">
        <v>84</v>
      </c>
      <c r="AY187" s="18" t="s">
        <v>189</v>
      </c>
      <c r="BE187" s="238">
        <f>IF(N187="základní",J187,0)</f>
        <v>0</v>
      </c>
      <c r="BF187" s="238">
        <f>IF(N187="snížená",J187,0)</f>
        <v>0</v>
      </c>
      <c r="BG187" s="238">
        <f>IF(N187="zákl. přenesená",J187,0)</f>
        <v>0</v>
      </c>
      <c r="BH187" s="238">
        <f>IF(N187="sníž. přenesená",J187,0)</f>
        <v>0</v>
      </c>
      <c r="BI187" s="238">
        <f>IF(N187="nulová",J187,0)</f>
        <v>0</v>
      </c>
      <c r="BJ187" s="18" t="s">
        <v>82</v>
      </c>
      <c r="BK187" s="238">
        <f>ROUND(I187*H187,2)</f>
        <v>0</v>
      </c>
      <c r="BL187" s="18" t="s">
        <v>196</v>
      </c>
      <c r="BM187" s="237" t="s">
        <v>1376</v>
      </c>
    </row>
    <row r="188" s="13" customFormat="1">
      <c r="A188" s="13"/>
      <c r="B188" s="239"/>
      <c r="C188" s="240"/>
      <c r="D188" s="241" t="s">
        <v>198</v>
      </c>
      <c r="E188" s="242" t="s">
        <v>1</v>
      </c>
      <c r="F188" s="243" t="s">
        <v>407</v>
      </c>
      <c r="G188" s="240"/>
      <c r="H188" s="244">
        <v>1</v>
      </c>
      <c r="I188" s="245"/>
      <c r="J188" s="240"/>
      <c r="K188" s="240"/>
      <c r="L188" s="246"/>
      <c r="M188" s="247"/>
      <c r="N188" s="248"/>
      <c r="O188" s="248"/>
      <c r="P188" s="248"/>
      <c r="Q188" s="248"/>
      <c r="R188" s="248"/>
      <c r="S188" s="248"/>
      <c r="T188" s="249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0" t="s">
        <v>198</v>
      </c>
      <c r="AU188" s="250" t="s">
        <v>84</v>
      </c>
      <c r="AV188" s="13" t="s">
        <v>84</v>
      </c>
      <c r="AW188" s="13" t="s">
        <v>32</v>
      </c>
      <c r="AX188" s="13" t="s">
        <v>82</v>
      </c>
      <c r="AY188" s="250" t="s">
        <v>189</v>
      </c>
    </row>
    <row r="189" s="2" customFormat="1" ht="24.15" customHeight="1">
      <c r="A189" s="39"/>
      <c r="B189" s="40"/>
      <c r="C189" s="283" t="s">
        <v>1114</v>
      </c>
      <c r="D189" s="283" t="s">
        <v>231</v>
      </c>
      <c r="E189" s="284" t="s">
        <v>1377</v>
      </c>
      <c r="F189" s="285" t="s">
        <v>1378</v>
      </c>
      <c r="G189" s="286" t="s">
        <v>252</v>
      </c>
      <c r="H189" s="287">
        <v>2</v>
      </c>
      <c r="I189" s="288"/>
      <c r="J189" s="287">
        <f>ROUND(I189*H189,2)</f>
        <v>0</v>
      </c>
      <c r="K189" s="285" t="s">
        <v>1</v>
      </c>
      <c r="L189" s="289"/>
      <c r="M189" s="290" t="s">
        <v>1</v>
      </c>
      <c r="N189" s="291" t="s">
        <v>40</v>
      </c>
      <c r="O189" s="92"/>
      <c r="P189" s="235">
        <f>O189*H189</f>
        <v>0</v>
      </c>
      <c r="Q189" s="235">
        <v>0.0038999999999999998</v>
      </c>
      <c r="R189" s="235">
        <f>Q189*H189</f>
        <v>0.0077999999999999996</v>
      </c>
      <c r="S189" s="235">
        <v>0</v>
      </c>
      <c r="T189" s="236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7" t="s">
        <v>235</v>
      </c>
      <c r="AT189" s="237" t="s">
        <v>231</v>
      </c>
      <c r="AU189" s="237" t="s">
        <v>84</v>
      </c>
      <c r="AY189" s="18" t="s">
        <v>189</v>
      </c>
      <c r="BE189" s="238">
        <f>IF(N189="základní",J189,0)</f>
        <v>0</v>
      </c>
      <c r="BF189" s="238">
        <f>IF(N189="snížená",J189,0)</f>
        <v>0</v>
      </c>
      <c r="BG189" s="238">
        <f>IF(N189="zákl. přenesená",J189,0)</f>
        <v>0</v>
      </c>
      <c r="BH189" s="238">
        <f>IF(N189="sníž. přenesená",J189,0)</f>
        <v>0</v>
      </c>
      <c r="BI189" s="238">
        <f>IF(N189="nulová",J189,0)</f>
        <v>0</v>
      </c>
      <c r="BJ189" s="18" t="s">
        <v>82</v>
      </c>
      <c r="BK189" s="238">
        <f>ROUND(I189*H189,2)</f>
        <v>0</v>
      </c>
      <c r="BL189" s="18" t="s">
        <v>196</v>
      </c>
      <c r="BM189" s="237" t="s">
        <v>1379</v>
      </c>
    </row>
    <row r="190" s="13" customFormat="1">
      <c r="A190" s="13"/>
      <c r="B190" s="239"/>
      <c r="C190" s="240"/>
      <c r="D190" s="241" t="s">
        <v>198</v>
      </c>
      <c r="E190" s="242" t="s">
        <v>1</v>
      </c>
      <c r="F190" s="243" t="s">
        <v>330</v>
      </c>
      <c r="G190" s="240"/>
      <c r="H190" s="244">
        <v>2</v>
      </c>
      <c r="I190" s="245"/>
      <c r="J190" s="240"/>
      <c r="K190" s="240"/>
      <c r="L190" s="246"/>
      <c r="M190" s="247"/>
      <c r="N190" s="248"/>
      <c r="O190" s="248"/>
      <c r="P190" s="248"/>
      <c r="Q190" s="248"/>
      <c r="R190" s="248"/>
      <c r="S190" s="248"/>
      <c r="T190" s="249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0" t="s">
        <v>198</v>
      </c>
      <c r="AU190" s="250" t="s">
        <v>84</v>
      </c>
      <c r="AV190" s="13" t="s">
        <v>84</v>
      </c>
      <c r="AW190" s="13" t="s">
        <v>32</v>
      </c>
      <c r="AX190" s="13" t="s">
        <v>82</v>
      </c>
      <c r="AY190" s="250" t="s">
        <v>189</v>
      </c>
    </row>
    <row r="191" s="2" customFormat="1" ht="24.15" customHeight="1">
      <c r="A191" s="39"/>
      <c r="B191" s="40"/>
      <c r="C191" s="227" t="s">
        <v>1117</v>
      </c>
      <c r="D191" s="227" t="s">
        <v>191</v>
      </c>
      <c r="E191" s="228" t="s">
        <v>1380</v>
      </c>
      <c r="F191" s="229" t="s">
        <v>1381</v>
      </c>
      <c r="G191" s="230" t="s">
        <v>252</v>
      </c>
      <c r="H191" s="231">
        <v>1</v>
      </c>
      <c r="I191" s="232"/>
      <c r="J191" s="231">
        <f>ROUND(I191*H191,2)</f>
        <v>0</v>
      </c>
      <c r="K191" s="229" t="s">
        <v>195</v>
      </c>
      <c r="L191" s="45"/>
      <c r="M191" s="233" t="s">
        <v>1</v>
      </c>
      <c r="N191" s="234" t="s">
        <v>40</v>
      </c>
      <c r="O191" s="92"/>
      <c r="P191" s="235">
        <f>O191*H191</f>
        <v>0</v>
      </c>
      <c r="Q191" s="235">
        <v>0</v>
      </c>
      <c r="R191" s="235">
        <f>Q191*H191</f>
        <v>0</v>
      </c>
      <c r="S191" s="235">
        <v>0</v>
      </c>
      <c r="T191" s="236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7" t="s">
        <v>196</v>
      </c>
      <c r="AT191" s="237" t="s">
        <v>191</v>
      </c>
      <c r="AU191" s="237" t="s">
        <v>84</v>
      </c>
      <c r="AY191" s="18" t="s">
        <v>189</v>
      </c>
      <c r="BE191" s="238">
        <f>IF(N191="základní",J191,0)</f>
        <v>0</v>
      </c>
      <c r="BF191" s="238">
        <f>IF(N191="snížená",J191,0)</f>
        <v>0</v>
      </c>
      <c r="BG191" s="238">
        <f>IF(N191="zákl. přenesená",J191,0)</f>
        <v>0</v>
      </c>
      <c r="BH191" s="238">
        <f>IF(N191="sníž. přenesená",J191,0)</f>
        <v>0</v>
      </c>
      <c r="BI191" s="238">
        <f>IF(N191="nulová",J191,0)</f>
        <v>0</v>
      </c>
      <c r="BJ191" s="18" t="s">
        <v>82</v>
      </c>
      <c r="BK191" s="238">
        <f>ROUND(I191*H191,2)</f>
        <v>0</v>
      </c>
      <c r="BL191" s="18" t="s">
        <v>196</v>
      </c>
      <c r="BM191" s="237" t="s">
        <v>1382</v>
      </c>
    </row>
    <row r="192" s="14" customFormat="1">
      <c r="A192" s="14"/>
      <c r="B192" s="251"/>
      <c r="C192" s="252"/>
      <c r="D192" s="241" t="s">
        <v>198</v>
      </c>
      <c r="E192" s="253" t="s">
        <v>1</v>
      </c>
      <c r="F192" s="254" t="s">
        <v>1153</v>
      </c>
      <c r="G192" s="252"/>
      <c r="H192" s="253" t="s">
        <v>1</v>
      </c>
      <c r="I192" s="255"/>
      <c r="J192" s="252"/>
      <c r="K192" s="252"/>
      <c r="L192" s="256"/>
      <c r="M192" s="257"/>
      <c r="N192" s="258"/>
      <c r="O192" s="258"/>
      <c r="P192" s="258"/>
      <c r="Q192" s="258"/>
      <c r="R192" s="258"/>
      <c r="S192" s="258"/>
      <c r="T192" s="259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0" t="s">
        <v>198</v>
      </c>
      <c r="AU192" s="260" t="s">
        <v>84</v>
      </c>
      <c r="AV192" s="14" t="s">
        <v>82</v>
      </c>
      <c r="AW192" s="14" t="s">
        <v>32</v>
      </c>
      <c r="AX192" s="14" t="s">
        <v>75</v>
      </c>
      <c r="AY192" s="260" t="s">
        <v>189</v>
      </c>
    </row>
    <row r="193" s="13" customFormat="1">
      <c r="A193" s="13"/>
      <c r="B193" s="239"/>
      <c r="C193" s="240"/>
      <c r="D193" s="241" t="s">
        <v>198</v>
      </c>
      <c r="E193" s="242" t="s">
        <v>1</v>
      </c>
      <c r="F193" s="243" t="s">
        <v>407</v>
      </c>
      <c r="G193" s="240"/>
      <c r="H193" s="244">
        <v>1</v>
      </c>
      <c r="I193" s="245"/>
      <c r="J193" s="240"/>
      <c r="K193" s="240"/>
      <c r="L193" s="246"/>
      <c r="M193" s="247"/>
      <c r="N193" s="248"/>
      <c r="O193" s="248"/>
      <c r="P193" s="248"/>
      <c r="Q193" s="248"/>
      <c r="R193" s="248"/>
      <c r="S193" s="248"/>
      <c r="T193" s="249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0" t="s">
        <v>198</v>
      </c>
      <c r="AU193" s="250" t="s">
        <v>84</v>
      </c>
      <c r="AV193" s="13" t="s">
        <v>84</v>
      </c>
      <c r="AW193" s="13" t="s">
        <v>32</v>
      </c>
      <c r="AX193" s="13" t="s">
        <v>82</v>
      </c>
      <c r="AY193" s="250" t="s">
        <v>189</v>
      </c>
    </row>
    <row r="194" s="2" customFormat="1" ht="24.15" customHeight="1">
      <c r="A194" s="39"/>
      <c r="B194" s="40"/>
      <c r="C194" s="283" t="s">
        <v>1201</v>
      </c>
      <c r="D194" s="283" t="s">
        <v>231</v>
      </c>
      <c r="E194" s="284" t="s">
        <v>1383</v>
      </c>
      <c r="F194" s="285" t="s">
        <v>1384</v>
      </c>
      <c r="G194" s="286" t="s">
        <v>252</v>
      </c>
      <c r="H194" s="287">
        <v>1</v>
      </c>
      <c r="I194" s="288"/>
      <c r="J194" s="287">
        <f>ROUND(I194*H194,2)</f>
        <v>0</v>
      </c>
      <c r="K194" s="285" t="s">
        <v>1</v>
      </c>
      <c r="L194" s="289"/>
      <c r="M194" s="290" t="s">
        <v>1</v>
      </c>
      <c r="N194" s="291" t="s">
        <v>40</v>
      </c>
      <c r="O194" s="92"/>
      <c r="P194" s="235">
        <f>O194*H194</f>
        <v>0</v>
      </c>
      <c r="Q194" s="235">
        <v>0.0070000000000000001</v>
      </c>
      <c r="R194" s="235">
        <f>Q194*H194</f>
        <v>0.0070000000000000001</v>
      </c>
      <c r="S194" s="235">
        <v>0</v>
      </c>
      <c r="T194" s="236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7" t="s">
        <v>235</v>
      </c>
      <c r="AT194" s="237" t="s">
        <v>231</v>
      </c>
      <c r="AU194" s="237" t="s">
        <v>84</v>
      </c>
      <c r="AY194" s="18" t="s">
        <v>189</v>
      </c>
      <c r="BE194" s="238">
        <f>IF(N194="základní",J194,0)</f>
        <v>0</v>
      </c>
      <c r="BF194" s="238">
        <f>IF(N194="snížená",J194,0)</f>
        <v>0</v>
      </c>
      <c r="BG194" s="238">
        <f>IF(N194="zákl. přenesená",J194,0)</f>
        <v>0</v>
      </c>
      <c r="BH194" s="238">
        <f>IF(N194="sníž. přenesená",J194,0)</f>
        <v>0</v>
      </c>
      <c r="BI194" s="238">
        <f>IF(N194="nulová",J194,0)</f>
        <v>0</v>
      </c>
      <c r="BJ194" s="18" t="s">
        <v>82</v>
      </c>
      <c r="BK194" s="238">
        <f>ROUND(I194*H194,2)</f>
        <v>0</v>
      </c>
      <c r="BL194" s="18" t="s">
        <v>196</v>
      </c>
      <c r="BM194" s="237" t="s">
        <v>1385</v>
      </c>
    </row>
    <row r="195" s="13" customFormat="1">
      <c r="A195" s="13"/>
      <c r="B195" s="239"/>
      <c r="C195" s="240"/>
      <c r="D195" s="241" t="s">
        <v>198</v>
      </c>
      <c r="E195" s="242" t="s">
        <v>1</v>
      </c>
      <c r="F195" s="243" t="s">
        <v>407</v>
      </c>
      <c r="G195" s="240"/>
      <c r="H195" s="244">
        <v>1</v>
      </c>
      <c r="I195" s="245"/>
      <c r="J195" s="240"/>
      <c r="K195" s="240"/>
      <c r="L195" s="246"/>
      <c r="M195" s="247"/>
      <c r="N195" s="248"/>
      <c r="O195" s="248"/>
      <c r="P195" s="248"/>
      <c r="Q195" s="248"/>
      <c r="R195" s="248"/>
      <c r="S195" s="248"/>
      <c r="T195" s="249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0" t="s">
        <v>198</v>
      </c>
      <c r="AU195" s="250" t="s">
        <v>84</v>
      </c>
      <c r="AV195" s="13" t="s">
        <v>84</v>
      </c>
      <c r="AW195" s="13" t="s">
        <v>32</v>
      </c>
      <c r="AX195" s="13" t="s">
        <v>82</v>
      </c>
      <c r="AY195" s="250" t="s">
        <v>189</v>
      </c>
    </row>
    <row r="196" s="2" customFormat="1" ht="24.15" customHeight="1">
      <c r="A196" s="39"/>
      <c r="B196" s="40"/>
      <c r="C196" s="227" t="s">
        <v>1205</v>
      </c>
      <c r="D196" s="227" t="s">
        <v>191</v>
      </c>
      <c r="E196" s="228" t="s">
        <v>1219</v>
      </c>
      <c r="F196" s="229" t="s">
        <v>1220</v>
      </c>
      <c r="G196" s="230" t="s">
        <v>252</v>
      </c>
      <c r="H196" s="231">
        <v>1</v>
      </c>
      <c r="I196" s="232"/>
      <c r="J196" s="231">
        <f>ROUND(I196*H196,2)</f>
        <v>0</v>
      </c>
      <c r="K196" s="229" t="s">
        <v>195</v>
      </c>
      <c r="L196" s="45"/>
      <c r="M196" s="233" t="s">
        <v>1</v>
      </c>
      <c r="N196" s="234" t="s">
        <v>40</v>
      </c>
      <c r="O196" s="92"/>
      <c r="P196" s="235">
        <f>O196*H196</f>
        <v>0</v>
      </c>
      <c r="Q196" s="235">
        <v>0.00085999999999999998</v>
      </c>
      <c r="R196" s="235">
        <f>Q196*H196</f>
        <v>0.00085999999999999998</v>
      </c>
      <c r="S196" s="235">
        <v>0</v>
      </c>
      <c r="T196" s="236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7" t="s">
        <v>196</v>
      </c>
      <c r="AT196" s="237" t="s">
        <v>191</v>
      </c>
      <c r="AU196" s="237" t="s">
        <v>84</v>
      </c>
      <c r="AY196" s="18" t="s">
        <v>189</v>
      </c>
      <c r="BE196" s="238">
        <f>IF(N196="základní",J196,0)</f>
        <v>0</v>
      </c>
      <c r="BF196" s="238">
        <f>IF(N196="snížená",J196,0)</f>
        <v>0</v>
      </c>
      <c r="BG196" s="238">
        <f>IF(N196="zákl. přenesená",J196,0)</f>
        <v>0</v>
      </c>
      <c r="BH196" s="238">
        <f>IF(N196="sníž. přenesená",J196,0)</f>
        <v>0</v>
      </c>
      <c r="BI196" s="238">
        <f>IF(N196="nulová",J196,0)</f>
        <v>0</v>
      </c>
      <c r="BJ196" s="18" t="s">
        <v>82</v>
      </c>
      <c r="BK196" s="238">
        <f>ROUND(I196*H196,2)</f>
        <v>0</v>
      </c>
      <c r="BL196" s="18" t="s">
        <v>196</v>
      </c>
      <c r="BM196" s="237" t="s">
        <v>1386</v>
      </c>
    </row>
    <row r="197" s="14" customFormat="1">
      <c r="A197" s="14"/>
      <c r="B197" s="251"/>
      <c r="C197" s="252"/>
      <c r="D197" s="241" t="s">
        <v>198</v>
      </c>
      <c r="E197" s="253" t="s">
        <v>1</v>
      </c>
      <c r="F197" s="254" t="s">
        <v>1153</v>
      </c>
      <c r="G197" s="252"/>
      <c r="H197" s="253" t="s">
        <v>1</v>
      </c>
      <c r="I197" s="255"/>
      <c r="J197" s="252"/>
      <c r="K197" s="252"/>
      <c r="L197" s="256"/>
      <c r="M197" s="257"/>
      <c r="N197" s="258"/>
      <c r="O197" s="258"/>
      <c r="P197" s="258"/>
      <c r="Q197" s="258"/>
      <c r="R197" s="258"/>
      <c r="S197" s="258"/>
      <c r="T197" s="259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0" t="s">
        <v>198</v>
      </c>
      <c r="AU197" s="260" t="s">
        <v>84</v>
      </c>
      <c r="AV197" s="14" t="s">
        <v>82</v>
      </c>
      <c r="AW197" s="14" t="s">
        <v>32</v>
      </c>
      <c r="AX197" s="14" t="s">
        <v>75</v>
      </c>
      <c r="AY197" s="260" t="s">
        <v>189</v>
      </c>
    </row>
    <row r="198" s="13" customFormat="1">
      <c r="A198" s="13"/>
      <c r="B198" s="239"/>
      <c r="C198" s="240"/>
      <c r="D198" s="241" t="s">
        <v>198</v>
      </c>
      <c r="E198" s="242" t="s">
        <v>1</v>
      </c>
      <c r="F198" s="243" t="s">
        <v>407</v>
      </c>
      <c r="G198" s="240"/>
      <c r="H198" s="244">
        <v>1</v>
      </c>
      <c r="I198" s="245"/>
      <c r="J198" s="240"/>
      <c r="K198" s="240"/>
      <c r="L198" s="246"/>
      <c r="M198" s="247"/>
      <c r="N198" s="248"/>
      <c r="O198" s="248"/>
      <c r="P198" s="248"/>
      <c r="Q198" s="248"/>
      <c r="R198" s="248"/>
      <c r="S198" s="248"/>
      <c r="T198" s="249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0" t="s">
        <v>198</v>
      </c>
      <c r="AU198" s="250" t="s">
        <v>84</v>
      </c>
      <c r="AV198" s="13" t="s">
        <v>84</v>
      </c>
      <c r="AW198" s="13" t="s">
        <v>32</v>
      </c>
      <c r="AX198" s="13" t="s">
        <v>82</v>
      </c>
      <c r="AY198" s="250" t="s">
        <v>189</v>
      </c>
    </row>
    <row r="199" s="2" customFormat="1" ht="24.15" customHeight="1">
      <c r="A199" s="39"/>
      <c r="B199" s="40"/>
      <c r="C199" s="283" t="s">
        <v>1209</v>
      </c>
      <c r="D199" s="283" t="s">
        <v>231</v>
      </c>
      <c r="E199" s="284" t="s">
        <v>1223</v>
      </c>
      <c r="F199" s="285" t="s">
        <v>1224</v>
      </c>
      <c r="G199" s="286" t="s">
        <v>252</v>
      </c>
      <c r="H199" s="287">
        <v>1</v>
      </c>
      <c r="I199" s="288"/>
      <c r="J199" s="287">
        <f>ROUND(I199*H199,2)</f>
        <v>0</v>
      </c>
      <c r="K199" s="285" t="s">
        <v>1</v>
      </c>
      <c r="L199" s="289"/>
      <c r="M199" s="290" t="s">
        <v>1</v>
      </c>
      <c r="N199" s="291" t="s">
        <v>40</v>
      </c>
      <c r="O199" s="92"/>
      <c r="P199" s="235">
        <f>O199*H199</f>
        <v>0</v>
      </c>
      <c r="Q199" s="235">
        <v>0.01847</v>
      </c>
      <c r="R199" s="235">
        <f>Q199*H199</f>
        <v>0.01847</v>
      </c>
      <c r="S199" s="235">
        <v>0</v>
      </c>
      <c r="T199" s="236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7" t="s">
        <v>235</v>
      </c>
      <c r="AT199" s="237" t="s">
        <v>231</v>
      </c>
      <c r="AU199" s="237" t="s">
        <v>84</v>
      </c>
      <c r="AY199" s="18" t="s">
        <v>189</v>
      </c>
      <c r="BE199" s="238">
        <f>IF(N199="základní",J199,0)</f>
        <v>0</v>
      </c>
      <c r="BF199" s="238">
        <f>IF(N199="snížená",J199,0)</f>
        <v>0</v>
      </c>
      <c r="BG199" s="238">
        <f>IF(N199="zákl. přenesená",J199,0)</f>
        <v>0</v>
      </c>
      <c r="BH199" s="238">
        <f>IF(N199="sníž. přenesená",J199,0)</f>
        <v>0</v>
      </c>
      <c r="BI199" s="238">
        <f>IF(N199="nulová",J199,0)</f>
        <v>0</v>
      </c>
      <c r="BJ199" s="18" t="s">
        <v>82</v>
      </c>
      <c r="BK199" s="238">
        <f>ROUND(I199*H199,2)</f>
        <v>0</v>
      </c>
      <c r="BL199" s="18" t="s">
        <v>196</v>
      </c>
      <c r="BM199" s="237" t="s">
        <v>1387</v>
      </c>
    </row>
    <row r="200" s="13" customFormat="1">
      <c r="A200" s="13"/>
      <c r="B200" s="239"/>
      <c r="C200" s="240"/>
      <c r="D200" s="241" t="s">
        <v>198</v>
      </c>
      <c r="E200" s="242" t="s">
        <v>1</v>
      </c>
      <c r="F200" s="243" t="s">
        <v>407</v>
      </c>
      <c r="G200" s="240"/>
      <c r="H200" s="244">
        <v>1</v>
      </c>
      <c r="I200" s="245"/>
      <c r="J200" s="240"/>
      <c r="K200" s="240"/>
      <c r="L200" s="246"/>
      <c r="M200" s="247"/>
      <c r="N200" s="248"/>
      <c r="O200" s="248"/>
      <c r="P200" s="248"/>
      <c r="Q200" s="248"/>
      <c r="R200" s="248"/>
      <c r="S200" s="248"/>
      <c r="T200" s="249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0" t="s">
        <v>198</v>
      </c>
      <c r="AU200" s="250" t="s">
        <v>84</v>
      </c>
      <c r="AV200" s="13" t="s">
        <v>84</v>
      </c>
      <c r="AW200" s="13" t="s">
        <v>32</v>
      </c>
      <c r="AX200" s="13" t="s">
        <v>82</v>
      </c>
      <c r="AY200" s="250" t="s">
        <v>189</v>
      </c>
    </row>
    <row r="201" s="2" customFormat="1" ht="24.15" customHeight="1">
      <c r="A201" s="39"/>
      <c r="B201" s="40"/>
      <c r="C201" s="283" t="s">
        <v>1214</v>
      </c>
      <c r="D201" s="283" t="s">
        <v>231</v>
      </c>
      <c r="E201" s="284" t="s">
        <v>1227</v>
      </c>
      <c r="F201" s="285" t="s">
        <v>1228</v>
      </c>
      <c r="G201" s="286" t="s">
        <v>252</v>
      </c>
      <c r="H201" s="287">
        <v>1</v>
      </c>
      <c r="I201" s="288"/>
      <c r="J201" s="287">
        <f>ROUND(I201*H201,2)</f>
        <v>0</v>
      </c>
      <c r="K201" s="285" t="s">
        <v>1</v>
      </c>
      <c r="L201" s="289"/>
      <c r="M201" s="290" t="s">
        <v>1</v>
      </c>
      <c r="N201" s="291" t="s">
        <v>40</v>
      </c>
      <c r="O201" s="92"/>
      <c r="P201" s="235">
        <f>O201*H201</f>
        <v>0</v>
      </c>
      <c r="Q201" s="235">
        <v>0.0070000000000000001</v>
      </c>
      <c r="R201" s="235">
        <f>Q201*H201</f>
        <v>0.0070000000000000001</v>
      </c>
      <c r="S201" s="235">
        <v>0</v>
      </c>
      <c r="T201" s="236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7" t="s">
        <v>235</v>
      </c>
      <c r="AT201" s="237" t="s">
        <v>231</v>
      </c>
      <c r="AU201" s="237" t="s">
        <v>84</v>
      </c>
      <c r="AY201" s="18" t="s">
        <v>189</v>
      </c>
      <c r="BE201" s="238">
        <f>IF(N201="základní",J201,0)</f>
        <v>0</v>
      </c>
      <c r="BF201" s="238">
        <f>IF(N201="snížená",J201,0)</f>
        <v>0</v>
      </c>
      <c r="BG201" s="238">
        <f>IF(N201="zákl. přenesená",J201,0)</f>
        <v>0</v>
      </c>
      <c r="BH201" s="238">
        <f>IF(N201="sníž. přenesená",J201,0)</f>
        <v>0</v>
      </c>
      <c r="BI201" s="238">
        <f>IF(N201="nulová",J201,0)</f>
        <v>0</v>
      </c>
      <c r="BJ201" s="18" t="s">
        <v>82</v>
      </c>
      <c r="BK201" s="238">
        <f>ROUND(I201*H201,2)</f>
        <v>0</v>
      </c>
      <c r="BL201" s="18" t="s">
        <v>196</v>
      </c>
      <c r="BM201" s="237" t="s">
        <v>1388</v>
      </c>
    </row>
    <row r="202" s="13" customFormat="1">
      <c r="A202" s="13"/>
      <c r="B202" s="239"/>
      <c r="C202" s="240"/>
      <c r="D202" s="241" t="s">
        <v>198</v>
      </c>
      <c r="E202" s="242" t="s">
        <v>1</v>
      </c>
      <c r="F202" s="243" t="s">
        <v>407</v>
      </c>
      <c r="G202" s="240"/>
      <c r="H202" s="244">
        <v>1</v>
      </c>
      <c r="I202" s="245"/>
      <c r="J202" s="240"/>
      <c r="K202" s="240"/>
      <c r="L202" s="246"/>
      <c r="M202" s="247"/>
      <c r="N202" s="248"/>
      <c r="O202" s="248"/>
      <c r="P202" s="248"/>
      <c r="Q202" s="248"/>
      <c r="R202" s="248"/>
      <c r="S202" s="248"/>
      <c r="T202" s="249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0" t="s">
        <v>198</v>
      </c>
      <c r="AU202" s="250" t="s">
        <v>84</v>
      </c>
      <c r="AV202" s="13" t="s">
        <v>84</v>
      </c>
      <c r="AW202" s="13" t="s">
        <v>32</v>
      </c>
      <c r="AX202" s="13" t="s">
        <v>82</v>
      </c>
      <c r="AY202" s="250" t="s">
        <v>189</v>
      </c>
    </row>
    <row r="203" s="2" customFormat="1" ht="16.5" customHeight="1">
      <c r="A203" s="39"/>
      <c r="B203" s="40"/>
      <c r="C203" s="227" t="s">
        <v>1218</v>
      </c>
      <c r="D203" s="227" t="s">
        <v>191</v>
      </c>
      <c r="E203" s="228" t="s">
        <v>1231</v>
      </c>
      <c r="F203" s="229" t="s">
        <v>1232</v>
      </c>
      <c r="G203" s="230" t="s">
        <v>252</v>
      </c>
      <c r="H203" s="231">
        <v>1</v>
      </c>
      <c r="I203" s="232"/>
      <c r="J203" s="231">
        <f>ROUND(I203*H203,2)</f>
        <v>0</v>
      </c>
      <c r="K203" s="229" t="s">
        <v>195</v>
      </c>
      <c r="L203" s="45"/>
      <c r="M203" s="233" t="s">
        <v>1</v>
      </c>
      <c r="N203" s="234" t="s">
        <v>40</v>
      </c>
      <c r="O203" s="92"/>
      <c r="P203" s="235">
        <f>O203*H203</f>
        <v>0</v>
      </c>
      <c r="Q203" s="235">
        <v>0.12303</v>
      </c>
      <c r="R203" s="235">
        <f>Q203*H203</f>
        <v>0.12303</v>
      </c>
      <c r="S203" s="235">
        <v>0</v>
      </c>
      <c r="T203" s="236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7" t="s">
        <v>196</v>
      </c>
      <c r="AT203" s="237" t="s">
        <v>191</v>
      </c>
      <c r="AU203" s="237" t="s">
        <v>84</v>
      </c>
      <c r="AY203" s="18" t="s">
        <v>189</v>
      </c>
      <c r="BE203" s="238">
        <f>IF(N203="základní",J203,0)</f>
        <v>0</v>
      </c>
      <c r="BF203" s="238">
        <f>IF(N203="snížená",J203,0)</f>
        <v>0</v>
      </c>
      <c r="BG203" s="238">
        <f>IF(N203="zákl. přenesená",J203,0)</f>
        <v>0</v>
      </c>
      <c r="BH203" s="238">
        <f>IF(N203="sníž. přenesená",J203,0)</f>
        <v>0</v>
      </c>
      <c r="BI203" s="238">
        <f>IF(N203="nulová",J203,0)</f>
        <v>0</v>
      </c>
      <c r="BJ203" s="18" t="s">
        <v>82</v>
      </c>
      <c r="BK203" s="238">
        <f>ROUND(I203*H203,2)</f>
        <v>0</v>
      </c>
      <c r="BL203" s="18" t="s">
        <v>196</v>
      </c>
      <c r="BM203" s="237" t="s">
        <v>1389</v>
      </c>
    </row>
    <row r="204" s="14" customFormat="1">
      <c r="A204" s="14"/>
      <c r="B204" s="251"/>
      <c r="C204" s="252"/>
      <c r="D204" s="241" t="s">
        <v>198</v>
      </c>
      <c r="E204" s="253" t="s">
        <v>1</v>
      </c>
      <c r="F204" s="254" t="s">
        <v>1234</v>
      </c>
      <c r="G204" s="252"/>
      <c r="H204" s="253" t="s">
        <v>1</v>
      </c>
      <c r="I204" s="255"/>
      <c r="J204" s="252"/>
      <c r="K204" s="252"/>
      <c r="L204" s="256"/>
      <c r="M204" s="257"/>
      <c r="N204" s="258"/>
      <c r="O204" s="258"/>
      <c r="P204" s="258"/>
      <c r="Q204" s="258"/>
      <c r="R204" s="258"/>
      <c r="S204" s="258"/>
      <c r="T204" s="259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60" t="s">
        <v>198</v>
      </c>
      <c r="AU204" s="260" t="s">
        <v>84</v>
      </c>
      <c r="AV204" s="14" t="s">
        <v>82</v>
      </c>
      <c r="AW204" s="14" t="s">
        <v>32</v>
      </c>
      <c r="AX204" s="14" t="s">
        <v>75</v>
      </c>
      <c r="AY204" s="260" t="s">
        <v>189</v>
      </c>
    </row>
    <row r="205" s="13" customFormat="1">
      <c r="A205" s="13"/>
      <c r="B205" s="239"/>
      <c r="C205" s="240"/>
      <c r="D205" s="241" t="s">
        <v>198</v>
      </c>
      <c r="E205" s="242" t="s">
        <v>1</v>
      </c>
      <c r="F205" s="243" t="s">
        <v>1310</v>
      </c>
      <c r="G205" s="240"/>
      <c r="H205" s="244">
        <v>1</v>
      </c>
      <c r="I205" s="245"/>
      <c r="J205" s="240"/>
      <c r="K205" s="240"/>
      <c r="L205" s="246"/>
      <c r="M205" s="247"/>
      <c r="N205" s="248"/>
      <c r="O205" s="248"/>
      <c r="P205" s="248"/>
      <c r="Q205" s="248"/>
      <c r="R205" s="248"/>
      <c r="S205" s="248"/>
      <c r="T205" s="249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0" t="s">
        <v>198</v>
      </c>
      <c r="AU205" s="250" t="s">
        <v>84</v>
      </c>
      <c r="AV205" s="13" t="s">
        <v>84</v>
      </c>
      <c r="AW205" s="13" t="s">
        <v>32</v>
      </c>
      <c r="AX205" s="13" t="s">
        <v>82</v>
      </c>
      <c r="AY205" s="250" t="s">
        <v>189</v>
      </c>
    </row>
    <row r="206" s="2" customFormat="1" ht="24.15" customHeight="1">
      <c r="A206" s="39"/>
      <c r="B206" s="40"/>
      <c r="C206" s="283" t="s">
        <v>1222</v>
      </c>
      <c r="D206" s="283" t="s">
        <v>231</v>
      </c>
      <c r="E206" s="284" t="s">
        <v>1237</v>
      </c>
      <c r="F206" s="285" t="s">
        <v>1238</v>
      </c>
      <c r="G206" s="286" t="s">
        <v>252</v>
      </c>
      <c r="H206" s="287">
        <v>1</v>
      </c>
      <c r="I206" s="288"/>
      <c r="J206" s="287">
        <f>ROUND(I206*H206,2)</f>
        <v>0</v>
      </c>
      <c r="K206" s="285" t="s">
        <v>1</v>
      </c>
      <c r="L206" s="289"/>
      <c r="M206" s="290" t="s">
        <v>1</v>
      </c>
      <c r="N206" s="291" t="s">
        <v>40</v>
      </c>
      <c r="O206" s="92"/>
      <c r="P206" s="235">
        <f>O206*H206</f>
        <v>0</v>
      </c>
      <c r="Q206" s="235">
        <v>0.0030000000000000001</v>
      </c>
      <c r="R206" s="235">
        <f>Q206*H206</f>
        <v>0.0030000000000000001</v>
      </c>
      <c r="S206" s="235">
        <v>0</v>
      </c>
      <c r="T206" s="236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7" t="s">
        <v>235</v>
      </c>
      <c r="AT206" s="237" t="s">
        <v>231</v>
      </c>
      <c r="AU206" s="237" t="s">
        <v>84</v>
      </c>
      <c r="AY206" s="18" t="s">
        <v>189</v>
      </c>
      <c r="BE206" s="238">
        <f>IF(N206="základní",J206,0)</f>
        <v>0</v>
      </c>
      <c r="BF206" s="238">
        <f>IF(N206="snížená",J206,0)</f>
        <v>0</v>
      </c>
      <c r="BG206" s="238">
        <f>IF(N206="zákl. přenesená",J206,0)</f>
        <v>0</v>
      </c>
      <c r="BH206" s="238">
        <f>IF(N206="sníž. přenesená",J206,0)</f>
        <v>0</v>
      </c>
      <c r="BI206" s="238">
        <f>IF(N206="nulová",J206,0)</f>
        <v>0</v>
      </c>
      <c r="BJ206" s="18" t="s">
        <v>82</v>
      </c>
      <c r="BK206" s="238">
        <f>ROUND(I206*H206,2)</f>
        <v>0</v>
      </c>
      <c r="BL206" s="18" t="s">
        <v>196</v>
      </c>
      <c r="BM206" s="237" t="s">
        <v>1390</v>
      </c>
    </row>
    <row r="207" s="13" customFormat="1">
      <c r="A207" s="13"/>
      <c r="B207" s="239"/>
      <c r="C207" s="240"/>
      <c r="D207" s="241" t="s">
        <v>198</v>
      </c>
      <c r="E207" s="242" t="s">
        <v>1</v>
      </c>
      <c r="F207" s="243" t="s">
        <v>407</v>
      </c>
      <c r="G207" s="240"/>
      <c r="H207" s="244">
        <v>1</v>
      </c>
      <c r="I207" s="245"/>
      <c r="J207" s="240"/>
      <c r="K207" s="240"/>
      <c r="L207" s="246"/>
      <c r="M207" s="247"/>
      <c r="N207" s="248"/>
      <c r="O207" s="248"/>
      <c r="P207" s="248"/>
      <c r="Q207" s="248"/>
      <c r="R207" s="248"/>
      <c r="S207" s="248"/>
      <c r="T207" s="249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0" t="s">
        <v>198</v>
      </c>
      <c r="AU207" s="250" t="s">
        <v>84</v>
      </c>
      <c r="AV207" s="13" t="s">
        <v>84</v>
      </c>
      <c r="AW207" s="13" t="s">
        <v>32</v>
      </c>
      <c r="AX207" s="13" t="s">
        <v>82</v>
      </c>
      <c r="AY207" s="250" t="s">
        <v>189</v>
      </c>
    </row>
    <row r="208" s="2" customFormat="1" ht="24.15" customHeight="1">
      <c r="A208" s="39"/>
      <c r="B208" s="40"/>
      <c r="C208" s="283" t="s">
        <v>1226</v>
      </c>
      <c r="D208" s="283" t="s">
        <v>231</v>
      </c>
      <c r="E208" s="284" t="s">
        <v>1241</v>
      </c>
      <c r="F208" s="285" t="s">
        <v>1242</v>
      </c>
      <c r="G208" s="286" t="s">
        <v>252</v>
      </c>
      <c r="H208" s="287">
        <v>1</v>
      </c>
      <c r="I208" s="288"/>
      <c r="J208" s="287">
        <f>ROUND(I208*H208,2)</f>
        <v>0</v>
      </c>
      <c r="K208" s="285" t="s">
        <v>1</v>
      </c>
      <c r="L208" s="289"/>
      <c r="M208" s="290" t="s">
        <v>1</v>
      </c>
      <c r="N208" s="291" t="s">
        <v>40</v>
      </c>
      <c r="O208" s="92"/>
      <c r="P208" s="235">
        <f>O208*H208</f>
        <v>0</v>
      </c>
      <c r="Q208" s="235">
        <v>0.00064999999999999997</v>
      </c>
      <c r="R208" s="235">
        <f>Q208*H208</f>
        <v>0.00064999999999999997</v>
      </c>
      <c r="S208" s="235">
        <v>0</v>
      </c>
      <c r="T208" s="236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7" t="s">
        <v>235</v>
      </c>
      <c r="AT208" s="237" t="s">
        <v>231</v>
      </c>
      <c r="AU208" s="237" t="s">
        <v>84</v>
      </c>
      <c r="AY208" s="18" t="s">
        <v>189</v>
      </c>
      <c r="BE208" s="238">
        <f>IF(N208="základní",J208,0)</f>
        <v>0</v>
      </c>
      <c r="BF208" s="238">
        <f>IF(N208="snížená",J208,0)</f>
        <v>0</v>
      </c>
      <c r="BG208" s="238">
        <f>IF(N208="zákl. přenesená",J208,0)</f>
        <v>0</v>
      </c>
      <c r="BH208" s="238">
        <f>IF(N208="sníž. přenesená",J208,0)</f>
        <v>0</v>
      </c>
      <c r="BI208" s="238">
        <f>IF(N208="nulová",J208,0)</f>
        <v>0</v>
      </c>
      <c r="BJ208" s="18" t="s">
        <v>82</v>
      </c>
      <c r="BK208" s="238">
        <f>ROUND(I208*H208,2)</f>
        <v>0</v>
      </c>
      <c r="BL208" s="18" t="s">
        <v>196</v>
      </c>
      <c r="BM208" s="237" t="s">
        <v>1391</v>
      </c>
    </row>
    <row r="209" s="13" customFormat="1">
      <c r="A209" s="13"/>
      <c r="B209" s="239"/>
      <c r="C209" s="240"/>
      <c r="D209" s="241" t="s">
        <v>198</v>
      </c>
      <c r="E209" s="242" t="s">
        <v>1</v>
      </c>
      <c r="F209" s="243" t="s">
        <v>407</v>
      </c>
      <c r="G209" s="240"/>
      <c r="H209" s="244">
        <v>1</v>
      </c>
      <c r="I209" s="245"/>
      <c r="J209" s="240"/>
      <c r="K209" s="240"/>
      <c r="L209" s="246"/>
      <c r="M209" s="247"/>
      <c r="N209" s="248"/>
      <c r="O209" s="248"/>
      <c r="P209" s="248"/>
      <c r="Q209" s="248"/>
      <c r="R209" s="248"/>
      <c r="S209" s="248"/>
      <c r="T209" s="249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0" t="s">
        <v>198</v>
      </c>
      <c r="AU209" s="250" t="s">
        <v>84</v>
      </c>
      <c r="AV209" s="13" t="s">
        <v>84</v>
      </c>
      <c r="AW209" s="13" t="s">
        <v>32</v>
      </c>
      <c r="AX209" s="13" t="s">
        <v>82</v>
      </c>
      <c r="AY209" s="250" t="s">
        <v>189</v>
      </c>
    </row>
    <row r="210" s="2" customFormat="1" ht="16.5" customHeight="1">
      <c r="A210" s="39"/>
      <c r="B210" s="40"/>
      <c r="C210" s="227" t="s">
        <v>1230</v>
      </c>
      <c r="D210" s="227" t="s">
        <v>191</v>
      </c>
      <c r="E210" s="228" t="s">
        <v>1245</v>
      </c>
      <c r="F210" s="229" t="s">
        <v>1246</v>
      </c>
      <c r="G210" s="230" t="s">
        <v>252</v>
      </c>
      <c r="H210" s="231">
        <v>1</v>
      </c>
      <c r="I210" s="232"/>
      <c r="J210" s="231">
        <f>ROUND(I210*H210,2)</f>
        <v>0</v>
      </c>
      <c r="K210" s="229" t="s">
        <v>195</v>
      </c>
      <c r="L210" s="45"/>
      <c r="M210" s="233" t="s">
        <v>1</v>
      </c>
      <c r="N210" s="234" t="s">
        <v>40</v>
      </c>
      <c r="O210" s="92"/>
      <c r="P210" s="235">
        <f>O210*H210</f>
        <v>0</v>
      </c>
      <c r="Q210" s="235">
        <v>0.00034000000000000002</v>
      </c>
      <c r="R210" s="235">
        <f>Q210*H210</f>
        <v>0.00034000000000000002</v>
      </c>
      <c r="S210" s="235">
        <v>0</v>
      </c>
      <c r="T210" s="236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7" t="s">
        <v>196</v>
      </c>
      <c r="AT210" s="237" t="s">
        <v>191</v>
      </c>
      <c r="AU210" s="237" t="s">
        <v>84</v>
      </c>
      <c r="AY210" s="18" t="s">
        <v>189</v>
      </c>
      <c r="BE210" s="238">
        <f>IF(N210="základní",J210,0)</f>
        <v>0</v>
      </c>
      <c r="BF210" s="238">
        <f>IF(N210="snížená",J210,0)</f>
        <v>0</v>
      </c>
      <c r="BG210" s="238">
        <f>IF(N210="zákl. přenesená",J210,0)</f>
        <v>0</v>
      </c>
      <c r="BH210" s="238">
        <f>IF(N210="sníž. přenesená",J210,0)</f>
        <v>0</v>
      </c>
      <c r="BI210" s="238">
        <f>IF(N210="nulová",J210,0)</f>
        <v>0</v>
      </c>
      <c r="BJ210" s="18" t="s">
        <v>82</v>
      </c>
      <c r="BK210" s="238">
        <f>ROUND(I210*H210,2)</f>
        <v>0</v>
      </c>
      <c r="BL210" s="18" t="s">
        <v>196</v>
      </c>
      <c r="BM210" s="237" t="s">
        <v>1392</v>
      </c>
    </row>
    <row r="211" s="14" customFormat="1">
      <c r="A211" s="14"/>
      <c r="B211" s="251"/>
      <c r="C211" s="252"/>
      <c r="D211" s="241" t="s">
        <v>198</v>
      </c>
      <c r="E211" s="253" t="s">
        <v>1</v>
      </c>
      <c r="F211" s="254" t="s">
        <v>1153</v>
      </c>
      <c r="G211" s="252"/>
      <c r="H211" s="253" t="s">
        <v>1</v>
      </c>
      <c r="I211" s="255"/>
      <c r="J211" s="252"/>
      <c r="K211" s="252"/>
      <c r="L211" s="256"/>
      <c r="M211" s="257"/>
      <c r="N211" s="258"/>
      <c r="O211" s="258"/>
      <c r="P211" s="258"/>
      <c r="Q211" s="258"/>
      <c r="R211" s="258"/>
      <c r="S211" s="258"/>
      <c r="T211" s="259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60" t="s">
        <v>198</v>
      </c>
      <c r="AU211" s="260" t="s">
        <v>84</v>
      </c>
      <c r="AV211" s="14" t="s">
        <v>82</v>
      </c>
      <c r="AW211" s="14" t="s">
        <v>32</v>
      </c>
      <c r="AX211" s="14" t="s">
        <v>75</v>
      </c>
      <c r="AY211" s="260" t="s">
        <v>189</v>
      </c>
    </row>
    <row r="212" s="13" customFormat="1">
      <c r="A212" s="13"/>
      <c r="B212" s="239"/>
      <c r="C212" s="240"/>
      <c r="D212" s="241" t="s">
        <v>198</v>
      </c>
      <c r="E212" s="242" t="s">
        <v>1</v>
      </c>
      <c r="F212" s="243" t="s">
        <v>407</v>
      </c>
      <c r="G212" s="240"/>
      <c r="H212" s="244">
        <v>1</v>
      </c>
      <c r="I212" s="245"/>
      <c r="J212" s="240"/>
      <c r="K212" s="240"/>
      <c r="L212" s="246"/>
      <c r="M212" s="247"/>
      <c r="N212" s="248"/>
      <c r="O212" s="248"/>
      <c r="P212" s="248"/>
      <c r="Q212" s="248"/>
      <c r="R212" s="248"/>
      <c r="S212" s="248"/>
      <c r="T212" s="249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0" t="s">
        <v>198</v>
      </c>
      <c r="AU212" s="250" t="s">
        <v>84</v>
      </c>
      <c r="AV212" s="13" t="s">
        <v>84</v>
      </c>
      <c r="AW212" s="13" t="s">
        <v>32</v>
      </c>
      <c r="AX212" s="13" t="s">
        <v>82</v>
      </c>
      <c r="AY212" s="250" t="s">
        <v>189</v>
      </c>
    </row>
    <row r="213" s="2" customFormat="1" ht="24.15" customHeight="1">
      <c r="A213" s="39"/>
      <c r="B213" s="40"/>
      <c r="C213" s="283" t="s">
        <v>1236</v>
      </c>
      <c r="D213" s="283" t="s">
        <v>231</v>
      </c>
      <c r="E213" s="284" t="s">
        <v>1249</v>
      </c>
      <c r="F213" s="285" t="s">
        <v>1250</v>
      </c>
      <c r="G213" s="286" t="s">
        <v>252</v>
      </c>
      <c r="H213" s="287">
        <v>1</v>
      </c>
      <c r="I213" s="288"/>
      <c r="J213" s="287">
        <f>ROUND(I213*H213,2)</f>
        <v>0</v>
      </c>
      <c r="K213" s="285" t="s">
        <v>1</v>
      </c>
      <c r="L213" s="289"/>
      <c r="M213" s="290" t="s">
        <v>1</v>
      </c>
      <c r="N213" s="291" t="s">
        <v>40</v>
      </c>
      <c r="O213" s="92"/>
      <c r="P213" s="235">
        <f>O213*H213</f>
        <v>0</v>
      </c>
      <c r="Q213" s="235">
        <v>0.037999999999999999</v>
      </c>
      <c r="R213" s="235">
        <f>Q213*H213</f>
        <v>0.037999999999999999</v>
      </c>
      <c r="S213" s="235">
        <v>0</v>
      </c>
      <c r="T213" s="236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7" t="s">
        <v>235</v>
      </c>
      <c r="AT213" s="237" t="s">
        <v>231</v>
      </c>
      <c r="AU213" s="237" t="s">
        <v>84</v>
      </c>
      <c r="AY213" s="18" t="s">
        <v>189</v>
      </c>
      <c r="BE213" s="238">
        <f>IF(N213="základní",J213,0)</f>
        <v>0</v>
      </c>
      <c r="BF213" s="238">
        <f>IF(N213="snížená",J213,0)</f>
        <v>0</v>
      </c>
      <c r="BG213" s="238">
        <f>IF(N213="zákl. přenesená",J213,0)</f>
        <v>0</v>
      </c>
      <c r="BH213" s="238">
        <f>IF(N213="sníž. přenesená",J213,0)</f>
        <v>0</v>
      </c>
      <c r="BI213" s="238">
        <f>IF(N213="nulová",J213,0)</f>
        <v>0</v>
      </c>
      <c r="BJ213" s="18" t="s">
        <v>82</v>
      </c>
      <c r="BK213" s="238">
        <f>ROUND(I213*H213,2)</f>
        <v>0</v>
      </c>
      <c r="BL213" s="18" t="s">
        <v>196</v>
      </c>
      <c r="BM213" s="237" t="s">
        <v>1393</v>
      </c>
    </row>
    <row r="214" s="13" customFormat="1">
      <c r="A214" s="13"/>
      <c r="B214" s="239"/>
      <c r="C214" s="240"/>
      <c r="D214" s="241" t="s">
        <v>198</v>
      </c>
      <c r="E214" s="242" t="s">
        <v>1</v>
      </c>
      <c r="F214" s="243" t="s">
        <v>407</v>
      </c>
      <c r="G214" s="240"/>
      <c r="H214" s="244">
        <v>1</v>
      </c>
      <c r="I214" s="245"/>
      <c r="J214" s="240"/>
      <c r="K214" s="240"/>
      <c r="L214" s="246"/>
      <c r="M214" s="247"/>
      <c r="N214" s="248"/>
      <c r="O214" s="248"/>
      <c r="P214" s="248"/>
      <c r="Q214" s="248"/>
      <c r="R214" s="248"/>
      <c r="S214" s="248"/>
      <c r="T214" s="249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0" t="s">
        <v>198</v>
      </c>
      <c r="AU214" s="250" t="s">
        <v>84</v>
      </c>
      <c r="AV214" s="13" t="s">
        <v>84</v>
      </c>
      <c r="AW214" s="13" t="s">
        <v>32</v>
      </c>
      <c r="AX214" s="13" t="s">
        <v>82</v>
      </c>
      <c r="AY214" s="250" t="s">
        <v>189</v>
      </c>
    </row>
    <row r="215" s="2" customFormat="1" ht="16.5" customHeight="1">
      <c r="A215" s="39"/>
      <c r="B215" s="40"/>
      <c r="C215" s="227" t="s">
        <v>1240</v>
      </c>
      <c r="D215" s="227" t="s">
        <v>191</v>
      </c>
      <c r="E215" s="228" t="s">
        <v>1253</v>
      </c>
      <c r="F215" s="229" t="s">
        <v>1254</v>
      </c>
      <c r="G215" s="230" t="s">
        <v>252</v>
      </c>
      <c r="H215" s="231">
        <v>1</v>
      </c>
      <c r="I215" s="232"/>
      <c r="J215" s="231">
        <f>ROUND(I215*H215,2)</f>
        <v>0</v>
      </c>
      <c r="K215" s="229" t="s">
        <v>195</v>
      </c>
      <c r="L215" s="45"/>
      <c r="M215" s="233" t="s">
        <v>1</v>
      </c>
      <c r="N215" s="234" t="s">
        <v>40</v>
      </c>
      <c r="O215" s="92"/>
      <c r="P215" s="235">
        <f>O215*H215</f>
        <v>0</v>
      </c>
      <c r="Q215" s="235">
        <v>0.32906000000000002</v>
      </c>
      <c r="R215" s="235">
        <f>Q215*H215</f>
        <v>0.32906000000000002</v>
      </c>
      <c r="S215" s="235">
        <v>0</v>
      </c>
      <c r="T215" s="236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7" t="s">
        <v>196</v>
      </c>
      <c r="AT215" s="237" t="s">
        <v>191</v>
      </c>
      <c r="AU215" s="237" t="s">
        <v>84</v>
      </c>
      <c r="AY215" s="18" t="s">
        <v>189</v>
      </c>
      <c r="BE215" s="238">
        <f>IF(N215="základní",J215,0)</f>
        <v>0</v>
      </c>
      <c r="BF215" s="238">
        <f>IF(N215="snížená",J215,0)</f>
        <v>0</v>
      </c>
      <c r="BG215" s="238">
        <f>IF(N215="zákl. přenesená",J215,0)</f>
        <v>0</v>
      </c>
      <c r="BH215" s="238">
        <f>IF(N215="sníž. přenesená",J215,0)</f>
        <v>0</v>
      </c>
      <c r="BI215" s="238">
        <f>IF(N215="nulová",J215,0)</f>
        <v>0</v>
      </c>
      <c r="BJ215" s="18" t="s">
        <v>82</v>
      </c>
      <c r="BK215" s="238">
        <f>ROUND(I215*H215,2)</f>
        <v>0</v>
      </c>
      <c r="BL215" s="18" t="s">
        <v>196</v>
      </c>
      <c r="BM215" s="237" t="s">
        <v>1394</v>
      </c>
    </row>
    <row r="216" s="14" customFormat="1">
      <c r="A216" s="14"/>
      <c r="B216" s="251"/>
      <c r="C216" s="252"/>
      <c r="D216" s="241" t="s">
        <v>198</v>
      </c>
      <c r="E216" s="253" t="s">
        <v>1</v>
      </c>
      <c r="F216" s="254" t="s">
        <v>1153</v>
      </c>
      <c r="G216" s="252"/>
      <c r="H216" s="253" t="s">
        <v>1</v>
      </c>
      <c r="I216" s="255"/>
      <c r="J216" s="252"/>
      <c r="K216" s="252"/>
      <c r="L216" s="256"/>
      <c r="M216" s="257"/>
      <c r="N216" s="258"/>
      <c r="O216" s="258"/>
      <c r="P216" s="258"/>
      <c r="Q216" s="258"/>
      <c r="R216" s="258"/>
      <c r="S216" s="258"/>
      <c r="T216" s="259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60" t="s">
        <v>198</v>
      </c>
      <c r="AU216" s="260" t="s">
        <v>84</v>
      </c>
      <c r="AV216" s="14" t="s">
        <v>82</v>
      </c>
      <c r="AW216" s="14" t="s">
        <v>32</v>
      </c>
      <c r="AX216" s="14" t="s">
        <v>75</v>
      </c>
      <c r="AY216" s="260" t="s">
        <v>189</v>
      </c>
    </row>
    <row r="217" s="13" customFormat="1">
      <c r="A217" s="13"/>
      <c r="B217" s="239"/>
      <c r="C217" s="240"/>
      <c r="D217" s="241" t="s">
        <v>198</v>
      </c>
      <c r="E217" s="242" t="s">
        <v>1</v>
      </c>
      <c r="F217" s="243" t="s">
        <v>407</v>
      </c>
      <c r="G217" s="240"/>
      <c r="H217" s="244">
        <v>1</v>
      </c>
      <c r="I217" s="245"/>
      <c r="J217" s="240"/>
      <c r="K217" s="240"/>
      <c r="L217" s="246"/>
      <c r="M217" s="247"/>
      <c r="N217" s="248"/>
      <c r="O217" s="248"/>
      <c r="P217" s="248"/>
      <c r="Q217" s="248"/>
      <c r="R217" s="248"/>
      <c r="S217" s="248"/>
      <c r="T217" s="249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0" t="s">
        <v>198</v>
      </c>
      <c r="AU217" s="250" t="s">
        <v>84</v>
      </c>
      <c r="AV217" s="13" t="s">
        <v>84</v>
      </c>
      <c r="AW217" s="13" t="s">
        <v>32</v>
      </c>
      <c r="AX217" s="13" t="s">
        <v>82</v>
      </c>
      <c r="AY217" s="250" t="s">
        <v>189</v>
      </c>
    </row>
    <row r="218" s="2" customFormat="1" ht="24.15" customHeight="1">
      <c r="A218" s="39"/>
      <c r="B218" s="40"/>
      <c r="C218" s="283" t="s">
        <v>1244</v>
      </c>
      <c r="D218" s="283" t="s">
        <v>231</v>
      </c>
      <c r="E218" s="284" t="s">
        <v>1257</v>
      </c>
      <c r="F218" s="285" t="s">
        <v>1258</v>
      </c>
      <c r="G218" s="286" t="s">
        <v>252</v>
      </c>
      <c r="H218" s="287">
        <v>1</v>
      </c>
      <c r="I218" s="288"/>
      <c r="J218" s="287">
        <f>ROUND(I218*H218,2)</f>
        <v>0</v>
      </c>
      <c r="K218" s="285" t="s">
        <v>1</v>
      </c>
      <c r="L218" s="289"/>
      <c r="M218" s="290" t="s">
        <v>1</v>
      </c>
      <c r="N218" s="291" t="s">
        <v>40</v>
      </c>
      <c r="O218" s="92"/>
      <c r="P218" s="235">
        <f>O218*H218</f>
        <v>0</v>
      </c>
      <c r="Q218" s="235">
        <v>0.021000000000000001</v>
      </c>
      <c r="R218" s="235">
        <f>Q218*H218</f>
        <v>0.021000000000000001</v>
      </c>
      <c r="S218" s="235">
        <v>0</v>
      </c>
      <c r="T218" s="236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7" t="s">
        <v>235</v>
      </c>
      <c r="AT218" s="237" t="s">
        <v>231</v>
      </c>
      <c r="AU218" s="237" t="s">
        <v>84</v>
      </c>
      <c r="AY218" s="18" t="s">
        <v>189</v>
      </c>
      <c r="BE218" s="238">
        <f>IF(N218="základní",J218,0)</f>
        <v>0</v>
      </c>
      <c r="BF218" s="238">
        <f>IF(N218="snížená",J218,0)</f>
        <v>0</v>
      </c>
      <c r="BG218" s="238">
        <f>IF(N218="zákl. přenesená",J218,0)</f>
        <v>0</v>
      </c>
      <c r="BH218" s="238">
        <f>IF(N218="sníž. přenesená",J218,0)</f>
        <v>0</v>
      </c>
      <c r="BI218" s="238">
        <f>IF(N218="nulová",J218,0)</f>
        <v>0</v>
      </c>
      <c r="BJ218" s="18" t="s">
        <v>82</v>
      </c>
      <c r="BK218" s="238">
        <f>ROUND(I218*H218,2)</f>
        <v>0</v>
      </c>
      <c r="BL218" s="18" t="s">
        <v>196</v>
      </c>
      <c r="BM218" s="237" t="s">
        <v>1395</v>
      </c>
    </row>
    <row r="219" s="13" customFormat="1">
      <c r="A219" s="13"/>
      <c r="B219" s="239"/>
      <c r="C219" s="240"/>
      <c r="D219" s="241" t="s">
        <v>198</v>
      </c>
      <c r="E219" s="242" t="s">
        <v>1</v>
      </c>
      <c r="F219" s="243" t="s">
        <v>407</v>
      </c>
      <c r="G219" s="240"/>
      <c r="H219" s="244">
        <v>1</v>
      </c>
      <c r="I219" s="245"/>
      <c r="J219" s="240"/>
      <c r="K219" s="240"/>
      <c r="L219" s="246"/>
      <c r="M219" s="247"/>
      <c r="N219" s="248"/>
      <c r="O219" s="248"/>
      <c r="P219" s="248"/>
      <c r="Q219" s="248"/>
      <c r="R219" s="248"/>
      <c r="S219" s="248"/>
      <c r="T219" s="249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0" t="s">
        <v>198</v>
      </c>
      <c r="AU219" s="250" t="s">
        <v>84</v>
      </c>
      <c r="AV219" s="13" t="s">
        <v>84</v>
      </c>
      <c r="AW219" s="13" t="s">
        <v>32</v>
      </c>
      <c r="AX219" s="13" t="s">
        <v>82</v>
      </c>
      <c r="AY219" s="250" t="s">
        <v>189</v>
      </c>
    </row>
    <row r="220" s="2" customFormat="1" ht="24.15" customHeight="1">
      <c r="A220" s="39"/>
      <c r="B220" s="40"/>
      <c r="C220" s="283" t="s">
        <v>1248</v>
      </c>
      <c r="D220" s="283" t="s">
        <v>231</v>
      </c>
      <c r="E220" s="284" t="s">
        <v>1261</v>
      </c>
      <c r="F220" s="285" t="s">
        <v>1262</v>
      </c>
      <c r="G220" s="286" t="s">
        <v>252</v>
      </c>
      <c r="H220" s="287">
        <v>1</v>
      </c>
      <c r="I220" s="288"/>
      <c r="J220" s="287">
        <f>ROUND(I220*H220,2)</f>
        <v>0</v>
      </c>
      <c r="K220" s="285" t="s">
        <v>1</v>
      </c>
      <c r="L220" s="289"/>
      <c r="M220" s="290" t="s">
        <v>1</v>
      </c>
      <c r="N220" s="291" t="s">
        <v>40</v>
      </c>
      <c r="O220" s="92"/>
      <c r="P220" s="235">
        <f>O220*H220</f>
        <v>0</v>
      </c>
      <c r="Q220" s="235">
        <v>0.001</v>
      </c>
      <c r="R220" s="235">
        <f>Q220*H220</f>
        <v>0.001</v>
      </c>
      <c r="S220" s="235">
        <v>0</v>
      </c>
      <c r="T220" s="236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7" t="s">
        <v>235</v>
      </c>
      <c r="AT220" s="237" t="s">
        <v>231</v>
      </c>
      <c r="AU220" s="237" t="s">
        <v>84</v>
      </c>
      <c r="AY220" s="18" t="s">
        <v>189</v>
      </c>
      <c r="BE220" s="238">
        <f>IF(N220="základní",J220,0)</f>
        <v>0</v>
      </c>
      <c r="BF220" s="238">
        <f>IF(N220="snížená",J220,0)</f>
        <v>0</v>
      </c>
      <c r="BG220" s="238">
        <f>IF(N220="zákl. přenesená",J220,0)</f>
        <v>0</v>
      </c>
      <c r="BH220" s="238">
        <f>IF(N220="sníž. přenesená",J220,0)</f>
        <v>0</v>
      </c>
      <c r="BI220" s="238">
        <f>IF(N220="nulová",J220,0)</f>
        <v>0</v>
      </c>
      <c r="BJ220" s="18" t="s">
        <v>82</v>
      </c>
      <c r="BK220" s="238">
        <f>ROUND(I220*H220,2)</f>
        <v>0</v>
      </c>
      <c r="BL220" s="18" t="s">
        <v>196</v>
      </c>
      <c r="BM220" s="237" t="s">
        <v>1396</v>
      </c>
    </row>
    <row r="221" s="13" customFormat="1">
      <c r="A221" s="13"/>
      <c r="B221" s="239"/>
      <c r="C221" s="240"/>
      <c r="D221" s="241" t="s">
        <v>198</v>
      </c>
      <c r="E221" s="242" t="s">
        <v>1</v>
      </c>
      <c r="F221" s="243" t="s">
        <v>407</v>
      </c>
      <c r="G221" s="240"/>
      <c r="H221" s="244">
        <v>1</v>
      </c>
      <c r="I221" s="245"/>
      <c r="J221" s="240"/>
      <c r="K221" s="240"/>
      <c r="L221" s="246"/>
      <c r="M221" s="247"/>
      <c r="N221" s="248"/>
      <c r="O221" s="248"/>
      <c r="P221" s="248"/>
      <c r="Q221" s="248"/>
      <c r="R221" s="248"/>
      <c r="S221" s="248"/>
      <c r="T221" s="249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0" t="s">
        <v>198</v>
      </c>
      <c r="AU221" s="250" t="s">
        <v>84</v>
      </c>
      <c r="AV221" s="13" t="s">
        <v>84</v>
      </c>
      <c r="AW221" s="13" t="s">
        <v>32</v>
      </c>
      <c r="AX221" s="13" t="s">
        <v>82</v>
      </c>
      <c r="AY221" s="250" t="s">
        <v>189</v>
      </c>
    </row>
    <row r="222" s="2" customFormat="1" ht="16.5" customHeight="1">
      <c r="A222" s="39"/>
      <c r="B222" s="40"/>
      <c r="C222" s="227" t="s">
        <v>1252</v>
      </c>
      <c r="D222" s="227" t="s">
        <v>191</v>
      </c>
      <c r="E222" s="228" t="s">
        <v>1397</v>
      </c>
      <c r="F222" s="229" t="s">
        <v>1398</v>
      </c>
      <c r="G222" s="230" t="s">
        <v>279</v>
      </c>
      <c r="H222" s="231">
        <v>164</v>
      </c>
      <c r="I222" s="232"/>
      <c r="J222" s="231">
        <f>ROUND(I222*H222,2)</f>
        <v>0</v>
      </c>
      <c r="K222" s="229" t="s">
        <v>195</v>
      </c>
      <c r="L222" s="45"/>
      <c r="M222" s="233" t="s">
        <v>1</v>
      </c>
      <c r="N222" s="234" t="s">
        <v>40</v>
      </c>
      <c r="O222" s="92"/>
      <c r="P222" s="235">
        <f>O222*H222</f>
        <v>0</v>
      </c>
      <c r="Q222" s="235">
        <v>0</v>
      </c>
      <c r="R222" s="235">
        <f>Q222*H222</f>
        <v>0</v>
      </c>
      <c r="S222" s="235">
        <v>0</v>
      </c>
      <c r="T222" s="236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7" t="s">
        <v>196</v>
      </c>
      <c r="AT222" s="237" t="s">
        <v>191</v>
      </c>
      <c r="AU222" s="237" t="s">
        <v>84</v>
      </c>
      <c r="AY222" s="18" t="s">
        <v>189</v>
      </c>
      <c r="BE222" s="238">
        <f>IF(N222="základní",J222,0)</f>
        <v>0</v>
      </c>
      <c r="BF222" s="238">
        <f>IF(N222="snížená",J222,0)</f>
        <v>0</v>
      </c>
      <c r="BG222" s="238">
        <f>IF(N222="zákl. přenesená",J222,0)</f>
        <v>0</v>
      </c>
      <c r="BH222" s="238">
        <f>IF(N222="sníž. přenesená",J222,0)</f>
        <v>0</v>
      </c>
      <c r="BI222" s="238">
        <f>IF(N222="nulová",J222,0)</f>
        <v>0</v>
      </c>
      <c r="BJ222" s="18" t="s">
        <v>82</v>
      </c>
      <c r="BK222" s="238">
        <f>ROUND(I222*H222,2)</f>
        <v>0</v>
      </c>
      <c r="BL222" s="18" t="s">
        <v>196</v>
      </c>
      <c r="BM222" s="237" t="s">
        <v>1399</v>
      </c>
    </row>
    <row r="223" s="13" customFormat="1">
      <c r="A223" s="13"/>
      <c r="B223" s="239"/>
      <c r="C223" s="240"/>
      <c r="D223" s="241" t="s">
        <v>198</v>
      </c>
      <c r="E223" s="242" t="s">
        <v>1</v>
      </c>
      <c r="F223" s="243" t="s">
        <v>1359</v>
      </c>
      <c r="G223" s="240"/>
      <c r="H223" s="244">
        <v>164</v>
      </c>
      <c r="I223" s="245"/>
      <c r="J223" s="240"/>
      <c r="K223" s="240"/>
      <c r="L223" s="246"/>
      <c r="M223" s="247"/>
      <c r="N223" s="248"/>
      <c r="O223" s="248"/>
      <c r="P223" s="248"/>
      <c r="Q223" s="248"/>
      <c r="R223" s="248"/>
      <c r="S223" s="248"/>
      <c r="T223" s="249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0" t="s">
        <v>198</v>
      </c>
      <c r="AU223" s="250" t="s">
        <v>84</v>
      </c>
      <c r="AV223" s="13" t="s">
        <v>84</v>
      </c>
      <c r="AW223" s="13" t="s">
        <v>32</v>
      </c>
      <c r="AX223" s="13" t="s">
        <v>82</v>
      </c>
      <c r="AY223" s="250" t="s">
        <v>189</v>
      </c>
    </row>
    <row r="224" s="2" customFormat="1" ht="24.15" customHeight="1">
      <c r="A224" s="39"/>
      <c r="B224" s="40"/>
      <c r="C224" s="227" t="s">
        <v>1256</v>
      </c>
      <c r="D224" s="227" t="s">
        <v>191</v>
      </c>
      <c r="E224" s="228" t="s">
        <v>1269</v>
      </c>
      <c r="F224" s="229" t="s">
        <v>1270</v>
      </c>
      <c r="G224" s="230" t="s">
        <v>279</v>
      </c>
      <c r="H224" s="231">
        <v>164</v>
      </c>
      <c r="I224" s="232"/>
      <c r="J224" s="231">
        <f>ROUND(I224*H224,2)</f>
        <v>0</v>
      </c>
      <c r="K224" s="229" t="s">
        <v>195</v>
      </c>
      <c r="L224" s="45"/>
      <c r="M224" s="233" t="s">
        <v>1</v>
      </c>
      <c r="N224" s="234" t="s">
        <v>40</v>
      </c>
      <c r="O224" s="92"/>
      <c r="P224" s="235">
        <f>O224*H224</f>
        <v>0</v>
      </c>
      <c r="Q224" s="235">
        <v>0</v>
      </c>
      <c r="R224" s="235">
        <f>Q224*H224</f>
        <v>0</v>
      </c>
      <c r="S224" s="235">
        <v>0</v>
      </c>
      <c r="T224" s="236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7" t="s">
        <v>196</v>
      </c>
      <c r="AT224" s="237" t="s">
        <v>191</v>
      </c>
      <c r="AU224" s="237" t="s">
        <v>84</v>
      </c>
      <c r="AY224" s="18" t="s">
        <v>189</v>
      </c>
      <c r="BE224" s="238">
        <f>IF(N224="základní",J224,0)</f>
        <v>0</v>
      </c>
      <c r="BF224" s="238">
        <f>IF(N224="snížená",J224,0)</f>
        <v>0</v>
      </c>
      <c r="BG224" s="238">
        <f>IF(N224="zákl. přenesená",J224,0)</f>
        <v>0</v>
      </c>
      <c r="BH224" s="238">
        <f>IF(N224="sníž. přenesená",J224,0)</f>
        <v>0</v>
      </c>
      <c r="BI224" s="238">
        <f>IF(N224="nulová",J224,0)</f>
        <v>0</v>
      </c>
      <c r="BJ224" s="18" t="s">
        <v>82</v>
      </c>
      <c r="BK224" s="238">
        <f>ROUND(I224*H224,2)</f>
        <v>0</v>
      </c>
      <c r="BL224" s="18" t="s">
        <v>196</v>
      </c>
      <c r="BM224" s="237" t="s">
        <v>1400</v>
      </c>
    </row>
    <row r="225" s="13" customFormat="1">
      <c r="A225" s="13"/>
      <c r="B225" s="239"/>
      <c r="C225" s="240"/>
      <c r="D225" s="241" t="s">
        <v>198</v>
      </c>
      <c r="E225" s="242" t="s">
        <v>1</v>
      </c>
      <c r="F225" s="243" t="s">
        <v>1359</v>
      </c>
      <c r="G225" s="240"/>
      <c r="H225" s="244">
        <v>164</v>
      </c>
      <c r="I225" s="245"/>
      <c r="J225" s="240"/>
      <c r="K225" s="240"/>
      <c r="L225" s="246"/>
      <c r="M225" s="247"/>
      <c r="N225" s="248"/>
      <c r="O225" s="248"/>
      <c r="P225" s="248"/>
      <c r="Q225" s="248"/>
      <c r="R225" s="248"/>
      <c r="S225" s="248"/>
      <c r="T225" s="249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0" t="s">
        <v>198</v>
      </c>
      <c r="AU225" s="250" t="s">
        <v>84</v>
      </c>
      <c r="AV225" s="13" t="s">
        <v>84</v>
      </c>
      <c r="AW225" s="13" t="s">
        <v>32</v>
      </c>
      <c r="AX225" s="13" t="s">
        <v>82</v>
      </c>
      <c r="AY225" s="250" t="s">
        <v>189</v>
      </c>
    </row>
    <row r="226" s="2" customFormat="1" ht="24.15" customHeight="1">
      <c r="A226" s="39"/>
      <c r="B226" s="40"/>
      <c r="C226" s="227" t="s">
        <v>1260</v>
      </c>
      <c r="D226" s="227" t="s">
        <v>191</v>
      </c>
      <c r="E226" s="228" t="s">
        <v>1273</v>
      </c>
      <c r="F226" s="229" t="s">
        <v>1274</v>
      </c>
      <c r="G226" s="230" t="s">
        <v>252</v>
      </c>
      <c r="H226" s="231">
        <v>2</v>
      </c>
      <c r="I226" s="232"/>
      <c r="J226" s="231">
        <f>ROUND(I226*H226,2)</f>
        <v>0</v>
      </c>
      <c r="K226" s="229" t="s">
        <v>195</v>
      </c>
      <c r="L226" s="45"/>
      <c r="M226" s="233" t="s">
        <v>1</v>
      </c>
      <c r="N226" s="234" t="s">
        <v>40</v>
      </c>
      <c r="O226" s="92"/>
      <c r="P226" s="235">
        <f>O226*H226</f>
        <v>0</v>
      </c>
      <c r="Q226" s="235">
        <v>0.46009</v>
      </c>
      <c r="R226" s="235">
        <f>Q226*H226</f>
        <v>0.92018</v>
      </c>
      <c r="S226" s="235">
        <v>0</v>
      </c>
      <c r="T226" s="236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7" t="s">
        <v>196</v>
      </c>
      <c r="AT226" s="237" t="s">
        <v>191</v>
      </c>
      <c r="AU226" s="237" t="s">
        <v>84</v>
      </c>
      <c r="AY226" s="18" t="s">
        <v>189</v>
      </c>
      <c r="BE226" s="238">
        <f>IF(N226="základní",J226,0)</f>
        <v>0</v>
      </c>
      <c r="BF226" s="238">
        <f>IF(N226="snížená",J226,0)</f>
        <v>0</v>
      </c>
      <c r="BG226" s="238">
        <f>IF(N226="zákl. přenesená",J226,0)</f>
        <v>0</v>
      </c>
      <c r="BH226" s="238">
        <f>IF(N226="sníž. přenesená",J226,0)</f>
        <v>0</v>
      </c>
      <c r="BI226" s="238">
        <f>IF(N226="nulová",J226,0)</f>
        <v>0</v>
      </c>
      <c r="BJ226" s="18" t="s">
        <v>82</v>
      </c>
      <c r="BK226" s="238">
        <f>ROUND(I226*H226,2)</f>
        <v>0</v>
      </c>
      <c r="BL226" s="18" t="s">
        <v>196</v>
      </c>
      <c r="BM226" s="237" t="s">
        <v>1401</v>
      </c>
    </row>
    <row r="227" s="13" customFormat="1">
      <c r="A227" s="13"/>
      <c r="B227" s="239"/>
      <c r="C227" s="240"/>
      <c r="D227" s="241" t="s">
        <v>198</v>
      </c>
      <c r="E227" s="242" t="s">
        <v>1</v>
      </c>
      <c r="F227" s="243" t="s">
        <v>330</v>
      </c>
      <c r="G227" s="240"/>
      <c r="H227" s="244">
        <v>2</v>
      </c>
      <c r="I227" s="245"/>
      <c r="J227" s="240"/>
      <c r="K227" s="240"/>
      <c r="L227" s="246"/>
      <c r="M227" s="247"/>
      <c r="N227" s="248"/>
      <c r="O227" s="248"/>
      <c r="P227" s="248"/>
      <c r="Q227" s="248"/>
      <c r="R227" s="248"/>
      <c r="S227" s="248"/>
      <c r="T227" s="249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0" t="s">
        <v>198</v>
      </c>
      <c r="AU227" s="250" t="s">
        <v>84</v>
      </c>
      <c r="AV227" s="13" t="s">
        <v>84</v>
      </c>
      <c r="AW227" s="13" t="s">
        <v>32</v>
      </c>
      <c r="AX227" s="13" t="s">
        <v>82</v>
      </c>
      <c r="AY227" s="250" t="s">
        <v>189</v>
      </c>
    </row>
    <row r="228" s="2" customFormat="1" ht="24.15" customHeight="1">
      <c r="A228" s="39"/>
      <c r="B228" s="40"/>
      <c r="C228" s="227" t="s">
        <v>1264</v>
      </c>
      <c r="D228" s="227" t="s">
        <v>191</v>
      </c>
      <c r="E228" s="228" t="s">
        <v>1277</v>
      </c>
      <c r="F228" s="229" t="s">
        <v>1278</v>
      </c>
      <c r="G228" s="230" t="s">
        <v>252</v>
      </c>
      <c r="H228" s="231">
        <v>6</v>
      </c>
      <c r="I228" s="232"/>
      <c r="J228" s="231">
        <f>ROUND(I228*H228,2)</f>
        <v>0</v>
      </c>
      <c r="K228" s="229" t="s">
        <v>195</v>
      </c>
      <c r="L228" s="45"/>
      <c r="M228" s="233" t="s">
        <v>1</v>
      </c>
      <c r="N228" s="234" t="s">
        <v>40</v>
      </c>
      <c r="O228" s="92"/>
      <c r="P228" s="235">
        <f>O228*H228</f>
        <v>0</v>
      </c>
      <c r="Q228" s="235">
        <v>0.00016000000000000001</v>
      </c>
      <c r="R228" s="235">
        <f>Q228*H228</f>
        <v>0.00096000000000000013</v>
      </c>
      <c r="S228" s="235">
        <v>0</v>
      </c>
      <c r="T228" s="236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7" t="s">
        <v>196</v>
      </c>
      <c r="AT228" s="237" t="s">
        <v>191</v>
      </c>
      <c r="AU228" s="237" t="s">
        <v>84</v>
      </c>
      <c r="AY228" s="18" t="s">
        <v>189</v>
      </c>
      <c r="BE228" s="238">
        <f>IF(N228="základní",J228,0)</f>
        <v>0</v>
      </c>
      <c r="BF228" s="238">
        <f>IF(N228="snížená",J228,0)</f>
        <v>0</v>
      </c>
      <c r="BG228" s="238">
        <f>IF(N228="zákl. přenesená",J228,0)</f>
        <v>0</v>
      </c>
      <c r="BH228" s="238">
        <f>IF(N228="sníž. přenesená",J228,0)</f>
        <v>0</v>
      </c>
      <c r="BI228" s="238">
        <f>IF(N228="nulová",J228,0)</f>
        <v>0</v>
      </c>
      <c r="BJ228" s="18" t="s">
        <v>82</v>
      </c>
      <c r="BK228" s="238">
        <f>ROUND(I228*H228,2)</f>
        <v>0</v>
      </c>
      <c r="BL228" s="18" t="s">
        <v>196</v>
      </c>
      <c r="BM228" s="237" t="s">
        <v>1402</v>
      </c>
    </row>
    <row r="229" s="14" customFormat="1">
      <c r="A229" s="14"/>
      <c r="B229" s="251"/>
      <c r="C229" s="252"/>
      <c r="D229" s="241" t="s">
        <v>198</v>
      </c>
      <c r="E229" s="253" t="s">
        <v>1</v>
      </c>
      <c r="F229" s="254" t="s">
        <v>1280</v>
      </c>
      <c r="G229" s="252"/>
      <c r="H229" s="253" t="s">
        <v>1</v>
      </c>
      <c r="I229" s="255"/>
      <c r="J229" s="252"/>
      <c r="K229" s="252"/>
      <c r="L229" s="256"/>
      <c r="M229" s="257"/>
      <c r="N229" s="258"/>
      <c r="O229" s="258"/>
      <c r="P229" s="258"/>
      <c r="Q229" s="258"/>
      <c r="R229" s="258"/>
      <c r="S229" s="258"/>
      <c r="T229" s="259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60" t="s">
        <v>198</v>
      </c>
      <c r="AU229" s="260" t="s">
        <v>84</v>
      </c>
      <c r="AV229" s="14" t="s">
        <v>82</v>
      </c>
      <c r="AW229" s="14" t="s">
        <v>32</v>
      </c>
      <c r="AX229" s="14" t="s">
        <v>75</v>
      </c>
      <c r="AY229" s="260" t="s">
        <v>189</v>
      </c>
    </row>
    <row r="230" s="13" customFormat="1">
      <c r="A230" s="13"/>
      <c r="B230" s="239"/>
      <c r="C230" s="240"/>
      <c r="D230" s="241" t="s">
        <v>198</v>
      </c>
      <c r="E230" s="242" t="s">
        <v>1</v>
      </c>
      <c r="F230" s="243" t="s">
        <v>707</v>
      </c>
      <c r="G230" s="240"/>
      <c r="H230" s="244">
        <v>6</v>
      </c>
      <c r="I230" s="245"/>
      <c r="J230" s="240"/>
      <c r="K230" s="240"/>
      <c r="L230" s="246"/>
      <c r="M230" s="247"/>
      <c r="N230" s="248"/>
      <c r="O230" s="248"/>
      <c r="P230" s="248"/>
      <c r="Q230" s="248"/>
      <c r="R230" s="248"/>
      <c r="S230" s="248"/>
      <c r="T230" s="249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0" t="s">
        <v>198</v>
      </c>
      <c r="AU230" s="250" t="s">
        <v>84</v>
      </c>
      <c r="AV230" s="13" t="s">
        <v>84</v>
      </c>
      <c r="AW230" s="13" t="s">
        <v>32</v>
      </c>
      <c r="AX230" s="13" t="s">
        <v>82</v>
      </c>
      <c r="AY230" s="250" t="s">
        <v>189</v>
      </c>
    </row>
    <row r="231" s="2" customFormat="1" ht="16.5" customHeight="1">
      <c r="A231" s="39"/>
      <c r="B231" s="40"/>
      <c r="C231" s="227" t="s">
        <v>1268</v>
      </c>
      <c r="D231" s="227" t="s">
        <v>191</v>
      </c>
      <c r="E231" s="228" t="s">
        <v>1282</v>
      </c>
      <c r="F231" s="229" t="s">
        <v>1283</v>
      </c>
      <c r="G231" s="230" t="s">
        <v>279</v>
      </c>
      <c r="H231" s="231">
        <v>174</v>
      </c>
      <c r="I231" s="232"/>
      <c r="J231" s="231">
        <f>ROUND(I231*H231,2)</f>
        <v>0</v>
      </c>
      <c r="K231" s="229" t="s">
        <v>195</v>
      </c>
      <c r="L231" s="45"/>
      <c r="M231" s="233" t="s">
        <v>1</v>
      </c>
      <c r="N231" s="234" t="s">
        <v>40</v>
      </c>
      <c r="O231" s="92"/>
      <c r="P231" s="235">
        <f>O231*H231</f>
        <v>0</v>
      </c>
      <c r="Q231" s="235">
        <v>0.00020000000000000001</v>
      </c>
      <c r="R231" s="235">
        <f>Q231*H231</f>
        <v>0.034800000000000005</v>
      </c>
      <c r="S231" s="235">
        <v>0</v>
      </c>
      <c r="T231" s="236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7" t="s">
        <v>196</v>
      </c>
      <c r="AT231" s="237" t="s">
        <v>191</v>
      </c>
      <c r="AU231" s="237" t="s">
        <v>84</v>
      </c>
      <c r="AY231" s="18" t="s">
        <v>189</v>
      </c>
      <c r="BE231" s="238">
        <f>IF(N231="základní",J231,0)</f>
        <v>0</v>
      </c>
      <c r="BF231" s="238">
        <f>IF(N231="snížená",J231,0)</f>
        <v>0</v>
      </c>
      <c r="BG231" s="238">
        <f>IF(N231="zákl. přenesená",J231,0)</f>
        <v>0</v>
      </c>
      <c r="BH231" s="238">
        <f>IF(N231="sníž. přenesená",J231,0)</f>
        <v>0</v>
      </c>
      <c r="BI231" s="238">
        <f>IF(N231="nulová",J231,0)</f>
        <v>0</v>
      </c>
      <c r="BJ231" s="18" t="s">
        <v>82</v>
      </c>
      <c r="BK231" s="238">
        <f>ROUND(I231*H231,2)</f>
        <v>0</v>
      </c>
      <c r="BL231" s="18" t="s">
        <v>196</v>
      </c>
      <c r="BM231" s="237" t="s">
        <v>1403</v>
      </c>
    </row>
    <row r="232" s="13" customFormat="1">
      <c r="A232" s="13"/>
      <c r="B232" s="239"/>
      <c r="C232" s="240"/>
      <c r="D232" s="241" t="s">
        <v>198</v>
      </c>
      <c r="E232" s="242" t="s">
        <v>1</v>
      </c>
      <c r="F232" s="243" t="s">
        <v>1404</v>
      </c>
      <c r="G232" s="240"/>
      <c r="H232" s="244">
        <v>174</v>
      </c>
      <c r="I232" s="245"/>
      <c r="J232" s="240"/>
      <c r="K232" s="240"/>
      <c r="L232" s="246"/>
      <c r="M232" s="247"/>
      <c r="N232" s="248"/>
      <c r="O232" s="248"/>
      <c r="P232" s="248"/>
      <c r="Q232" s="248"/>
      <c r="R232" s="248"/>
      <c r="S232" s="248"/>
      <c r="T232" s="249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0" t="s">
        <v>198</v>
      </c>
      <c r="AU232" s="250" t="s">
        <v>84</v>
      </c>
      <c r="AV232" s="13" t="s">
        <v>84</v>
      </c>
      <c r="AW232" s="13" t="s">
        <v>32</v>
      </c>
      <c r="AX232" s="13" t="s">
        <v>82</v>
      </c>
      <c r="AY232" s="250" t="s">
        <v>189</v>
      </c>
    </row>
    <row r="233" s="2" customFormat="1" ht="21.75" customHeight="1">
      <c r="A233" s="39"/>
      <c r="B233" s="40"/>
      <c r="C233" s="227" t="s">
        <v>1272</v>
      </c>
      <c r="D233" s="227" t="s">
        <v>191</v>
      </c>
      <c r="E233" s="228" t="s">
        <v>1287</v>
      </c>
      <c r="F233" s="229" t="s">
        <v>1288</v>
      </c>
      <c r="G233" s="230" t="s">
        <v>279</v>
      </c>
      <c r="H233" s="231">
        <v>164</v>
      </c>
      <c r="I233" s="232"/>
      <c r="J233" s="231">
        <f>ROUND(I233*H233,2)</f>
        <v>0</v>
      </c>
      <c r="K233" s="229" t="s">
        <v>195</v>
      </c>
      <c r="L233" s="45"/>
      <c r="M233" s="233" t="s">
        <v>1</v>
      </c>
      <c r="N233" s="234" t="s">
        <v>40</v>
      </c>
      <c r="O233" s="92"/>
      <c r="P233" s="235">
        <f>O233*H233</f>
        <v>0</v>
      </c>
      <c r="Q233" s="235">
        <v>9.0000000000000006E-05</v>
      </c>
      <c r="R233" s="235">
        <f>Q233*H233</f>
        <v>0.014760000000000001</v>
      </c>
      <c r="S233" s="235">
        <v>0</v>
      </c>
      <c r="T233" s="236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7" t="s">
        <v>196</v>
      </c>
      <c r="AT233" s="237" t="s">
        <v>191</v>
      </c>
      <c r="AU233" s="237" t="s">
        <v>84</v>
      </c>
      <c r="AY233" s="18" t="s">
        <v>189</v>
      </c>
      <c r="BE233" s="238">
        <f>IF(N233="základní",J233,0)</f>
        <v>0</v>
      </c>
      <c r="BF233" s="238">
        <f>IF(N233="snížená",J233,0)</f>
        <v>0</v>
      </c>
      <c r="BG233" s="238">
        <f>IF(N233="zákl. přenesená",J233,0)</f>
        <v>0</v>
      </c>
      <c r="BH233" s="238">
        <f>IF(N233="sníž. přenesená",J233,0)</f>
        <v>0</v>
      </c>
      <c r="BI233" s="238">
        <f>IF(N233="nulová",J233,0)</f>
        <v>0</v>
      </c>
      <c r="BJ233" s="18" t="s">
        <v>82</v>
      </c>
      <c r="BK233" s="238">
        <f>ROUND(I233*H233,2)</f>
        <v>0</v>
      </c>
      <c r="BL233" s="18" t="s">
        <v>196</v>
      </c>
      <c r="BM233" s="237" t="s">
        <v>1405</v>
      </c>
    </row>
    <row r="234" s="13" customFormat="1">
      <c r="A234" s="13"/>
      <c r="B234" s="239"/>
      <c r="C234" s="240"/>
      <c r="D234" s="241" t="s">
        <v>198</v>
      </c>
      <c r="E234" s="242" t="s">
        <v>1</v>
      </c>
      <c r="F234" s="243" t="s">
        <v>1359</v>
      </c>
      <c r="G234" s="240"/>
      <c r="H234" s="244">
        <v>164</v>
      </c>
      <c r="I234" s="245"/>
      <c r="J234" s="240"/>
      <c r="K234" s="240"/>
      <c r="L234" s="246"/>
      <c r="M234" s="247"/>
      <c r="N234" s="248"/>
      <c r="O234" s="248"/>
      <c r="P234" s="248"/>
      <c r="Q234" s="248"/>
      <c r="R234" s="248"/>
      <c r="S234" s="248"/>
      <c r="T234" s="249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0" t="s">
        <v>198</v>
      </c>
      <c r="AU234" s="250" t="s">
        <v>84</v>
      </c>
      <c r="AV234" s="13" t="s">
        <v>84</v>
      </c>
      <c r="AW234" s="13" t="s">
        <v>32</v>
      </c>
      <c r="AX234" s="13" t="s">
        <v>82</v>
      </c>
      <c r="AY234" s="250" t="s">
        <v>189</v>
      </c>
    </row>
    <row r="235" s="2" customFormat="1" ht="44.25" customHeight="1">
      <c r="A235" s="39"/>
      <c r="B235" s="40"/>
      <c r="C235" s="227" t="s">
        <v>1276</v>
      </c>
      <c r="D235" s="227" t="s">
        <v>191</v>
      </c>
      <c r="E235" s="228" t="s">
        <v>1291</v>
      </c>
      <c r="F235" s="229" t="s">
        <v>1406</v>
      </c>
      <c r="G235" s="230" t="s">
        <v>279</v>
      </c>
      <c r="H235" s="231">
        <v>200</v>
      </c>
      <c r="I235" s="232"/>
      <c r="J235" s="231">
        <f>ROUND(I235*H235,2)</f>
        <v>0</v>
      </c>
      <c r="K235" s="229" t="s">
        <v>1</v>
      </c>
      <c r="L235" s="45"/>
      <c r="M235" s="233" t="s">
        <v>1</v>
      </c>
      <c r="N235" s="234" t="s">
        <v>40</v>
      </c>
      <c r="O235" s="92"/>
      <c r="P235" s="235">
        <f>O235*H235</f>
        <v>0</v>
      </c>
      <c r="Q235" s="235">
        <v>0</v>
      </c>
      <c r="R235" s="235">
        <f>Q235*H235</f>
        <v>0</v>
      </c>
      <c r="S235" s="235">
        <v>0</v>
      </c>
      <c r="T235" s="236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7" t="s">
        <v>196</v>
      </c>
      <c r="AT235" s="237" t="s">
        <v>191</v>
      </c>
      <c r="AU235" s="237" t="s">
        <v>84</v>
      </c>
      <c r="AY235" s="18" t="s">
        <v>189</v>
      </c>
      <c r="BE235" s="238">
        <f>IF(N235="základní",J235,0)</f>
        <v>0</v>
      </c>
      <c r="BF235" s="238">
        <f>IF(N235="snížená",J235,0)</f>
        <v>0</v>
      </c>
      <c r="BG235" s="238">
        <f>IF(N235="zákl. přenesená",J235,0)</f>
        <v>0</v>
      </c>
      <c r="BH235" s="238">
        <f>IF(N235="sníž. přenesená",J235,0)</f>
        <v>0</v>
      </c>
      <c r="BI235" s="238">
        <f>IF(N235="nulová",J235,0)</f>
        <v>0</v>
      </c>
      <c r="BJ235" s="18" t="s">
        <v>82</v>
      </c>
      <c r="BK235" s="238">
        <f>ROUND(I235*H235,2)</f>
        <v>0</v>
      </c>
      <c r="BL235" s="18" t="s">
        <v>196</v>
      </c>
      <c r="BM235" s="237" t="s">
        <v>1407</v>
      </c>
    </row>
    <row r="236" s="14" customFormat="1">
      <c r="A236" s="14"/>
      <c r="B236" s="251"/>
      <c r="C236" s="252"/>
      <c r="D236" s="241" t="s">
        <v>198</v>
      </c>
      <c r="E236" s="253" t="s">
        <v>1</v>
      </c>
      <c r="F236" s="254" t="s">
        <v>1294</v>
      </c>
      <c r="G236" s="252"/>
      <c r="H236" s="253" t="s">
        <v>1</v>
      </c>
      <c r="I236" s="255"/>
      <c r="J236" s="252"/>
      <c r="K236" s="252"/>
      <c r="L236" s="256"/>
      <c r="M236" s="257"/>
      <c r="N236" s="258"/>
      <c r="O236" s="258"/>
      <c r="P236" s="258"/>
      <c r="Q236" s="258"/>
      <c r="R236" s="258"/>
      <c r="S236" s="258"/>
      <c r="T236" s="259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60" t="s">
        <v>198</v>
      </c>
      <c r="AU236" s="260" t="s">
        <v>84</v>
      </c>
      <c r="AV236" s="14" t="s">
        <v>82</v>
      </c>
      <c r="AW236" s="14" t="s">
        <v>32</v>
      </c>
      <c r="AX236" s="14" t="s">
        <v>75</v>
      </c>
      <c r="AY236" s="260" t="s">
        <v>189</v>
      </c>
    </row>
    <row r="237" s="13" customFormat="1">
      <c r="A237" s="13"/>
      <c r="B237" s="239"/>
      <c r="C237" s="240"/>
      <c r="D237" s="241" t="s">
        <v>198</v>
      </c>
      <c r="E237" s="242" t="s">
        <v>1</v>
      </c>
      <c r="F237" s="243" t="s">
        <v>1408</v>
      </c>
      <c r="G237" s="240"/>
      <c r="H237" s="244">
        <v>200</v>
      </c>
      <c r="I237" s="245"/>
      <c r="J237" s="240"/>
      <c r="K237" s="240"/>
      <c r="L237" s="246"/>
      <c r="M237" s="247"/>
      <c r="N237" s="248"/>
      <c r="O237" s="248"/>
      <c r="P237" s="248"/>
      <c r="Q237" s="248"/>
      <c r="R237" s="248"/>
      <c r="S237" s="248"/>
      <c r="T237" s="249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0" t="s">
        <v>198</v>
      </c>
      <c r="AU237" s="250" t="s">
        <v>84</v>
      </c>
      <c r="AV237" s="13" t="s">
        <v>84</v>
      </c>
      <c r="AW237" s="13" t="s">
        <v>32</v>
      </c>
      <c r="AX237" s="13" t="s">
        <v>82</v>
      </c>
      <c r="AY237" s="250" t="s">
        <v>189</v>
      </c>
    </row>
    <row r="238" s="2" customFormat="1" ht="24.15" customHeight="1">
      <c r="A238" s="39"/>
      <c r="B238" s="40"/>
      <c r="C238" s="227" t="s">
        <v>1281</v>
      </c>
      <c r="D238" s="227" t="s">
        <v>191</v>
      </c>
      <c r="E238" s="228" t="s">
        <v>1297</v>
      </c>
      <c r="F238" s="229" t="s">
        <v>1409</v>
      </c>
      <c r="G238" s="230" t="s">
        <v>279</v>
      </c>
      <c r="H238" s="231">
        <v>200</v>
      </c>
      <c r="I238" s="232"/>
      <c r="J238" s="231">
        <f>ROUND(I238*H238,2)</f>
        <v>0</v>
      </c>
      <c r="K238" s="229" t="s">
        <v>1</v>
      </c>
      <c r="L238" s="45"/>
      <c r="M238" s="233" t="s">
        <v>1</v>
      </c>
      <c r="N238" s="234" t="s">
        <v>40</v>
      </c>
      <c r="O238" s="92"/>
      <c r="P238" s="235">
        <f>O238*H238</f>
        <v>0</v>
      </c>
      <c r="Q238" s="235">
        <v>0</v>
      </c>
      <c r="R238" s="235">
        <f>Q238*H238</f>
        <v>0</v>
      </c>
      <c r="S238" s="235">
        <v>0</v>
      </c>
      <c r="T238" s="236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7" t="s">
        <v>196</v>
      </c>
      <c r="AT238" s="237" t="s">
        <v>191</v>
      </c>
      <c r="AU238" s="237" t="s">
        <v>84</v>
      </c>
      <c r="AY238" s="18" t="s">
        <v>189</v>
      </c>
      <c r="BE238" s="238">
        <f>IF(N238="základní",J238,0)</f>
        <v>0</v>
      </c>
      <c r="BF238" s="238">
        <f>IF(N238="snížená",J238,0)</f>
        <v>0</v>
      </c>
      <c r="BG238" s="238">
        <f>IF(N238="zákl. přenesená",J238,0)</f>
        <v>0</v>
      </c>
      <c r="BH238" s="238">
        <f>IF(N238="sníž. přenesená",J238,0)</f>
        <v>0</v>
      </c>
      <c r="BI238" s="238">
        <f>IF(N238="nulová",J238,0)</f>
        <v>0</v>
      </c>
      <c r="BJ238" s="18" t="s">
        <v>82</v>
      </c>
      <c r="BK238" s="238">
        <f>ROUND(I238*H238,2)</f>
        <v>0</v>
      </c>
      <c r="BL238" s="18" t="s">
        <v>196</v>
      </c>
      <c r="BM238" s="237" t="s">
        <v>1410</v>
      </c>
    </row>
    <row r="239" s="13" customFormat="1">
      <c r="A239" s="13"/>
      <c r="B239" s="239"/>
      <c r="C239" s="240"/>
      <c r="D239" s="241" t="s">
        <v>198</v>
      </c>
      <c r="E239" s="242" t="s">
        <v>1</v>
      </c>
      <c r="F239" s="243" t="s">
        <v>1408</v>
      </c>
      <c r="G239" s="240"/>
      <c r="H239" s="244">
        <v>200</v>
      </c>
      <c r="I239" s="245"/>
      <c r="J239" s="240"/>
      <c r="K239" s="240"/>
      <c r="L239" s="246"/>
      <c r="M239" s="247"/>
      <c r="N239" s="248"/>
      <c r="O239" s="248"/>
      <c r="P239" s="248"/>
      <c r="Q239" s="248"/>
      <c r="R239" s="248"/>
      <c r="S239" s="248"/>
      <c r="T239" s="249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0" t="s">
        <v>198</v>
      </c>
      <c r="AU239" s="250" t="s">
        <v>84</v>
      </c>
      <c r="AV239" s="13" t="s">
        <v>84</v>
      </c>
      <c r="AW239" s="13" t="s">
        <v>32</v>
      </c>
      <c r="AX239" s="13" t="s">
        <v>82</v>
      </c>
      <c r="AY239" s="250" t="s">
        <v>189</v>
      </c>
    </row>
    <row r="240" s="2" customFormat="1" ht="21.75" customHeight="1">
      <c r="A240" s="39"/>
      <c r="B240" s="40"/>
      <c r="C240" s="227" t="s">
        <v>1286</v>
      </c>
      <c r="D240" s="227" t="s">
        <v>191</v>
      </c>
      <c r="E240" s="228" t="s">
        <v>1411</v>
      </c>
      <c r="F240" s="229" t="s">
        <v>1412</v>
      </c>
      <c r="G240" s="230" t="s">
        <v>279</v>
      </c>
      <c r="H240" s="231">
        <v>200</v>
      </c>
      <c r="I240" s="232"/>
      <c r="J240" s="231">
        <f>ROUND(I240*H240,2)</f>
        <v>0</v>
      </c>
      <c r="K240" s="229" t="s">
        <v>1</v>
      </c>
      <c r="L240" s="45"/>
      <c r="M240" s="233" t="s">
        <v>1</v>
      </c>
      <c r="N240" s="234" t="s">
        <v>40</v>
      </c>
      <c r="O240" s="92"/>
      <c r="P240" s="235">
        <f>O240*H240</f>
        <v>0</v>
      </c>
      <c r="Q240" s="235">
        <v>0</v>
      </c>
      <c r="R240" s="235">
        <f>Q240*H240</f>
        <v>0</v>
      </c>
      <c r="S240" s="235">
        <v>0</v>
      </c>
      <c r="T240" s="236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37" t="s">
        <v>196</v>
      </c>
      <c r="AT240" s="237" t="s">
        <v>191</v>
      </c>
      <c r="AU240" s="237" t="s">
        <v>84</v>
      </c>
      <c r="AY240" s="18" t="s">
        <v>189</v>
      </c>
      <c r="BE240" s="238">
        <f>IF(N240="základní",J240,0)</f>
        <v>0</v>
      </c>
      <c r="BF240" s="238">
        <f>IF(N240="snížená",J240,0)</f>
        <v>0</v>
      </c>
      <c r="BG240" s="238">
        <f>IF(N240="zákl. přenesená",J240,0)</f>
        <v>0</v>
      </c>
      <c r="BH240" s="238">
        <f>IF(N240="sníž. přenesená",J240,0)</f>
        <v>0</v>
      </c>
      <c r="BI240" s="238">
        <f>IF(N240="nulová",J240,0)</f>
        <v>0</v>
      </c>
      <c r="BJ240" s="18" t="s">
        <v>82</v>
      </c>
      <c r="BK240" s="238">
        <f>ROUND(I240*H240,2)</f>
        <v>0</v>
      </c>
      <c r="BL240" s="18" t="s">
        <v>196</v>
      </c>
      <c r="BM240" s="237" t="s">
        <v>1413</v>
      </c>
    </row>
    <row r="241" s="13" customFormat="1">
      <c r="A241" s="13"/>
      <c r="B241" s="239"/>
      <c r="C241" s="240"/>
      <c r="D241" s="241" t="s">
        <v>198</v>
      </c>
      <c r="E241" s="242" t="s">
        <v>1</v>
      </c>
      <c r="F241" s="243" t="s">
        <v>1408</v>
      </c>
      <c r="G241" s="240"/>
      <c r="H241" s="244">
        <v>200</v>
      </c>
      <c r="I241" s="245"/>
      <c r="J241" s="240"/>
      <c r="K241" s="240"/>
      <c r="L241" s="246"/>
      <c r="M241" s="247"/>
      <c r="N241" s="248"/>
      <c r="O241" s="248"/>
      <c r="P241" s="248"/>
      <c r="Q241" s="248"/>
      <c r="R241" s="248"/>
      <c r="S241" s="248"/>
      <c r="T241" s="249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0" t="s">
        <v>198</v>
      </c>
      <c r="AU241" s="250" t="s">
        <v>84</v>
      </c>
      <c r="AV241" s="13" t="s">
        <v>84</v>
      </c>
      <c r="AW241" s="13" t="s">
        <v>32</v>
      </c>
      <c r="AX241" s="13" t="s">
        <v>82</v>
      </c>
      <c r="AY241" s="250" t="s">
        <v>189</v>
      </c>
    </row>
    <row r="242" s="2" customFormat="1" ht="16.5" customHeight="1">
      <c r="A242" s="39"/>
      <c r="B242" s="40"/>
      <c r="C242" s="227" t="s">
        <v>1290</v>
      </c>
      <c r="D242" s="227" t="s">
        <v>191</v>
      </c>
      <c r="E242" s="228" t="s">
        <v>1305</v>
      </c>
      <c r="F242" s="229" t="s">
        <v>1306</v>
      </c>
      <c r="G242" s="230" t="s">
        <v>1307</v>
      </c>
      <c r="H242" s="231">
        <v>1</v>
      </c>
      <c r="I242" s="232"/>
      <c r="J242" s="231">
        <f>ROUND(I242*H242,2)</f>
        <v>0</v>
      </c>
      <c r="K242" s="229" t="s">
        <v>1</v>
      </c>
      <c r="L242" s="45"/>
      <c r="M242" s="233" t="s">
        <v>1</v>
      </c>
      <c r="N242" s="234" t="s">
        <v>40</v>
      </c>
      <c r="O242" s="92"/>
      <c r="P242" s="235">
        <f>O242*H242</f>
        <v>0</v>
      </c>
      <c r="Q242" s="235">
        <v>0</v>
      </c>
      <c r="R242" s="235">
        <f>Q242*H242</f>
        <v>0</v>
      </c>
      <c r="S242" s="235">
        <v>0</v>
      </c>
      <c r="T242" s="236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37" t="s">
        <v>196</v>
      </c>
      <c r="AT242" s="237" t="s">
        <v>191</v>
      </c>
      <c r="AU242" s="237" t="s">
        <v>84</v>
      </c>
      <c r="AY242" s="18" t="s">
        <v>189</v>
      </c>
      <c r="BE242" s="238">
        <f>IF(N242="základní",J242,0)</f>
        <v>0</v>
      </c>
      <c r="BF242" s="238">
        <f>IF(N242="snížená",J242,0)</f>
        <v>0</v>
      </c>
      <c r="BG242" s="238">
        <f>IF(N242="zákl. přenesená",J242,0)</f>
        <v>0</v>
      </c>
      <c r="BH242" s="238">
        <f>IF(N242="sníž. přenesená",J242,0)</f>
        <v>0</v>
      </c>
      <c r="BI242" s="238">
        <f>IF(N242="nulová",J242,0)</f>
        <v>0</v>
      </c>
      <c r="BJ242" s="18" t="s">
        <v>82</v>
      </c>
      <c r="BK242" s="238">
        <f>ROUND(I242*H242,2)</f>
        <v>0</v>
      </c>
      <c r="BL242" s="18" t="s">
        <v>196</v>
      </c>
      <c r="BM242" s="237" t="s">
        <v>1414</v>
      </c>
    </row>
    <row r="243" s="14" customFormat="1">
      <c r="A243" s="14"/>
      <c r="B243" s="251"/>
      <c r="C243" s="252"/>
      <c r="D243" s="241" t="s">
        <v>198</v>
      </c>
      <c r="E243" s="253" t="s">
        <v>1</v>
      </c>
      <c r="F243" s="254" t="s">
        <v>1309</v>
      </c>
      <c r="G243" s="252"/>
      <c r="H243" s="253" t="s">
        <v>1</v>
      </c>
      <c r="I243" s="255"/>
      <c r="J243" s="252"/>
      <c r="K243" s="252"/>
      <c r="L243" s="256"/>
      <c r="M243" s="257"/>
      <c r="N243" s="258"/>
      <c r="O243" s="258"/>
      <c r="P243" s="258"/>
      <c r="Q243" s="258"/>
      <c r="R243" s="258"/>
      <c r="S243" s="258"/>
      <c r="T243" s="259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60" t="s">
        <v>198</v>
      </c>
      <c r="AU243" s="260" t="s">
        <v>84</v>
      </c>
      <c r="AV243" s="14" t="s">
        <v>82</v>
      </c>
      <c r="AW243" s="14" t="s">
        <v>32</v>
      </c>
      <c r="AX243" s="14" t="s">
        <v>75</v>
      </c>
      <c r="AY243" s="260" t="s">
        <v>189</v>
      </c>
    </row>
    <row r="244" s="13" customFormat="1">
      <c r="A244" s="13"/>
      <c r="B244" s="239"/>
      <c r="C244" s="240"/>
      <c r="D244" s="241" t="s">
        <v>198</v>
      </c>
      <c r="E244" s="242" t="s">
        <v>1</v>
      </c>
      <c r="F244" s="243" t="s">
        <v>1310</v>
      </c>
      <c r="G244" s="240"/>
      <c r="H244" s="244">
        <v>1</v>
      </c>
      <c r="I244" s="245"/>
      <c r="J244" s="240"/>
      <c r="K244" s="240"/>
      <c r="L244" s="246"/>
      <c r="M244" s="247"/>
      <c r="N244" s="248"/>
      <c r="O244" s="248"/>
      <c r="P244" s="248"/>
      <c r="Q244" s="248"/>
      <c r="R244" s="248"/>
      <c r="S244" s="248"/>
      <c r="T244" s="249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0" t="s">
        <v>198</v>
      </c>
      <c r="AU244" s="250" t="s">
        <v>84</v>
      </c>
      <c r="AV244" s="13" t="s">
        <v>84</v>
      </c>
      <c r="AW244" s="13" t="s">
        <v>32</v>
      </c>
      <c r="AX244" s="13" t="s">
        <v>82</v>
      </c>
      <c r="AY244" s="250" t="s">
        <v>189</v>
      </c>
    </row>
    <row r="245" s="2" customFormat="1" ht="16.5" customHeight="1">
      <c r="A245" s="39"/>
      <c r="B245" s="40"/>
      <c r="C245" s="227" t="s">
        <v>1296</v>
      </c>
      <c r="D245" s="227" t="s">
        <v>191</v>
      </c>
      <c r="E245" s="228" t="s">
        <v>1312</v>
      </c>
      <c r="F245" s="229" t="s">
        <v>1415</v>
      </c>
      <c r="G245" s="230" t="s">
        <v>461</v>
      </c>
      <c r="H245" s="231">
        <v>2</v>
      </c>
      <c r="I245" s="232"/>
      <c r="J245" s="231">
        <f>ROUND(I245*H245,2)</f>
        <v>0</v>
      </c>
      <c r="K245" s="229" t="s">
        <v>1</v>
      </c>
      <c r="L245" s="45"/>
      <c r="M245" s="233" t="s">
        <v>1</v>
      </c>
      <c r="N245" s="234" t="s">
        <v>40</v>
      </c>
      <c r="O245" s="92"/>
      <c r="P245" s="235">
        <f>O245*H245</f>
        <v>0</v>
      </c>
      <c r="Q245" s="235">
        <v>0.0016299999999999999</v>
      </c>
      <c r="R245" s="235">
        <f>Q245*H245</f>
        <v>0.0032599999999999999</v>
      </c>
      <c r="S245" s="235">
        <v>0</v>
      </c>
      <c r="T245" s="236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37" t="s">
        <v>196</v>
      </c>
      <c r="AT245" s="237" t="s">
        <v>191</v>
      </c>
      <c r="AU245" s="237" t="s">
        <v>84</v>
      </c>
      <c r="AY245" s="18" t="s">
        <v>189</v>
      </c>
      <c r="BE245" s="238">
        <f>IF(N245="základní",J245,0)</f>
        <v>0</v>
      </c>
      <c r="BF245" s="238">
        <f>IF(N245="snížená",J245,0)</f>
        <v>0</v>
      </c>
      <c r="BG245" s="238">
        <f>IF(N245="zákl. přenesená",J245,0)</f>
        <v>0</v>
      </c>
      <c r="BH245" s="238">
        <f>IF(N245="sníž. přenesená",J245,0)</f>
        <v>0</v>
      </c>
      <c r="BI245" s="238">
        <f>IF(N245="nulová",J245,0)</f>
        <v>0</v>
      </c>
      <c r="BJ245" s="18" t="s">
        <v>82</v>
      </c>
      <c r="BK245" s="238">
        <f>ROUND(I245*H245,2)</f>
        <v>0</v>
      </c>
      <c r="BL245" s="18" t="s">
        <v>196</v>
      </c>
      <c r="BM245" s="237" t="s">
        <v>1416</v>
      </c>
    </row>
    <row r="246" s="13" customFormat="1">
      <c r="A246" s="13"/>
      <c r="B246" s="239"/>
      <c r="C246" s="240"/>
      <c r="D246" s="241" t="s">
        <v>198</v>
      </c>
      <c r="E246" s="242" t="s">
        <v>1</v>
      </c>
      <c r="F246" s="243" t="s">
        <v>330</v>
      </c>
      <c r="G246" s="240"/>
      <c r="H246" s="244">
        <v>2</v>
      </c>
      <c r="I246" s="245"/>
      <c r="J246" s="240"/>
      <c r="K246" s="240"/>
      <c r="L246" s="246"/>
      <c r="M246" s="247"/>
      <c r="N246" s="248"/>
      <c r="O246" s="248"/>
      <c r="P246" s="248"/>
      <c r="Q246" s="248"/>
      <c r="R246" s="248"/>
      <c r="S246" s="248"/>
      <c r="T246" s="249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0" t="s">
        <v>198</v>
      </c>
      <c r="AU246" s="250" t="s">
        <v>84</v>
      </c>
      <c r="AV246" s="13" t="s">
        <v>84</v>
      </c>
      <c r="AW246" s="13" t="s">
        <v>32</v>
      </c>
      <c r="AX246" s="13" t="s">
        <v>82</v>
      </c>
      <c r="AY246" s="250" t="s">
        <v>189</v>
      </c>
    </row>
    <row r="247" s="12" customFormat="1" ht="22.8" customHeight="1">
      <c r="A247" s="12"/>
      <c r="B247" s="211"/>
      <c r="C247" s="212"/>
      <c r="D247" s="213" t="s">
        <v>74</v>
      </c>
      <c r="E247" s="225" t="s">
        <v>295</v>
      </c>
      <c r="F247" s="225" t="s">
        <v>296</v>
      </c>
      <c r="G247" s="212"/>
      <c r="H247" s="212"/>
      <c r="I247" s="215"/>
      <c r="J247" s="226">
        <f>BK247</f>
        <v>0</v>
      </c>
      <c r="K247" s="212"/>
      <c r="L247" s="217"/>
      <c r="M247" s="218"/>
      <c r="N247" s="219"/>
      <c r="O247" s="219"/>
      <c r="P247" s="220">
        <f>P248</f>
        <v>0</v>
      </c>
      <c r="Q247" s="219"/>
      <c r="R247" s="220">
        <f>R248</f>
        <v>0</v>
      </c>
      <c r="S247" s="219"/>
      <c r="T247" s="221">
        <f>T248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22" t="s">
        <v>82</v>
      </c>
      <c r="AT247" s="223" t="s">
        <v>74</v>
      </c>
      <c r="AU247" s="223" t="s">
        <v>82</v>
      </c>
      <c r="AY247" s="222" t="s">
        <v>189</v>
      </c>
      <c r="BK247" s="224">
        <f>BK248</f>
        <v>0</v>
      </c>
    </row>
    <row r="248" s="2" customFormat="1" ht="24.15" customHeight="1">
      <c r="A248" s="39"/>
      <c r="B248" s="40"/>
      <c r="C248" s="227" t="s">
        <v>1300</v>
      </c>
      <c r="D248" s="227" t="s">
        <v>191</v>
      </c>
      <c r="E248" s="228" t="s">
        <v>1316</v>
      </c>
      <c r="F248" s="229" t="s">
        <v>1317</v>
      </c>
      <c r="G248" s="230" t="s">
        <v>234</v>
      </c>
      <c r="H248" s="231">
        <v>8.5</v>
      </c>
      <c r="I248" s="232"/>
      <c r="J248" s="231">
        <f>ROUND(I248*H248,2)</f>
        <v>0</v>
      </c>
      <c r="K248" s="229" t="s">
        <v>195</v>
      </c>
      <c r="L248" s="45"/>
      <c r="M248" s="292" t="s">
        <v>1</v>
      </c>
      <c r="N248" s="293" t="s">
        <v>40</v>
      </c>
      <c r="O248" s="294"/>
      <c r="P248" s="295">
        <f>O248*H248</f>
        <v>0</v>
      </c>
      <c r="Q248" s="295">
        <v>0</v>
      </c>
      <c r="R248" s="295">
        <f>Q248*H248</f>
        <v>0</v>
      </c>
      <c r="S248" s="295">
        <v>0</v>
      </c>
      <c r="T248" s="296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37" t="s">
        <v>196</v>
      </c>
      <c r="AT248" s="237" t="s">
        <v>191</v>
      </c>
      <c r="AU248" s="237" t="s">
        <v>84</v>
      </c>
      <c r="AY248" s="18" t="s">
        <v>189</v>
      </c>
      <c r="BE248" s="238">
        <f>IF(N248="základní",J248,0)</f>
        <v>0</v>
      </c>
      <c r="BF248" s="238">
        <f>IF(N248="snížená",J248,0)</f>
        <v>0</v>
      </c>
      <c r="BG248" s="238">
        <f>IF(N248="zákl. přenesená",J248,0)</f>
        <v>0</v>
      </c>
      <c r="BH248" s="238">
        <f>IF(N248="sníž. přenesená",J248,0)</f>
        <v>0</v>
      </c>
      <c r="BI248" s="238">
        <f>IF(N248="nulová",J248,0)</f>
        <v>0</v>
      </c>
      <c r="BJ248" s="18" t="s">
        <v>82</v>
      </c>
      <c r="BK248" s="238">
        <f>ROUND(I248*H248,2)</f>
        <v>0</v>
      </c>
      <c r="BL248" s="18" t="s">
        <v>196</v>
      </c>
      <c r="BM248" s="237" t="s">
        <v>1417</v>
      </c>
    </row>
    <row r="249" s="2" customFormat="1" ht="6.96" customHeight="1">
      <c r="A249" s="39"/>
      <c r="B249" s="67"/>
      <c r="C249" s="68"/>
      <c r="D249" s="68"/>
      <c r="E249" s="68"/>
      <c r="F249" s="68"/>
      <c r="G249" s="68"/>
      <c r="H249" s="68"/>
      <c r="I249" s="68"/>
      <c r="J249" s="68"/>
      <c r="K249" s="68"/>
      <c r="L249" s="45"/>
      <c r="M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</row>
  </sheetData>
  <sheetProtection sheet="1" autoFilter="0" formatColumns="0" formatRows="0" objects="1" scenarios="1" spinCount="100000" saltValue="AWEKY6O5xck2f8xDI6otlVWgYZv42MLUtbHJ9OxgEt70zMZ769/R4FQIEP8ZU7Ii2UOTiAsMs0BpizRleQLqcA==" hashValue="ZyJA03HbSo/VbeJvEJ58J9lY8m93IY8lEePfEOkBMdcpkqcTkAK4QwNuo/jXdERkzhUyBruoEWkCs+hc3cLL3w==" algorithmName="SHA-512" password="CC35"/>
  <autoFilter ref="C120:K248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155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84</v>
      </c>
    </row>
    <row r="4" s="1" customFormat="1" ht="24.96" customHeight="1">
      <c r="B4" s="21"/>
      <c r="D4" s="149" t="s">
        <v>159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NAPOJENÍ ROKYCANSKA NA DÁLNICI D5, I. ETAPA</v>
      </c>
      <c r="F7" s="151"/>
      <c r="G7" s="151"/>
      <c r="H7" s="151"/>
      <c r="L7" s="21"/>
    </row>
    <row r="8" s="2" customFormat="1" ht="12" customHeight="1">
      <c r="A8" s="39"/>
      <c r="B8" s="45"/>
      <c r="C8" s="39"/>
      <c r="D8" s="151" t="s">
        <v>160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3" t="s">
        <v>1418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1" t="s">
        <v>18</v>
      </c>
      <c r="E11" s="39"/>
      <c r="F11" s="142" t="s">
        <v>1</v>
      </c>
      <c r="G11" s="39"/>
      <c r="H11" s="39"/>
      <c r="I11" s="151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1" t="s">
        <v>20</v>
      </c>
      <c r="E12" s="39"/>
      <c r="F12" s="142" t="s">
        <v>21</v>
      </c>
      <c r="G12" s="39"/>
      <c r="H12" s="39"/>
      <c r="I12" s="151" t="s">
        <v>22</v>
      </c>
      <c r="J12" s="154" t="str">
        <f>'Rekapitulace stavby'!AN8</f>
        <v>26. 4. 2022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24</v>
      </c>
      <c r="E14" s="39"/>
      <c r="F14" s="39"/>
      <c r="G14" s="39"/>
      <c r="H14" s="39"/>
      <c r="I14" s="151" t="s">
        <v>25</v>
      </c>
      <c r="J14" s="142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">
        <v>26</v>
      </c>
      <c r="F15" s="39"/>
      <c r="G15" s="39"/>
      <c r="H15" s="39"/>
      <c r="I15" s="151" t="s">
        <v>27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1" t="s">
        <v>28</v>
      </c>
      <c r="E17" s="39"/>
      <c r="F17" s="39"/>
      <c r="G17" s="39"/>
      <c r="H17" s="39"/>
      <c r="I17" s="15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1" t="s">
        <v>30</v>
      </c>
      <c r="E20" s="39"/>
      <c r="F20" s="39"/>
      <c r="G20" s="39"/>
      <c r="H20" s="39"/>
      <c r="I20" s="151" t="s">
        <v>25</v>
      </c>
      <c r="J20" s="142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">
        <v>31</v>
      </c>
      <c r="F21" s="39"/>
      <c r="G21" s="39"/>
      <c r="H21" s="39"/>
      <c r="I21" s="151" t="s">
        <v>27</v>
      </c>
      <c r="J21" s="142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1" t="s">
        <v>33</v>
      </c>
      <c r="E23" s="39"/>
      <c r="F23" s="39"/>
      <c r="G23" s="39"/>
      <c r="H23" s="39"/>
      <c r="I23" s="151" t="s">
        <v>25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">
        <v>26</v>
      </c>
      <c r="F24" s="39"/>
      <c r="G24" s="39"/>
      <c r="H24" s="39"/>
      <c r="I24" s="151" t="s">
        <v>27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1" t="s">
        <v>34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5"/>
      <c r="B27" s="156"/>
      <c r="C27" s="155"/>
      <c r="D27" s="155"/>
      <c r="E27" s="157" t="s">
        <v>1</v>
      </c>
      <c r="F27" s="157"/>
      <c r="G27" s="157"/>
      <c r="H27" s="157"/>
      <c r="I27" s="155"/>
      <c r="J27" s="155"/>
      <c r="K27" s="155"/>
      <c r="L27" s="158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9"/>
      <c r="E29" s="159"/>
      <c r="F29" s="159"/>
      <c r="G29" s="159"/>
      <c r="H29" s="159"/>
      <c r="I29" s="159"/>
      <c r="J29" s="159"/>
      <c r="K29" s="15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0" t="s">
        <v>35</v>
      </c>
      <c r="E30" s="39"/>
      <c r="F30" s="39"/>
      <c r="G30" s="39"/>
      <c r="H30" s="39"/>
      <c r="I30" s="39"/>
      <c r="J30" s="161">
        <f>ROUND(J121,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2" t="s">
        <v>37</v>
      </c>
      <c r="G32" s="39"/>
      <c r="H32" s="39"/>
      <c r="I32" s="162" t="s">
        <v>36</v>
      </c>
      <c r="J32" s="162" t="s">
        <v>38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3" t="s">
        <v>39</v>
      </c>
      <c r="E33" s="151" t="s">
        <v>40</v>
      </c>
      <c r="F33" s="164">
        <f>ROUND((SUM(BE121:BE174)),  2)</f>
        <v>0</v>
      </c>
      <c r="G33" s="39"/>
      <c r="H33" s="39"/>
      <c r="I33" s="165">
        <v>0.20999999999999999</v>
      </c>
      <c r="J33" s="164">
        <f>ROUND(((SUM(BE121:BE174))*I33),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1" t="s">
        <v>41</v>
      </c>
      <c r="F34" s="164">
        <f>ROUND((SUM(BF121:BF174)),  2)</f>
        <v>0</v>
      </c>
      <c r="G34" s="39"/>
      <c r="H34" s="39"/>
      <c r="I34" s="165">
        <v>0.14999999999999999</v>
      </c>
      <c r="J34" s="164">
        <f>ROUND(((SUM(BF121:BF174))*I34),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1" t="s">
        <v>42</v>
      </c>
      <c r="F35" s="164">
        <f>ROUND((SUM(BG121:BG174)),  2)</f>
        <v>0</v>
      </c>
      <c r="G35" s="39"/>
      <c r="H35" s="39"/>
      <c r="I35" s="165">
        <v>0.20999999999999999</v>
      </c>
      <c r="J35" s="164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1" t="s">
        <v>43</v>
      </c>
      <c r="F36" s="164">
        <f>ROUND((SUM(BH121:BH174)),  2)</f>
        <v>0</v>
      </c>
      <c r="G36" s="39"/>
      <c r="H36" s="39"/>
      <c r="I36" s="165">
        <v>0.14999999999999999</v>
      </c>
      <c r="J36" s="164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44</v>
      </c>
      <c r="F37" s="164">
        <f>ROUND((SUM(BI121:BI174)),  2)</f>
        <v>0</v>
      </c>
      <c r="G37" s="39"/>
      <c r="H37" s="39"/>
      <c r="I37" s="165">
        <v>0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6"/>
      <c r="D39" s="167" t="s">
        <v>45</v>
      </c>
      <c r="E39" s="168"/>
      <c r="F39" s="168"/>
      <c r="G39" s="169" t="s">
        <v>46</v>
      </c>
      <c r="H39" s="170" t="s">
        <v>47</v>
      </c>
      <c r="I39" s="168"/>
      <c r="J39" s="171">
        <f>SUM(J30:J37)</f>
        <v>0</v>
      </c>
      <c r="K39" s="172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48</v>
      </c>
      <c r="E50" s="174"/>
      <c r="F50" s="174"/>
      <c r="G50" s="173" t="s">
        <v>49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50</v>
      </c>
      <c r="E61" s="176"/>
      <c r="F61" s="177" t="s">
        <v>51</v>
      </c>
      <c r="G61" s="175" t="s">
        <v>50</v>
      </c>
      <c r="H61" s="176"/>
      <c r="I61" s="176"/>
      <c r="J61" s="178" t="s">
        <v>51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52</v>
      </c>
      <c r="E65" s="179"/>
      <c r="F65" s="179"/>
      <c r="G65" s="173" t="s">
        <v>53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50</v>
      </c>
      <c r="E76" s="176"/>
      <c r="F76" s="177" t="s">
        <v>51</v>
      </c>
      <c r="G76" s="175" t="s">
        <v>50</v>
      </c>
      <c r="H76" s="176"/>
      <c r="I76" s="176"/>
      <c r="J76" s="178" t="s">
        <v>51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164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NAPOJENÍ ROKYCANSKA NA DÁLNICI D5, I. ETAPA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160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 xml:space="preserve">06 - SO 306  Ochrana HOZ v km 5,041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Rokycansko</v>
      </c>
      <c r="G89" s="41"/>
      <c r="H89" s="41"/>
      <c r="I89" s="33" t="s">
        <v>22</v>
      </c>
      <c r="J89" s="80" t="str">
        <f>IF(J12="","",J12)</f>
        <v>26. 4. 2022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 xml:space="preserve"> </v>
      </c>
      <c r="G91" s="41"/>
      <c r="H91" s="41"/>
      <c r="I91" s="33" t="s">
        <v>30</v>
      </c>
      <c r="J91" s="37" t="str">
        <f>E21</f>
        <v>Ing. J. Egermaier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5" t="s">
        <v>165</v>
      </c>
      <c r="D94" s="186"/>
      <c r="E94" s="186"/>
      <c r="F94" s="186"/>
      <c r="G94" s="186"/>
      <c r="H94" s="186"/>
      <c r="I94" s="186"/>
      <c r="J94" s="187" t="s">
        <v>166</v>
      </c>
      <c r="K94" s="186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8" t="s">
        <v>167</v>
      </c>
      <c r="D96" s="41"/>
      <c r="E96" s="41"/>
      <c r="F96" s="41"/>
      <c r="G96" s="41"/>
      <c r="H96" s="41"/>
      <c r="I96" s="41"/>
      <c r="J96" s="111">
        <f>J121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168</v>
      </c>
    </row>
    <row r="97" s="9" customFormat="1" ht="24.96" customHeight="1">
      <c r="A97" s="9"/>
      <c r="B97" s="189"/>
      <c r="C97" s="190"/>
      <c r="D97" s="191" t="s">
        <v>169</v>
      </c>
      <c r="E97" s="192"/>
      <c r="F97" s="192"/>
      <c r="G97" s="192"/>
      <c r="H97" s="192"/>
      <c r="I97" s="192"/>
      <c r="J97" s="193">
        <f>J122</f>
        <v>0</v>
      </c>
      <c r="K97" s="190"/>
      <c r="L97" s="19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5"/>
      <c r="C98" s="134"/>
      <c r="D98" s="196" t="s">
        <v>170</v>
      </c>
      <c r="E98" s="197"/>
      <c r="F98" s="197"/>
      <c r="G98" s="197"/>
      <c r="H98" s="197"/>
      <c r="I98" s="197"/>
      <c r="J98" s="198">
        <f>J123</f>
        <v>0</v>
      </c>
      <c r="K98" s="134"/>
      <c r="L98" s="19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5"/>
      <c r="C99" s="134"/>
      <c r="D99" s="196" t="s">
        <v>171</v>
      </c>
      <c r="E99" s="197"/>
      <c r="F99" s="197"/>
      <c r="G99" s="197"/>
      <c r="H99" s="197"/>
      <c r="I99" s="197"/>
      <c r="J99" s="198">
        <f>J157</f>
        <v>0</v>
      </c>
      <c r="K99" s="134"/>
      <c r="L99" s="19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5"/>
      <c r="C100" s="134"/>
      <c r="D100" s="196" t="s">
        <v>172</v>
      </c>
      <c r="E100" s="197"/>
      <c r="F100" s="197"/>
      <c r="G100" s="197"/>
      <c r="H100" s="197"/>
      <c r="I100" s="197"/>
      <c r="J100" s="198">
        <f>J166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4"/>
      <c r="D101" s="196" t="s">
        <v>173</v>
      </c>
      <c r="E101" s="197"/>
      <c r="F101" s="197"/>
      <c r="G101" s="197"/>
      <c r="H101" s="197"/>
      <c r="I101" s="197"/>
      <c r="J101" s="198">
        <f>J173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174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4" t="str">
        <f>E7</f>
        <v>NAPOJENÍ ROKYCANSKA NA DÁLNICI D5, I. ETAPA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160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77" t="str">
        <f>E9</f>
        <v xml:space="preserve">06 - SO 306  Ochrana HOZ v km 5,041</v>
      </c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20</v>
      </c>
      <c r="D115" s="41"/>
      <c r="E115" s="41"/>
      <c r="F115" s="28" t="str">
        <f>F12</f>
        <v>Rokycansko</v>
      </c>
      <c r="G115" s="41"/>
      <c r="H115" s="41"/>
      <c r="I115" s="33" t="s">
        <v>22</v>
      </c>
      <c r="J115" s="80" t="str">
        <f>IF(J12="","",J12)</f>
        <v>26. 4. 2022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5.15" customHeight="1">
      <c r="A117" s="39"/>
      <c r="B117" s="40"/>
      <c r="C117" s="33" t="s">
        <v>24</v>
      </c>
      <c r="D117" s="41"/>
      <c r="E117" s="41"/>
      <c r="F117" s="28" t="str">
        <f>E15</f>
        <v xml:space="preserve"> </v>
      </c>
      <c r="G117" s="41"/>
      <c r="H117" s="41"/>
      <c r="I117" s="33" t="s">
        <v>30</v>
      </c>
      <c r="J117" s="37" t="str">
        <f>E21</f>
        <v>Ing. J. Egermaier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28</v>
      </c>
      <c r="D118" s="41"/>
      <c r="E118" s="41"/>
      <c r="F118" s="28" t="str">
        <f>IF(E18="","",E18)</f>
        <v>Vyplň údaj</v>
      </c>
      <c r="G118" s="41"/>
      <c r="H118" s="41"/>
      <c r="I118" s="33" t="s">
        <v>33</v>
      </c>
      <c r="J118" s="37" t="str">
        <f>E24</f>
        <v xml:space="preserve"> 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0.32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11" customFormat="1" ht="29.28" customHeight="1">
      <c r="A120" s="200"/>
      <c r="B120" s="201"/>
      <c r="C120" s="202" t="s">
        <v>175</v>
      </c>
      <c r="D120" s="203" t="s">
        <v>60</v>
      </c>
      <c r="E120" s="203" t="s">
        <v>56</v>
      </c>
      <c r="F120" s="203" t="s">
        <v>57</v>
      </c>
      <c r="G120" s="203" t="s">
        <v>176</v>
      </c>
      <c r="H120" s="203" t="s">
        <v>177</v>
      </c>
      <c r="I120" s="203" t="s">
        <v>178</v>
      </c>
      <c r="J120" s="203" t="s">
        <v>166</v>
      </c>
      <c r="K120" s="204" t="s">
        <v>179</v>
      </c>
      <c r="L120" s="205"/>
      <c r="M120" s="101" t="s">
        <v>1</v>
      </c>
      <c r="N120" s="102" t="s">
        <v>39</v>
      </c>
      <c r="O120" s="102" t="s">
        <v>180</v>
      </c>
      <c r="P120" s="102" t="s">
        <v>181</v>
      </c>
      <c r="Q120" s="102" t="s">
        <v>182</v>
      </c>
      <c r="R120" s="102" t="s">
        <v>183</v>
      </c>
      <c r="S120" s="102" t="s">
        <v>184</v>
      </c>
      <c r="T120" s="103" t="s">
        <v>185</v>
      </c>
      <c r="U120" s="200"/>
      <c r="V120" s="200"/>
      <c r="W120" s="200"/>
      <c r="X120" s="200"/>
      <c r="Y120" s="200"/>
      <c r="Z120" s="200"/>
      <c r="AA120" s="200"/>
      <c r="AB120" s="200"/>
      <c r="AC120" s="200"/>
      <c r="AD120" s="200"/>
      <c r="AE120" s="200"/>
    </row>
    <row r="121" s="2" customFormat="1" ht="22.8" customHeight="1">
      <c r="A121" s="39"/>
      <c r="B121" s="40"/>
      <c r="C121" s="108" t="s">
        <v>186</v>
      </c>
      <c r="D121" s="41"/>
      <c r="E121" s="41"/>
      <c r="F121" s="41"/>
      <c r="G121" s="41"/>
      <c r="H121" s="41"/>
      <c r="I121" s="41"/>
      <c r="J121" s="206">
        <f>BK121</f>
        <v>0</v>
      </c>
      <c r="K121" s="41"/>
      <c r="L121" s="45"/>
      <c r="M121" s="104"/>
      <c r="N121" s="207"/>
      <c r="O121" s="105"/>
      <c r="P121" s="208">
        <f>P122</f>
        <v>0</v>
      </c>
      <c r="Q121" s="105"/>
      <c r="R121" s="208">
        <f>R122</f>
        <v>3.0474199999999998</v>
      </c>
      <c r="S121" s="105"/>
      <c r="T121" s="209">
        <f>T122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74</v>
      </c>
      <c r="AU121" s="18" t="s">
        <v>168</v>
      </c>
      <c r="BK121" s="210">
        <f>BK122</f>
        <v>0</v>
      </c>
    </row>
    <row r="122" s="12" customFormat="1" ht="25.92" customHeight="1">
      <c r="A122" s="12"/>
      <c r="B122" s="211"/>
      <c r="C122" s="212"/>
      <c r="D122" s="213" t="s">
        <v>74</v>
      </c>
      <c r="E122" s="214" t="s">
        <v>187</v>
      </c>
      <c r="F122" s="214" t="s">
        <v>188</v>
      </c>
      <c r="G122" s="212"/>
      <c r="H122" s="212"/>
      <c r="I122" s="215"/>
      <c r="J122" s="216">
        <f>BK122</f>
        <v>0</v>
      </c>
      <c r="K122" s="212"/>
      <c r="L122" s="217"/>
      <c r="M122" s="218"/>
      <c r="N122" s="219"/>
      <c r="O122" s="219"/>
      <c r="P122" s="220">
        <f>P123+P157+P166+P173</f>
        <v>0</v>
      </c>
      <c r="Q122" s="219"/>
      <c r="R122" s="220">
        <f>R123+R157+R166+R173</f>
        <v>3.0474199999999998</v>
      </c>
      <c r="S122" s="219"/>
      <c r="T122" s="221">
        <f>T123+T157+T166+T173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2" t="s">
        <v>82</v>
      </c>
      <c r="AT122" s="223" t="s">
        <v>74</v>
      </c>
      <c r="AU122" s="223" t="s">
        <v>75</v>
      </c>
      <c r="AY122" s="222" t="s">
        <v>189</v>
      </c>
      <c r="BK122" s="224">
        <f>BK123+BK157+BK166+BK173</f>
        <v>0</v>
      </c>
    </row>
    <row r="123" s="12" customFormat="1" ht="22.8" customHeight="1">
      <c r="A123" s="12"/>
      <c r="B123" s="211"/>
      <c r="C123" s="212"/>
      <c r="D123" s="213" t="s">
        <v>74</v>
      </c>
      <c r="E123" s="225" t="s">
        <v>82</v>
      </c>
      <c r="F123" s="225" t="s">
        <v>190</v>
      </c>
      <c r="G123" s="212"/>
      <c r="H123" s="212"/>
      <c r="I123" s="215"/>
      <c r="J123" s="226">
        <f>BK123</f>
        <v>0</v>
      </c>
      <c r="K123" s="212"/>
      <c r="L123" s="217"/>
      <c r="M123" s="218"/>
      <c r="N123" s="219"/>
      <c r="O123" s="219"/>
      <c r="P123" s="220">
        <f>SUM(P124:P156)</f>
        <v>0</v>
      </c>
      <c r="Q123" s="219"/>
      <c r="R123" s="220">
        <f>SUM(R124:R156)</f>
        <v>0</v>
      </c>
      <c r="S123" s="219"/>
      <c r="T123" s="221">
        <f>SUM(T124:T156)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2" t="s">
        <v>82</v>
      </c>
      <c r="AT123" s="223" t="s">
        <v>74</v>
      </c>
      <c r="AU123" s="223" t="s">
        <v>82</v>
      </c>
      <c r="AY123" s="222" t="s">
        <v>189</v>
      </c>
      <c r="BK123" s="224">
        <f>SUM(BK124:BK156)</f>
        <v>0</v>
      </c>
    </row>
    <row r="124" s="2" customFormat="1" ht="24.15" customHeight="1">
      <c r="A124" s="39"/>
      <c r="B124" s="40"/>
      <c r="C124" s="227" t="s">
        <v>82</v>
      </c>
      <c r="D124" s="227" t="s">
        <v>191</v>
      </c>
      <c r="E124" s="228" t="s">
        <v>192</v>
      </c>
      <c r="F124" s="229" t="s">
        <v>193</v>
      </c>
      <c r="G124" s="230" t="s">
        <v>194</v>
      </c>
      <c r="H124" s="231">
        <v>40</v>
      </c>
      <c r="I124" s="232"/>
      <c r="J124" s="231">
        <f>ROUND(I124*H124,2)</f>
        <v>0</v>
      </c>
      <c r="K124" s="229" t="s">
        <v>195</v>
      </c>
      <c r="L124" s="45"/>
      <c r="M124" s="233" t="s">
        <v>1</v>
      </c>
      <c r="N124" s="234" t="s">
        <v>40</v>
      </c>
      <c r="O124" s="92"/>
      <c r="P124" s="235">
        <f>O124*H124</f>
        <v>0</v>
      </c>
      <c r="Q124" s="235">
        <v>0</v>
      </c>
      <c r="R124" s="235">
        <f>Q124*H124</f>
        <v>0</v>
      </c>
      <c r="S124" s="235">
        <v>0</v>
      </c>
      <c r="T124" s="236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37" t="s">
        <v>196</v>
      </c>
      <c r="AT124" s="237" t="s">
        <v>191</v>
      </c>
      <c r="AU124" s="237" t="s">
        <v>84</v>
      </c>
      <c r="AY124" s="18" t="s">
        <v>189</v>
      </c>
      <c r="BE124" s="238">
        <f>IF(N124="základní",J124,0)</f>
        <v>0</v>
      </c>
      <c r="BF124" s="238">
        <f>IF(N124="snížená",J124,0)</f>
        <v>0</v>
      </c>
      <c r="BG124" s="238">
        <f>IF(N124="zákl. přenesená",J124,0)</f>
        <v>0</v>
      </c>
      <c r="BH124" s="238">
        <f>IF(N124="sníž. přenesená",J124,0)</f>
        <v>0</v>
      </c>
      <c r="BI124" s="238">
        <f>IF(N124="nulová",J124,0)</f>
        <v>0</v>
      </c>
      <c r="BJ124" s="18" t="s">
        <v>82</v>
      </c>
      <c r="BK124" s="238">
        <f>ROUND(I124*H124,2)</f>
        <v>0</v>
      </c>
      <c r="BL124" s="18" t="s">
        <v>196</v>
      </c>
      <c r="BM124" s="237" t="s">
        <v>1419</v>
      </c>
    </row>
    <row r="125" s="13" customFormat="1">
      <c r="A125" s="13"/>
      <c r="B125" s="239"/>
      <c r="C125" s="240"/>
      <c r="D125" s="241" t="s">
        <v>198</v>
      </c>
      <c r="E125" s="242" t="s">
        <v>1</v>
      </c>
      <c r="F125" s="243" t="s">
        <v>1420</v>
      </c>
      <c r="G125" s="240"/>
      <c r="H125" s="244">
        <v>40</v>
      </c>
      <c r="I125" s="245"/>
      <c r="J125" s="240"/>
      <c r="K125" s="240"/>
      <c r="L125" s="246"/>
      <c r="M125" s="247"/>
      <c r="N125" s="248"/>
      <c r="O125" s="248"/>
      <c r="P125" s="248"/>
      <c r="Q125" s="248"/>
      <c r="R125" s="248"/>
      <c r="S125" s="248"/>
      <c r="T125" s="249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50" t="s">
        <v>198</v>
      </c>
      <c r="AU125" s="250" t="s">
        <v>84</v>
      </c>
      <c r="AV125" s="13" t="s">
        <v>84</v>
      </c>
      <c r="AW125" s="13" t="s">
        <v>32</v>
      </c>
      <c r="AX125" s="13" t="s">
        <v>82</v>
      </c>
      <c r="AY125" s="250" t="s">
        <v>189</v>
      </c>
    </row>
    <row r="126" s="2" customFormat="1" ht="33" customHeight="1">
      <c r="A126" s="39"/>
      <c r="B126" s="40"/>
      <c r="C126" s="227" t="s">
        <v>84</v>
      </c>
      <c r="D126" s="227" t="s">
        <v>191</v>
      </c>
      <c r="E126" s="228" t="s">
        <v>200</v>
      </c>
      <c r="F126" s="229" t="s">
        <v>201</v>
      </c>
      <c r="G126" s="230" t="s">
        <v>202</v>
      </c>
      <c r="H126" s="231">
        <v>12.4</v>
      </c>
      <c r="I126" s="232"/>
      <c r="J126" s="231">
        <f>ROUND(I126*H126,2)</f>
        <v>0</v>
      </c>
      <c r="K126" s="229" t="s">
        <v>195</v>
      </c>
      <c r="L126" s="45"/>
      <c r="M126" s="233" t="s">
        <v>1</v>
      </c>
      <c r="N126" s="234" t="s">
        <v>40</v>
      </c>
      <c r="O126" s="92"/>
      <c r="P126" s="235">
        <f>O126*H126</f>
        <v>0</v>
      </c>
      <c r="Q126" s="235">
        <v>0</v>
      </c>
      <c r="R126" s="235">
        <f>Q126*H126</f>
        <v>0</v>
      </c>
      <c r="S126" s="235">
        <v>0</v>
      </c>
      <c r="T126" s="236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7" t="s">
        <v>196</v>
      </c>
      <c r="AT126" s="237" t="s">
        <v>191</v>
      </c>
      <c r="AU126" s="237" t="s">
        <v>84</v>
      </c>
      <c r="AY126" s="18" t="s">
        <v>189</v>
      </c>
      <c r="BE126" s="238">
        <f>IF(N126="základní",J126,0)</f>
        <v>0</v>
      </c>
      <c r="BF126" s="238">
        <f>IF(N126="snížená",J126,0)</f>
        <v>0</v>
      </c>
      <c r="BG126" s="238">
        <f>IF(N126="zákl. přenesená",J126,0)</f>
        <v>0</v>
      </c>
      <c r="BH126" s="238">
        <f>IF(N126="sníž. přenesená",J126,0)</f>
        <v>0</v>
      </c>
      <c r="BI126" s="238">
        <f>IF(N126="nulová",J126,0)</f>
        <v>0</v>
      </c>
      <c r="BJ126" s="18" t="s">
        <v>82</v>
      </c>
      <c r="BK126" s="238">
        <f>ROUND(I126*H126,2)</f>
        <v>0</v>
      </c>
      <c r="BL126" s="18" t="s">
        <v>196</v>
      </c>
      <c r="BM126" s="237" t="s">
        <v>1421</v>
      </c>
    </row>
    <row r="127" s="14" customFormat="1">
      <c r="A127" s="14"/>
      <c r="B127" s="251"/>
      <c r="C127" s="252"/>
      <c r="D127" s="241" t="s">
        <v>198</v>
      </c>
      <c r="E127" s="253" t="s">
        <v>1</v>
      </c>
      <c r="F127" s="254" t="s">
        <v>1422</v>
      </c>
      <c r="G127" s="252"/>
      <c r="H127" s="253" t="s">
        <v>1</v>
      </c>
      <c r="I127" s="255"/>
      <c r="J127" s="252"/>
      <c r="K127" s="252"/>
      <c r="L127" s="256"/>
      <c r="M127" s="257"/>
      <c r="N127" s="258"/>
      <c r="O127" s="258"/>
      <c r="P127" s="258"/>
      <c r="Q127" s="258"/>
      <c r="R127" s="258"/>
      <c r="S127" s="258"/>
      <c r="T127" s="259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60" t="s">
        <v>198</v>
      </c>
      <c r="AU127" s="260" t="s">
        <v>84</v>
      </c>
      <c r="AV127" s="14" t="s">
        <v>82</v>
      </c>
      <c r="AW127" s="14" t="s">
        <v>32</v>
      </c>
      <c r="AX127" s="14" t="s">
        <v>75</v>
      </c>
      <c r="AY127" s="260" t="s">
        <v>189</v>
      </c>
    </row>
    <row r="128" s="14" customFormat="1">
      <c r="A128" s="14"/>
      <c r="B128" s="251"/>
      <c r="C128" s="252"/>
      <c r="D128" s="241" t="s">
        <v>198</v>
      </c>
      <c r="E128" s="253" t="s">
        <v>1</v>
      </c>
      <c r="F128" s="254" t="s">
        <v>205</v>
      </c>
      <c r="G128" s="252"/>
      <c r="H128" s="253" t="s">
        <v>1</v>
      </c>
      <c r="I128" s="255"/>
      <c r="J128" s="252"/>
      <c r="K128" s="252"/>
      <c r="L128" s="256"/>
      <c r="M128" s="257"/>
      <c r="N128" s="258"/>
      <c r="O128" s="258"/>
      <c r="P128" s="258"/>
      <c r="Q128" s="258"/>
      <c r="R128" s="258"/>
      <c r="S128" s="258"/>
      <c r="T128" s="259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60" t="s">
        <v>198</v>
      </c>
      <c r="AU128" s="260" t="s">
        <v>84</v>
      </c>
      <c r="AV128" s="14" t="s">
        <v>82</v>
      </c>
      <c r="AW128" s="14" t="s">
        <v>32</v>
      </c>
      <c r="AX128" s="14" t="s">
        <v>75</v>
      </c>
      <c r="AY128" s="260" t="s">
        <v>189</v>
      </c>
    </row>
    <row r="129" s="13" customFormat="1">
      <c r="A129" s="13"/>
      <c r="B129" s="239"/>
      <c r="C129" s="240"/>
      <c r="D129" s="241" t="s">
        <v>198</v>
      </c>
      <c r="E129" s="242" t="s">
        <v>1</v>
      </c>
      <c r="F129" s="243" t="s">
        <v>1423</v>
      </c>
      <c r="G129" s="240"/>
      <c r="H129" s="244">
        <v>10.4</v>
      </c>
      <c r="I129" s="245"/>
      <c r="J129" s="240"/>
      <c r="K129" s="240"/>
      <c r="L129" s="246"/>
      <c r="M129" s="247"/>
      <c r="N129" s="248"/>
      <c r="O129" s="248"/>
      <c r="P129" s="248"/>
      <c r="Q129" s="248"/>
      <c r="R129" s="248"/>
      <c r="S129" s="248"/>
      <c r="T129" s="249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50" t="s">
        <v>198</v>
      </c>
      <c r="AU129" s="250" t="s">
        <v>84</v>
      </c>
      <c r="AV129" s="13" t="s">
        <v>84</v>
      </c>
      <c r="AW129" s="13" t="s">
        <v>32</v>
      </c>
      <c r="AX129" s="13" t="s">
        <v>75</v>
      </c>
      <c r="AY129" s="250" t="s">
        <v>189</v>
      </c>
    </row>
    <row r="130" s="14" customFormat="1">
      <c r="A130" s="14"/>
      <c r="B130" s="251"/>
      <c r="C130" s="252"/>
      <c r="D130" s="241" t="s">
        <v>198</v>
      </c>
      <c r="E130" s="253" t="s">
        <v>1</v>
      </c>
      <c r="F130" s="254" t="s">
        <v>207</v>
      </c>
      <c r="G130" s="252"/>
      <c r="H130" s="253" t="s">
        <v>1</v>
      </c>
      <c r="I130" s="255"/>
      <c r="J130" s="252"/>
      <c r="K130" s="252"/>
      <c r="L130" s="256"/>
      <c r="M130" s="257"/>
      <c r="N130" s="258"/>
      <c r="O130" s="258"/>
      <c r="P130" s="258"/>
      <c r="Q130" s="258"/>
      <c r="R130" s="258"/>
      <c r="S130" s="258"/>
      <c r="T130" s="259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0" t="s">
        <v>198</v>
      </c>
      <c r="AU130" s="260" t="s">
        <v>84</v>
      </c>
      <c r="AV130" s="14" t="s">
        <v>82</v>
      </c>
      <c r="AW130" s="14" t="s">
        <v>32</v>
      </c>
      <c r="AX130" s="14" t="s">
        <v>75</v>
      </c>
      <c r="AY130" s="260" t="s">
        <v>189</v>
      </c>
    </row>
    <row r="131" s="13" customFormat="1">
      <c r="A131" s="13"/>
      <c r="B131" s="239"/>
      <c r="C131" s="240"/>
      <c r="D131" s="241" t="s">
        <v>198</v>
      </c>
      <c r="E131" s="242" t="s">
        <v>1</v>
      </c>
      <c r="F131" s="243" t="s">
        <v>308</v>
      </c>
      <c r="G131" s="240"/>
      <c r="H131" s="244">
        <v>2</v>
      </c>
      <c r="I131" s="245"/>
      <c r="J131" s="240"/>
      <c r="K131" s="240"/>
      <c r="L131" s="246"/>
      <c r="M131" s="247"/>
      <c r="N131" s="248"/>
      <c r="O131" s="248"/>
      <c r="P131" s="248"/>
      <c r="Q131" s="248"/>
      <c r="R131" s="248"/>
      <c r="S131" s="248"/>
      <c r="T131" s="249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0" t="s">
        <v>198</v>
      </c>
      <c r="AU131" s="250" t="s">
        <v>84</v>
      </c>
      <c r="AV131" s="13" t="s">
        <v>84</v>
      </c>
      <c r="AW131" s="13" t="s">
        <v>32</v>
      </c>
      <c r="AX131" s="13" t="s">
        <v>75</v>
      </c>
      <c r="AY131" s="250" t="s">
        <v>189</v>
      </c>
    </row>
    <row r="132" s="15" customFormat="1">
      <c r="A132" s="15"/>
      <c r="B132" s="261"/>
      <c r="C132" s="262"/>
      <c r="D132" s="241" t="s">
        <v>198</v>
      </c>
      <c r="E132" s="263" t="s">
        <v>1</v>
      </c>
      <c r="F132" s="264" t="s">
        <v>211</v>
      </c>
      <c r="G132" s="262"/>
      <c r="H132" s="265">
        <v>12.4</v>
      </c>
      <c r="I132" s="266"/>
      <c r="J132" s="262"/>
      <c r="K132" s="262"/>
      <c r="L132" s="267"/>
      <c r="M132" s="268"/>
      <c r="N132" s="269"/>
      <c r="O132" s="269"/>
      <c r="P132" s="269"/>
      <c r="Q132" s="269"/>
      <c r="R132" s="269"/>
      <c r="S132" s="269"/>
      <c r="T132" s="270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71" t="s">
        <v>198</v>
      </c>
      <c r="AU132" s="271" t="s">
        <v>84</v>
      </c>
      <c r="AV132" s="15" t="s">
        <v>196</v>
      </c>
      <c r="AW132" s="15" t="s">
        <v>32</v>
      </c>
      <c r="AX132" s="15" t="s">
        <v>82</v>
      </c>
      <c r="AY132" s="271" t="s">
        <v>189</v>
      </c>
    </row>
    <row r="133" s="2" customFormat="1" ht="16.5" customHeight="1">
      <c r="A133" s="39"/>
      <c r="B133" s="40"/>
      <c r="C133" s="227" t="s">
        <v>212</v>
      </c>
      <c r="D133" s="227" t="s">
        <v>191</v>
      </c>
      <c r="E133" s="228" t="s">
        <v>1424</v>
      </c>
      <c r="F133" s="229" t="s">
        <v>1425</v>
      </c>
      <c r="G133" s="230" t="s">
        <v>279</v>
      </c>
      <c r="H133" s="231">
        <v>5.2999999999999998</v>
      </c>
      <c r="I133" s="232"/>
      <c r="J133" s="231">
        <f>ROUND(I133*H133,2)</f>
        <v>0</v>
      </c>
      <c r="K133" s="229" t="s">
        <v>195</v>
      </c>
      <c r="L133" s="45"/>
      <c r="M133" s="233" t="s">
        <v>1</v>
      </c>
      <c r="N133" s="234" t="s">
        <v>40</v>
      </c>
      <c r="O133" s="92"/>
      <c r="P133" s="235">
        <f>O133*H133</f>
        <v>0</v>
      </c>
      <c r="Q133" s="235">
        <v>0</v>
      </c>
      <c r="R133" s="235">
        <f>Q133*H133</f>
        <v>0</v>
      </c>
      <c r="S133" s="235">
        <v>0</v>
      </c>
      <c r="T133" s="236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7" t="s">
        <v>196</v>
      </c>
      <c r="AT133" s="237" t="s">
        <v>191</v>
      </c>
      <c r="AU133" s="237" t="s">
        <v>84</v>
      </c>
      <c r="AY133" s="18" t="s">
        <v>189</v>
      </c>
      <c r="BE133" s="238">
        <f>IF(N133="základní",J133,0)</f>
        <v>0</v>
      </c>
      <c r="BF133" s="238">
        <f>IF(N133="snížená",J133,0)</f>
        <v>0</v>
      </c>
      <c r="BG133" s="238">
        <f>IF(N133="zákl. přenesená",J133,0)</f>
        <v>0</v>
      </c>
      <c r="BH133" s="238">
        <f>IF(N133="sníž. přenesená",J133,0)</f>
        <v>0</v>
      </c>
      <c r="BI133" s="238">
        <f>IF(N133="nulová",J133,0)</f>
        <v>0</v>
      </c>
      <c r="BJ133" s="18" t="s">
        <v>82</v>
      </c>
      <c r="BK133" s="238">
        <f>ROUND(I133*H133,2)</f>
        <v>0</v>
      </c>
      <c r="BL133" s="18" t="s">
        <v>196</v>
      </c>
      <c r="BM133" s="237" t="s">
        <v>1426</v>
      </c>
    </row>
    <row r="134" s="13" customFormat="1">
      <c r="A134" s="13"/>
      <c r="B134" s="239"/>
      <c r="C134" s="240"/>
      <c r="D134" s="241" t="s">
        <v>198</v>
      </c>
      <c r="E134" s="242" t="s">
        <v>1</v>
      </c>
      <c r="F134" s="243" t="s">
        <v>1427</v>
      </c>
      <c r="G134" s="240"/>
      <c r="H134" s="244">
        <v>12.4</v>
      </c>
      <c r="I134" s="245"/>
      <c r="J134" s="240"/>
      <c r="K134" s="240"/>
      <c r="L134" s="246"/>
      <c r="M134" s="247"/>
      <c r="N134" s="248"/>
      <c r="O134" s="248"/>
      <c r="P134" s="248"/>
      <c r="Q134" s="248"/>
      <c r="R134" s="248"/>
      <c r="S134" s="248"/>
      <c r="T134" s="249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0" t="s">
        <v>198</v>
      </c>
      <c r="AU134" s="250" t="s">
        <v>84</v>
      </c>
      <c r="AV134" s="13" t="s">
        <v>84</v>
      </c>
      <c r="AW134" s="13" t="s">
        <v>32</v>
      </c>
      <c r="AX134" s="13" t="s">
        <v>75</v>
      </c>
      <c r="AY134" s="250" t="s">
        <v>189</v>
      </c>
    </row>
    <row r="135" s="14" customFormat="1">
      <c r="A135" s="14"/>
      <c r="B135" s="251"/>
      <c r="C135" s="252"/>
      <c r="D135" s="241" t="s">
        <v>198</v>
      </c>
      <c r="E135" s="253" t="s">
        <v>1</v>
      </c>
      <c r="F135" s="254" t="s">
        <v>1428</v>
      </c>
      <c r="G135" s="252"/>
      <c r="H135" s="253" t="s">
        <v>1</v>
      </c>
      <c r="I135" s="255"/>
      <c r="J135" s="252"/>
      <c r="K135" s="252"/>
      <c r="L135" s="256"/>
      <c r="M135" s="257"/>
      <c r="N135" s="258"/>
      <c r="O135" s="258"/>
      <c r="P135" s="258"/>
      <c r="Q135" s="258"/>
      <c r="R135" s="258"/>
      <c r="S135" s="258"/>
      <c r="T135" s="259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60" t="s">
        <v>198</v>
      </c>
      <c r="AU135" s="260" t="s">
        <v>84</v>
      </c>
      <c r="AV135" s="14" t="s">
        <v>82</v>
      </c>
      <c r="AW135" s="14" t="s">
        <v>32</v>
      </c>
      <c r="AX135" s="14" t="s">
        <v>75</v>
      </c>
      <c r="AY135" s="260" t="s">
        <v>189</v>
      </c>
    </row>
    <row r="136" s="13" customFormat="1">
      <c r="A136" s="13"/>
      <c r="B136" s="239"/>
      <c r="C136" s="240"/>
      <c r="D136" s="241" t="s">
        <v>198</v>
      </c>
      <c r="E136" s="242" t="s">
        <v>1</v>
      </c>
      <c r="F136" s="243" t="s">
        <v>1429</v>
      </c>
      <c r="G136" s="240"/>
      <c r="H136" s="244">
        <v>-0.90000000000000002</v>
      </c>
      <c r="I136" s="245"/>
      <c r="J136" s="240"/>
      <c r="K136" s="240"/>
      <c r="L136" s="246"/>
      <c r="M136" s="247"/>
      <c r="N136" s="248"/>
      <c r="O136" s="248"/>
      <c r="P136" s="248"/>
      <c r="Q136" s="248"/>
      <c r="R136" s="248"/>
      <c r="S136" s="248"/>
      <c r="T136" s="249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0" t="s">
        <v>198</v>
      </c>
      <c r="AU136" s="250" t="s">
        <v>84</v>
      </c>
      <c r="AV136" s="13" t="s">
        <v>84</v>
      </c>
      <c r="AW136" s="13" t="s">
        <v>32</v>
      </c>
      <c r="AX136" s="13" t="s">
        <v>75</v>
      </c>
      <c r="AY136" s="250" t="s">
        <v>189</v>
      </c>
    </row>
    <row r="137" s="14" customFormat="1">
      <c r="A137" s="14"/>
      <c r="B137" s="251"/>
      <c r="C137" s="252"/>
      <c r="D137" s="241" t="s">
        <v>198</v>
      </c>
      <c r="E137" s="253" t="s">
        <v>1</v>
      </c>
      <c r="F137" s="254" t="s">
        <v>1430</v>
      </c>
      <c r="G137" s="252"/>
      <c r="H137" s="253" t="s">
        <v>1</v>
      </c>
      <c r="I137" s="255"/>
      <c r="J137" s="252"/>
      <c r="K137" s="252"/>
      <c r="L137" s="256"/>
      <c r="M137" s="257"/>
      <c r="N137" s="258"/>
      <c r="O137" s="258"/>
      <c r="P137" s="258"/>
      <c r="Q137" s="258"/>
      <c r="R137" s="258"/>
      <c r="S137" s="258"/>
      <c r="T137" s="259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0" t="s">
        <v>198</v>
      </c>
      <c r="AU137" s="260" t="s">
        <v>84</v>
      </c>
      <c r="AV137" s="14" t="s">
        <v>82</v>
      </c>
      <c r="AW137" s="14" t="s">
        <v>32</v>
      </c>
      <c r="AX137" s="14" t="s">
        <v>75</v>
      </c>
      <c r="AY137" s="260" t="s">
        <v>189</v>
      </c>
    </row>
    <row r="138" s="13" customFormat="1">
      <c r="A138" s="13"/>
      <c r="B138" s="239"/>
      <c r="C138" s="240"/>
      <c r="D138" s="241" t="s">
        <v>198</v>
      </c>
      <c r="E138" s="242" t="s">
        <v>1</v>
      </c>
      <c r="F138" s="243" t="s">
        <v>1431</v>
      </c>
      <c r="G138" s="240"/>
      <c r="H138" s="244">
        <v>-3.6000000000000001</v>
      </c>
      <c r="I138" s="245"/>
      <c r="J138" s="240"/>
      <c r="K138" s="240"/>
      <c r="L138" s="246"/>
      <c r="M138" s="247"/>
      <c r="N138" s="248"/>
      <c r="O138" s="248"/>
      <c r="P138" s="248"/>
      <c r="Q138" s="248"/>
      <c r="R138" s="248"/>
      <c r="S138" s="248"/>
      <c r="T138" s="249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0" t="s">
        <v>198</v>
      </c>
      <c r="AU138" s="250" t="s">
        <v>84</v>
      </c>
      <c r="AV138" s="13" t="s">
        <v>84</v>
      </c>
      <c r="AW138" s="13" t="s">
        <v>32</v>
      </c>
      <c r="AX138" s="13" t="s">
        <v>75</v>
      </c>
      <c r="AY138" s="250" t="s">
        <v>189</v>
      </c>
    </row>
    <row r="139" s="14" customFormat="1">
      <c r="A139" s="14"/>
      <c r="B139" s="251"/>
      <c r="C139" s="252"/>
      <c r="D139" s="241" t="s">
        <v>198</v>
      </c>
      <c r="E139" s="253" t="s">
        <v>1</v>
      </c>
      <c r="F139" s="254" t="s">
        <v>988</v>
      </c>
      <c r="G139" s="252"/>
      <c r="H139" s="253" t="s">
        <v>1</v>
      </c>
      <c r="I139" s="255"/>
      <c r="J139" s="252"/>
      <c r="K139" s="252"/>
      <c r="L139" s="256"/>
      <c r="M139" s="257"/>
      <c r="N139" s="258"/>
      <c r="O139" s="258"/>
      <c r="P139" s="258"/>
      <c r="Q139" s="258"/>
      <c r="R139" s="258"/>
      <c r="S139" s="258"/>
      <c r="T139" s="259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0" t="s">
        <v>198</v>
      </c>
      <c r="AU139" s="260" t="s">
        <v>84</v>
      </c>
      <c r="AV139" s="14" t="s">
        <v>82</v>
      </c>
      <c r="AW139" s="14" t="s">
        <v>32</v>
      </c>
      <c r="AX139" s="14" t="s">
        <v>75</v>
      </c>
      <c r="AY139" s="260" t="s">
        <v>189</v>
      </c>
    </row>
    <row r="140" s="13" customFormat="1">
      <c r="A140" s="13"/>
      <c r="B140" s="239"/>
      <c r="C140" s="240"/>
      <c r="D140" s="241" t="s">
        <v>198</v>
      </c>
      <c r="E140" s="242" t="s">
        <v>1</v>
      </c>
      <c r="F140" s="243" t="s">
        <v>1432</v>
      </c>
      <c r="G140" s="240"/>
      <c r="H140" s="244">
        <v>-2.6000000000000001</v>
      </c>
      <c r="I140" s="245"/>
      <c r="J140" s="240"/>
      <c r="K140" s="240"/>
      <c r="L140" s="246"/>
      <c r="M140" s="247"/>
      <c r="N140" s="248"/>
      <c r="O140" s="248"/>
      <c r="P140" s="248"/>
      <c r="Q140" s="248"/>
      <c r="R140" s="248"/>
      <c r="S140" s="248"/>
      <c r="T140" s="249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0" t="s">
        <v>198</v>
      </c>
      <c r="AU140" s="250" t="s">
        <v>84</v>
      </c>
      <c r="AV140" s="13" t="s">
        <v>84</v>
      </c>
      <c r="AW140" s="13" t="s">
        <v>32</v>
      </c>
      <c r="AX140" s="13" t="s">
        <v>75</v>
      </c>
      <c r="AY140" s="250" t="s">
        <v>189</v>
      </c>
    </row>
    <row r="141" s="16" customFormat="1">
      <c r="A141" s="16"/>
      <c r="B141" s="272"/>
      <c r="C141" s="273"/>
      <c r="D141" s="241" t="s">
        <v>198</v>
      </c>
      <c r="E141" s="274" t="s">
        <v>1</v>
      </c>
      <c r="F141" s="275" t="s">
        <v>223</v>
      </c>
      <c r="G141" s="273"/>
      <c r="H141" s="276">
        <v>5.2999999999999998</v>
      </c>
      <c r="I141" s="277"/>
      <c r="J141" s="273"/>
      <c r="K141" s="273"/>
      <c r="L141" s="278"/>
      <c r="M141" s="279"/>
      <c r="N141" s="280"/>
      <c r="O141" s="280"/>
      <c r="P141" s="280"/>
      <c r="Q141" s="280"/>
      <c r="R141" s="280"/>
      <c r="S141" s="280"/>
      <c r="T141" s="281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T141" s="282" t="s">
        <v>198</v>
      </c>
      <c r="AU141" s="282" t="s">
        <v>84</v>
      </c>
      <c r="AV141" s="16" t="s">
        <v>212</v>
      </c>
      <c r="AW141" s="16" t="s">
        <v>32</v>
      </c>
      <c r="AX141" s="16" t="s">
        <v>75</v>
      </c>
      <c r="AY141" s="282" t="s">
        <v>189</v>
      </c>
    </row>
    <row r="142" s="14" customFormat="1">
      <c r="A142" s="14"/>
      <c r="B142" s="251"/>
      <c r="C142" s="252"/>
      <c r="D142" s="241" t="s">
        <v>198</v>
      </c>
      <c r="E142" s="253" t="s">
        <v>1</v>
      </c>
      <c r="F142" s="254" t="s">
        <v>1433</v>
      </c>
      <c r="G142" s="252"/>
      <c r="H142" s="253" t="s">
        <v>1</v>
      </c>
      <c r="I142" s="255"/>
      <c r="J142" s="252"/>
      <c r="K142" s="252"/>
      <c r="L142" s="256"/>
      <c r="M142" s="257"/>
      <c r="N142" s="258"/>
      <c r="O142" s="258"/>
      <c r="P142" s="258"/>
      <c r="Q142" s="258"/>
      <c r="R142" s="258"/>
      <c r="S142" s="258"/>
      <c r="T142" s="259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0" t="s">
        <v>198</v>
      </c>
      <c r="AU142" s="260" t="s">
        <v>84</v>
      </c>
      <c r="AV142" s="14" t="s">
        <v>82</v>
      </c>
      <c r="AW142" s="14" t="s">
        <v>32</v>
      </c>
      <c r="AX142" s="14" t="s">
        <v>75</v>
      </c>
      <c r="AY142" s="260" t="s">
        <v>189</v>
      </c>
    </row>
    <row r="143" s="15" customFormat="1">
      <c r="A143" s="15"/>
      <c r="B143" s="261"/>
      <c r="C143" s="262"/>
      <c r="D143" s="241" t="s">
        <v>198</v>
      </c>
      <c r="E143" s="263" t="s">
        <v>1</v>
      </c>
      <c r="F143" s="264" t="s">
        <v>211</v>
      </c>
      <c r="G143" s="262"/>
      <c r="H143" s="265">
        <v>5.2999999999999998</v>
      </c>
      <c r="I143" s="266"/>
      <c r="J143" s="262"/>
      <c r="K143" s="262"/>
      <c r="L143" s="267"/>
      <c r="M143" s="268"/>
      <c r="N143" s="269"/>
      <c r="O143" s="269"/>
      <c r="P143" s="269"/>
      <c r="Q143" s="269"/>
      <c r="R143" s="269"/>
      <c r="S143" s="269"/>
      <c r="T143" s="270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71" t="s">
        <v>198</v>
      </c>
      <c r="AU143" s="271" t="s">
        <v>84</v>
      </c>
      <c r="AV143" s="15" t="s">
        <v>196</v>
      </c>
      <c r="AW143" s="15" t="s">
        <v>32</v>
      </c>
      <c r="AX143" s="15" t="s">
        <v>82</v>
      </c>
      <c r="AY143" s="271" t="s">
        <v>189</v>
      </c>
    </row>
    <row r="144" s="2" customFormat="1" ht="16.5" customHeight="1">
      <c r="A144" s="39"/>
      <c r="B144" s="40"/>
      <c r="C144" s="227" t="s">
        <v>196</v>
      </c>
      <c r="D144" s="227" t="s">
        <v>191</v>
      </c>
      <c r="E144" s="228" t="s">
        <v>225</v>
      </c>
      <c r="F144" s="229" t="s">
        <v>226</v>
      </c>
      <c r="G144" s="230" t="s">
        <v>202</v>
      </c>
      <c r="H144" s="231">
        <v>3.6000000000000001</v>
      </c>
      <c r="I144" s="232"/>
      <c r="J144" s="231">
        <f>ROUND(I144*H144,2)</f>
        <v>0</v>
      </c>
      <c r="K144" s="229" t="s">
        <v>195</v>
      </c>
      <c r="L144" s="45"/>
      <c r="M144" s="233" t="s">
        <v>1</v>
      </c>
      <c r="N144" s="234" t="s">
        <v>40</v>
      </c>
      <c r="O144" s="92"/>
      <c r="P144" s="235">
        <f>O144*H144</f>
        <v>0</v>
      </c>
      <c r="Q144" s="235">
        <v>0</v>
      </c>
      <c r="R144" s="235">
        <f>Q144*H144</f>
        <v>0</v>
      </c>
      <c r="S144" s="235">
        <v>0</v>
      </c>
      <c r="T144" s="236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7" t="s">
        <v>196</v>
      </c>
      <c r="AT144" s="237" t="s">
        <v>191</v>
      </c>
      <c r="AU144" s="237" t="s">
        <v>84</v>
      </c>
      <c r="AY144" s="18" t="s">
        <v>189</v>
      </c>
      <c r="BE144" s="238">
        <f>IF(N144="základní",J144,0)</f>
        <v>0</v>
      </c>
      <c r="BF144" s="238">
        <f>IF(N144="snížená",J144,0)</f>
        <v>0</v>
      </c>
      <c r="BG144" s="238">
        <f>IF(N144="zákl. přenesená",J144,0)</f>
        <v>0</v>
      </c>
      <c r="BH144" s="238">
        <f>IF(N144="sníž. přenesená",J144,0)</f>
        <v>0</v>
      </c>
      <c r="BI144" s="238">
        <f>IF(N144="nulová",J144,0)</f>
        <v>0</v>
      </c>
      <c r="BJ144" s="18" t="s">
        <v>82</v>
      </c>
      <c r="BK144" s="238">
        <f>ROUND(I144*H144,2)</f>
        <v>0</v>
      </c>
      <c r="BL144" s="18" t="s">
        <v>196</v>
      </c>
      <c r="BM144" s="237" t="s">
        <v>1434</v>
      </c>
    </row>
    <row r="145" s="14" customFormat="1">
      <c r="A145" s="14"/>
      <c r="B145" s="251"/>
      <c r="C145" s="252"/>
      <c r="D145" s="241" t="s">
        <v>198</v>
      </c>
      <c r="E145" s="253" t="s">
        <v>1</v>
      </c>
      <c r="F145" s="254" t="s">
        <v>228</v>
      </c>
      <c r="G145" s="252"/>
      <c r="H145" s="253" t="s">
        <v>1</v>
      </c>
      <c r="I145" s="255"/>
      <c r="J145" s="252"/>
      <c r="K145" s="252"/>
      <c r="L145" s="256"/>
      <c r="M145" s="257"/>
      <c r="N145" s="258"/>
      <c r="O145" s="258"/>
      <c r="P145" s="258"/>
      <c r="Q145" s="258"/>
      <c r="R145" s="258"/>
      <c r="S145" s="258"/>
      <c r="T145" s="259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0" t="s">
        <v>198</v>
      </c>
      <c r="AU145" s="260" t="s">
        <v>84</v>
      </c>
      <c r="AV145" s="14" t="s">
        <v>82</v>
      </c>
      <c r="AW145" s="14" t="s">
        <v>32</v>
      </c>
      <c r="AX145" s="14" t="s">
        <v>75</v>
      </c>
      <c r="AY145" s="260" t="s">
        <v>189</v>
      </c>
    </row>
    <row r="146" s="13" customFormat="1">
      <c r="A146" s="13"/>
      <c r="B146" s="239"/>
      <c r="C146" s="240"/>
      <c r="D146" s="241" t="s">
        <v>198</v>
      </c>
      <c r="E146" s="242" t="s">
        <v>1</v>
      </c>
      <c r="F146" s="243" t="s">
        <v>1435</v>
      </c>
      <c r="G146" s="240"/>
      <c r="H146" s="244">
        <v>3.6000000000000001</v>
      </c>
      <c r="I146" s="245"/>
      <c r="J146" s="240"/>
      <c r="K146" s="240"/>
      <c r="L146" s="246"/>
      <c r="M146" s="247"/>
      <c r="N146" s="248"/>
      <c r="O146" s="248"/>
      <c r="P146" s="248"/>
      <c r="Q146" s="248"/>
      <c r="R146" s="248"/>
      <c r="S146" s="248"/>
      <c r="T146" s="249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0" t="s">
        <v>198</v>
      </c>
      <c r="AU146" s="250" t="s">
        <v>84</v>
      </c>
      <c r="AV146" s="13" t="s">
        <v>84</v>
      </c>
      <c r="AW146" s="13" t="s">
        <v>32</v>
      </c>
      <c r="AX146" s="13" t="s">
        <v>82</v>
      </c>
      <c r="AY146" s="250" t="s">
        <v>189</v>
      </c>
    </row>
    <row r="147" s="2" customFormat="1" ht="16.5" customHeight="1">
      <c r="A147" s="39"/>
      <c r="B147" s="40"/>
      <c r="C147" s="283" t="s">
        <v>230</v>
      </c>
      <c r="D147" s="283" t="s">
        <v>231</v>
      </c>
      <c r="E147" s="284" t="s">
        <v>996</v>
      </c>
      <c r="F147" s="285" t="s">
        <v>997</v>
      </c>
      <c r="G147" s="286" t="s">
        <v>234</v>
      </c>
      <c r="H147" s="287">
        <v>6.7999999999999998</v>
      </c>
      <c r="I147" s="288"/>
      <c r="J147" s="287">
        <f>ROUND(I147*H147,2)</f>
        <v>0</v>
      </c>
      <c r="K147" s="285" t="s">
        <v>195</v>
      </c>
      <c r="L147" s="289"/>
      <c r="M147" s="290" t="s">
        <v>1</v>
      </c>
      <c r="N147" s="291" t="s">
        <v>40</v>
      </c>
      <c r="O147" s="92"/>
      <c r="P147" s="235">
        <f>O147*H147</f>
        <v>0</v>
      </c>
      <c r="Q147" s="235">
        <v>0</v>
      </c>
      <c r="R147" s="235">
        <f>Q147*H147</f>
        <v>0</v>
      </c>
      <c r="S147" s="235">
        <v>0</v>
      </c>
      <c r="T147" s="236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7" t="s">
        <v>235</v>
      </c>
      <c r="AT147" s="237" t="s">
        <v>231</v>
      </c>
      <c r="AU147" s="237" t="s">
        <v>84</v>
      </c>
      <c r="AY147" s="18" t="s">
        <v>189</v>
      </c>
      <c r="BE147" s="238">
        <f>IF(N147="základní",J147,0)</f>
        <v>0</v>
      </c>
      <c r="BF147" s="238">
        <f>IF(N147="snížená",J147,0)</f>
        <v>0</v>
      </c>
      <c r="BG147" s="238">
        <f>IF(N147="zákl. přenesená",J147,0)</f>
        <v>0</v>
      </c>
      <c r="BH147" s="238">
        <f>IF(N147="sníž. přenesená",J147,0)</f>
        <v>0</v>
      </c>
      <c r="BI147" s="238">
        <f>IF(N147="nulová",J147,0)</f>
        <v>0</v>
      </c>
      <c r="BJ147" s="18" t="s">
        <v>82</v>
      </c>
      <c r="BK147" s="238">
        <f>ROUND(I147*H147,2)</f>
        <v>0</v>
      </c>
      <c r="BL147" s="18" t="s">
        <v>196</v>
      </c>
      <c r="BM147" s="237" t="s">
        <v>1436</v>
      </c>
    </row>
    <row r="148" s="13" customFormat="1">
      <c r="A148" s="13"/>
      <c r="B148" s="239"/>
      <c r="C148" s="240"/>
      <c r="D148" s="241" t="s">
        <v>198</v>
      </c>
      <c r="E148" s="242" t="s">
        <v>1</v>
      </c>
      <c r="F148" s="243" t="s">
        <v>1437</v>
      </c>
      <c r="G148" s="240"/>
      <c r="H148" s="244">
        <v>6.7999999999999998</v>
      </c>
      <c r="I148" s="245"/>
      <c r="J148" s="240"/>
      <c r="K148" s="240"/>
      <c r="L148" s="246"/>
      <c r="M148" s="247"/>
      <c r="N148" s="248"/>
      <c r="O148" s="248"/>
      <c r="P148" s="248"/>
      <c r="Q148" s="248"/>
      <c r="R148" s="248"/>
      <c r="S148" s="248"/>
      <c r="T148" s="249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0" t="s">
        <v>198</v>
      </c>
      <c r="AU148" s="250" t="s">
        <v>84</v>
      </c>
      <c r="AV148" s="13" t="s">
        <v>84</v>
      </c>
      <c r="AW148" s="13" t="s">
        <v>32</v>
      </c>
      <c r="AX148" s="13" t="s">
        <v>82</v>
      </c>
      <c r="AY148" s="250" t="s">
        <v>189</v>
      </c>
    </row>
    <row r="149" s="2" customFormat="1" ht="37.8" customHeight="1">
      <c r="A149" s="39"/>
      <c r="B149" s="40"/>
      <c r="C149" s="227" t="s">
        <v>239</v>
      </c>
      <c r="D149" s="227" t="s">
        <v>191</v>
      </c>
      <c r="E149" s="228" t="s">
        <v>323</v>
      </c>
      <c r="F149" s="229" t="s">
        <v>324</v>
      </c>
      <c r="G149" s="230" t="s">
        <v>202</v>
      </c>
      <c r="H149" s="231">
        <v>7.0999999999999996</v>
      </c>
      <c r="I149" s="232"/>
      <c r="J149" s="231">
        <f>ROUND(I149*H149,2)</f>
        <v>0</v>
      </c>
      <c r="K149" s="229" t="s">
        <v>195</v>
      </c>
      <c r="L149" s="45"/>
      <c r="M149" s="233" t="s">
        <v>1</v>
      </c>
      <c r="N149" s="234" t="s">
        <v>40</v>
      </c>
      <c r="O149" s="92"/>
      <c r="P149" s="235">
        <f>O149*H149</f>
        <v>0</v>
      </c>
      <c r="Q149" s="235">
        <v>0</v>
      </c>
      <c r="R149" s="235">
        <f>Q149*H149</f>
        <v>0</v>
      </c>
      <c r="S149" s="235">
        <v>0</v>
      </c>
      <c r="T149" s="236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7" t="s">
        <v>196</v>
      </c>
      <c r="AT149" s="237" t="s">
        <v>191</v>
      </c>
      <c r="AU149" s="237" t="s">
        <v>84</v>
      </c>
      <c r="AY149" s="18" t="s">
        <v>189</v>
      </c>
      <c r="BE149" s="238">
        <f>IF(N149="základní",J149,0)</f>
        <v>0</v>
      </c>
      <c r="BF149" s="238">
        <f>IF(N149="snížená",J149,0)</f>
        <v>0</v>
      </c>
      <c r="BG149" s="238">
        <f>IF(N149="zákl. přenesená",J149,0)</f>
        <v>0</v>
      </c>
      <c r="BH149" s="238">
        <f>IF(N149="sníž. přenesená",J149,0)</f>
        <v>0</v>
      </c>
      <c r="BI149" s="238">
        <f>IF(N149="nulová",J149,0)</f>
        <v>0</v>
      </c>
      <c r="BJ149" s="18" t="s">
        <v>82</v>
      </c>
      <c r="BK149" s="238">
        <f>ROUND(I149*H149,2)</f>
        <v>0</v>
      </c>
      <c r="BL149" s="18" t="s">
        <v>196</v>
      </c>
      <c r="BM149" s="237" t="s">
        <v>1438</v>
      </c>
    </row>
    <row r="150" s="14" customFormat="1">
      <c r="A150" s="14"/>
      <c r="B150" s="251"/>
      <c r="C150" s="252"/>
      <c r="D150" s="241" t="s">
        <v>198</v>
      </c>
      <c r="E150" s="253" t="s">
        <v>1</v>
      </c>
      <c r="F150" s="254" t="s">
        <v>243</v>
      </c>
      <c r="G150" s="252"/>
      <c r="H150" s="253" t="s">
        <v>1</v>
      </c>
      <c r="I150" s="255"/>
      <c r="J150" s="252"/>
      <c r="K150" s="252"/>
      <c r="L150" s="256"/>
      <c r="M150" s="257"/>
      <c r="N150" s="258"/>
      <c r="O150" s="258"/>
      <c r="P150" s="258"/>
      <c r="Q150" s="258"/>
      <c r="R150" s="258"/>
      <c r="S150" s="258"/>
      <c r="T150" s="259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0" t="s">
        <v>198</v>
      </c>
      <c r="AU150" s="260" t="s">
        <v>84</v>
      </c>
      <c r="AV150" s="14" t="s">
        <v>82</v>
      </c>
      <c r="AW150" s="14" t="s">
        <v>32</v>
      </c>
      <c r="AX150" s="14" t="s">
        <v>75</v>
      </c>
      <c r="AY150" s="260" t="s">
        <v>189</v>
      </c>
    </row>
    <row r="151" s="13" customFormat="1">
      <c r="A151" s="13"/>
      <c r="B151" s="239"/>
      <c r="C151" s="240"/>
      <c r="D151" s="241" t="s">
        <v>198</v>
      </c>
      <c r="E151" s="242" t="s">
        <v>1</v>
      </c>
      <c r="F151" s="243" t="s">
        <v>1439</v>
      </c>
      <c r="G151" s="240"/>
      <c r="H151" s="244">
        <v>7.0999999999999996</v>
      </c>
      <c r="I151" s="245"/>
      <c r="J151" s="240"/>
      <c r="K151" s="240"/>
      <c r="L151" s="246"/>
      <c r="M151" s="247"/>
      <c r="N151" s="248"/>
      <c r="O151" s="248"/>
      <c r="P151" s="248"/>
      <c r="Q151" s="248"/>
      <c r="R151" s="248"/>
      <c r="S151" s="248"/>
      <c r="T151" s="249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0" t="s">
        <v>198</v>
      </c>
      <c r="AU151" s="250" t="s">
        <v>84</v>
      </c>
      <c r="AV151" s="13" t="s">
        <v>84</v>
      </c>
      <c r="AW151" s="13" t="s">
        <v>32</v>
      </c>
      <c r="AX151" s="13" t="s">
        <v>82</v>
      </c>
      <c r="AY151" s="250" t="s">
        <v>189</v>
      </c>
    </row>
    <row r="152" s="2" customFormat="1" ht="33" customHeight="1">
      <c r="A152" s="39"/>
      <c r="B152" s="40"/>
      <c r="C152" s="227" t="s">
        <v>245</v>
      </c>
      <c r="D152" s="227" t="s">
        <v>191</v>
      </c>
      <c r="E152" s="228" t="s">
        <v>246</v>
      </c>
      <c r="F152" s="229" t="s">
        <v>247</v>
      </c>
      <c r="G152" s="230" t="s">
        <v>234</v>
      </c>
      <c r="H152" s="231">
        <v>11.4</v>
      </c>
      <c r="I152" s="232"/>
      <c r="J152" s="231">
        <f>ROUND(I152*H152,2)</f>
        <v>0</v>
      </c>
      <c r="K152" s="229" t="s">
        <v>195</v>
      </c>
      <c r="L152" s="45"/>
      <c r="M152" s="233" t="s">
        <v>1</v>
      </c>
      <c r="N152" s="234" t="s">
        <v>40</v>
      </c>
      <c r="O152" s="92"/>
      <c r="P152" s="235">
        <f>O152*H152</f>
        <v>0</v>
      </c>
      <c r="Q152" s="235">
        <v>0</v>
      </c>
      <c r="R152" s="235">
        <f>Q152*H152</f>
        <v>0</v>
      </c>
      <c r="S152" s="235">
        <v>0</v>
      </c>
      <c r="T152" s="236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7" t="s">
        <v>196</v>
      </c>
      <c r="AT152" s="237" t="s">
        <v>191</v>
      </c>
      <c r="AU152" s="237" t="s">
        <v>84</v>
      </c>
      <c r="AY152" s="18" t="s">
        <v>189</v>
      </c>
      <c r="BE152" s="238">
        <f>IF(N152="základní",J152,0)</f>
        <v>0</v>
      </c>
      <c r="BF152" s="238">
        <f>IF(N152="snížená",J152,0)</f>
        <v>0</v>
      </c>
      <c r="BG152" s="238">
        <f>IF(N152="zákl. přenesená",J152,0)</f>
        <v>0</v>
      </c>
      <c r="BH152" s="238">
        <f>IF(N152="sníž. přenesená",J152,0)</f>
        <v>0</v>
      </c>
      <c r="BI152" s="238">
        <f>IF(N152="nulová",J152,0)</f>
        <v>0</v>
      </c>
      <c r="BJ152" s="18" t="s">
        <v>82</v>
      </c>
      <c r="BK152" s="238">
        <f>ROUND(I152*H152,2)</f>
        <v>0</v>
      </c>
      <c r="BL152" s="18" t="s">
        <v>196</v>
      </c>
      <c r="BM152" s="237" t="s">
        <v>1440</v>
      </c>
    </row>
    <row r="153" s="13" customFormat="1">
      <c r="A153" s="13"/>
      <c r="B153" s="239"/>
      <c r="C153" s="240"/>
      <c r="D153" s="241" t="s">
        <v>198</v>
      </c>
      <c r="E153" s="242" t="s">
        <v>1</v>
      </c>
      <c r="F153" s="243" t="s">
        <v>1441</v>
      </c>
      <c r="G153" s="240"/>
      <c r="H153" s="244">
        <v>11.4</v>
      </c>
      <c r="I153" s="245"/>
      <c r="J153" s="240"/>
      <c r="K153" s="240"/>
      <c r="L153" s="246"/>
      <c r="M153" s="247"/>
      <c r="N153" s="248"/>
      <c r="O153" s="248"/>
      <c r="P153" s="248"/>
      <c r="Q153" s="248"/>
      <c r="R153" s="248"/>
      <c r="S153" s="248"/>
      <c r="T153" s="249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0" t="s">
        <v>198</v>
      </c>
      <c r="AU153" s="250" t="s">
        <v>84</v>
      </c>
      <c r="AV153" s="13" t="s">
        <v>84</v>
      </c>
      <c r="AW153" s="13" t="s">
        <v>32</v>
      </c>
      <c r="AX153" s="13" t="s">
        <v>82</v>
      </c>
      <c r="AY153" s="250" t="s">
        <v>189</v>
      </c>
    </row>
    <row r="154" s="2" customFormat="1" ht="16.5" customHeight="1">
      <c r="A154" s="39"/>
      <c r="B154" s="40"/>
      <c r="C154" s="227" t="s">
        <v>235</v>
      </c>
      <c r="D154" s="227" t="s">
        <v>191</v>
      </c>
      <c r="E154" s="228" t="s">
        <v>250</v>
      </c>
      <c r="F154" s="229" t="s">
        <v>251</v>
      </c>
      <c r="G154" s="230" t="s">
        <v>252</v>
      </c>
      <c r="H154" s="231">
        <v>3</v>
      </c>
      <c r="I154" s="232"/>
      <c r="J154" s="231">
        <f>ROUND(I154*H154,2)</f>
        <v>0</v>
      </c>
      <c r="K154" s="229" t="s">
        <v>1</v>
      </c>
      <c r="L154" s="45"/>
      <c r="M154" s="233" t="s">
        <v>1</v>
      </c>
      <c r="N154" s="234" t="s">
        <v>40</v>
      </c>
      <c r="O154" s="92"/>
      <c r="P154" s="235">
        <f>O154*H154</f>
        <v>0</v>
      </c>
      <c r="Q154" s="235">
        <v>0</v>
      </c>
      <c r="R154" s="235">
        <f>Q154*H154</f>
        <v>0</v>
      </c>
      <c r="S154" s="235">
        <v>0</v>
      </c>
      <c r="T154" s="236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7" t="s">
        <v>196</v>
      </c>
      <c r="AT154" s="237" t="s">
        <v>191</v>
      </c>
      <c r="AU154" s="237" t="s">
        <v>84</v>
      </c>
      <c r="AY154" s="18" t="s">
        <v>189</v>
      </c>
      <c r="BE154" s="238">
        <f>IF(N154="základní",J154,0)</f>
        <v>0</v>
      </c>
      <c r="BF154" s="238">
        <f>IF(N154="snížená",J154,0)</f>
        <v>0</v>
      </c>
      <c r="BG154" s="238">
        <f>IF(N154="zákl. přenesená",J154,0)</f>
        <v>0</v>
      </c>
      <c r="BH154" s="238">
        <f>IF(N154="sníž. přenesená",J154,0)</f>
        <v>0</v>
      </c>
      <c r="BI154" s="238">
        <f>IF(N154="nulová",J154,0)</f>
        <v>0</v>
      </c>
      <c r="BJ154" s="18" t="s">
        <v>82</v>
      </c>
      <c r="BK154" s="238">
        <f>ROUND(I154*H154,2)</f>
        <v>0</v>
      </c>
      <c r="BL154" s="18" t="s">
        <v>196</v>
      </c>
      <c r="BM154" s="237" t="s">
        <v>1442</v>
      </c>
    </row>
    <row r="155" s="14" customFormat="1">
      <c r="A155" s="14"/>
      <c r="B155" s="251"/>
      <c r="C155" s="252"/>
      <c r="D155" s="241" t="s">
        <v>198</v>
      </c>
      <c r="E155" s="253" t="s">
        <v>1</v>
      </c>
      <c r="F155" s="254" t="s">
        <v>254</v>
      </c>
      <c r="G155" s="252"/>
      <c r="H155" s="253" t="s">
        <v>1</v>
      </c>
      <c r="I155" s="255"/>
      <c r="J155" s="252"/>
      <c r="K155" s="252"/>
      <c r="L155" s="256"/>
      <c r="M155" s="257"/>
      <c r="N155" s="258"/>
      <c r="O155" s="258"/>
      <c r="P155" s="258"/>
      <c r="Q155" s="258"/>
      <c r="R155" s="258"/>
      <c r="S155" s="258"/>
      <c r="T155" s="259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0" t="s">
        <v>198</v>
      </c>
      <c r="AU155" s="260" t="s">
        <v>84</v>
      </c>
      <c r="AV155" s="14" t="s">
        <v>82</v>
      </c>
      <c r="AW155" s="14" t="s">
        <v>32</v>
      </c>
      <c r="AX155" s="14" t="s">
        <v>75</v>
      </c>
      <c r="AY155" s="260" t="s">
        <v>189</v>
      </c>
    </row>
    <row r="156" s="13" customFormat="1">
      <c r="A156" s="13"/>
      <c r="B156" s="239"/>
      <c r="C156" s="240"/>
      <c r="D156" s="241" t="s">
        <v>198</v>
      </c>
      <c r="E156" s="242" t="s">
        <v>1</v>
      </c>
      <c r="F156" s="243" t="s">
        <v>294</v>
      </c>
      <c r="G156" s="240"/>
      <c r="H156" s="244">
        <v>3</v>
      </c>
      <c r="I156" s="245"/>
      <c r="J156" s="240"/>
      <c r="K156" s="240"/>
      <c r="L156" s="246"/>
      <c r="M156" s="247"/>
      <c r="N156" s="248"/>
      <c r="O156" s="248"/>
      <c r="P156" s="248"/>
      <c r="Q156" s="248"/>
      <c r="R156" s="248"/>
      <c r="S156" s="248"/>
      <c r="T156" s="249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0" t="s">
        <v>198</v>
      </c>
      <c r="AU156" s="250" t="s">
        <v>84</v>
      </c>
      <c r="AV156" s="13" t="s">
        <v>84</v>
      </c>
      <c r="AW156" s="13" t="s">
        <v>32</v>
      </c>
      <c r="AX156" s="13" t="s">
        <v>82</v>
      </c>
      <c r="AY156" s="250" t="s">
        <v>189</v>
      </c>
    </row>
    <row r="157" s="12" customFormat="1" ht="22.8" customHeight="1">
      <c r="A157" s="12"/>
      <c r="B157" s="211"/>
      <c r="C157" s="212"/>
      <c r="D157" s="213" t="s">
        <v>74</v>
      </c>
      <c r="E157" s="225" t="s">
        <v>196</v>
      </c>
      <c r="F157" s="225" t="s">
        <v>256</v>
      </c>
      <c r="G157" s="212"/>
      <c r="H157" s="212"/>
      <c r="I157" s="215"/>
      <c r="J157" s="226">
        <f>BK157</f>
        <v>0</v>
      </c>
      <c r="K157" s="212"/>
      <c r="L157" s="217"/>
      <c r="M157" s="218"/>
      <c r="N157" s="219"/>
      <c r="O157" s="219"/>
      <c r="P157" s="220">
        <f>SUM(P158:P165)</f>
        <v>0</v>
      </c>
      <c r="Q157" s="219"/>
      <c r="R157" s="220">
        <f>SUM(R158:R165)</f>
        <v>0</v>
      </c>
      <c r="S157" s="219"/>
      <c r="T157" s="221">
        <f>SUM(T158:T165)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22" t="s">
        <v>82</v>
      </c>
      <c r="AT157" s="223" t="s">
        <v>74</v>
      </c>
      <c r="AU157" s="223" t="s">
        <v>82</v>
      </c>
      <c r="AY157" s="222" t="s">
        <v>189</v>
      </c>
      <c r="BK157" s="224">
        <f>SUM(BK158:BK165)</f>
        <v>0</v>
      </c>
    </row>
    <row r="158" s="2" customFormat="1" ht="16.5" customHeight="1">
      <c r="A158" s="39"/>
      <c r="B158" s="40"/>
      <c r="C158" s="227" t="s">
        <v>257</v>
      </c>
      <c r="D158" s="227" t="s">
        <v>191</v>
      </c>
      <c r="E158" s="228" t="s">
        <v>331</v>
      </c>
      <c r="F158" s="229" t="s">
        <v>332</v>
      </c>
      <c r="G158" s="230" t="s">
        <v>202</v>
      </c>
      <c r="H158" s="231">
        <v>1.2</v>
      </c>
      <c r="I158" s="232"/>
      <c r="J158" s="231">
        <f>ROUND(I158*H158,2)</f>
        <v>0</v>
      </c>
      <c r="K158" s="229" t="s">
        <v>195</v>
      </c>
      <c r="L158" s="45"/>
      <c r="M158" s="233" t="s">
        <v>1</v>
      </c>
      <c r="N158" s="234" t="s">
        <v>40</v>
      </c>
      <c r="O158" s="92"/>
      <c r="P158" s="235">
        <f>O158*H158</f>
        <v>0</v>
      </c>
      <c r="Q158" s="235">
        <v>0</v>
      </c>
      <c r="R158" s="235">
        <f>Q158*H158</f>
        <v>0</v>
      </c>
      <c r="S158" s="235">
        <v>0</v>
      </c>
      <c r="T158" s="236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7" t="s">
        <v>196</v>
      </c>
      <c r="AT158" s="237" t="s">
        <v>191</v>
      </c>
      <c r="AU158" s="237" t="s">
        <v>84</v>
      </c>
      <c r="AY158" s="18" t="s">
        <v>189</v>
      </c>
      <c r="BE158" s="238">
        <f>IF(N158="základní",J158,0)</f>
        <v>0</v>
      </c>
      <c r="BF158" s="238">
        <f>IF(N158="snížená",J158,0)</f>
        <v>0</v>
      </c>
      <c r="BG158" s="238">
        <f>IF(N158="zákl. přenesená",J158,0)</f>
        <v>0</v>
      </c>
      <c r="BH158" s="238">
        <f>IF(N158="sníž. přenesená",J158,0)</f>
        <v>0</v>
      </c>
      <c r="BI158" s="238">
        <f>IF(N158="nulová",J158,0)</f>
        <v>0</v>
      </c>
      <c r="BJ158" s="18" t="s">
        <v>82</v>
      </c>
      <c r="BK158" s="238">
        <f>ROUND(I158*H158,2)</f>
        <v>0</v>
      </c>
      <c r="BL158" s="18" t="s">
        <v>196</v>
      </c>
      <c r="BM158" s="237" t="s">
        <v>1443</v>
      </c>
    </row>
    <row r="159" s="14" customFormat="1">
      <c r="A159" s="14"/>
      <c r="B159" s="251"/>
      <c r="C159" s="252"/>
      <c r="D159" s="241" t="s">
        <v>198</v>
      </c>
      <c r="E159" s="253" t="s">
        <v>1</v>
      </c>
      <c r="F159" s="254" t="s">
        <v>334</v>
      </c>
      <c r="G159" s="252"/>
      <c r="H159" s="253" t="s">
        <v>1</v>
      </c>
      <c r="I159" s="255"/>
      <c r="J159" s="252"/>
      <c r="K159" s="252"/>
      <c r="L159" s="256"/>
      <c r="M159" s="257"/>
      <c r="N159" s="258"/>
      <c r="O159" s="258"/>
      <c r="P159" s="258"/>
      <c r="Q159" s="258"/>
      <c r="R159" s="258"/>
      <c r="S159" s="258"/>
      <c r="T159" s="259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0" t="s">
        <v>198</v>
      </c>
      <c r="AU159" s="260" t="s">
        <v>84</v>
      </c>
      <c r="AV159" s="14" t="s">
        <v>82</v>
      </c>
      <c r="AW159" s="14" t="s">
        <v>32</v>
      </c>
      <c r="AX159" s="14" t="s">
        <v>75</v>
      </c>
      <c r="AY159" s="260" t="s">
        <v>189</v>
      </c>
    </row>
    <row r="160" s="13" customFormat="1">
      <c r="A160" s="13"/>
      <c r="B160" s="239"/>
      <c r="C160" s="240"/>
      <c r="D160" s="241" t="s">
        <v>198</v>
      </c>
      <c r="E160" s="242" t="s">
        <v>1</v>
      </c>
      <c r="F160" s="243" t="s">
        <v>1444</v>
      </c>
      <c r="G160" s="240"/>
      <c r="H160" s="244">
        <v>0.90000000000000002</v>
      </c>
      <c r="I160" s="245"/>
      <c r="J160" s="240"/>
      <c r="K160" s="240"/>
      <c r="L160" s="246"/>
      <c r="M160" s="247"/>
      <c r="N160" s="248"/>
      <c r="O160" s="248"/>
      <c r="P160" s="248"/>
      <c r="Q160" s="248"/>
      <c r="R160" s="248"/>
      <c r="S160" s="248"/>
      <c r="T160" s="249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0" t="s">
        <v>198</v>
      </c>
      <c r="AU160" s="250" t="s">
        <v>84</v>
      </c>
      <c r="AV160" s="13" t="s">
        <v>84</v>
      </c>
      <c r="AW160" s="13" t="s">
        <v>32</v>
      </c>
      <c r="AX160" s="13" t="s">
        <v>75</v>
      </c>
      <c r="AY160" s="250" t="s">
        <v>189</v>
      </c>
    </row>
    <row r="161" s="14" customFormat="1">
      <c r="A161" s="14"/>
      <c r="B161" s="251"/>
      <c r="C161" s="252"/>
      <c r="D161" s="241" t="s">
        <v>198</v>
      </c>
      <c r="E161" s="253" t="s">
        <v>1</v>
      </c>
      <c r="F161" s="254" t="s">
        <v>1445</v>
      </c>
      <c r="G161" s="252"/>
      <c r="H161" s="253" t="s">
        <v>1</v>
      </c>
      <c r="I161" s="255"/>
      <c r="J161" s="252"/>
      <c r="K161" s="252"/>
      <c r="L161" s="256"/>
      <c r="M161" s="257"/>
      <c r="N161" s="258"/>
      <c r="O161" s="258"/>
      <c r="P161" s="258"/>
      <c r="Q161" s="258"/>
      <c r="R161" s="258"/>
      <c r="S161" s="258"/>
      <c r="T161" s="259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0" t="s">
        <v>198</v>
      </c>
      <c r="AU161" s="260" t="s">
        <v>84</v>
      </c>
      <c r="AV161" s="14" t="s">
        <v>82</v>
      </c>
      <c r="AW161" s="14" t="s">
        <v>32</v>
      </c>
      <c r="AX161" s="14" t="s">
        <v>75</v>
      </c>
      <c r="AY161" s="260" t="s">
        <v>189</v>
      </c>
    </row>
    <row r="162" s="13" customFormat="1">
      <c r="A162" s="13"/>
      <c r="B162" s="239"/>
      <c r="C162" s="240"/>
      <c r="D162" s="241" t="s">
        <v>198</v>
      </c>
      <c r="E162" s="242" t="s">
        <v>1</v>
      </c>
      <c r="F162" s="243" t="s">
        <v>1446</v>
      </c>
      <c r="G162" s="240"/>
      <c r="H162" s="244">
        <v>0.29999999999999999</v>
      </c>
      <c r="I162" s="245"/>
      <c r="J162" s="240"/>
      <c r="K162" s="240"/>
      <c r="L162" s="246"/>
      <c r="M162" s="247"/>
      <c r="N162" s="248"/>
      <c r="O162" s="248"/>
      <c r="P162" s="248"/>
      <c r="Q162" s="248"/>
      <c r="R162" s="248"/>
      <c r="S162" s="248"/>
      <c r="T162" s="249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0" t="s">
        <v>198</v>
      </c>
      <c r="AU162" s="250" t="s">
        <v>84</v>
      </c>
      <c r="AV162" s="13" t="s">
        <v>84</v>
      </c>
      <c r="AW162" s="13" t="s">
        <v>32</v>
      </c>
      <c r="AX162" s="13" t="s">
        <v>75</v>
      </c>
      <c r="AY162" s="250" t="s">
        <v>189</v>
      </c>
    </row>
    <row r="163" s="15" customFormat="1">
      <c r="A163" s="15"/>
      <c r="B163" s="261"/>
      <c r="C163" s="262"/>
      <c r="D163" s="241" t="s">
        <v>198</v>
      </c>
      <c r="E163" s="263" t="s">
        <v>1</v>
      </c>
      <c r="F163" s="264" t="s">
        <v>211</v>
      </c>
      <c r="G163" s="262"/>
      <c r="H163" s="265">
        <v>1.2</v>
      </c>
      <c r="I163" s="266"/>
      <c r="J163" s="262"/>
      <c r="K163" s="262"/>
      <c r="L163" s="267"/>
      <c r="M163" s="268"/>
      <c r="N163" s="269"/>
      <c r="O163" s="269"/>
      <c r="P163" s="269"/>
      <c r="Q163" s="269"/>
      <c r="R163" s="269"/>
      <c r="S163" s="269"/>
      <c r="T163" s="270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71" t="s">
        <v>198</v>
      </c>
      <c r="AU163" s="271" t="s">
        <v>84</v>
      </c>
      <c r="AV163" s="15" t="s">
        <v>196</v>
      </c>
      <c r="AW163" s="15" t="s">
        <v>32</v>
      </c>
      <c r="AX163" s="15" t="s">
        <v>82</v>
      </c>
      <c r="AY163" s="271" t="s">
        <v>189</v>
      </c>
    </row>
    <row r="164" s="2" customFormat="1" ht="24.15" customHeight="1">
      <c r="A164" s="39"/>
      <c r="B164" s="40"/>
      <c r="C164" s="227" t="s">
        <v>263</v>
      </c>
      <c r="D164" s="227" t="s">
        <v>191</v>
      </c>
      <c r="E164" s="228" t="s">
        <v>1021</v>
      </c>
      <c r="F164" s="229" t="s">
        <v>1447</v>
      </c>
      <c r="G164" s="230" t="s">
        <v>202</v>
      </c>
      <c r="H164" s="231">
        <v>0.20000000000000001</v>
      </c>
      <c r="I164" s="232"/>
      <c r="J164" s="231">
        <f>ROUND(I164*H164,2)</f>
        <v>0</v>
      </c>
      <c r="K164" s="229" t="s">
        <v>195</v>
      </c>
      <c r="L164" s="45"/>
      <c r="M164" s="233" t="s">
        <v>1</v>
      </c>
      <c r="N164" s="234" t="s">
        <v>40</v>
      </c>
      <c r="O164" s="92"/>
      <c r="P164" s="235">
        <f>O164*H164</f>
        <v>0</v>
      </c>
      <c r="Q164" s="235">
        <v>0</v>
      </c>
      <c r="R164" s="235">
        <f>Q164*H164</f>
        <v>0</v>
      </c>
      <c r="S164" s="235">
        <v>0</v>
      </c>
      <c r="T164" s="236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7" t="s">
        <v>196</v>
      </c>
      <c r="AT164" s="237" t="s">
        <v>191</v>
      </c>
      <c r="AU164" s="237" t="s">
        <v>84</v>
      </c>
      <c r="AY164" s="18" t="s">
        <v>189</v>
      </c>
      <c r="BE164" s="238">
        <f>IF(N164="základní",J164,0)</f>
        <v>0</v>
      </c>
      <c r="BF164" s="238">
        <f>IF(N164="snížená",J164,0)</f>
        <v>0</v>
      </c>
      <c r="BG164" s="238">
        <f>IF(N164="zákl. přenesená",J164,0)</f>
        <v>0</v>
      </c>
      <c r="BH164" s="238">
        <f>IF(N164="sníž. přenesená",J164,0)</f>
        <v>0</v>
      </c>
      <c r="BI164" s="238">
        <f>IF(N164="nulová",J164,0)</f>
        <v>0</v>
      </c>
      <c r="BJ164" s="18" t="s">
        <v>82</v>
      </c>
      <c r="BK164" s="238">
        <f>ROUND(I164*H164,2)</f>
        <v>0</v>
      </c>
      <c r="BL164" s="18" t="s">
        <v>196</v>
      </c>
      <c r="BM164" s="237" t="s">
        <v>1448</v>
      </c>
    </row>
    <row r="165" s="13" customFormat="1">
      <c r="A165" s="13"/>
      <c r="B165" s="239"/>
      <c r="C165" s="240"/>
      <c r="D165" s="241" t="s">
        <v>198</v>
      </c>
      <c r="E165" s="242" t="s">
        <v>1</v>
      </c>
      <c r="F165" s="243" t="s">
        <v>1449</v>
      </c>
      <c r="G165" s="240"/>
      <c r="H165" s="244">
        <v>0.20000000000000001</v>
      </c>
      <c r="I165" s="245"/>
      <c r="J165" s="240"/>
      <c r="K165" s="240"/>
      <c r="L165" s="246"/>
      <c r="M165" s="247"/>
      <c r="N165" s="248"/>
      <c r="O165" s="248"/>
      <c r="P165" s="248"/>
      <c r="Q165" s="248"/>
      <c r="R165" s="248"/>
      <c r="S165" s="248"/>
      <c r="T165" s="249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0" t="s">
        <v>198</v>
      </c>
      <c r="AU165" s="250" t="s">
        <v>84</v>
      </c>
      <c r="AV165" s="13" t="s">
        <v>84</v>
      </c>
      <c r="AW165" s="13" t="s">
        <v>32</v>
      </c>
      <c r="AX165" s="13" t="s">
        <v>82</v>
      </c>
      <c r="AY165" s="250" t="s">
        <v>189</v>
      </c>
    </row>
    <row r="166" s="12" customFormat="1" ht="22.8" customHeight="1">
      <c r="A166" s="12"/>
      <c r="B166" s="211"/>
      <c r="C166" s="212"/>
      <c r="D166" s="213" t="s">
        <v>74</v>
      </c>
      <c r="E166" s="225" t="s">
        <v>235</v>
      </c>
      <c r="F166" s="225" t="s">
        <v>275</v>
      </c>
      <c r="G166" s="212"/>
      <c r="H166" s="212"/>
      <c r="I166" s="215"/>
      <c r="J166" s="226">
        <f>BK166</f>
        <v>0</v>
      </c>
      <c r="K166" s="212"/>
      <c r="L166" s="217"/>
      <c r="M166" s="218"/>
      <c r="N166" s="219"/>
      <c r="O166" s="219"/>
      <c r="P166" s="220">
        <f>SUM(P167:P172)</f>
        <v>0</v>
      </c>
      <c r="Q166" s="219"/>
      <c r="R166" s="220">
        <f>SUM(R167:R172)</f>
        <v>3.0474199999999998</v>
      </c>
      <c r="S166" s="219"/>
      <c r="T166" s="221">
        <f>SUM(T167:T172)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22" t="s">
        <v>82</v>
      </c>
      <c r="AT166" s="223" t="s">
        <v>74</v>
      </c>
      <c r="AU166" s="223" t="s">
        <v>82</v>
      </c>
      <c r="AY166" s="222" t="s">
        <v>189</v>
      </c>
      <c r="BK166" s="224">
        <f>SUM(BK167:BK172)</f>
        <v>0</v>
      </c>
    </row>
    <row r="167" s="2" customFormat="1" ht="21.75" customHeight="1">
      <c r="A167" s="39"/>
      <c r="B167" s="40"/>
      <c r="C167" s="227" t="s">
        <v>270</v>
      </c>
      <c r="D167" s="227" t="s">
        <v>191</v>
      </c>
      <c r="E167" s="228" t="s">
        <v>336</v>
      </c>
      <c r="F167" s="229" t="s">
        <v>337</v>
      </c>
      <c r="G167" s="230" t="s">
        <v>279</v>
      </c>
      <c r="H167" s="231">
        <v>18</v>
      </c>
      <c r="I167" s="232"/>
      <c r="J167" s="231">
        <f>ROUND(I167*H167,2)</f>
        <v>0</v>
      </c>
      <c r="K167" s="229" t="s">
        <v>1</v>
      </c>
      <c r="L167" s="45"/>
      <c r="M167" s="233" t="s">
        <v>1</v>
      </c>
      <c r="N167" s="234" t="s">
        <v>40</v>
      </c>
      <c r="O167" s="92"/>
      <c r="P167" s="235">
        <f>O167*H167</f>
        <v>0</v>
      </c>
      <c r="Q167" s="235">
        <v>0.001</v>
      </c>
      <c r="R167" s="235">
        <f>Q167*H167</f>
        <v>0.018000000000000002</v>
      </c>
      <c r="S167" s="235">
        <v>0</v>
      </c>
      <c r="T167" s="236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7" t="s">
        <v>196</v>
      </c>
      <c r="AT167" s="237" t="s">
        <v>191</v>
      </c>
      <c r="AU167" s="237" t="s">
        <v>84</v>
      </c>
      <c r="AY167" s="18" t="s">
        <v>189</v>
      </c>
      <c r="BE167" s="238">
        <f>IF(N167="základní",J167,0)</f>
        <v>0</v>
      </c>
      <c r="BF167" s="238">
        <f>IF(N167="snížená",J167,0)</f>
        <v>0</v>
      </c>
      <c r="BG167" s="238">
        <f>IF(N167="zákl. přenesená",J167,0)</f>
        <v>0</v>
      </c>
      <c r="BH167" s="238">
        <f>IF(N167="sníž. přenesená",J167,0)</f>
        <v>0</v>
      </c>
      <c r="BI167" s="238">
        <f>IF(N167="nulová",J167,0)</f>
        <v>0</v>
      </c>
      <c r="BJ167" s="18" t="s">
        <v>82</v>
      </c>
      <c r="BK167" s="238">
        <f>ROUND(I167*H167,2)</f>
        <v>0</v>
      </c>
      <c r="BL167" s="18" t="s">
        <v>196</v>
      </c>
      <c r="BM167" s="237" t="s">
        <v>1450</v>
      </c>
    </row>
    <row r="168" s="14" customFormat="1">
      <c r="A168" s="14"/>
      <c r="B168" s="251"/>
      <c r="C168" s="252"/>
      <c r="D168" s="241" t="s">
        <v>198</v>
      </c>
      <c r="E168" s="253" t="s">
        <v>1</v>
      </c>
      <c r="F168" s="254" t="s">
        <v>339</v>
      </c>
      <c r="G168" s="252"/>
      <c r="H168" s="253" t="s">
        <v>1</v>
      </c>
      <c r="I168" s="255"/>
      <c r="J168" s="252"/>
      <c r="K168" s="252"/>
      <c r="L168" s="256"/>
      <c r="M168" s="257"/>
      <c r="N168" s="258"/>
      <c r="O168" s="258"/>
      <c r="P168" s="258"/>
      <c r="Q168" s="258"/>
      <c r="R168" s="258"/>
      <c r="S168" s="258"/>
      <c r="T168" s="259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0" t="s">
        <v>198</v>
      </c>
      <c r="AU168" s="260" t="s">
        <v>84</v>
      </c>
      <c r="AV168" s="14" t="s">
        <v>82</v>
      </c>
      <c r="AW168" s="14" t="s">
        <v>32</v>
      </c>
      <c r="AX168" s="14" t="s">
        <v>75</v>
      </c>
      <c r="AY168" s="260" t="s">
        <v>189</v>
      </c>
    </row>
    <row r="169" s="13" customFormat="1">
      <c r="A169" s="13"/>
      <c r="B169" s="239"/>
      <c r="C169" s="240"/>
      <c r="D169" s="241" t="s">
        <v>198</v>
      </c>
      <c r="E169" s="242" t="s">
        <v>1</v>
      </c>
      <c r="F169" s="243" t="s">
        <v>1451</v>
      </c>
      <c r="G169" s="240"/>
      <c r="H169" s="244">
        <v>18</v>
      </c>
      <c r="I169" s="245"/>
      <c r="J169" s="240"/>
      <c r="K169" s="240"/>
      <c r="L169" s="246"/>
      <c r="M169" s="247"/>
      <c r="N169" s="248"/>
      <c r="O169" s="248"/>
      <c r="P169" s="248"/>
      <c r="Q169" s="248"/>
      <c r="R169" s="248"/>
      <c r="S169" s="248"/>
      <c r="T169" s="249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0" t="s">
        <v>198</v>
      </c>
      <c r="AU169" s="250" t="s">
        <v>84</v>
      </c>
      <c r="AV169" s="13" t="s">
        <v>84</v>
      </c>
      <c r="AW169" s="13" t="s">
        <v>32</v>
      </c>
      <c r="AX169" s="13" t="s">
        <v>82</v>
      </c>
      <c r="AY169" s="250" t="s">
        <v>189</v>
      </c>
    </row>
    <row r="170" s="2" customFormat="1" ht="21.75" customHeight="1">
      <c r="A170" s="39"/>
      <c r="B170" s="40"/>
      <c r="C170" s="227" t="s">
        <v>276</v>
      </c>
      <c r="D170" s="227" t="s">
        <v>191</v>
      </c>
      <c r="E170" s="228" t="s">
        <v>290</v>
      </c>
      <c r="F170" s="229" t="s">
        <v>291</v>
      </c>
      <c r="G170" s="230" t="s">
        <v>252</v>
      </c>
      <c r="H170" s="231">
        <v>2</v>
      </c>
      <c r="I170" s="232"/>
      <c r="J170" s="231">
        <f>ROUND(I170*H170,2)</f>
        <v>0</v>
      </c>
      <c r="K170" s="229" t="s">
        <v>1</v>
      </c>
      <c r="L170" s="45"/>
      <c r="M170" s="233" t="s">
        <v>1</v>
      </c>
      <c r="N170" s="234" t="s">
        <v>40</v>
      </c>
      <c r="O170" s="92"/>
      <c r="P170" s="235">
        <f>O170*H170</f>
        <v>0</v>
      </c>
      <c r="Q170" s="235">
        <v>1.51471</v>
      </c>
      <c r="R170" s="235">
        <f>Q170*H170</f>
        <v>3.02942</v>
      </c>
      <c r="S170" s="235">
        <v>0</v>
      </c>
      <c r="T170" s="236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7" t="s">
        <v>196</v>
      </c>
      <c r="AT170" s="237" t="s">
        <v>191</v>
      </c>
      <c r="AU170" s="237" t="s">
        <v>84</v>
      </c>
      <c r="AY170" s="18" t="s">
        <v>189</v>
      </c>
      <c r="BE170" s="238">
        <f>IF(N170="základní",J170,0)</f>
        <v>0</v>
      </c>
      <c r="BF170" s="238">
        <f>IF(N170="snížená",J170,0)</f>
        <v>0</v>
      </c>
      <c r="BG170" s="238">
        <f>IF(N170="zákl. přenesená",J170,0)</f>
        <v>0</v>
      </c>
      <c r="BH170" s="238">
        <f>IF(N170="sníž. přenesená",J170,0)</f>
        <v>0</v>
      </c>
      <c r="BI170" s="238">
        <f>IF(N170="nulová",J170,0)</f>
        <v>0</v>
      </c>
      <c r="BJ170" s="18" t="s">
        <v>82</v>
      </c>
      <c r="BK170" s="238">
        <f>ROUND(I170*H170,2)</f>
        <v>0</v>
      </c>
      <c r="BL170" s="18" t="s">
        <v>196</v>
      </c>
      <c r="BM170" s="237" t="s">
        <v>1452</v>
      </c>
    </row>
    <row r="171" s="14" customFormat="1">
      <c r="A171" s="14"/>
      <c r="B171" s="251"/>
      <c r="C171" s="252"/>
      <c r="D171" s="241" t="s">
        <v>198</v>
      </c>
      <c r="E171" s="253" t="s">
        <v>1</v>
      </c>
      <c r="F171" s="254" t="s">
        <v>293</v>
      </c>
      <c r="G171" s="252"/>
      <c r="H171" s="253" t="s">
        <v>1</v>
      </c>
      <c r="I171" s="255"/>
      <c r="J171" s="252"/>
      <c r="K171" s="252"/>
      <c r="L171" s="256"/>
      <c r="M171" s="257"/>
      <c r="N171" s="258"/>
      <c r="O171" s="258"/>
      <c r="P171" s="258"/>
      <c r="Q171" s="258"/>
      <c r="R171" s="258"/>
      <c r="S171" s="258"/>
      <c r="T171" s="259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0" t="s">
        <v>198</v>
      </c>
      <c r="AU171" s="260" t="s">
        <v>84</v>
      </c>
      <c r="AV171" s="14" t="s">
        <v>82</v>
      </c>
      <c r="AW171" s="14" t="s">
        <v>32</v>
      </c>
      <c r="AX171" s="14" t="s">
        <v>75</v>
      </c>
      <c r="AY171" s="260" t="s">
        <v>189</v>
      </c>
    </row>
    <row r="172" s="13" customFormat="1">
      <c r="A172" s="13"/>
      <c r="B172" s="239"/>
      <c r="C172" s="240"/>
      <c r="D172" s="241" t="s">
        <v>198</v>
      </c>
      <c r="E172" s="242" t="s">
        <v>1</v>
      </c>
      <c r="F172" s="243" t="s">
        <v>330</v>
      </c>
      <c r="G172" s="240"/>
      <c r="H172" s="244">
        <v>2</v>
      </c>
      <c r="I172" s="245"/>
      <c r="J172" s="240"/>
      <c r="K172" s="240"/>
      <c r="L172" s="246"/>
      <c r="M172" s="247"/>
      <c r="N172" s="248"/>
      <c r="O172" s="248"/>
      <c r="P172" s="248"/>
      <c r="Q172" s="248"/>
      <c r="R172" s="248"/>
      <c r="S172" s="248"/>
      <c r="T172" s="249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0" t="s">
        <v>198</v>
      </c>
      <c r="AU172" s="250" t="s">
        <v>84</v>
      </c>
      <c r="AV172" s="13" t="s">
        <v>84</v>
      </c>
      <c r="AW172" s="13" t="s">
        <v>32</v>
      </c>
      <c r="AX172" s="13" t="s">
        <v>82</v>
      </c>
      <c r="AY172" s="250" t="s">
        <v>189</v>
      </c>
    </row>
    <row r="173" s="12" customFormat="1" ht="22.8" customHeight="1">
      <c r="A173" s="12"/>
      <c r="B173" s="211"/>
      <c r="C173" s="212"/>
      <c r="D173" s="213" t="s">
        <v>74</v>
      </c>
      <c r="E173" s="225" t="s">
        <v>295</v>
      </c>
      <c r="F173" s="225" t="s">
        <v>296</v>
      </c>
      <c r="G173" s="212"/>
      <c r="H173" s="212"/>
      <c r="I173" s="215"/>
      <c r="J173" s="226">
        <f>BK173</f>
        <v>0</v>
      </c>
      <c r="K173" s="212"/>
      <c r="L173" s="217"/>
      <c r="M173" s="218"/>
      <c r="N173" s="219"/>
      <c r="O173" s="219"/>
      <c r="P173" s="220">
        <f>P174</f>
        <v>0</v>
      </c>
      <c r="Q173" s="219"/>
      <c r="R173" s="220">
        <f>R174</f>
        <v>0</v>
      </c>
      <c r="S173" s="219"/>
      <c r="T173" s="221">
        <f>T174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22" t="s">
        <v>82</v>
      </c>
      <c r="AT173" s="223" t="s">
        <v>74</v>
      </c>
      <c r="AU173" s="223" t="s">
        <v>82</v>
      </c>
      <c r="AY173" s="222" t="s">
        <v>189</v>
      </c>
      <c r="BK173" s="224">
        <f>BK174</f>
        <v>0</v>
      </c>
    </row>
    <row r="174" s="2" customFormat="1" ht="21.75" customHeight="1">
      <c r="A174" s="39"/>
      <c r="B174" s="40"/>
      <c r="C174" s="227" t="s">
        <v>283</v>
      </c>
      <c r="D174" s="227" t="s">
        <v>191</v>
      </c>
      <c r="E174" s="228" t="s">
        <v>297</v>
      </c>
      <c r="F174" s="229" t="s">
        <v>298</v>
      </c>
      <c r="G174" s="230" t="s">
        <v>234</v>
      </c>
      <c r="H174" s="231">
        <v>3</v>
      </c>
      <c r="I174" s="232"/>
      <c r="J174" s="231">
        <f>ROUND(I174*H174,2)</f>
        <v>0</v>
      </c>
      <c r="K174" s="229" t="s">
        <v>195</v>
      </c>
      <c r="L174" s="45"/>
      <c r="M174" s="292" t="s">
        <v>1</v>
      </c>
      <c r="N174" s="293" t="s">
        <v>40</v>
      </c>
      <c r="O174" s="294"/>
      <c r="P174" s="295">
        <f>O174*H174</f>
        <v>0</v>
      </c>
      <c r="Q174" s="295">
        <v>0</v>
      </c>
      <c r="R174" s="295">
        <f>Q174*H174</f>
        <v>0</v>
      </c>
      <c r="S174" s="295">
        <v>0</v>
      </c>
      <c r="T174" s="296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7" t="s">
        <v>196</v>
      </c>
      <c r="AT174" s="237" t="s">
        <v>191</v>
      </c>
      <c r="AU174" s="237" t="s">
        <v>84</v>
      </c>
      <c r="AY174" s="18" t="s">
        <v>189</v>
      </c>
      <c r="BE174" s="238">
        <f>IF(N174="základní",J174,0)</f>
        <v>0</v>
      </c>
      <c r="BF174" s="238">
        <f>IF(N174="snížená",J174,0)</f>
        <v>0</v>
      </c>
      <c r="BG174" s="238">
        <f>IF(N174="zákl. přenesená",J174,0)</f>
        <v>0</v>
      </c>
      <c r="BH174" s="238">
        <f>IF(N174="sníž. přenesená",J174,0)</f>
        <v>0</v>
      </c>
      <c r="BI174" s="238">
        <f>IF(N174="nulová",J174,0)</f>
        <v>0</v>
      </c>
      <c r="BJ174" s="18" t="s">
        <v>82</v>
      </c>
      <c r="BK174" s="238">
        <f>ROUND(I174*H174,2)</f>
        <v>0</v>
      </c>
      <c r="BL174" s="18" t="s">
        <v>196</v>
      </c>
      <c r="BM174" s="237" t="s">
        <v>1453</v>
      </c>
    </row>
    <row r="175" s="2" customFormat="1" ht="6.96" customHeight="1">
      <c r="A175" s="39"/>
      <c r="B175" s="67"/>
      <c r="C175" s="68"/>
      <c r="D175" s="68"/>
      <c r="E175" s="68"/>
      <c r="F175" s="68"/>
      <c r="G175" s="68"/>
      <c r="H175" s="68"/>
      <c r="I175" s="68"/>
      <c r="J175" s="68"/>
      <c r="K175" s="68"/>
      <c r="L175" s="45"/>
      <c r="M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</row>
  </sheetData>
  <sheetProtection sheet="1" autoFilter="0" formatColumns="0" formatRows="0" objects="1" scenarios="1" spinCount="100000" saltValue="Il7BDNpw0QJ54af7CdK+btMeTu3iJSFaCZNc5aZnchqYqn1v1QO05Wl5FJiGq8wOTRgw7ZweEmo8lzOePwLX9g==" hashValue="CdQhYJcAdfVT1l1eZA3r5THncuKwqKDFpdTg0dXBNPiAkjOxM+ycsah6gxkIhpOoACGepJnDT0VvhJx78do4TA==" algorithmName="SHA-512" password="CC35"/>
  <autoFilter ref="C120:K174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158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84</v>
      </c>
    </row>
    <row r="4" s="1" customFormat="1" ht="24.96" customHeight="1">
      <c r="B4" s="21"/>
      <c r="D4" s="149" t="s">
        <v>159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NAPOJENÍ ROKYCANSKA NA DÁLNICI D5, I. ETAPA</v>
      </c>
      <c r="F7" s="151"/>
      <c r="G7" s="151"/>
      <c r="H7" s="151"/>
      <c r="L7" s="21"/>
    </row>
    <row r="8" s="2" customFormat="1" ht="12" customHeight="1">
      <c r="A8" s="39"/>
      <c r="B8" s="45"/>
      <c r="C8" s="39"/>
      <c r="D8" s="151" t="s">
        <v>160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3" t="s">
        <v>1454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1" t="s">
        <v>18</v>
      </c>
      <c r="E11" s="39"/>
      <c r="F11" s="142" t="s">
        <v>1</v>
      </c>
      <c r="G11" s="39"/>
      <c r="H11" s="39"/>
      <c r="I11" s="151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1" t="s">
        <v>20</v>
      </c>
      <c r="E12" s="39"/>
      <c r="F12" s="142" t="s">
        <v>21</v>
      </c>
      <c r="G12" s="39"/>
      <c r="H12" s="39"/>
      <c r="I12" s="151" t="s">
        <v>22</v>
      </c>
      <c r="J12" s="154" t="str">
        <f>'Rekapitulace stavby'!AN8</f>
        <v>26. 4. 2022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24</v>
      </c>
      <c r="E14" s="39"/>
      <c r="F14" s="39"/>
      <c r="G14" s="39"/>
      <c r="H14" s="39"/>
      <c r="I14" s="151" t="s">
        <v>25</v>
      </c>
      <c r="J14" s="142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">
        <v>26</v>
      </c>
      <c r="F15" s="39"/>
      <c r="G15" s="39"/>
      <c r="H15" s="39"/>
      <c r="I15" s="151" t="s">
        <v>27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1" t="s">
        <v>28</v>
      </c>
      <c r="E17" s="39"/>
      <c r="F17" s="39"/>
      <c r="G17" s="39"/>
      <c r="H17" s="39"/>
      <c r="I17" s="15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1" t="s">
        <v>30</v>
      </c>
      <c r="E20" s="39"/>
      <c r="F20" s="39"/>
      <c r="G20" s="39"/>
      <c r="H20" s="39"/>
      <c r="I20" s="151" t="s">
        <v>25</v>
      </c>
      <c r="J20" s="142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">
        <v>31</v>
      </c>
      <c r="F21" s="39"/>
      <c r="G21" s="39"/>
      <c r="H21" s="39"/>
      <c r="I21" s="151" t="s">
        <v>27</v>
      </c>
      <c r="J21" s="142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1" t="s">
        <v>33</v>
      </c>
      <c r="E23" s="39"/>
      <c r="F23" s="39"/>
      <c r="G23" s="39"/>
      <c r="H23" s="39"/>
      <c r="I23" s="151" t="s">
        <v>25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">
        <v>26</v>
      </c>
      <c r="F24" s="39"/>
      <c r="G24" s="39"/>
      <c r="H24" s="39"/>
      <c r="I24" s="151" t="s">
        <v>27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1" t="s">
        <v>34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5"/>
      <c r="B27" s="156"/>
      <c r="C27" s="155"/>
      <c r="D27" s="155"/>
      <c r="E27" s="157" t="s">
        <v>1</v>
      </c>
      <c r="F27" s="157"/>
      <c r="G27" s="157"/>
      <c r="H27" s="157"/>
      <c r="I27" s="155"/>
      <c r="J27" s="155"/>
      <c r="K27" s="155"/>
      <c r="L27" s="158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9"/>
      <c r="E29" s="159"/>
      <c r="F29" s="159"/>
      <c r="G29" s="159"/>
      <c r="H29" s="159"/>
      <c r="I29" s="159"/>
      <c r="J29" s="159"/>
      <c r="K29" s="15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0" t="s">
        <v>35</v>
      </c>
      <c r="E30" s="39"/>
      <c r="F30" s="39"/>
      <c r="G30" s="39"/>
      <c r="H30" s="39"/>
      <c r="I30" s="39"/>
      <c r="J30" s="161">
        <f>ROUND(J121,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2" t="s">
        <v>37</v>
      </c>
      <c r="G32" s="39"/>
      <c r="H32" s="39"/>
      <c r="I32" s="162" t="s">
        <v>36</v>
      </c>
      <c r="J32" s="162" t="s">
        <v>38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3" t="s">
        <v>39</v>
      </c>
      <c r="E33" s="151" t="s">
        <v>40</v>
      </c>
      <c r="F33" s="164">
        <f>ROUND((SUM(BE121:BE205)),  2)</f>
        <v>0</v>
      </c>
      <c r="G33" s="39"/>
      <c r="H33" s="39"/>
      <c r="I33" s="165">
        <v>0.20999999999999999</v>
      </c>
      <c r="J33" s="164">
        <f>ROUND(((SUM(BE121:BE205))*I33),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1" t="s">
        <v>41</v>
      </c>
      <c r="F34" s="164">
        <f>ROUND((SUM(BF121:BF205)),  2)</f>
        <v>0</v>
      </c>
      <c r="G34" s="39"/>
      <c r="H34" s="39"/>
      <c r="I34" s="165">
        <v>0.14999999999999999</v>
      </c>
      <c r="J34" s="164">
        <f>ROUND(((SUM(BF121:BF205))*I34),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1" t="s">
        <v>42</v>
      </c>
      <c r="F35" s="164">
        <f>ROUND((SUM(BG121:BG205)),  2)</f>
        <v>0</v>
      </c>
      <c r="G35" s="39"/>
      <c r="H35" s="39"/>
      <c r="I35" s="165">
        <v>0.20999999999999999</v>
      </c>
      <c r="J35" s="164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1" t="s">
        <v>43</v>
      </c>
      <c r="F36" s="164">
        <f>ROUND((SUM(BH121:BH205)),  2)</f>
        <v>0</v>
      </c>
      <c r="G36" s="39"/>
      <c r="H36" s="39"/>
      <c r="I36" s="165">
        <v>0.14999999999999999</v>
      </c>
      <c r="J36" s="164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44</v>
      </c>
      <c r="F37" s="164">
        <f>ROUND((SUM(BI121:BI205)),  2)</f>
        <v>0</v>
      </c>
      <c r="G37" s="39"/>
      <c r="H37" s="39"/>
      <c r="I37" s="165">
        <v>0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6"/>
      <c r="D39" s="167" t="s">
        <v>45</v>
      </c>
      <c r="E39" s="168"/>
      <c r="F39" s="168"/>
      <c r="G39" s="169" t="s">
        <v>46</v>
      </c>
      <c r="H39" s="170" t="s">
        <v>47</v>
      </c>
      <c r="I39" s="168"/>
      <c r="J39" s="171">
        <f>SUM(J30:J37)</f>
        <v>0</v>
      </c>
      <c r="K39" s="172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48</v>
      </c>
      <c r="E50" s="174"/>
      <c r="F50" s="174"/>
      <c r="G50" s="173" t="s">
        <v>49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50</v>
      </c>
      <c r="E61" s="176"/>
      <c r="F61" s="177" t="s">
        <v>51</v>
      </c>
      <c r="G61" s="175" t="s">
        <v>50</v>
      </c>
      <c r="H61" s="176"/>
      <c r="I61" s="176"/>
      <c r="J61" s="178" t="s">
        <v>51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52</v>
      </c>
      <c r="E65" s="179"/>
      <c r="F65" s="179"/>
      <c r="G65" s="173" t="s">
        <v>53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50</v>
      </c>
      <c r="E76" s="176"/>
      <c r="F76" s="177" t="s">
        <v>51</v>
      </c>
      <c r="G76" s="175" t="s">
        <v>50</v>
      </c>
      <c r="H76" s="176"/>
      <c r="I76" s="176"/>
      <c r="J76" s="178" t="s">
        <v>51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164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NAPOJENÍ ROKYCANSKA NA DÁLNICI D5, I. ETAPA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160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 xml:space="preserve">07 - SO 307  Prodloužení kanalizace v km 0,328-0,600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Rokycansko</v>
      </c>
      <c r="G89" s="41"/>
      <c r="H89" s="41"/>
      <c r="I89" s="33" t="s">
        <v>22</v>
      </c>
      <c r="J89" s="80" t="str">
        <f>IF(J12="","",J12)</f>
        <v>26. 4. 2022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 xml:space="preserve"> </v>
      </c>
      <c r="G91" s="41"/>
      <c r="H91" s="41"/>
      <c r="I91" s="33" t="s">
        <v>30</v>
      </c>
      <c r="J91" s="37" t="str">
        <f>E21</f>
        <v>Ing. J. Egermaier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5" t="s">
        <v>165</v>
      </c>
      <c r="D94" s="186"/>
      <c r="E94" s="186"/>
      <c r="F94" s="186"/>
      <c r="G94" s="186"/>
      <c r="H94" s="186"/>
      <c r="I94" s="186"/>
      <c r="J94" s="187" t="s">
        <v>166</v>
      </c>
      <c r="K94" s="186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8" t="s">
        <v>167</v>
      </c>
      <c r="D96" s="41"/>
      <c r="E96" s="41"/>
      <c r="F96" s="41"/>
      <c r="G96" s="41"/>
      <c r="H96" s="41"/>
      <c r="I96" s="41"/>
      <c r="J96" s="111">
        <f>J121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168</v>
      </c>
    </row>
    <row r="97" s="9" customFormat="1" ht="24.96" customHeight="1">
      <c r="A97" s="9"/>
      <c r="B97" s="189"/>
      <c r="C97" s="190"/>
      <c r="D97" s="191" t="s">
        <v>169</v>
      </c>
      <c r="E97" s="192"/>
      <c r="F97" s="192"/>
      <c r="G97" s="192"/>
      <c r="H97" s="192"/>
      <c r="I97" s="192"/>
      <c r="J97" s="193">
        <f>J122</f>
        <v>0</v>
      </c>
      <c r="K97" s="190"/>
      <c r="L97" s="19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5"/>
      <c r="C98" s="134"/>
      <c r="D98" s="196" t="s">
        <v>170</v>
      </c>
      <c r="E98" s="197"/>
      <c r="F98" s="197"/>
      <c r="G98" s="197"/>
      <c r="H98" s="197"/>
      <c r="I98" s="197"/>
      <c r="J98" s="198">
        <f>J123</f>
        <v>0</v>
      </c>
      <c r="K98" s="134"/>
      <c r="L98" s="19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5"/>
      <c r="C99" s="134"/>
      <c r="D99" s="196" t="s">
        <v>171</v>
      </c>
      <c r="E99" s="197"/>
      <c r="F99" s="197"/>
      <c r="G99" s="197"/>
      <c r="H99" s="197"/>
      <c r="I99" s="197"/>
      <c r="J99" s="198">
        <f>J173</f>
        <v>0</v>
      </c>
      <c r="K99" s="134"/>
      <c r="L99" s="19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5"/>
      <c r="C100" s="134"/>
      <c r="D100" s="196" t="s">
        <v>172</v>
      </c>
      <c r="E100" s="197"/>
      <c r="F100" s="197"/>
      <c r="G100" s="197"/>
      <c r="H100" s="197"/>
      <c r="I100" s="197"/>
      <c r="J100" s="198">
        <f>J182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4"/>
      <c r="D101" s="196" t="s">
        <v>173</v>
      </c>
      <c r="E101" s="197"/>
      <c r="F101" s="197"/>
      <c r="G101" s="197"/>
      <c r="H101" s="197"/>
      <c r="I101" s="197"/>
      <c r="J101" s="198">
        <f>J204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174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4" t="str">
        <f>E7</f>
        <v>NAPOJENÍ ROKYCANSKA NA DÁLNICI D5, I. ETAPA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160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77" t="str">
        <f>E9</f>
        <v xml:space="preserve">07 - SO 307  Prodloužení kanalizace v km 0,328-0,600</v>
      </c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20</v>
      </c>
      <c r="D115" s="41"/>
      <c r="E115" s="41"/>
      <c r="F115" s="28" t="str">
        <f>F12</f>
        <v>Rokycansko</v>
      </c>
      <c r="G115" s="41"/>
      <c r="H115" s="41"/>
      <c r="I115" s="33" t="s">
        <v>22</v>
      </c>
      <c r="J115" s="80" t="str">
        <f>IF(J12="","",J12)</f>
        <v>26. 4. 2022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5.15" customHeight="1">
      <c r="A117" s="39"/>
      <c r="B117" s="40"/>
      <c r="C117" s="33" t="s">
        <v>24</v>
      </c>
      <c r="D117" s="41"/>
      <c r="E117" s="41"/>
      <c r="F117" s="28" t="str">
        <f>E15</f>
        <v xml:space="preserve"> </v>
      </c>
      <c r="G117" s="41"/>
      <c r="H117" s="41"/>
      <c r="I117" s="33" t="s">
        <v>30</v>
      </c>
      <c r="J117" s="37" t="str">
        <f>E21</f>
        <v>Ing. J. Egermaier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28</v>
      </c>
      <c r="D118" s="41"/>
      <c r="E118" s="41"/>
      <c r="F118" s="28" t="str">
        <f>IF(E18="","",E18)</f>
        <v>Vyplň údaj</v>
      </c>
      <c r="G118" s="41"/>
      <c r="H118" s="41"/>
      <c r="I118" s="33" t="s">
        <v>33</v>
      </c>
      <c r="J118" s="37" t="str">
        <f>E24</f>
        <v xml:space="preserve"> 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0.32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11" customFormat="1" ht="29.28" customHeight="1">
      <c r="A120" s="200"/>
      <c r="B120" s="201"/>
      <c r="C120" s="202" t="s">
        <v>175</v>
      </c>
      <c r="D120" s="203" t="s">
        <v>60</v>
      </c>
      <c r="E120" s="203" t="s">
        <v>56</v>
      </c>
      <c r="F120" s="203" t="s">
        <v>57</v>
      </c>
      <c r="G120" s="203" t="s">
        <v>176</v>
      </c>
      <c r="H120" s="203" t="s">
        <v>177</v>
      </c>
      <c r="I120" s="203" t="s">
        <v>178</v>
      </c>
      <c r="J120" s="203" t="s">
        <v>166</v>
      </c>
      <c r="K120" s="204" t="s">
        <v>179</v>
      </c>
      <c r="L120" s="205"/>
      <c r="M120" s="101" t="s">
        <v>1</v>
      </c>
      <c r="N120" s="102" t="s">
        <v>39</v>
      </c>
      <c r="O120" s="102" t="s">
        <v>180</v>
      </c>
      <c r="P120" s="102" t="s">
        <v>181</v>
      </c>
      <c r="Q120" s="102" t="s">
        <v>182</v>
      </c>
      <c r="R120" s="102" t="s">
        <v>183</v>
      </c>
      <c r="S120" s="102" t="s">
        <v>184</v>
      </c>
      <c r="T120" s="103" t="s">
        <v>185</v>
      </c>
      <c r="U120" s="200"/>
      <c r="V120" s="200"/>
      <c r="W120" s="200"/>
      <c r="X120" s="200"/>
      <c r="Y120" s="200"/>
      <c r="Z120" s="200"/>
      <c r="AA120" s="200"/>
      <c r="AB120" s="200"/>
      <c r="AC120" s="200"/>
      <c r="AD120" s="200"/>
      <c r="AE120" s="200"/>
    </row>
    <row r="121" s="2" customFormat="1" ht="22.8" customHeight="1">
      <c r="A121" s="39"/>
      <c r="B121" s="40"/>
      <c r="C121" s="108" t="s">
        <v>186</v>
      </c>
      <c r="D121" s="41"/>
      <c r="E121" s="41"/>
      <c r="F121" s="41"/>
      <c r="G121" s="41"/>
      <c r="H121" s="41"/>
      <c r="I121" s="41"/>
      <c r="J121" s="206">
        <f>BK121</f>
        <v>0</v>
      </c>
      <c r="K121" s="41"/>
      <c r="L121" s="45"/>
      <c r="M121" s="104"/>
      <c r="N121" s="207"/>
      <c r="O121" s="105"/>
      <c r="P121" s="208">
        <f>P122</f>
        <v>0</v>
      </c>
      <c r="Q121" s="105"/>
      <c r="R121" s="208">
        <f>R122</f>
        <v>49.173466000000005</v>
      </c>
      <c r="S121" s="105"/>
      <c r="T121" s="209">
        <f>T122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74</v>
      </c>
      <c r="AU121" s="18" t="s">
        <v>168</v>
      </c>
      <c r="BK121" s="210">
        <f>BK122</f>
        <v>0</v>
      </c>
    </row>
    <row r="122" s="12" customFormat="1" ht="25.92" customHeight="1">
      <c r="A122" s="12"/>
      <c r="B122" s="211"/>
      <c r="C122" s="212"/>
      <c r="D122" s="213" t="s">
        <v>74</v>
      </c>
      <c r="E122" s="214" t="s">
        <v>187</v>
      </c>
      <c r="F122" s="214" t="s">
        <v>188</v>
      </c>
      <c r="G122" s="212"/>
      <c r="H122" s="212"/>
      <c r="I122" s="215"/>
      <c r="J122" s="216">
        <f>BK122</f>
        <v>0</v>
      </c>
      <c r="K122" s="212"/>
      <c r="L122" s="217"/>
      <c r="M122" s="218"/>
      <c r="N122" s="219"/>
      <c r="O122" s="219"/>
      <c r="P122" s="220">
        <f>P123+P173+P182+P204</f>
        <v>0</v>
      </c>
      <c r="Q122" s="219"/>
      <c r="R122" s="220">
        <f>R123+R173+R182+R204</f>
        <v>49.173466000000005</v>
      </c>
      <c r="S122" s="219"/>
      <c r="T122" s="221">
        <f>T123+T173+T182+T204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2" t="s">
        <v>82</v>
      </c>
      <c r="AT122" s="223" t="s">
        <v>74</v>
      </c>
      <c r="AU122" s="223" t="s">
        <v>75</v>
      </c>
      <c r="AY122" s="222" t="s">
        <v>189</v>
      </c>
      <c r="BK122" s="224">
        <f>BK123+BK173+BK182+BK204</f>
        <v>0</v>
      </c>
    </row>
    <row r="123" s="12" customFormat="1" ht="22.8" customHeight="1">
      <c r="A123" s="12"/>
      <c r="B123" s="211"/>
      <c r="C123" s="212"/>
      <c r="D123" s="213" t="s">
        <v>74</v>
      </c>
      <c r="E123" s="225" t="s">
        <v>82</v>
      </c>
      <c r="F123" s="225" t="s">
        <v>190</v>
      </c>
      <c r="G123" s="212"/>
      <c r="H123" s="212"/>
      <c r="I123" s="215"/>
      <c r="J123" s="226">
        <f>BK123</f>
        <v>0</v>
      </c>
      <c r="K123" s="212"/>
      <c r="L123" s="217"/>
      <c r="M123" s="218"/>
      <c r="N123" s="219"/>
      <c r="O123" s="219"/>
      <c r="P123" s="220">
        <f>SUM(P124:P172)</f>
        <v>0</v>
      </c>
      <c r="Q123" s="219"/>
      <c r="R123" s="220">
        <f>SUM(R124:R172)</f>
        <v>0.95751600000000014</v>
      </c>
      <c r="S123" s="219"/>
      <c r="T123" s="221">
        <f>SUM(T124:T172)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2" t="s">
        <v>82</v>
      </c>
      <c r="AT123" s="223" t="s">
        <v>74</v>
      </c>
      <c r="AU123" s="223" t="s">
        <v>82</v>
      </c>
      <c r="AY123" s="222" t="s">
        <v>189</v>
      </c>
      <c r="BK123" s="224">
        <f>SUM(BK124:BK172)</f>
        <v>0</v>
      </c>
    </row>
    <row r="124" s="2" customFormat="1" ht="24.15" customHeight="1">
      <c r="A124" s="39"/>
      <c r="B124" s="40"/>
      <c r="C124" s="227" t="s">
        <v>82</v>
      </c>
      <c r="D124" s="227" t="s">
        <v>191</v>
      </c>
      <c r="E124" s="228" t="s">
        <v>192</v>
      </c>
      <c r="F124" s="229" t="s">
        <v>193</v>
      </c>
      <c r="G124" s="230" t="s">
        <v>194</v>
      </c>
      <c r="H124" s="231">
        <v>240</v>
      </c>
      <c r="I124" s="232"/>
      <c r="J124" s="231">
        <f>ROUND(I124*H124,2)</f>
        <v>0</v>
      </c>
      <c r="K124" s="229" t="s">
        <v>195</v>
      </c>
      <c r="L124" s="45"/>
      <c r="M124" s="233" t="s">
        <v>1</v>
      </c>
      <c r="N124" s="234" t="s">
        <v>40</v>
      </c>
      <c r="O124" s="92"/>
      <c r="P124" s="235">
        <f>O124*H124</f>
        <v>0</v>
      </c>
      <c r="Q124" s="235">
        <v>0</v>
      </c>
      <c r="R124" s="235">
        <f>Q124*H124</f>
        <v>0</v>
      </c>
      <c r="S124" s="235">
        <v>0</v>
      </c>
      <c r="T124" s="236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37" t="s">
        <v>196</v>
      </c>
      <c r="AT124" s="237" t="s">
        <v>191</v>
      </c>
      <c r="AU124" s="237" t="s">
        <v>84</v>
      </c>
      <c r="AY124" s="18" t="s">
        <v>189</v>
      </c>
      <c r="BE124" s="238">
        <f>IF(N124="základní",J124,0)</f>
        <v>0</v>
      </c>
      <c r="BF124" s="238">
        <f>IF(N124="snížená",J124,0)</f>
        <v>0</v>
      </c>
      <c r="BG124" s="238">
        <f>IF(N124="zákl. přenesená",J124,0)</f>
        <v>0</v>
      </c>
      <c r="BH124" s="238">
        <f>IF(N124="sníž. přenesená",J124,0)</f>
        <v>0</v>
      </c>
      <c r="BI124" s="238">
        <f>IF(N124="nulová",J124,0)</f>
        <v>0</v>
      </c>
      <c r="BJ124" s="18" t="s">
        <v>82</v>
      </c>
      <c r="BK124" s="238">
        <f>ROUND(I124*H124,2)</f>
        <v>0</v>
      </c>
      <c r="BL124" s="18" t="s">
        <v>196</v>
      </c>
      <c r="BM124" s="237" t="s">
        <v>1455</v>
      </c>
    </row>
    <row r="125" s="13" customFormat="1">
      <c r="A125" s="13"/>
      <c r="B125" s="239"/>
      <c r="C125" s="240"/>
      <c r="D125" s="241" t="s">
        <v>198</v>
      </c>
      <c r="E125" s="242" t="s">
        <v>1</v>
      </c>
      <c r="F125" s="243" t="s">
        <v>1456</v>
      </c>
      <c r="G125" s="240"/>
      <c r="H125" s="244">
        <v>240</v>
      </c>
      <c r="I125" s="245"/>
      <c r="J125" s="240"/>
      <c r="K125" s="240"/>
      <c r="L125" s="246"/>
      <c r="M125" s="247"/>
      <c r="N125" s="248"/>
      <c r="O125" s="248"/>
      <c r="P125" s="248"/>
      <c r="Q125" s="248"/>
      <c r="R125" s="248"/>
      <c r="S125" s="248"/>
      <c r="T125" s="249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50" t="s">
        <v>198</v>
      </c>
      <c r="AU125" s="250" t="s">
        <v>84</v>
      </c>
      <c r="AV125" s="13" t="s">
        <v>84</v>
      </c>
      <c r="AW125" s="13" t="s">
        <v>32</v>
      </c>
      <c r="AX125" s="13" t="s">
        <v>82</v>
      </c>
      <c r="AY125" s="250" t="s">
        <v>189</v>
      </c>
    </row>
    <row r="126" s="2" customFormat="1" ht="24.15" customHeight="1">
      <c r="A126" s="39"/>
      <c r="B126" s="40"/>
      <c r="C126" s="227" t="s">
        <v>84</v>
      </c>
      <c r="D126" s="227" t="s">
        <v>191</v>
      </c>
      <c r="E126" s="228" t="s">
        <v>967</v>
      </c>
      <c r="F126" s="229" t="s">
        <v>968</v>
      </c>
      <c r="G126" s="230" t="s">
        <v>969</v>
      </c>
      <c r="H126" s="231">
        <v>60</v>
      </c>
      <c r="I126" s="232"/>
      <c r="J126" s="231">
        <f>ROUND(I126*H126,2)</f>
        <v>0</v>
      </c>
      <c r="K126" s="229" t="s">
        <v>195</v>
      </c>
      <c r="L126" s="45"/>
      <c r="M126" s="233" t="s">
        <v>1</v>
      </c>
      <c r="N126" s="234" t="s">
        <v>40</v>
      </c>
      <c r="O126" s="92"/>
      <c r="P126" s="235">
        <f>O126*H126</f>
        <v>0</v>
      </c>
      <c r="Q126" s="235">
        <v>0</v>
      </c>
      <c r="R126" s="235">
        <f>Q126*H126</f>
        <v>0</v>
      </c>
      <c r="S126" s="235">
        <v>0</v>
      </c>
      <c r="T126" s="236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7" t="s">
        <v>196</v>
      </c>
      <c r="AT126" s="237" t="s">
        <v>191</v>
      </c>
      <c r="AU126" s="237" t="s">
        <v>84</v>
      </c>
      <c r="AY126" s="18" t="s">
        <v>189</v>
      </c>
      <c r="BE126" s="238">
        <f>IF(N126="základní",J126,0)</f>
        <v>0</v>
      </c>
      <c r="BF126" s="238">
        <f>IF(N126="snížená",J126,0)</f>
        <v>0</v>
      </c>
      <c r="BG126" s="238">
        <f>IF(N126="zákl. přenesená",J126,0)</f>
        <v>0</v>
      </c>
      <c r="BH126" s="238">
        <f>IF(N126="sníž. přenesená",J126,0)</f>
        <v>0</v>
      </c>
      <c r="BI126" s="238">
        <f>IF(N126="nulová",J126,0)</f>
        <v>0</v>
      </c>
      <c r="BJ126" s="18" t="s">
        <v>82</v>
      </c>
      <c r="BK126" s="238">
        <f>ROUND(I126*H126,2)</f>
        <v>0</v>
      </c>
      <c r="BL126" s="18" t="s">
        <v>196</v>
      </c>
      <c r="BM126" s="237" t="s">
        <v>1457</v>
      </c>
    </row>
    <row r="127" s="13" customFormat="1">
      <c r="A127" s="13"/>
      <c r="B127" s="239"/>
      <c r="C127" s="240"/>
      <c r="D127" s="241" t="s">
        <v>198</v>
      </c>
      <c r="E127" s="242" t="s">
        <v>1</v>
      </c>
      <c r="F127" s="243" t="s">
        <v>971</v>
      </c>
      <c r="G127" s="240"/>
      <c r="H127" s="244">
        <v>60</v>
      </c>
      <c r="I127" s="245"/>
      <c r="J127" s="240"/>
      <c r="K127" s="240"/>
      <c r="L127" s="246"/>
      <c r="M127" s="247"/>
      <c r="N127" s="248"/>
      <c r="O127" s="248"/>
      <c r="P127" s="248"/>
      <c r="Q127" s="248"/>
      <c r="R127" s="248"/>
      <c r="S127" s="248"/>
      <c r="T127" s="249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50" t="s">
        <v>198</v>
      </c>
      <c r="AU127" s="250" t="s">
        <v>84</v>
      </c>
      <c r="AV127" s="13" t="s">
        <v>84</v>
      </c>
      <c r="AW127" s="13" t="s">
        <v>32</v>
      </c>
      <c r="AX127" s="13" t="s">
        <v>82</v>
      </c>
      <c r="AY127" s="250" t="s">
        <v>189</v>
      </c>
    </row>
    <row r="128" s="2" customFormat="1" ht="33" customHeight="1">
      <c r="A128" s="39"/>
      <c r="B128" s="40"/>
      <c r="C128" s="227" t="s">
        <v>212</v>
      </c>
      <c r="D128" s="227" t="s">
        <v>191</v>
      </c>
      <c r="E128" s="228" t="s">
        <v>1458</v>
      </c>
      <c r="F128" s="229" t="s">
        <v>1459</v>
      </c>
      <c r="G128" s="230" t="s">
        <v>202</v>
      </c>
      <c r="H128" s="231">
        <v>771.70000000000005</v>
      </c>
      <c r="I128" s="232"/>
      <c r="J128" s="231">
        <f>ROUND(I128*H128,2)</f>
        <v>0</v>
      </c>
      <c r="K128" s="229" t="s">
        <v>195</v>
      </c>
      <c r="L128" s="45"/>
      <c r="M128" s="233" t="s">
        <v>1</v>
      </c>
      <c r="N128" s="234" t="s">
        <v>40</v>
      </c>
      <c r="O128" s="92"/>
      <c r="P128" s="235">
        <f>O128*H128</f>
        <v>0</v>
      </c>
      <c r="Q128" s="235">
        <v>0</v>
      </c>
      <c r="R128" s="235">
        <f>Q128*H128</f>
        <v>0</v>
      </c>
      <c r="S128" s="235">
        <v>0</v>
      </c>
      <c r="T128" s="236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7" t="s">
        <v>196</v>
      </c>
      <c r="AT128" s="237" t="s">
        <v>191</v>
      </c>
      <c r="AU128" s="237" t="s">
        <v>84</v>
      </c>
      <c r="AY128" s="18" t="s">
        <v>189</v>
      </c>
      <c r="BE128" s="238">
        <f>IF(N128="základní",J128,0)</f>
        <v>0</v>
      </c>
      <c r="BF128" s="238">
        <f>IF(N128="snížená",J128,0)</f>
        <v>0</v>
      </c>
      <c r="BG128" s="238">
        <f>IF(N128="zákl. přenesená",J128,0)</f>
        <v>0</v>
      </c>
      <c r="BH128" s="238">
        <f>IF(N128="sníž. přenesená",J128,0)</f>
        <v>0</v>
      </c>
      <c r="BI128" s="238">
        <f>IF(N128="nulová",J128,0)</f>
        <v>0</v>
      </c>
      <c r="BJ128" s="18" t="s">
        <v>82</v>
      </c>
      <c r="BK128" s="238">
        <f>ROUND(I128*H128,2)</f>
        <v>0</v>
      </c>
      <c r="BL128" s="18" t="s">
        <v>196</v>
      </c>
      <c r="BM128" s="237" t="s">
        <v>1460</v>
      </c>
    </row>
    <row r="129" s="14" customFormat="1">
      <c r="A129" s="14"/>
      <c r="B129" s="251"/>
      <c r="C129" s="252"/>
      <c r="D129" s="241" t="s">
        <v>198</v>
      </c>
      <c r="E129" s="253" t="s">
        <v>1</v>
      </c>
      <c r="F129" s="254" t="s">
        <v>1461</v>
      </c>
      <c r="G129" s="252"/>
      <c r="H129" s="253" t="s">
        <v>1</v>
      </c>
      <c r="I129" s="255"/>
      <c r="J129" s="252"/>
      <c r="K129" s="252"/>
      <c r="L129" s="256"/>
      <c r="M129" s="257"/>
      <c r="N129" s="258"/>
      <c r="O129" s="258"/>
      <c r="P129" s="258"/>
      <c r="Q129" s="258"/>
      <c r="R129" s="258"/>
      <c r="S129" s="258"/>
      <c r="T129" s="259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60" t="s">
        <v>198</v>
      </c>
      <c r="AU129" s="260" t="s">
        <v>84</v>
      </c>
      <c r="AV129" s="14" t="s">
        <v>82</v>
      </c>
      <c r="AW129" s="14" t="s">
        <v>32</v>
      </c>
      <c r="AX129" s="14" t="s">
        <v>75</v>
      </c>
      <c r="AY129" s="260" t="s">
        <v>189</v>
      </c>
    </row>
    <row r="130" s="14" customFormat="1">
      <c r="A130" s="14"/>
      <c r="B130" s="251"/>
      <c r="C130" s="252"/>
      <c r="D130" s="241" t="s">
        <v>198</v>
      </c>
      <c r="E130" s="253" t="s">
        <v>1</v>
      </c>
      <c r="F130" s="254" t="s">
        <v>205</v>
      </c>
      <c r="G130" s="252"/>
      <c r="H130" s="253" t="s">
        <v>1</v>
      </c>
      <c r="I130" s="255"/>
      <c r="J130" s="252"/>
      <c r="K130" s="252"/>
      <c r="L130" s="256"/>
      <c r="M130" s="257"/>
      <c r="N130" s="258"/>
      <c r="O130" s="258"/>
      <c r="P130" s="258"/>
      <c r="Q130" s="258"/>
      <c r="R130" s="258"/>
      <c r="S130" s="258"/>
      <c r="T130" s="259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0" t="s">
        <v>198</v>
      </c>
      <c r="AU130" s="260" t="s">
        <v>84</v>
      </c>
      <c r="AV130" s="14" t="s">
        <v>82</v>
      </c>
      <c r="AW130" s="14" t="s">
        <v>32</v>
      </c>
      <c r="AX130" s="14" t="s">
        <v>75</v>
      </c>
      <c r="AY130" s="260" t="s">
        <v>189</v>
      </c>
    </row>
    <row r="131" s="13" customFormat="1">
      <c r="A131" s="13"/>
      <c r="B131" s="239"/>
      <c r="C131" s="240"/>
      <c r="D131" s="241" t="s">
        <v>198</v>
      </c>
      <c r="E131" s="242" t="s">
        <v>1</v>
      </c>
      <c r="F131" s="243" t="s">
        <v>1462</v>
      </c>
      <c r="G131" s="240"/>
      <c r="H131" s="244">
        <v>749.20000000000005</v>
      </c>
      <c r="I131" s="245"/>
      <c r="J131" s="240"/>
      <c r="K131" s="240"/>
      <c r="L131" s="246"/>
      <c r="M131" s="247"/>
      <c r="N131" s="248"/>
      <c r="O131" s="248"/>
      <c r="P131" s="248"/>
      <c r="Q131" s="248"/>
      <c r="R131" s="248"/>
      <c r="S131" s="248"/>
      <c r="T131" s="249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0" t="s">
        <v>198</v>
      </c>
      <c r="AU131" s="250" t="s">
        <v>84</v>
      </c>
      <c r="AV131" s="13" t="s">
        <v>84</v>
      </c>
      <c r="AW131" s="13" t="s">
        <v>32</v>
      </c>
      <c r="AX131" s="13" t="s">
        <v>75</v>
      </c>
      <c r="AY131" s="250" t="s">
        <v>189</v>
      </c>
    </row>
    <row r="132" s="14" customFormat="1">
      <c r="A132" s="14"/>
      <c r="B132" s="251"/>
      <c r="C132" s="252"/>
      <c r="D132" s="241" t="s">
        <v>198</v>
      </c>
      <c r="E132" s="253" t="s">
        <v>1</v>
      </c>
      <c r="F132" s="254" t="s">
        <v>1463</v>
      </c>
      <c r="G132" s="252"/>
      <c r="H132" s="253" t="s">
        <v>1</v>
      </c>
      <c r="I132" s="255"/>
      <c r="J132" s="252"/>
      <c r="K132" s="252"/>
      <c r="L132" s="256"/>
      <c r="M132" s="257"/>
      <c r="N132" s="258"/>
      <c r="O132" s="258"/>
      <c r="P132" s="258"/>
      <c r="Q132" s="258"/>
      <c r="R132" s="258"/>
      <c r="S132" s="258"/>
      <c r="T132" s="259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60" t="s">
        <v>198</v>
      </c>
      <c r="AU132" s="260" t="s">
        <v>84</v>
      </c>
      <c r="AV132" s="14" t="s">
        <v>82</v>
      </c>
      <c r="AW132" s="14" t="s">
        <v>32</v>
      </c>
      <c r="AX132" s="14" t="s">
        <v>75</v>
      </c>
      <c r="AY132" s="260" t="s">
        <v>189</v>
      </c>
    </row>
    <row r="133" s="13" customFormat="1">
      <c r="A133" s="13"/>
      <c r="B133" s="239"/>
      <c r="C133" s="240"/>
      <c r="D133" s="241" t="s">
        <v>198</v>
      </c>
      <c r="E133" s="242" t="s">
        <v>1</v>
      </c>
      <c r="F133" s="243" t="s">
        <v>1464</v>
      </c>
      <c r="G133" s="240"/>
      <c r="H133" s="244">
        <v>22.5</v>
      </c>
      <c r="I133" s="245"/>
      <c r="J133" s="240"/>
      <c r="K133" s="240"/>
      <c r="L133" s="246"/>
      <c r="M133" s="247"/>
      <c r="N133" s="248"/>
      <c r="O133" s="248"/>
      <c r="P133" s="248"/>
      <c r="Q133" s="248"/>
      <c r="R133" s="248"/>
      <c r="S133" s="248"/>
      <c r="T133" s="249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0" t="s">
        <v>198</v>
      </c>
      <c r="AU133" s="250" t="s">
        <v>84</v>
      </c>
      <c r="AV133" s="13" t="s">
        <v>84</v>
      </c>
      <c r="AW133" s="13" t="s">
        <v>32</v>
      </c>
      <c r="AX133" s="13" t="s">
        <v>75</v>
      </c>
      <c r="AY133" s="250" t="s">
        <v>189</v>
      </c>
    </row>
    <row r="134" s="15" customFormat="1">
      <c r="A134" s="15"/>
      <c r="B134" s="261"/>
      <c r="C134" s="262"/>
      <c r="D134" s="241" t="s">
        <v>198</v>
      </c>
      <c r="E134" s="263" t="s">
        <v>1</v>
      </c>
      <c r="F134" s="264" t="s">
        <v>211</v>
      </c>
      <c r="G134" s="262"/>
      <c r="H134" s="265">
        <v>771.70000000000005</v>
      </c>
      <c r="I134" s="266"/>
      <c r="J134" s="262"/>
      <c r="K134" s="262"/>
      <c r="L134" s="267"/>
      <c r="M134" s="268"/>
      <c r="N134" s="269"/>
      <c r="O134" s="269"/>
      <c r="P134" s="269"/>
      <c r="Q134" s="269"/>
      <c r="R134" s="269"/>
      <c r="S134" s="269"/>
      <c r="T134" s="270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71" t="s">
        <v>198</v>
      </c>
      <c r="AU134" s="271" t="s">
        <v>84</v>
      </c>
      <c r="AV134" s="15" t="s">
        <v>196</v>
      </c>
      <c r="AW134" s="15" t="s">
        <v>32</v>
      </c>
      <c r="AX134" s="15" t="s">
        <v>82</v>
      </c>
      <c r="AY134" s="271" t="s">
        <v>189</v>
      </c>
    </row>
    <row r="135" s="2" customFormat="1" ht="21.75" customHeight="1">
      <c r="A135" s="39"/>
      <c r="B135" s="40"/>
      <c r="C135" s="227" t="s">
        <v>196</v>
      </c>
      <c r="D135" s="227" t="s">
        <v>191</v>
      </c>
      <c r="E135" s="228" t="s">
        <v>1465</v>
      </c>
      <c r="F135" s="229" t="s">
        <v>1466</v>
      </c>
      <c r="G135" s="230" t="s">
        <v>266</v>
      </c>
      <c r="H135" s="231">
        <v>1139.9000000000001</v>
      </c>
      <c r="I135" s="232"/>
      <c r="J135" s="231">
        <f>ROUND(I135*H135,2)</f>
        <v>0</v>
      </c>
      <c r="K135" s="229" t="s">
        <v>195</v>
      </c>
      <c r="L135" s="45"/>
      <c r="M135" s="233" t="s">
        <v>1</v>
      </c>
      <c r="N135" s="234" t="s">
        <v>40</v>
      </c>
      <c r="O135" s="92"/>
      <c r="P135" s="235">
        <f>O135*H135</f>
        <v>0</v>
      </c>
      <c r="Q135" s="235">
        <v>0.00084000000000000003</v>
      </c>
      <c r="R135" s="235">
        <f>Q135*H135</f>
        <v>0.95751600000000014</v>
      </c>
      <c r="S135" s="235">
        <v>0</v>
      </c>
      <c r="T135" s="236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7" t="s">
        <v>196</v>
      </c>
      <c r="AT135" s="237" t="s">
        <v>191</v>
      </c>
      <c r="AU135" s="237" t="s">
        <v>84</v>
      </c>
      <c r="AY135" s="18" t="s">
        <v>189</v>
      </c>
      <c r="BE135" s="238">
        <f>IF(N135="základní",J135,0)</f>
        <v>0</v>
      </c>
      <c r="BF135" s="238">
        <f>IF(N135="snížená",J135,0)</f>
        <v>0</v>
      </c>
      <c r="BG135" s="238">
        <f>IF(N135="zákl. přenesená",J135,0)</f>
        <v>0</v>
      </c>
      <c r="BH135" s="238">
        <f>IF(N135="sníž. přenesená",J135,0)</f>
        <v>0</v>
      </c>
      <c r="BI135" s="238">
        <f>IF(N135="nulová",J135,0)</f>
        <v>0</v>
      </c>
      <c r="BJ135" s="18" t="s">
        <v>82</v>
      </c>
      <c r="BK135" s="238">
        <f>ROUND(I135*H135,2)</f>
        <v>0</v>
      </c>
      <c r="BL135" s="18" t="s">
        <v>196</v>
      </c>
      <c r="BM135" s="237" t="s">
        <v>1467</v>
      </c>
    </row>
    <row r="136" s="13" customFormat="1">
      <c r="A136" s="13"/>
      <c r="B136" s="239"/>
      <c r="C136" s="240"/>
      <c r="D136" s="241" t="s">
        <v>198</v>
      </c>
      <c r="E136" s="242" t="s">
        <v>1</v>
      </c>
      <c r="F136" s="243" t="s">
        <v>1468</v>
      </c>
      <c r="G136" s="240"/>
      <c r="H136" s="244">
        <v>1139.9000000000001</v>
      </c>
      <c r="I136" s="245"/>
      <c r="J136" s="240"/>
      <c r="K136" s="240"/>
      <c r="L136" s="246"/>
      <c r="M136" s="247"/>
      <c r="N136" s="248"/>
      <c r="O136" s="248"/>
      <c r="P136" s="248"/>
      <c r="Q136" s="248"/>
      <c r="R136" s="248"/>
      <c r="S136" s="248"/>
      <c r="T136" s="249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0" t="s">
        <v>198</v>
      </c>
      <c r="AU136" s="250" t="s">
        <v>84</v>
      </c>
      <c r="AV136" s="13" t="s">
        <v>84</v>
      </c>
      <c r="AW136" s="13" t="s">
        <v>32</v>
      </c>
      <c r="AX136" s="13" t="s">
        <v>82</v>
      </c>
      <c r="AY136" s="250" t="s">
        <v>189</v>
      </c>
    </row>
    <row r="137" s="2" customFormat="1" ht="24.15" customHeight="1">
      <c r="A137" s="39"/>
      <c r="B137" s="40"/>
      <c r="C137" s="227" t="s">
        <v>230</v>
      </c>
      <c r="D137" s="227" t="s">
        <v>191</v>
      </c>
      <c r="E137" s="228" t="s">
        <v>1469</v>
      </c>
      <c r="F137" s="229" t="s">
        <v>1470</v>
      </c>
      <c r="G137" s="230" t="s">
        <v>266</v>
      </c>
      <c r="H137" s="231">
        <v>1139.9000000000001</v>
      </c>
      <c r="I137" s="232"/>
      <c r="J137" s="231">
        <f>ROUND(I137*H137,2)</f>
        <v>0</v>
      </c>
      <c r="K137" s="229" t="s">
        <v>195</v>
      </c>
      <c r="L137" s="45"/>
      <c r="M137" s="233" t="s">
        <v>1</v>
      </c>
      <c r="N137" s="234" t="s">
        <v>40</v>
      </c>
      <c r="O137" s="92"/>
      <c r="P137" s="235">
        <f>O137*H137</f>
        <v>0</v>
      </c>
      <c r="Q137" s="235">
        <v>0</v>
      </c>
      <c r="R137" s="235">
        <f>Q137*H137</f>
        <v>0</v>
      </c>
      <c r="S137" s="235">
        <v>0</v>
      </c>
      <c r="T137" s="236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7" t="s">
        <v>196</v>
      </c>
      <c r="AT137" s="237" t="s">
        <v>191</v>
      </c>
      <c r="AU137" s="237" t="s">
        <v>84</v>
      </c>
      <c r="AY137" s="18" t="s">
        <v>189</v>
      </c>
      <c r="BE137" s="238">
        <f>IF(N137="základní",J137,0)</f>
        <v>0</v>
      </c>
      <c r="BF137" s="238">
        <f>IF(N137="snížená",J137,0)</f>
        <v>0</v>
      </c>
      <c r="BG137" s="238">
        <f>IF(N137="zákl. přenesená",J137,0)</f>
        <v>0</v>
      </c>
      <c r="BH137" s="238">
        <f>IF(N137="sníž. přenesená",J137,0)</f>
        <v>0</v>
      </c>
      <c r="BI137" s="238">
        <f>IF(N137="nulová",J137,0)</f>
        <v>0</v>
      </c>
      <c r="BJ137" s="18" t="s">
        <v>82</v>
      </c>
      <c r="BK137" s="238">
        <f>ROUND(I137*H137,2)</f>
        <v>0</v>
      </c>
      <c r="BL137" s="18" t="s">
        <v>196</v>
      </c>
      <c r="BM137" s="237" t="s">
        <v>1471</v>
      </c>
    </row>
    <row r="138" s="13" customFormat="1">
      <c r="A138" s="13"/>
      <c r="B138" s="239"/>
      <c r="C138" s="240"/>
      <c r="D138" s="241" t="s">
        <v>198</v>
      </c>
      <c r="E138" s="242" t="s">
        <v>1</v>
      </c>
      <c r="F138" s="243" t="s">
        <v>1472</v>
      </c>
      <c r="G138" s="240"/>
      <c r="H138" s="244">
        <v>1139.9000000000001</v>
      </c>
      <c r="I138" s="245"/>
      <c r="J138" s="240"/>
      <c r="K138" s="240"/>
      <c r="L138" s="246"/>
      <c r="M138" s="247"/>
      <c r="N138" s="248"/>
      <c r="O138" s="248"/>
      <c r="P138" s="248"/>
      <c r="Q138" s="248"/>
      <c r="R138" s="248"/>
      <c r="S138" s="248"/>
      <c r="T138" s="249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0" t="s">
        <v>198</v>
      </c>
      <c r="AU138" s="250" t="s">
        <v>84</v>
      </c>
      <c r="AV138" s="13" t="s">
        <v>84</v>
      </c>
      <c r="AW138" s="13" t="s">
        <v>32</v>
      </c>
      <c r="AX138" s="13" t="s">
        <v>82</v>
      </c>
      <c r="AY138" s="250" t="s">
        <v>189</v>
      </c>
    </row>
    <row r="139" s="2" customFormat="1" ht="24.15" customHeight="1">
      <c r="A139" s="39"/>
      <c r="B139" s="40"/>
      <c r="C139" s="227" t="s">
        <v>245</v>
      </c>
      <c r="D139" s="227" t="s">
        <v>191</v>
      </c>
      <c r="E139" s="228" t="s">
        <v>309</v>
      </c>
      <c r="F139" s="229" t="s">
        <v>310</v>
      </c>
      <c r="G139" s="230" t="s">
        <v>202</v>
      </c>
      <c r="H139" s="231">
        <v>502.60000000000002</v>
      </c>
      <c r="I139" s="232"/>
      <c r="J139" s="231">
        <f>ROUND(I139*H139,2)</f>
        <v>0</v>
      </c>
      <c r="K139" s="229" t="s">
        <v>195</v>
      </c>
      <c r="L139" s="45"/>
      <c r="M139" s="233" t="s">
        <v>1</v>
      </c>
      <c r="N139" s="234" t="s">
        <v>40</v>
      </c>
      <c r="O139" s="92"/>
      <c r="P139" s="235">
        <f>O139*H139</f>
        <v>0</v>
      </c>
      <c r="Q139" s="235">
        <v>0</v>
      </c>
      <c r="R139" s="235">
        <f>Q139*H139</f>
        <v>0</v>
      </c>
      <c r="S139" s="235">
        <v>0</v>
      </c>
      <c r="T139" s="236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7" t="s">
        <v>196</v>
      </c>
      <c r="AT139" s="237" t="s">
        <v>191</v>
      </c>
      <c r="AU139" s="237" t="s">
        <v>84</v>
      </c>
      <c r="AY139" s="18" t="s">
        <v>189</v>
      </c>
      <c r="BE139" s="238">
        <f>IF(N139="základní",J139,0)</f>
        <v>0</v>
      </c>
      <c r="BF139" s="238">
        <f>IF(N139="snížená",J139,0)</f>
        <v>0</v>
      </c>
      <c r="BG139" s="238">
        <f>IF(N139="zákl. přenesená",J139,0)</f>
        <v>0</v>
      </c>
      <c r="BH139" s="238">
        <f>IF(N139="sníž. přenesená",J139,0)</f>
        <v>0</v>
      </c>
      <c r="BI139" s="238">
        <f>IF(N139="nulová",J139,0)</f>
        <v>0</v>
      </c>
      <c r="BJ139" s="18" t="s">
        <v>82</v>
      </c>
      <c r="BK139" s="238">
        <f>ROUND(I139*H139,2)</f>
        <v>0</v>
      </c>
      <c r="BL139" s="18" t="s">
        <v>196</v>
      </c>
      <c r="BM139" s="237" t="s">
        <v>1473</v>
      </c>
    </row>
    <row r="140" s="13" customFormat="1">
      <c r="A140" s="13"/>
      <c r="B140" s="239"/>
      <c r="C140" s="240"/>
      <c r="D140" s="241" t="s">
        <v>198</v>
      </c>
      <c r="E140" s="242" t="s">
        <v>1</v>
      </c>
      <c r="F140" s="243" t="s">
        <v>1474</v>
      </c>
      <c r="G140" s="240"/>
      <c r="H140" s="244">
        <v>771.70000000000005</v>
      </c>
      <c r="I140" s="245"/>
      <c r="J140" s="240"/>
      <c r="K140" s="240"/>
      <c r="L140" s="246"/>
      <c r="M140" s="247"/>
      <c r="N140" s="248"/>
      <c r="O140" s="248"/>
      <c r="P140" s="248"/>
      <c r="Q140" s="248"/>
      <c r="R140" s="248"/>
      <c r="S140" s="248"/>
      <c r="T140" s="249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0" t="s">
        <v>198</v>
      </c>
      <c r="AU140" s="250" t="s">
        <v>84</v>
      </c>
      <c r="AV140" s="13" t="s">
        <v>84</v>
      </c>
      <c r="AW140" s="13" t="s">
        <v>32</v>
      </c>
      <c r="AX140" s="13" t="s">
        <v>75</v>
      </c>
      <c r="AY140" s="250" t="s">
        <v>189</v>
      </c>
    </row>
    <row r="141" s="14" customFormat="1">
      <c r="A141" s="14"/>
      <c r="B141" s="251"/>
      <c r="C141" s="252"/>
      <c r="D141" s="241" t="s">
        <v>198</v>
      </c>
      <c r="E141" s="253" t="s">
        <v>1</v>
      </c>
      <c r="F141" s="254" t="s">
        <v>1428</v>
      </c>
      <c r="G141" s="252"/>
      <c r="H141" s="253" t="s">
        <v>1</v>
      </c>
      <c r="I141" s="255"/>
      <c r="J141" s="252"/>
      <c r="K141" s="252"/>
      <c r="L141" s="256"/>
      <c r="M141" s="257"/>
      <c r="N141" s="258"/>
      <c r="O141" s="258"/>
      <c r="P141" s="258"/>
      <c r="Q141" s="258"/>
      <c r="R141" s="258"/>
      <c r="S141" s="258"/>
      <c r="T141" s="259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0" t="s">
        <v>198</v>
      </c>
      <c r="AU141" s="260" t="s">
        <v>84</v>
      </c>
      <c r="AV141" s="14" t="s">
        <v>82</v>
      </c>
      <c r="AW141" s="14" t="s">
        <v>32</v>
      </c>
      <c r="AX141" s="14" t="s">
        <v>75</v>
      </c>
      <c r="AY141" s="260" t="s">
        <v>189</v>
      </c>
    </row>
    <row r="142" s="13" customFormat="1">
      <c r="A142" s="13"/>
      <c r="B142" s="239"/>
      <c r="C142" s="240"/>
      <c r="D142" s="241" t="s">
        <v>198</v>
      </c>
      <c r="E142" s="242" t="s">
        <v>1</v>
      </c>
      <c r="F142" s="243" t="s">
        <v>1475</v>
      </c>
      <c r="G142" s="240"/>
      <c r="H142" s="244">
        <v>-35.200000000000003</v>
      </c>
      <c r="I142" s="245"/>
      <c r="J142" s="240"/>
      <c r="K142" s="240"/>
      <c r="L142" s="246"/>
      <c r="M142" s="247"/>
      <c r="N142" s="248"/>
      <c r="O142" s="248"/>
      <c r="P142" s="248"/>
      <c r="Q142" s="248"/>
      <c r="R142" s="248"/>
      <c r="S142" s="248"/>
      <c r="T142" s="249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0" t="s">
        <v>198</v>
      </c>
      <c r="AU142" s="250" t="s">
        <v>84</v>
      </c>
      <c r="AV142" s="13" t="s">
        <v>84</v>
      </c>
      <c r="AW142" s="13" t="s">
        <v>32</v>
      </c>
      <c r="AX142" s="13" t="s">
        <v>75</v>
      </c>
      <c r="AY142" s="250" t="s">
        <v>189</v>
      </c>
    </row>
    <row r="143" s="14" customFormat="1">
      <c r="A143" s="14"/>
      <c r="B143" s="251"/>
      <c r="C143" s="252"/>
      <c r="D143" s="241" t="s">
        <v>198</v>
      </c>
      <c r="E143" s="253" t="s">
        <v>1</v>
      </c>
      <c r="F143" s="254" t="s">
        <v>1430</v>
      </c>
      <c r="G143" s="252"/>
      <c r="H143" s="253" t="s">
        <v>1</v>
      </c>
      <c r="I143" s="255"/>
      <c r="J143" s="252"/>
      <c r="K143" s="252"/>
      <c r="L143" s="256"/>
      <c r="M143" s="257"/>
      <c r="N143" s="258"/>
      <c r="O143" s="258"/>
      <c r="P143" s="258"/>
      <c r="Q143" s="258"/>
      <c r="R143" s="258"/>
      <c r="S143" s="258"/>
      <c r="T143" s="259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0" t="s">
        <v>198</v>
      </c>
      <c r="AU143" s="260" t="s">
        <v>84</v>
      </c>
      <c r="AV143" s="14" t="s">
        <v>82</v>
      </c>
      <c r="AW143" s="14" t="s">
        <v>32</v>
      </c>
      <c r="AX143" s="14" t="s">
        <v>75</v>
      </c>
      <c r="AY143" s="260" t="s">
        <v>189</v>
      </c>
    </row>
    <row r="144" s="13" customFormat="1">
      <c r="A144" s="13"/>
      <c r="B144" s="239"/>
      <c r="C144" s="240"/>
      <c r="D144" s="241" t="s">
        <v>198</v>
      </c>
      <c r="E144" s="242" t="s">
        <v>1</v>
      </c>
      <c r="F144" s="243" t="s">
        <v>1476</v>
      </c>
      <c r="G144" s="240"/>
      <c r="H144" s="244">
        <v>-211.40000000000001</v>
      </c>
      <c r="I144" s="245"/>
      <c r="J144" s="240"/>
      <c r="K144" s="240"/>
      <c r="L144" s="246"/>
      <c r="M144" s="247"/>
      <c r="N144" s="248"/>
      <c r="O144" s="248"/>
      <c r="P144" s="248"/>
      <c r="Q144" s="248"/>
      <c r="R144" s="248"/>
      <c r="S144" s="248"/>
      <c r="T144" s="249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0" t="s">
        <v>198</v>
      </c>
      <c r="AU144" s="250" t="s">
        <v>84</v>
      </c>
      <c r="AV144" s="13" t="s">
        <v>84</v>
      </c>
      <c r="AW144" s="13" t="s">
        <v>32</v>
      </c>
      <c r="AX144" s="13" t="s">
        <v>75</v>
      </c>
      <c r="AY144" s="250" t="s">
        <v>189</v>
      </c>
    </row>
    <row r="145" s="14" customFormat="1">
      <c r="A145" s="14"/>
      <c r="B145" s="251"/>
      <c r="C145" s="252"/>
      <c r="D145" s="241" t="s">
        <v>198</v>
      </c>
      <c r="E145" s="253" t="s">
        <v>1</v>
      </c>
      <c r="F145" s="254" t="s">
        <v>988</v>
      </c>
      <c r="G145" s="252"/>
      <c r="H145" s="253" t="s">
        <v>1</v>
      </c>
      <c r="I145" s="255"/>
      <c r="J145" s="252"/>
      <c r="K145" s="252"/>
      <c r="L145" s="256"/>
      <c r="M145" s="257"/>
      <c r="N145" s="258"/>
      <c r="O145" s="258"/>
      <c r="P145" s="258"/>
      <c r="Q145" s="258"/>
      <c r="R145" s="258"/>
      <c r="S145" s="258"/>
      <c r="T145" s="259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0" t="s">
        <v>198</v>
      </c>
      <c r="AU145" s="260" t="s">
        <v>84</v>
      </c>
      <c r="AV145" s="14" t="s">
        <v>82</v>
      </c>
      <c r="AW145" s="14" t="s">
        <v>32</v>
      </c>
      <c r="AX145" s="14" t="s">
        <v>75</v>
      </c>
      <c r="AY145" s="260" t="s">
        <v>189</v>
      </c>
    </row>
    <row r="146" s="13" customFormat="1">
      <c r="A146" s="13"/>
      <c r="B146" s="239"/>
      <c r="C146" s="240"/>
      <c r="D146" s="241" t="s">
        <v>198</v>
      </c>
      <c r="E146" s="242" t="s">
        <v>1</v>
      </c>
      <c r="F146" s="243" t="s">
        <v>1477</v>
      </c>
      <c r="G146" s="240"/>
      <c r="H146" s="244">
        <v>-22.5</v>
      </c>
      <c r="I146" s="245"/>
      <c r="J146" s="240"/>
      <c r="K146" s="240"/>
      <c r="L146" s="246"/>
      <c r="M146" s="247"/>
      <c r="N146" s="248"/>
      <c r="O146" s="248"/>
      <c r="P146" s="248"/>
      <c r="Q146" s="248"/>
      <c r="R146" s="248"/>
      <c r="S146" s="248"/>
      <c r="T146" s="249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0" t="s">
        <v>198</v>
      </c>
      <c r="AU146" s="250" t="s">
        <v>84</v>
      </c>
      <c r="AV146" s="13" t="s">
        <v>84</v>
      </c>
      <c r="AW146" s="13" t="s">
        <v>32</v>
      </c>
      <c r="AX146" s="13" t="s">
        <v>75</v>
      </c>
      <c r="AY146" s="250" t="s">
        <v>189</v>
      </c>
    </row>
    <row r="147" s="16" customFormat="1">
      <c r="A147" s="16"/>
      <c r="B147" s="272"/>
      <c r="C147" s="273"/>
      <c r="D147" s="241" t="s">
        <v>198</v>
      </c>
      <c r="E147" s="274" t="s">
        <v>1</v>
      </c>
      <c r="F147" s="275" t="s">
        <v>223</v>
      </c>
      <c r="G147" s="273"/>
      <c r="H147" s="276">
        <v>502.60000000000002</v>
      </c>
      <c r="I147" s="277"/>
      <c r="J147" s="273"/>
      <c r="K147" s="273"/>
      <c r="L147" s="278"/>
      <c r="M147" s="279"/>
      <c r="N147" s="280"/>
      <c r="O147" s="280"/>
      <c r="P147" s="280"/>
      <c r="Q147" s="280"/>
      <c r="R147" s="280"/>
      <c r="S147" s="280"/>
      <c r="T147" s="281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T147" s="282" t="s">
        <v>198</v>
      </c>
      <c r="AU147" s="282" t="s">
        <v>84</v>
      </c>
      <c r="AV147" s="16" t="s">
        <v>212</v>
      </c>
      <c r="AW147" s="16" t="s">
        <v>32</v>
      </c>
      <c r="AX147" s="16" t="s">
        <v>75</v>
      </c>
      <c r="AY147" s="282" t="s">
        <v>189</v>
      </c>
    </row>
    <row r="148" s="14" customFormat="1">
      <c r="A148" s="14"/>
      <c r="B148" s="251"/>
      <c r="C148" s="252"/>
      <c r="D148" s="241" t="s">
        <v>198</v>
      </c>
      <c r="E148" s="253" t="s">
        <v>1</v>
      </c>
      <c r="F148" s="254" t="s">
        <v>1478</v>
      </c>
      <c r="G148" s="252"/>
      <c r="H148" s="253" t="s">
        <v>1</v>
      </c>
      <c r="I148" s="255"/>
      <c r="J148" s="252"/>
      <c r="K148" s="252"/>
      <c r="L148" s="256"/>
      <c r="M148" s="257"/>
      <c r="N148" s="258"/>
      <c r="O148" s="258"/>
      <c r="P148" s="258"/>
      <c r="Q148" s="258"/>
      <c r="R148" s="258"/>
      <c r="S148" s="258"/>
      <c r="T148" s="259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0" t="s">
        <v>198</v>
      </c>
      <c r="AU148" s="260" t="s">
        <v>84</v>
      </c>
      <c r="AV148" s="14" t="s">
        <v>82</v>
      </c>
      <c r="AW148" s="14" t="s">
        <v>32</v>
      </c>
      <c r="AX148" s="14" t="s">
        <v>75</v>
      </c>
      <c r="AY148" s="260" t="s">
        <v>189</v>
      </c>
    </row>
    <row r="149" s="15" customFormat="1">
      <c r="A149" s="15"/>
      <c r="B149" s="261"/>
      <c r="C149" s="262"/>
      <c r="D149" s="241" t="s">
        <v>198</v>
      </c>
      <c r="E149" s="263" t="s">
        <v>1</v>
      </c>
      <c r="F149" s="264" t="s">
        <v>211</v>
      </c>
      <c r="G149" s="262"/>
      <c r="H149" s="265">
        <v>502.60000000000002</v>
      </c>
      <c r="I149" s="266"/>
      <c r="J149" s="262"/>
      <c r="K149" s="262"/>
      <c r="L149" s="267"/>
      <c r="M149" s="268"/>
      <c r="N149" s="269"/>
      <c r="O149" s="269"/>
      <c r="P149" s="269"/>
      <c r="Q149" s="269"/>
      <c r="R149" s="269"/>
      <c r="S149" s="269"/>
      <c r="T149" s="270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71" t="s">
        <v>198</v>
      </c>
      <c r="AU149" s="271" t="s">
        <v>84</v>
      </c>
      <c r="AV149" s="15" t="s">
        <v>196</v>
      </c>
      <c r="AW149" s="15" t="s">
        <v>32</v>
      </c>
      <c r="AX149" s="15" t="s">
        <v>82</v>
      </c>
      <c r="AY149" s="271" t="s">
        <v>189</v>
      </c>
    </row>
    <row r="150" s="2" customFormat="1" ht="16.5" customHeight="1">
      <c r="A150" s="39"/>
      <c r="B150" s="40"/>
      <c r="C150" s="227" t="s">
        <v>235</v>
      </c>
      <c r="D150" s="227" t="s">
        <v>191</v>
      </c>
      <c r="E150" s="228" t="s">
        <v>225</v>
      </c>
      <c r="F150" s="229" t="s">
        <v>226</v>
      </c>
      <c r="G150" s="230" t="s">
        <v>202</v>
      </c>
      <c r="H150" s="231">
        <v>193.80000000000001</v>
      </c>
      <c r="I150" s="232"/>
      <c r="J150" s="231">
        <f>ROUND(I150*H150,2)</f>
        <v>0</v>
      </c>
      <c r="K150" s="229" t="s">
        <v>195</v>
      </c>
      <c r="L150" s="45"/>
      <c r="M150" s="233" t="s">
        <v>1</v>
      </c>
      <c r="N150" s="234" t="s">
        <v>40</v>
      </c>
      <c r="O150" s="92"/>
      <c r="P150" s="235">
        <f>O150*H150</f>
        <v>0</v>
      </c>
      <c r="Q150" s="235">
        <v>0</v>
      </c>
      <c r="R150" s="235">
        <f>Q150*H150</f>
        <v>0</v>
      </c>
      <c r="S150" s="235">
        <v>0</v>
      </c>
      <c r="T150" s="236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7" t="s">
        <v>196</v>
      </c>
      <c r="AT150" s="237" t="s">
        <v>191</v>
      </c>
      <c r="AU150" s="237" t="s">
        <v>84</v>
      </c>
      <c r="AY150" s="18" t="s">
        <v>189</v>
      </c>
      <c r="BE150" s="238">
        <f>IF(N150="základní",J150,0)</f>
        <v>0</v>
      </c>
      <c r="BF150" s="238">
        <f>IF(N150="snížená",J150,0)</f>
        <v>0</v>
      </c>
      <c r="BG150" s="238">
        <f>IF(N150="zákl. přenesená",J150,0)</f>
        <v>0</v>
      </c>
      <c r="BH150" s="238">
        <f>IF(N150="sníž. přenesená",J150,0)</f>
        <v>0</v>
      </c>
      <c r="BI150" s="238">
        <f>IF(N150="nulová",J150,0)</f>
        <v>0</v>
      </c>
      <c r="BJ150" s="18" t="s">
        <v>82</v>
      </c>
      <c r="BK150" s="238">
        <f>ROUND(I150*H150,2)</f>
        <v>0</v>
      </c>
      <c r="BL150" s="18" t="s">
        <v>196</v>
      </c>
      <c r="BM150" s="237" t="s">
        <v>1479</v>
      </c>
    </row>
    <row r="151" s="14" customFormat="1">
      <c r="A151" s="14"/>
      <c r="B151" s="251"/>
      <c r="C151" s="252"/>
      <c r="D151" s="241" t="s">
        <v>198</v>
      </c>
      <c r="E151" s="253" t="s">
        <v>1</v>
      </c>
      <c r="F151" s="254" t="s">
        <v>583</v>
      </c>
      <c r="G151" s="252"/>
      <c r="H151" s="253" t="s">
        <v>1</v>
      </c>
      <c r="I151" s="255"/>
      <c r="J151" s="252"/>
      <c r="K151" s="252"/>
      <c r="L151" s="256"/>
      <c r="M151" s="257"/>
      <c r="N151" s="258"/>
      <c r="O151" s="258"/>
      <c r="P151" s="258"/>
      <c r="Q151" s="258"/>
      <c r="R151" s="258"/>
      <c r="S151" s="258"/>
      <c r="T151" s="259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0" t="s">
        <v>198</v>
      </c>
      <c r="AU151" s="260" t="s">
        <v>84</v>
      </c>
      <c r="AV151" s="14" t="s">
        <v>82</v>
      </c>
      <c r="AW151" s="14" t="s">
        <v>32</v>
      </c>
      <c r="AX151" s="14" t="s">
        <v>75</v>
      </c>
      <c r="AY151" s="260" t="s">
        <v>189</v>
      </c>
    </row>
    <row r="152" s="13" customFormat="1">
      <c r="A152" s="13"/>
      <c r="B152" s="239"/>
      <c r="C152" s="240"/>
      <c r="D152" s="241" t="s">
        <v>198</v>
      </c>
      <c r="E152" s="242" t="s">
        <v>1</v>
      </c>
      <c r="F152" s="243" t="s">
        <v>1480</v>
      </c>
      <c r="G152" s="240"/>
      <c r="H152" s="244">
        <v>211.40000000000001</v>
      </c>
      <c r="I152" s="245"/>
      <c r="J152" s="240"/>
      <c r="K152" s="240"/>
      <c r="L152" s="246"/>
      <c r="M152" s="247"/>
      <c r="N152" s="248"/>
      <c r="O152" s="248"/>
      <c r="P152" s="248"/>
      <c r="Q152" s="248"/>
      <c r="R152" s="248"/>
      <c r="S152" s="248"/>
      <c r="T152" s="249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0" t="s">
        <v>198</v>
      </c>
      <c r="AU152" s="250" t="s">
        <v>84</v>
      </c>
      <c r="AV152" s="13" t="s">
        <v>84</v>
      </c>
      <c r="AW152" s="13" t="s">
        <v>32</v>
      </c>
      <c r="AX152" s="13" t="s">
        <v>75</v>
      </c>
      <c r="AY152" s="250" t="s">
        <v>189</v>
      </c>
    </row>
    <row r="153" s="14" customFormat="1">
      <c r="A153" s="14"/>
      <c r="B153" s="251"/>
      <c r="C153" s="252"/>
      <c r="D153" s="241" t="s">
        <v>198</v>
      </c>
      <c r="E153" s="253" t="s">
        <v>1</v>
      </c>
      <c r="F153" s="254" t="s">
        <v>1481</v>
      </c>
      <c r="G153" s="252"/>
      <c r="H153" s="253" t="s">
        <v>1</v>
      </c>
      <c r="I153" s="255"/>
      <c r="J153" s="252"/>
      <c r="K153" s="252"/>
      <c r="L153" s="256"/>
      <c r="M153" s="257"/>
      <c r="N153" s="258"/>
      <c r="O153" s="258"/>
      <c r="P153" s="258"/>
      <c r="Q153" s="258"/>
      <c r="R153" s="258"/>
      <c r="S153" s="258"/>
      <c r="T153" s="259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0" t="s">
        <v>198</v>
      </c>
      <c r="AU153" s="260" t="s">
        <v>84</v>
      </c>
      <c r="AV153" s="14" t="s">
        <v>82</v>
      </c>
      <c r="AW153" s="14" t="s">
        <v>32</v>
      </c>
      <c r="AX153" s="14" t="s">
        <v>75</v>
      </c>
      <c r="AY153" s="260" t="s">
        <v>189</v>
      </c>
    </row>
    <row r="154" s="13" customFormat="1">
      <c r="A154" s="13"/>
      <c r="B154" s="239"/>
      <c r="C154" s="240"/>
      <c r="D154" s="241" t="s">
        <v>198</v>
      </c>
      <c r="E154" s="242" t="s">
        <v>1</v>
      </c>
      <c r="F154" s="243" t="s">
        <v>1482</v>
      </c>
      <c r="G154" s="240"/>
      <c r="H154" s="244">
        <v>-17.600000000000001</v>
      </c>
      <c r="I154" s="245"/>
      <c r="J154" s="240"/>
      <c r="K154" s="240"/>
      <c r="L154" s="246"/>
      <c r="M154" s="247"/>
      <c r="N154" s="248"/>
      <c r="O154" s="248"/>
      <c r="P154" s="248"/>
      <c r="Q154" s="248"/>
      <c r="R154" s="248"/>
      <c r="S154" s="248"/>
      <c r="T154" s="249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0" t="s">
        <v>198</v>
      </c>
      <c r="AU154" s="250" t="s">
        <v>84</v>
      </c>
      <c r="AV154" s="13" t="s">
        <v>84</v>
      </c>
      <c r="AW154" s="13" t="s">
        <v>32</v>
      </c>
      <c r="AX154" s="13" t="s">
        <v>75</v>
      </c>
      <c r="AY154" s="250" t="s">
        <v>189</v>
      </c>
    </row>
    <row r="155" s="15" customFormat="1">
      <c r="A155" s="15"/>
      <c r="B155" s="261"/>
      <c r="C155" s="262"/>
      <c r="D155" s="241" t="s">
        <v>198</v>
      </c>
      <c r="E155" s="263" t="s">
        <v>1</v>
      </c>
      <c r="F155" s="264" t="s">
        <v>211</v>
      </c>
      <c r="G155" s="262"/>
      <c r="H155" s="265">
        <v>193.80000000000001</v>
      </c>
      <c r="I155" s="266"/>
      <c r="J155" s="262"/>
      <c r="K155" s="262"/>
      <c r="L155" s="267"/>
      <c r="M155" s="268"/>
      <c r="N155" s="269"/>
      <c r="O155" s="269"/>
      <c r="P155" s="269"/>
      <c r="Q155" s="269"/>
      <c r="R155" s="269"/>
      <c r="S155" s="269"/>
      <c r="T155" s="270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71" t="s">
        <v>198</v>
      </c>
      <c r="AU155" s="271" t="s">
        <v>84</v>
      </c>
      <c r="AV155" s="15" t="s">
        <v>196</v>
      </c>
      <c r="AW155" s="15" t="s">
        <v>32</v>
      </c>
      <c r="AX155" s="15" t="s">
        <v>82</v>
      </c>
      <c r="AY155" s="271" t="s">
        <v>189</v>
      </c>
    </row>
    <row r="156" s="2" customFormat="1" ht="16.5" customHeight="1">
      <c r="A156" s="39"/>
      <c r="B156" s="40"/>
      <c r="C156" s="283" t="s">
        <v>257</v>
      </c>
      <c r="D156" s="283" t="s">
        <v>231</v>
      </c>
      <c r="E156" s="284" t="s">
        <v>996</v>
      </c>
      <c r="F156" s="285" t="s">
        <v>997</v>
      </c>
      <c r="G156" s="286" t="s">
        <v>234</v>
      </c>
      <c r="H156" s="287">
        <v>368.19999999999999</v>
      </c>
      <c r="I156" s="288"/>
      <c r="J156" s="287">
        <f>ROUND(I156*H156,2)</f>
        <v>0</v>
      </c>
      <c r="K156" s="285" t="s">
        <v>195</v>
      </c>
      <c r="L156" s="289"/>
      <c r="M156" s="290" t="s">
        <v>1</v>
      </c>
      <c r="N156" s="291" t="s">
        <v>40</v>
      </c>
      <c r="O156" s="92"/>
      <c r="P156" s="235">
        <f>O156*H156</f>
        <v>0</v>
      </c>
      <c r="Q156" s="235">
        <v>0</v>
      </c>
      <c r="R156" s="235">
        <f>Q156*H156</f>
        <v>0</v>
      </c>
      <c r="S156" s="235">
        <v>0</v>
      </c>
      <c r="T156" s="236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7" t="s">
        <v>235</v>
      </c>
      <c r="AT156" s="237" t="s">
        <v>231</v>
      </c>
      <c r="AU156" s="237" t="s">
        <v>84</v>
      </c>
      <c r="AY156" s="18" t="s">
        <v>189</v>
      </c>
      <c r="BE156" s="238">
        <f>IF(N156="základní",J156,0)</f>
        <v>0</v>
      </c>
      <c r="BF156" s="238">
        <f>IF(N156="snížená",J156,0)</f>
        <v>0</v>
      </c>
      <c r="BG156" s="238">
        <f>IF(N156="zákl. přenesená",J156,0)</f>
        <v>0</v>
      </c>
      <c r="BH156" s="238">
        <f>IF(N156="sníž. přenesená",J156,0)</f>
        <v>0</v>
      </c>
      <c r="BI156" s="238">
        <f>IF(N156="nulová",J156,0)</f>
        <v>0</v>
      </c>
      <c r="BJ156" s="18" t="s">
        <v>82</v>
      </c>
      <c r="BK156" s="238">
        <f>ROUND(I156*H156,2)</f>
        <v>0</v>
      </c>
      <c r="BL156" s="18" t="s">
        <v>196</v>
      </c>
      <c r="BM156" s="237" t="s">
        <v>1483</v>
      </c>
    </row>
    <row r="157" s="13" customFormat="1">
      <c r="A157" s="13"/>
      <c r="B157" s="239"/>
      <c r="C157" s="240"/>
      <c r="D157" s="241" t="s">
        <v>198</v>
      </c>
      <c r="E157" s="242" t="s">
        <v>1</v>
      </c>
      <c r="F157" s="243" t="s">
        <v>1484</v>
      </c>
      <c r="G157" s="240"/>
      <c r="H157" s="244">
        <v>368.19999999999999</v>
      </c>
      <c r="I157" s="245"/>
      <c r="J157" s="240"/>
      <c r="K157" s="240"/>
      <c r="L157" s="246"/>
      <c r="M157" s="247"/>
      <c r="N157" s="248"/>
      <c r="O157" s="248"/>
      <c r="P157" s="248"/>
      <c r="Q157" s="248"/>
      <c r="R157" s="248"/>
      <c r="S157" s="248"/>
      <c r="T157" s="249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0" t="s">
        <v>198</v>
      </c>
      <c r="AU157" s="250" t="s">
        <v>84</v>
      </c>
      <c r="AV157" s="13" t="s">
        <v>84</v>
      </c>
      <c r="AW157" s="13" t="s">
        <v>32</v>
      </c>
      <c r="AX157" s="13" t="s">
        <v>82</v>
      </c>
      <c r="AY157" s="250" t="s">
        <v>189</v>
      </c>
    </row>
    <row r="158" s="2" customFormat="1" ht="37.8" customHeight="1">
      <c r="A158" s="39"/>
      <c r="B158" s="40"/>
      <c r="C158" s="227" t="s">
        <v>263</v>
      </c>
      <c r="D158" s="227" t="s">
        <v>191</v>
      </c>
      <c r="E158" s="228" t="s">
        <v>1485</v>
      </c>
      <c r="F158" s="229" t="s">
        <v>1486</v>
      </c>
      <c r="G158" s="230" t="s">
        <v>202</v>
      </c>
      <c r="H158" s="231">
        <v>1005.2000000000001</v>
      </c>
      <c r="I158" s="232"/>
      <c r="J158" s="231">
        <f>ROUND(I158*H158,2)</f>
        <v>0</v>
      </c>
      <c r="K158" s="229" t="s">
        <v>195</v>
      </c>
      <c r="L158" s="45"/>
      <c r="M158" s="233" t="s">
        <v>1</v>
      </c>
      <c r="N158" s="234" t="s">
        <v>40</v>
      </c>
      <c r="O158" s="92"/>
      <c r="P158" s="235">
        <f>O158*H158</f>
        <v>0</v>
      </c>
      <c r="Q158" s="235">
        <v>0</v>
      </c>
      <c r="R158" s="235">
        <f>Q158*H158</f>
        <v>0</v>
      </c>
      <c r="S158" s="235">
        <v>0</v>
      </c>
      <c r="T158" s="236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7" t="s">
        <v>196</v>
      </c>
      <c r="AT158" s="237" t="s">
        <v>191</v>
      </c>
      <c r="AU158" s="237" t="s">
        <v>84</v>
      </c>
      <c r="AY158" s="18" t="s">
        <v>189</v>
      </c>
      <c r="BE158" s="238">
        <f>IF(N158="základní",J158,0)</f>
        <v>0</v>
      </c>
      <c r="BF158" s="238">
        <f>IF(N158="snížená",J158,0)</f>
        <v>0</v>
      </c>
      <c r="BG158" s="238">
        <f>IF(N158="zákl. přenesená",J158,0)</f>
        <v>0</v>
      </c>
      <c r="BH158" s="238">
        <f>IF(N158="sníž. přenesená",J158,0)</f>
        <v>0</v>
      </c>
      <c r="BI158" s="238">
        <f>IF(N158="nulová",J158,0)</f>
        <v>0</v>
      </c>
      <c r="BJ158" s="18" t="s">
        <v>82</v>
      </c>
      <c r="BK158" s="238">
        <f>ROUND(I158*H158,2)</f>
        <v>0</v>
      </c>
      <c r="BL158" s="18" t="s">
        <v>196</v>
      </c>
      <c r="BM158" s="237" t="s">
        <v>1487</v>
      </c>
    </row>
    <row r="159" s="14" customFormat="1">
      <c r="A159" s="14"/>
      <c r="B159" s="251"/>
      <c r="C159" s="252"/>
      <c r="D159" s="241" t="s">
        <v>198</v>
      </c>
      <c r="E159" s="253" t="s">
        <v>1</v>
      </c>
      <c r="F159" s="254" t="s">
        <v>1488</v>
      </c>
      <c r="G159" s="252"/>
      <c r="H159" s="253" t="s">
        <v>1</v>
      </c>
      <c r="I159" s="255"/>
      <c r="J159" s="252"/>
      <c r="K159" s="252"/>
      <c r="L159" s="256"/>
      <c r="M159" s="257"/>
      <c r="N159" s="258"/>
      <c r="O159" s="258"/>
      <c r="P159" s="258"/>
      <c r="Q159" s="258"/>
      <c r="R159" s="258"/>
      <c r="S159" s="258"/>
      <c r="T159" s="259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0" t="s">
        <v>198</v>
      </c>
      <c r="AU159" s="260" t="s">
        <v>84</v>
      </c>
      <c r="AV159" s="14" t="s">
        <v>82</v>
      </c>
      <c r="AW159" s="14" t="s">
        <v>32</v>
      </c>
      <c r="AX159" s="14" t="s">
        <v>75</v>
      </c>
      <c r="AY159" s="260" t="s">
        <v>189</v>
      </c>
    </row>
    <row r="160" s="13" customFormat="1">
      <c r="A160" s="13"/>
      <c r="B160" s="239"/>
      <c r="C160" s="240"/>
      <c r="D160" s="241" t="s">
        <v>198</v>
      </c>
      <c r="E160" s="242" t="s">
        <v>1</v>
      </c>
      <c r="F160" s="243" t="s">
        <v>1489</v>
      </c>
      <c r="G160" s="240"/>
      <c r="H160" s="244">
        <v>1005.2000000000001</v>
      </c>
      <c r="I160" s="245"/>
      <c r="J160" s="240"/>
      <c r="K160" s="240"/>
      <c r="L160" s="246"/>
      <c r="M160" s="247"/>
      <c r="N160" s="248"/>
      <c r="O160" s="248"/>
      <c r="P160" s="248"/>
      <c r="Q160" s="248"/>
      <c r="R160" s="248"/>
      <c r="S160" s="248"/>
      <c r="T160" s="249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0" t="s">
        <v>198</v>
      </c>
      <c r="AU160" s="250" t="s">
        <v>84</v>
      </c>
      <c r="AV160" s="13" t="s">
        <v>84</v>
      </c>
      <c r="AW160" s="13" t="s">
        <v>32</v>
      </c>
      <c r="AX160" s="13" t="s">
        <v>82</v>
      </c>
      <c r="AY160" s="250" t="s">
        <v>189</v>
      </c>
    </row>
    <row r="161" s="2" customFormat="1" ht="24.15" customHeight="1">
      <c r="A161" s="39"/>
      <c r="B161" s="40"/>
      <c r="C161" s="227" t="s">
        <v>270</v>
      </c>
      <c r="D161" s="227" t="s">
        <v>191</v>
      </c>
      <c r="E161" s="228" t="s">
        <v>1490</v>
      </c>
      <c r="F161" s="229" t="s">
        <v>1491</v>
      </c>
      <c r="G161" s="230" t="s">
        <v>202</v>
      </c>
      <c r="H161" s="231">
        <v>502.60000000000002</v>
      </c>
      <c r="I161" s="232"/>
      <c r="J161" s="231">
        <f>ROUND(I161*H161,2)</f>
        <v>0</v>
      </c>
      <c r="K161" s="229" t="s">
        <v>195</v>
      </c>
      <c r="L161" s="45"/>
      <c r="M161" s="233" t="s">
        <v>1</v>
      </c>
      <c r="N161" s="234" t="s">
        <v>40</v>
      </c>
      <c r="O161" s="92"/>
      <c r="P161" s="235">
        <f>O161*H161</f>
        <v>0</v>
      </c>
      <c r="Q161" s="235">
        <v>0</v>
      </c>
      <c r="R161" s="235">
        <f>Q161*H161</f>
        <v>0</v>
      </c>
      <c r="S161" s="235">
        <v>0</v>
      </c>
      <c r="T161" s="236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7" t="s">
        <v>196</v>
      </c>
      <c r="AT161" s="237" t="s">
        <v>191</v>
      </c>
      <c r="AU161" s="237" t="s">
        <v>84</v>
      </c>
      <c r="AY161" s="18" t="s">
        <v>189</v>
      </c>
      <c r="BE161" s="238">
        <f>IF(N161="základní",J161,0)</f>
        <v>0</v>
      </c>
      <c r="BF161" s="238">
        <f>IF(N161="snížená",J161,0)</f>
        <v>0</v>
      </c>
      <c r="BG161" s="238">
        <f>IF(N161="zákl. přenesená",J161,0)</f>
        <v>0</v>
      </c>
      <c r="BH161" s="238">
        <f>IF(N161="sníž. přenesená",J161,0)</f>
        <v>0</v>
      </c>
      <c r="BI161" s="238">
        <f>IF(N161="nulová",J161,0)</f>
        <v>0</v>
      </c>
      <c r="BJ161" s="18" t="s">
        <v>82</v>
      </c>
      <c r="BK161" s="238">
        <f>ROUND(I161*H161,2)</f>
        <v>0</v>
      </c>
      <c r="BL161" s="18" t="s">
        <v>196</v>
      </c>
      <c r="BM161" s="237" t="s">
        <v>1492</v>
      </c>
    </row>
    <row r="162" s="14" customFormat="1">
      <c r="A162" s="14"/>
      <c r="B162" s="251"/>
      <c r="C162" s="252"/>
      <c r="D162" s="241" t="s">
        <v>198</v>
      </c>
      <c r="E162" s="253" t="s">
        <v>1</v>
      </c>
      <c r="F162" s="254" t="s">
        <v>1493</v>
      </c>
      <c r="G162" s="252"/>
      <c r="H162" s="253" t="s">
        <v>1</v>
      </c>
      <c r="I162" s="255"/>
      <c r="J162" s="252"/>
      <c r="K162" s="252"/>
      <c r="L162" s="256"/>
      <c r="M162" s="257"/>
      <c r="N162" s="258"/>
      <c r="O162" s="258"/>
      <c r="P162" s="258"/>
      <c r="Q162" s="258"/>
      <c r="R162" s="258"/>
      <c r="S162" s="258"/>
      <c r="T162" s="259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0" t="s">
        <v>198</v>
      </c>
      <c r="AU162" s="260" t="s">
        <v>84</v>
      </c>
      <c r="AV162" s="14" t="s">
        <v>82</v>
      </c>
      <c r="AW162" s="14" t="s">
        <v>32</v>
      </c>
      <c r="AX162" s="14" t="s">
        <v>75</v>
      </c>
      <c r="AY162" s="260" t="s">
        <v>189</v>
      </c>
    </row>
    <row r="163" s="13" customFormat="1">
      <c r="A163" s="13"/>
      <c r="B163" s="239"/>
      <c r="C163" s="240"/>
      <c r="D163" s="241" t="s">
        <v>198</v>
      </c>
      <c r="E163" s="242" t="s">
        <v>1</v>
      </c>
      <c r="F163" s="243" t="s">
        <v>1494</v>
      </c>
      <c r="G163" s="240"/>
      <c r="H163" s="244">
        <v>502.60000000000002</v>
      </c>
      <c r="I163" s="245"/>
      <c r="J163" s="240"/>
      <c r="K163" s="240"/>
      <c r="L163" s="246"/>
      <c r="M163" s="247"/>
      <c r="N163" s="248"/>
      <c r="O163" s="248"/>
      <c r="P163" s="248"/>
      <c r="Q163" s="248"/>
      <c r="R163" s="248"/>
      <c r="S163" s="248"/>
      <c r="T163" s="249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0" t="s">
        <v>198</v>
      </c>
      <c r="AU163" s="250" t="s">
        <v>84</v>
      </c>
      <c r="AV163" s="13" t="s">
        <v>84</v>
      </c>
      <c r="AW163" s="13" t="s">
        <v>32</v>
      </c>
      <c r="AX163" s="13" t="s">
        <v>82</v>
      </c>
      <c r="AY163" s="250" t="s">
        <v>189</v>
      </c>
    </row>
    <row r="164" s="2" customFormat="1" ht="37.8" customHeight="1">
      <c r="A164" s="39"/>
      <c r="B164" s="40"/>
      <c r="C164" s="227" t="s">
        <v>276</v>
      </c>
      <c r="D164" s="227" t="s">
        <v>191</v>
      </c>
      <c r="E164" s="228" t="s">
        <v>323</v>
      </c>
      <c r="F164" s="229" t="s">
        <v>324</v>
      </c>
      <c r="G164" s="230" t="s">
        <v>202</v>
      </c>
      <c r="H164" s="231">
        <v>269.10000000000002</v>
      </c>
      <c r="I164" s="232"/>
      <c r="J164" s="231">
        <f>ROUND(I164*H164,2)</f>
        <v>0</v>
      </c>
      <c r="K164" s="229" t="s">
        <v>195</v>
      </c>
      <c r="L164" s="45"/>
      <c r="M164" s="233" t="s">
        <v>1</v>
      </c>
      <c r="N164" s="234" t="s">
        <v>40</v>
      </c>
      <c r="O164" s="92"/>
      <c r="P164" s="235">
        <f>O164*H164</f>
        <v>0</v>
      </c>
      <c r="Q164" s="235">
        <v>0</v>
      </c>
      <c r="R164" s="235">
        <f>Q164*H164</f>
        <v>0</v>
      </c>
      <c r="S164" s="235">
        <v>0</v>
      </c>
      <c r="T164" s="236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7" t="s">
        <v>196</v>
      </c>
      <c r="AT164" s="237" t="s">
        <v>191</v>
      </c>
      <c r="AU164" s="237" t="s">
        <v>84</v>
      </c>
      <c r="AY164" s="18" t="s">
        <v>189</v>
      </c>
      <c r="BE164" s="238">
        <f>IF(N164="základní",J164,0)</f>
        <v>0</v>
      </c>
      <c r="BF164" s="238">
        <f>IF(N164="snížená",J164,0)</f>
        <v>0</v>
      </c>
      <c r="BG164" s="238">
        <f>IF(N164="zákl. přenesená",J164,0)</f>
        <v>0</v>
      </c>
      <c r="BH164" s="238">
        <f>IF(N164="sníž. přenesená",J164,0)</f>
        <v>0</v>
      </c>
      <c r="BI164" s="238">
        <f>IF(N164="nulová",J164,0)</f>
        <v>0</v>
      </c>
      <c r="BJ164" s="18" t="s">
        <v>82</v>
      </c>
      <c r="BK164" s="238">
        <f>ROUND(I164*H164,2)</f>
        <v>0</v>
      </c>
      <c r="BL164" s="18" t="s">
        <v>196</v>
      </c>
      <c r="BM164" s="237" t="s">
        <v>1495</v>
      </c>
    </row>
    <row r="165" s="14" customFormat="1">
      <c r="A165" s="14"/>
      <c r="B165" s="251"/>
      <c r="C165" s="252"/>
      <c r="D165" s="241" t="s">
        <v>198</v>
      </c>
      <c r="E165" s="253" t="s">
        <v>1</v>
      </c>
      <c r="F165" s="254" t="s">
        <v>243</v>
      </c>
      <c r="G165" s="252"/>
      <c r="H165" s="253" t="s">
        <v>1</v>
      </c>
      <c r="I165" s="255"/>
      <c r="J165" s="252"/>
      <c r="K165" s="252"/>
      <c r="L165" s="256"/>
      <c r="M165" s="257"/>
      <c r="N165" s="258"/>
      <c r="O165" s="258"/>
      <c r="P165" s="258"/>
      <c r="Q165" s="258"/>
      <c r="R165" s="258"/>
      <c r="S165" s="258"/>
      <c r="T165" s="259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0" t="s">
        <v>198</v>
      </c>
      <c r="AU165" s="260" t="s">
        <v>84</v>
      </c>
      <c r="AV165" s="14" t="s">
        <v>82</v>
      </c>
      <c r="AW165" s="14" t="s">
        <v>32</v>
      </c>
      <c r="AX165" s="14" t="s">
        <v>75</v>
      </c>
      <c r="AY165" s="260" t="s">
        <v>189</v>
      </c>
    </row>
    <row r="166" s="13" customFormat="1">
      <c r="A166" s="13"/>
      <c r="B166" s="239"/>
      <c r="C166" s="240"/>
      <c r="D166" s="241" t="s">
        <v>198</v>
      </c>
      <c r="E166" s="242" t="s">
        <v>1</v>
      </c>
      <c r="F166" s="243" t="s">
        <v>1496</v>
      </c>
      <c r="G166" s="240"/>
      <c r="H166" s="244">
        <v>269.10000000000002</v>
      </c>
      <c r="I166" s="245"/>
      <c r="J166" s="240"/>
      <c r="K166" s="240"/>
      <c r="L166" s="246"/>
      <c r="M166" s="247"/>
      <c r="N166" s="248"/>
      <c r="O166" s="248"/>
      <c r="P166" s="248"/>
      <c r="Q166" s="248"/>
      <c r="R166" s="248"/>
      <c r="S166" s="248"/>
      <c r="T166" s="249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0" t="s">
        <v>198</v>
      </c>
      <c r="AU166" s="250" t="s">
        <v>84</v>
      </c>
      <c r="AV166" s="13" t="s">
        <v>84</v>
      </c>
      <c r="AW166" s="13" t="s">
        <v>32</v>
      </c>
      <c r="AX166" s="13" t="s">
        <v>82</v>
      </c>
      <c r="AY166" s="250" t="s">
        <v>189</v>
      </c>
    </row>
    <row r="167" s="2" customFormat="1" ht="33" customHeight="1">
      <c r="A167" s="39"/>
      <c r="B167" s="40"/>
      <c r="C167" s="227" t="s">
        <v>283</v>
      </c>
      <c r="D167" s="227" t="s">
        <v>191</v>
      </c>
      <c r="E167" s="228" t="s">
        <v>246</v>
      </c>
      <c r="F167" s="229" t="s">
        <v>247</v>
      </c>
      <c r="G167" s="230" t="s">
        <v>234</v>
      </c>
      <c r="H167" s="231">
        <v>430.60000000000002</v>
      </c>
      <c r="I167" s="232"/>
      <c r="J167" s="231">
        <f>ROUND(I167*H167,2)</f>
        <v>0</v>
      </c>
      <c r="K167" s="229" t="s">
        <v>195</v>
      </c>
      <c r="L167" s="45"/>
      <c r="M167" s="233" t="s">
        <v>1</v>
      </c>
      <c r="N167" s="234" t="s">
        <v>40</v>
      </c>
      <c r="O167" s="92"/>
      <c r="P167" s="235">
        <f>O167*H167</f>
        <v>0</v>
      </c>
      <c r="Q167" s="235">
        <v>0</v>
      </c>
      <c r="R167" s="235">
        <f>Q167*H167</f>
        <v>0</v>
      </c>
      <c r="S167" s="235">
        <v>0</v>
      </c>
      <c r="T167" s="236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7" t="s">
        <v>196</v>
      </c>
      <c r="AT167" s="237" t="s">
        <v>191</v>
      </c>
      <c r="AU167" s="237" t="s">
        <v>84</v>
      </c>
      <c r="AY167" s="18" t="s">
        <v>189</v>
      </c>
      <c r="BE167" s="238">
        <f>IF(N167="základní",J167,0)</f>
        <v>0</v>
      </c>
      <c r="BF167" s="238">
        <f>IF(N167="snížená",J167,0)</f>
        <v>0</v>
      </c>
      <c r="BG167" s="238">
        <f>IF(N167="zákl. přenesená",J167,0)</f>
        <v>0</v>
      </c>
      <c r="BH167" s="238">
        <f>IF(N167="sníž. přenesená",J167,0)</f>
        <v>0</v>
      </c>
      <c r="BI167" s="238">
        <f>IF(N167="nulová",J167,0)</f>
        <v>0</v>
      </c>
      <c r="BJ167" s="18" t="s">
        <v>82</v>
      </c>
      <c r="BK167" s="238">
        <f>ROUND(I167*H167,2)</f>
        <v>0</v>
      </c>
      <c r="BL167" s="18" t="s">
        <v>196</v>
      </c>
      <c r="BM167" s="237" t="s">
        <v>1497</v>
      </c>
    </row>
    <row r="168" s="13" customFormat="1">
      <c r="A168" s="13"/>
      <c r="B168" s="239"/>
      <c r="C168" s="240"/>
      <c r="D168" s="241" t="s">
        <v>198</v>
      </c>
      <c r="E168" s="242" t="s">
        <v>1</v>
      </c>
      <c r="F168" s="243" t="s">
        <v>1498</v>
      </c>
      <c r="G168" s="240"/>
      <c r="H168" s="244">
        <v>430.60000000000002</v>
      </c>
      <c r="I168" s="245"/>
      <c r="J168" s="240"/>
      <c r="K168" s="240"/>
      <c r="L168" s="246"/>
      <c r="M168" s="247"/>
      <c r="N168" s="248"/>
      <c r="O168" s="248"/>
      <c r="P168" s="248"/>
      <c r="Q168" s="248"/>
      <c r="R168" s="248"/>
      <c r="S168" s="248"/>
      <c r="T168" s="249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0" t="s">
        <v>198</v>
      </c>
      <c r="AU168" s="250" t="s">
        <v>84</v>
      </c>
      <c r="AV168" s="13" t="s">
        <v>84</v>
      </c>
      <c r="AW168" s="13" t="s">
        <v>32</v>
      </c>
      <c r="AX168" s="13" t="s">
        <v>82</v>
      </c>
      <c r="AY168" s="250" t="s">
        <v>189</v>
      </c>
    </row>
    <row r="169" s="2" customFormat="1" ht="24.15" customHeight="1">
      <c r="A169" s="39"/>
      <c r="B169" s="40"/>
      <c r="C169" s="227" t="s">
        <v>289</v>
      </c>
      <c r="D169" s="227" t="s">
        <v>191</v>
      </c>
      <c r="E169" s="228" t="s">
        <v>1008</v>
      </c>
      <c r="F169" s="229" t="s">
        <v>1009</v>
      </c>
      <c r="G169" s="230" t="s">
        <v>266</v>
      </c>
      <c r="H169" s="231">
        <v>542</v>
      </c>
      <c r="I169" s="232"/>
      <c r="J169" s="231">
        <f>ROUND(I169*H169,2)</f>
        <v>0</v>
      </c>
      <c r="K169" s="229" t="s">
        <v>195</v>
      </c>
      <c r="L169" s="45"/>
      <c r="M169" s="233" t="s">
        <v>1</v>
      </c>
      <c r="N169" s="234" t="s">
        <v>40</v>
      </c>
      <c r="O169" s="92"/>
      <c r="P169" s="235">
        <f>O169*H169</f>
        <v>0</v>
      </c>
      <c r="Q169" s="235">
        <v>0</v>
      </c>
      <c r="R169" s="235">
        <f>Q169*H169</f>
        <v>0</v>
      </c>
      <c r="S169" s="235">
        <v>0</v>
      </c>
      <c r="T169" s="236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7" t="s">
        <v>196</v>
      </c>
      <c r="AT169" s="237" t="s">
        <v>191</v>
      </c>
      <c r="AU169" s="237" t="s">
        <v>84</v>
      </c>
      <c r="AY169" s="18" t="s">
        <v>189</v>
      </c>
      <c r="BE169" s="238">
        <f>IF(N169="základní",J169,0)</f>
        <v>0</v>
      </c>
      <c r="BF169" s="238">
        <f>IF(N169="snížená",J169,0)</f>
        <v>0</v>
      </c>
      <c r="BG169" s="238">
        <f>IF(N169="zákl. přenesená",J169,0)</f>
        <v>0</v>
      </c>
      <c r="BH169" s="238">
        <f>IF(N169="sníž. přenesená",J169,0)</f>
        <v>0</v>
      </c>
      <c r="BI169" s="238">
        <f>IF(N169="nulová",J169,0)</f>
        <v>0</v>
      </c>
      <c r="BJ169" s="18" t="s">
        <v>82</v>
      </c>
      <c r="BK169" s="238">
        <f>ROUND(I169*H169,2)</f>
        <v>0</v>
      </c>
      <c r="BL169" s="18" t="s">
        <v>196</v>
      </c>
      <c r="BM169" s="237" t="s">
        <v>1499</v>
      </c>
    </row>
    <row r="170" s="13" customFormat="1">
      <c r="A170" s="13"/>
      <c r="B170" s="239"/>
      <c r="C170" s="240"/>
      <c r="D170" s="241" t="s">
        <v>198</v>
      </c>
      <c r="E170" s="242" t="s">
        <v>1</v>
      </c>
      <c r="F170" s="243" t="s">
        <v>1500</v>
      </c>
      <c r="G170" s="240"/>
      <c r="H170" s="244">
        <v>542</v>
      </c>
      <c r="I170" s="245"/>
      <c r="J170" s="240"/>
      <c r="K170" s="240"/>
      <c r="L170" s="246"/>
      <c r="M170" s="247"/>
      <c r="N170" s="248"/>
      <c r="O170" s="248"/>
      <c r="P170" s="248"/>
      <c r="Q170" s="248"/>
      <c r="R170" s="248"/>
      <c r="S170" s="248"/>
      <c r="T170" s="249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0" t="s">
        <v>198</v>
      </c>
      <c r="AU170" s="250" t="s">
        <v>84</v>
      </c>
      <c r="AV170" s="13" t="s">
        <v>84</v>
      </c>
      <c r="AW170" s="13" t="s">
        <v>32</v>
      </c>
      <c r="AX170" s="13" t="s">
        <v>82</v>
      </c>
      <c r="AY170" s="250" t="s">
        <v>189</v>
      </c>
    </row>
    <row r="171" s="2" customFormat="1" ht="16.5" customHeight="1">
      <c r="A171" s="39"/>
      <c r="B171" s="40"/>
      <c r="C171" s="227" t="s">
        <v>8</v>
      </c>
      <c r="D171" s="227" t="s">
        <v>191</v>
      </c>
      <c r="E171" s="228" t="s">
        <v>1501</v>
      </c>
      <c r="F171" s="229" t="s">
        <v>1006</v>
      </c>
      <c r="G171" s="230" t="s">
        <v>252</v>
      </c>
      <c r="H171" s="231">
        <v>5</v>
      </c>
      <c r="I171" s="232"/>
      <c r="J171" s="231">
        <f>ROUND(I171*H171,2)</f>
        <v>0</v>
      </c>
      <c r="K171" s="229" t="s">
        <v>1</v>
      </c>
      <c r="L171" s="45"/>
      <c r="M171" s="233" t="s">
        <v>1</v>
      </c>
      <c r="N171" s="234" t="s">
        <v>40</v>
      </c>
      <c r="O171" s="92"/>
      <c r="P171" s="235">
        <f>O171*H171</f>
        <v>0</v>
      </c>
      <c r="Q171" s="235">
        <v>0</v>
      </c>
      <c r="R171" s="235">
        <f>Q171*H171</f>
        <v>0</v>
      </c>
      <c r="S171" s="235">
        <v>0</v>
      </c>
      <c r="T171" s="236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7" t="s">
        <v>196</v>
      </c>
      <c r="AT171" s="237" t="s">
        <v>191</v>
      </c>
      <c r="AU171" s="237" t="s">
        <v>84</v>
      </c>
      <c r="AY171" s="18" t="s">
        <v>189</v>
      </c>
      <c r="BE171" s="238">
        <f>IF(N171="základní",J171,0)</f>
        <v>0</v>
      </c>
      <c r="BF171" s="238">
        <f>IF(N171="snížená",J171,0)</f>
        <v>0</v>
      </c>
      <c r="BG171" s="238">
        <f>IF(N171="zákl. přenesená",J171,0)</f>
        <v>0</v>
      </c>
      <c r="BH171" s="238">
        <f>IF(N171="sníž. přenesená",J171,0)</f>
        <v>0</v>
      </c>
      <c r="BI171" s="238">
        <f>IF(N171="nulová",J171,0)</f>
        <v>0</v>
      </c>
      <c r="BJ171" s="18" t="s">
        <v>82</v>
      </c>
      <c r="BK171" s="238">
        <f>ROUND(I171*H171,2)</f>
        <v>0</v>
      </c>
      <c r="BL171" s="18" t="s">
        <v>196</v>
      </c>
      <c r="BM171" s="237" t="s">
        <v>1502</v>
      </c>
    </row>
    <row r="172" s="13" customFormat="1">
      <c r="A172" s="13"/>
      <c r="B172" s="239"/>
      <c r="C172" s="240"/>
      <c r="D172" s="241" t="s">
        <v>198</v>
      </c>
      <c r="E172" s="242" t="s">
        <v>1</v>
      </c>
      <c r="F172" s="243" t="s">
        <v>255</v>
      </c>
      <c r="G172" s="240"/>
      <c r="H172" s="244">
        <v>5</v>
      </c>
      <c r="I172" s="245"/>
      <c r="J172" s="240"/>
      <c r="K172" s="240"/>
      <c r="L172" s="246"/>
      <c r="M172" s="247"/>
      <c r="N172" s="248"/>
      <c r="O172" s="248"/>
      <c r="P172" s="248"/>
      <c r="Q172" s="248"/>
      <c r="R172" s="248"/>
      <c r="S172" s="248"/>
      <c r="T172" s="249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0" t="s">
        <v>198</v>
      </c>
      <c r="AU172" s="250" t="s">
        <v>84</v>
      </c>
      <c r="AV172" s="13" t="s">
        <v>84</v>
      </c>
      <c r="AW172" s="13" t="s">
        <v>32</v>
      </c>
      <c r="AX172" s="13" t="s">
        <v>82</v>
      </c>
      <c r="AY172" s="250" t="s">
        <v>189</v>
      </c>
    </row>
    <row r="173" s="12" customFormat="1" ht="22.8" customHeight="1">
      <c r="A173" s="12"/>
      <c r="B173" s="211"/>
      <c r="C173" s="212"/>
      <c r="D173" s="213" t="s">
        <v>74</v>
      </c>
      <c r="E173" s="225" t="s">
        <v>196</v>
      </c>
      <c r="F173" s="225" t="s">
        <v>256</v>
      </c>
      <c r="G173" s="212"/>
      <c r="H173" s="212"/>
      <c r="I173" s="215"/>
      <c r="J173" s="226">
        <f>BK173</f>
        <v>0</v>
      </c>
      <c r="K173" s="212"/>
      <c r="L173" s="217"/>
      <c r="M173" s="218"/>
      <c r="N173" s="219"/>
      <c r="O173" s="219"/>
      <c r="P173" s="220">
        <f>SUM(P174:P181)</f>
        <v>0</v>
      </c>
      <c r="Q173" s="219"/>
      <c r="R173" s="220">
        <f>SUM(R174:R181)</f>
        <v>0</v>
      </c>
      <c r="S173" s="219"/>
      <c r="T173" s="221">
        <f>SUM(T174:T181)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22" t="s">
        <v>82</v>
      </c>
      <c r="AT173" s="223" t="s">
        <v>74</v>
      </c>
      <c r="AU173" s="223" t="s">
        <v>82</v>
      </c>
      <c r="AY173" s="222" t="s">
        <v>189</v>
      </c>
      <c r="BK173" s="224">
        <f>SUM(BK174:BK181)</f>
        <v>0</v>
      </c>
    </row>
    <row r="174" s="2" customFormat="1" ht="16.5" customHeight="1">
      <c r="A174" s="39"/>
      <c r="B174" s="40"/>
      <c r="C174" s="227" t="s">
        <v>395</v>
      </c>
      <c r="D174" s="227" t="s">
        <v>191</v>
      </c>
      <c r="E174" s="228" t="s">
        <v>331</v>
      </c>
      <c r="F174" s="229" t="s">
        <v>332</v>
      </c>
      <c r="G174" s="230" t="s">
        <v>202</v>
      </c>
      <c r="H174" s="231">
        <v>38</v>
      </c>
      <c r="I174" s="232"/>
      <c r="J174" s="231">
        <f>ROUND(I174*H174,2)</f>
        <v>0</v>
      </c>
      <c r="K174" s="229" t="s">
        <v>195</v>
      </c>
      <c r="L174" s="45"/>
      <c r="M174" s="233" t="s">
        <v>1</v>
      </c>
      <c r="N174" s="234" t="s">
        <v>40</v>
      </c>
      <c r="O174" s="92"/>
      <c r="P174" s="235">
        <f>O174*H174</f>
        <v>0</v>
      </c>
      <c r="Q174" s="235">
        <v>0</v>
      </c>
      <c r="R174" s="235">
        <f>Q174*H174</f>
        <v>0</v>
      </c>
      <c r="S174" s="235">
        <v>0</v>
      </c>
      <c r="T174" s="236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7" t="s">
        <v>196</v>
      </c>
      <c r="AT174" s="237" t="s">
        <v>191</v>
      </c>
      <c r="AU174" s="237" t="s">
        <v>84</v>
      </c>
      <c r="AY174" s="18" t="s">
        <v>189</v>
      </c>
      <c r="BE174" s="238">
        <f>IF(N174="základní",J174,0)</f>
        <v>0</v>
      </c>
      <c r="BF174" s="238">
        <f>IF(N174="snížená",J174,0)</f>
        <v>0</v>
      </c>
      <c r="BG174" s="238">
        <f>IF(N174="zákl. přenesená",J174,0)</f>
        <v>0</v>
      </c>
      <c r="BH174" s="238">
        <f>IF(N174="sníž. přenesená",J174,0)</f>
        <v>0</v>
      </c>
      <c r="BI174" s="238">
        <f>IF(N174="nulová",J174,0)</f>
        <v>0</v>
      </c>
      <c r="BJ174" s="18" t="s">
        <v>82</v>
      </c>
      <c r="BK174" s="238">
        <f>ROUND(I174*H174,2)</f>
        <v>0</v>
      </c>
      <c r="BL174" s="18" t="s">
        <v>196</v>
      </c>
      <c r="BM174" s="237" t="s">
        <v>1503</v>
      </c>
    </row>
    <row r="175" s="14" customFormat="1">
      <c r="A175" s="14"/>
      <c r="B175" s="251"/>
      <c r="C175" s="252"/>
      <c r="D175" s="241" t="s">
        <v>198</v>
      </c>
      <c r="E175" s="253" t="s">
        <v>1</v>
      </c>
      <c r="F175" s="254" t="s">
        <v>334</v>
      </c>
      <c r="G175" s="252"/>
      <c r="H175" s="253" t="s">
        <v>1</v>
      </c>
      <c r="I175" s="255"/>
      <c r="J175" s="252"/>
      <c r="K175" s="252"/>
      <c r="L175" s="256"/>
      <c r="M175" s="257"/>
      <c r="N175" s="258"/>
      <c r="O175" s="258"/>
      <c r="P175" s="258"/>
      <c r="Q175" s="258"/>
      <c r="R175" s="258"/>
      <c r="S175" s="258"/>
      <c r="T175" s="259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0" t="s">
        <v>198</v>
      </c>
      <c r="AU175" s="260" t="s">
        <v>84</v>
      </c>
      <c r="AV175" s="14" t="s">
        <v>82</v>
      </c>
      <c r="AW175" s="14" t="s">
        <v>32</v>
      </c>
      <c r="AX175" s="14" t="s">
        <v>75</v>
      </c>
      <c r="AY175" s="260" t="s">
        <v>189</v>
      </c>
    </row>
    <row r="176" s="13" customFormat="1">
      <c r="A176" s="13"/>
      <c r="B176" s="239"/>
      <c r="C176" s="240"/>
      <c r="D176" s="241" t="s">
        <v>198</v>
      </c>
      <c r="E176" s="242" t="s">
        <v>1</v>
      </c>
      <c r="F176" s="243" t="s">
        <v>1504</v>
      </c>
      <c r="G176" s="240"/>
      <c r="H176" s="244">
        <v>35.200000000000003</v>
      </c>
      <c r="I176" s="245"/>
      <c r="J176" s="240"/>
      <c r="K176" s="240"/>
      <c r="L176" s="246"/>
      <c r="M176" s="247"/>
      <c r="N176" s="248"/>
      <c r="O176" s="248"/>
      <c r="P176" s="248"/>
      <c r="Q176" s="248"/>
      <c r="R176" s="248"/>
      <c r="S176" s="248"/>
      <c r="T176" s="249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0" t="s">
        <v>198</v>
      </c>
      <c r="AU176" s="250" t="s">
        <v>84</v>
      </c>
      <c r="AV176" s="13" t="s">
        <v>84</v>
      </c>
      <c r="AW176" s="13" t="s">
        <v>32</v>
      </c>
      <c r="AX176" s="13" t="s">
        <v>75</v>
      </c>
      <c r="AY176" s="250" t="s">
        <v>189</v>
      </c>
    </row>
    <row r="177" s="14" customFormat="1">
      <c r="A177" s="14"/>
      <c r="B177" s="251"/>
      <c r="C177" s="252"/>
      <c r="D177" s="241" t="s">
        <v>198</v>
      </c>
      <c r="E177" s="253" t="s">
        <v>1</v>
      </c>
      <c r="F177" s="254" t="s">
        <v>1445</v>
      </c>
      <c r="G177" s="252"/>
      <c r="H177" s="253" t="s">
        <v>1</v>
      </c>
      <c r="I177" s="255"/>
      <c r="J177" s="252"/>
      <c r="K177" s="252"/>
      <c r="L177" s="256"/>
      <c r="M177" s="257"/>
      <c r="N177" s="258"/>
      <c r="O177" s="258"/>
      <c r="P177" s="258"/>
      <c r="Q177" s="258"/>
      <c r="R177" s="258"/>
      <c r="S177" s="258"/>
      <c r="T177" s="259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0" t="s">
        <v>198</v>
      </c>
      <c r="AU177" s="260" t="s">
        <v>84</v>
      </c>
      <c r="AV177" s="14" t="s">
        <v>82</v>
      </c>
      <c r="AW177" s="14" t="s">
        <v>32</v>
      </c>
      <c r="AX177" s="14" t="s">
        <v>75</v>
      </c>
      <c r="AY177" s="260" t="s">
        <v>189</v>
      </c>
    </row>
    <row r="178" s="13" customFormat="1">
      <c r="A178" s="13"/>
      <c r="B178" s="239"/>
      <c r="C178" s="240"/>
      <c r="D178" s="241" t="s">
        <v>198</v>
      </c>
      <c r="E178" s="242" t="s">
        <v>1</v>
      </c>
      <c r="F178" s="243" t="s">
        <v>1505</v>
      </c>
      <c r="G178" s="240"/>
      <c r="H178" s="244">
        <v>2.7999999999999998</v>
      </c>
      <c r="I178" s="245"/>
      <c r="J178" s="240"/>
      <c r="K178" s="240"/>
      <c r="L178" s="246"/>
      <c r="M178" s="247"/>
      <c r="N178" s="248"/>
      <c r="O178" s="248"/>
      <c r="P178" s="248"/>
      <c r="Q178" s="248"/>
      <c r="R178" s="248"/>
      <c r="S178" s="248"/>
      <c r="T178" s="249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0" t="s">
        <v>198</v>
      </c>
      <c r="AU178" s="250" t="s">
        <v>84</v>
      </c>
      <c r="AV178" s="13" t="s">
        <v>84</v>
      </c>
      <c r="AW178" s="13" t="s">
        <v>32</v>
      </c>
      <c r="AX178" s="13" t="s">
        <v>75</v>
      </c>
      <c r="AY178" s="250" t="s">
        <v>189</v>
      </c>
    </row>
    <row r="179" s="15" customFormat="1">
      <c r="A179" s="15"/>
      <c r="B179" s="261"/>
      <c r="C179" s="262"/>
      <c r="D179" s="241" t="s">
        <v>198</v>
      </c>
      <c r="E179" s="263" t="s">
        <v>1</v>
      </c>
      <c r="F179" s="264" t="s">
        <v>211</v>
      </c>
      <c r="G179" s="262"/>
      <c r="H179" s="265">
        <v>38</v>
      </c>
      <c r="I179" s="266"/>
      <c r="J179" s="262"/>
      <c r="K179" s="262"/>
      <c r="L179" s="267"/>
      <c r="M179" s="268"/>
      <c r="N179" s="269"/>
      <c r="O179" s="269"/>
      <c r="P179" s="269"/>
      <c r="Q179" s="269"/>
      <c r="R179" s="269"/>
      <c r="S179" s="269"/>
      <c r="T179" s="270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71" t="s">
        <v>198</v>
      </c>
      <c r="AU179" s="271" t="s">
        <v>84</v>
      </c>
      <c r="AV179" s="15" t="s">
        <v>196</v>
      </c>
      <c r="AW179" s="15" t="s">
        <v>32</v>
      </c>
      <c r="AX179" s="15" t="s">
        <v>82</v>
      </c>
      <c r="AY179" s="271" t="s">
        <v>189</v>
      </c>
    </row>
    <row r="180" s="2" customFormat="1" ht="24.15" customHeight="1">
      <c r="A180" s="39"/>
      <c r="B180" s="40"/>
      <c r="C180" s="227" t="s">
        <v>400</v>
      </c>
      <c r="D180" s="227" t="s">
        <v>191</v>
      </c>
      <c r="E180" s="228" t="s">
        <v>1021</v>
      </c>
      <c r="F180" s="229" t="s">
        <v>1447</v>
      </c>
      <c r="G180" s="230" t="s">
        <v>202</v>
      </c>
      <c r="H180" s="231">
        <v>1.6000000000000001</v>
      </c>
      <c r="I180" s="232"/>
      <c r="J180" s="231">
        <f>ROUND(I180*H180,2)</f>
        <v>0</v>
      </c>
      <c r="K180" s="229" t="s">
        <v>195</v>
      </c>
      <c r="L180" s="45"/>
      <c r="M180" s="233" t="s">
        <v>1</v>
      </c>
      <c r="N180" s="234" t="s">
        <v>40</v>
      </c>
      <c r="O180" s="92"/>
      <c r="P180" s="235">
        <f>O180*H180</f>
        <v>0</v>
      </c>
      <c r="Q180" s="235">
        <v>0</v>
      </c>
      <c r="R180" s="235">
        <f>Q180*H180</f>
        <v>0</v>
      </c>
      <c r="S180" s="235">
        <v>0</v>
      </c>
      <c r="T180" s="236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7" t="s">
        <v>196</v>
      </c>
      <c r="AT180" s="237" t="s">
        <v>191</v>
      </c>
      <c r="AU180" s="237" t="s">
        <v>84</v>
      </c>
      <c r="AY180" s="18" t="s">
        <v>189</v>
      </c>
      <c r="BE180" s="238">
        <f>IF(N180="základní",J180,0)</f>
        <v>0</v>
      </c>
      <c r="BF180" s="238">
        <f>IF(N180="snížená",J180,0)</f>
        <v>0</v>
      </c>
      <c r="BG180" s="238">
        <f>IF(N180="zákl. přenesená",J180,0)</f>
        <v>0</v>
      </c>
      <c r="BH180" s="238">
        <f>IF(N180="sníž. přenesená",J180,0)</f>
        <v>0</v>
      </c>
      <c r="BI180" s="238">
        <f>IF(N180="nulová",J180,0)</f>
        <v>0</v>
      </c>
      <c r="BJ180" s="18" t="s">
        <v>82</v>
      </c>
      <c r="BK180" s="238">
        <f>ROUND(I180*H180,2)</f>
        <v>0</v>
      </c>
      <c r="BL180" s="18" t="s">
        <v>196</v>
      </c>
      <c r="BM180" s="237" t="s">
        <v>1506</v>
      </c>
    </row>
    <row r="181" s="13" customFormat="1">
      <c r="A181" s="13"/>
      <c r="B181" s="239"/>
      <c r="C181" s="240"/>
      <c r="D181" s="241" t="s">
        <v>198</v>
      </c>
      <c r="E181" s="242" t="s">
        <v>1</v>
      </c>
      <c r="F181" s="243" t="s">
        <v>1507</v>
      </c>
      <c r="G181" s="240"/>
      <c r="H181" s="244">
        <v>1.6000000000000001</v>
      </c>
      <c r="I181" s="245"/>
      <c r="J181" s="240"/>
      <c r="K181" s="240"/>
      <c r="L181" s="246"/>
      <c r="M181" s="247"/>
      <c r="N181" s="248"/>
      <c r="O181" s="248"/>
      <c r="P181" s="248"/>
      <c r="Q181" s="248"/>
      <c r="R181" s="248"/>
      <c r="S181" s="248"/>
      <c r="T181" s="249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0" t="s">
        <v>198</v>
      </c>
      <c r="AU181" s="250" t="s">
        <v>84</v>
      </c>
      <c r="AV181" s="13" t="s">
        <v>84</v>
      </c>
      <c r="AW181" s="13" t="s">
        <v>32</v>
      </c>
      <c r="AX181" s="13" t="s">
        <v>82</v>
      </c>
      <c r="AY181" s="250" t="s">
        <v>189</v>
      </c>
    </row>
    <row r="182" s="12" customFormat="1" ht="22.8" customHeight="1">
      <c r="A182" s="12"/>
      <c r="B182" s="211"/>
      <c r="C182" s="212"/>
      <c r="D182" s="213" t="s">
        <v>74</v>
      </c>
      <c r="E182" s="225" t="s">
        <v>235</v>
      </c>
      <c r="F182" s="225" t="s">
        <v>275</v>
      </c>
      <c r="G182" s="212"/>
      <c r="H182" s="212"/>
      <c r="I182" s="215"/>
      <c r="J182" s="226">
        <f>BK182</f>
        <v>0</v>
      </c>
      <c r="K182" s="212"/>
      <c r="L182" s="217"/>
      <c r="M182" s="218"/>
      <c r="N182" s="219"/>
      <c r="O182" s="219"/>
      <c r="P182" s="220">
        <f>SUM(P183:P203)</f>
        <v>0</v>
      </c>
      <c r="Q182" s="219"/>
      <c r="R182" s="220">
        <f>SUM(R183:R203)</f>
        <v>48.215950000000007</v>
      </c>
      <c r="S182" s="219"/>
      <c r="T182" s="221">
        <f>SUM(T183:T203)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22" t="s">
        <v>82</v>
      </c>
      <c r="AT182" s="223" t="s">
        <v>74</v>
      </c>
      <c r="AU182" s="223" t="s">
        <v>82</v>
      </c>
      <c r="AY182" s="222" t="s">
        <v>189</v>
      </c>
      <c r="BK182" s="224">
        <f>SUM(BK183:BK203)</f>
        <v>0</v>
      </c>
    </row>
    <row r="183" s="2" customFormat="1" ht="24.15" customHeight="1">
      <c r="A183" s="39"/>
      <c r="B183" s="40"/>
      <c r="C183" s="227" t="s">
        <v>403</v>
      </c>
      <c r="D183" s="227" t="s">
        <v>191</v>
      </c>
      <c r="E183" s="228" t="s">
        <v>1508</v>
      </c>
      <c r="F183" s="229" t="s">
        <v>1509</v>
      </c>
      <c r="G183" s="230" t="s">
        <v>279</v>
      </c>
      <c r="H183" s="231">
        <v>271</v>
      </c>
      <c r="I183" s="232"/>
      <c r="J183" s="231">
        <f>ROUND(I183*H183,2)</f>
        <v>0</v>
      </c>
      <c r="K183" s="229" t="s">
        <v>195</v>
      </c>
      <c r="L183" s="45"/>
      <c r="M183" s="233" t="s">
        <v>1</v>
      </c>
      <c r="N183" s="234" t="s">
        <v>40</v>
      </c>
      <c r="O183" s="92"/>
      <c r="P183" s="235">
        <f>O183*H183</f>
        <v>0</v>
      </c>
      <c r="Q183" s="235">
        <v>0.015939999999999999</v>
      </c>
      <c r="R183" s="235">
        <f>Q183*H183</f>
        <v>4.3197399999999995</v>
      </c>
      <c r="S183" s="235">
        <v>0</v>
      </c>
      <c r="T183" s="236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7" t="s">
        <v>196</v>
      </c>
      <c r="AT183" s="237" t="s">
        <v>191</v>
      </c>
      <c r="AU183" s="237" t="s">
        <v>84</v>
      </c>
      <c r="AY183" s="18" t="s">
        <v>189</v>
      </c>
      <c r="BE183" s="238">
        <f>IF(N183="základní",J183,0)</f>
        <v>0</v>
      </c>
      <c r="BF183" s="238">
        <f>IF(N183="snížená",J183,0)</f>
        <v>0</v>
      </c>
      <c r="BG183" s="238">
        <f>IF(N183="zákl. přenesená",J183,0)</f>
        <v>0</v>
      </c>
      <c r="BH183" s="238">
        <f>IF(N183="sníž. přenesená",J183,0)</f>
        <v>0</v>
      </c>
      <c r="BI183" s="238">
        <f>IF(N183="nulová",J183,0)</f>
        <v>0</v>
      </c>
      <c r="BJ183" s="18" t="s">
        <v>82</v>
      </c>
      <c r="BK183" s="238">
        <f>ROUND(I183*H183,2)</f>
        <v>0</v>
      </c>
      <c r="BL183" s="18" t="s">
        <v>196</v>
      </c>
      <c r="BM183" s="237" t="s">
        <v>1510</v>
      </c>
    </row>
    <row r="184" s="14" customFormat="1">
      <c r="A184" s="14"/>
      <c r="B184" s="251"/>
      <c r="C184" s="252"/>
      <c r="D184" s="241" t="s">
        <v>198</v>
      </c>
      <c r="E184" s="253" t="s">
        <v>1</v>
      </c>
      <c r="F184" s="254" t="s">
        <v>1511</v>
      </c>
      <c r="G184" s="252"/>
      <c r="H184" s="253" t="s">
        <v>1</v>
      </c>
      <c r="I184" s="255"/>
      <c r="J184" s="252"/>
      <c r="K184" s="252"/>
      <c r="L184" s="256"/>
      <c r="M184" s="257"/>
      <c r="N184" s="258"/>
      <c r="O184" s="258"/>
      <c r="P184" s="258"/>
      <c r="Q184" s="258"/>
      <c r="R184" s="258"/>
      <c r="S184" s="258"/>
      <c r="T184" s="259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0" t="s">
        <v>198</v>
      </c>
      <c r="AU184" s="260" t="s">
        <v>84</v>
      </c>
      <c r="AV184" s="14" t="s">
        <v>82</v>
      </c>
      <c r="AW184" s="14" t="s">
        <v>32</v>
      </c>
      <c r="AX184" s="14" t="s">
        <v>75</v>
      </c>
      <c r="AY184" s="260" t="s">
        <v>189</v>
      </c>
    </row>
    <row r="185" s="13" customFormat="1">
      <c r="A185" s="13"/>
      <c r="B185" s="239"/>
      <c r="C185" s="240"/>
      <c r="D185" s="241" t="s">
        <v>198</v>
      </c>
      <c r="E185" s="242" t="s">
        <v>1</v>
      </c>
      <c r="F185" s="243" t="s">
        <v>1512</v>
      </c>
      <c r="G185" s="240"/>
      <c r="H185" s="244">
        <v>271</v>
      </c>
      <c r="I185" s="245"/>
      <c r="J185" s="240"/>
      <c r="K185" s="240"/>
      <c r="L185" s="246"/>
      <c r="M185" s="247"/>
      <c r="N185" s="248"/>
      <c r="O185" s="248"/>
      <c r="P185" s="248"/>
      <c r="Q185" s="248"/>
      <c r="R185" s="248"/>
      <c r="S185" s="248"/>
      <c r="T185" s="249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0" t="s">
        <v>198</v>
      </c>
      <c r="AU185" s="250" t="s">
        <v>84</v>
      </c>
      <c r="AV185" s="13" t="s">
        <v>84</v>
      </c>
      <c r="AW185" s="13" t="s">
        <v>32</v>
      </c>
      <c r="AX185" s="13" t="s">
        <v>82</v>
      </c>
      <c r="AY185" s="250" t="s">
        <v>189</v>
      </c>
    </row>
    <row r="186" s="2" customFormat="1" ht="33" customHeight="1">
      <c r="A186" s="39"/>
      <c r="B186" s="40"/>
      <c r="C186" s="227" t="s">
        <v>408</v>
      </c>
      <c r="D186" s="227" t="s">
        <v>191</v>
      </c>
      <c r="E186" s="228" t="s">
        <v>1513</v>
      </c>
      <c r="F186" s="229" t="s">
        <v>1514</v>
      </c>
      <c r="G186" s="230" t="s">
        <v>252</v>
      </c>
      <c r="H186" s="231">
        <v>12</v>
      </c>
      <c r="I186" s="232"/>
      <c r="J186" s="231">
        <f>ROUND(I186*H186,2)</f>
        <v>0</v>
      </c>
      <c r="K186" s="229" t="s">
        <v>195</v>
      </c>
      <c r="L186" s="45"/>
      <c r="M186" s="233" t="s">
        <v>1</v>
      </c>
      <c r="N186" s="234" t="s">
        <v>40</v>
      </c>
      <c r="O186" s="92"/>
      <c r="P186" s="235">
        <f>O186*H186</f>
        <v>0</v>
      </c>
      <c r="Q186" s="235">
        <v>1.0000000000000001E-05</v>
      </c>
      <c r="R186" s="235">
        <f>Q186*H186</f>
        <v>0.00012000000000000002</v>
      </c>
      <c r="S186" s="235">
        <v>0</v>
      </c>
      <c r="T186" s="236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7" t="s">
        <v>196</v>
      </c>
      <c r="AT186" s="237" t="s">
        <v>191</v>
      </c>
      <c r="AU186" s="237" t="s">
        <v>84</v>
      </c>
      <c r="AY186" s="18" t="s">
        <v>189</v>
      </c>
      <c r="BE186" s="238">
        <f>IF(N186="základní",J186,0)</f>
        <v>0</v>
      </c>
      <c r="BF186" s="238">
        <f>IF(N186="snížená",J186,0)</f>
        <v>0</v>
      </c>
      <c r="BG186" s="238">
        <f>IF(N186="zákl. přenesená",J186,0)</f>
        <v>0</v>
      </c>
      <c r="BH186" s="238">
        <f>IF(N186="sníž. přenesená",J186,0)</f>
        <v>0</v>
      </c>
      <c r="BI186" s="238">
        <f>IF(N186="nulová",J186,0)</f>
        <v>0</v>
      </c>
      <c r="BJ186" s="18" t="s">
        <v>82</v>
      </c>
      <c r="BK186" s="238">
        <f>ROUND(I186*H186,2)</f>
        <v>0</v>
      </c>
      <c r="BL186" s="18" t="s">
        <v>196</v>
      </c>
      <c r="BM186" s="237" t="s">
        <v>1515</v>
      </c>
    </row>
    <row r="187" s="13" customFormat="1">
      <c r="A187" s="13"/>
      <c r="B187" s="239"/>
      <c r="C187" s="240"/>
      <c r="D187" s="241" t="s">
        <v>198</v>
      </c>
      <c r="E187" s="242" t="s">
        <v>1</v>
      </c>
      <c r="F187" s="243" t="s">
        <v>1516</v>
      </c>
      <c r="G187" s="240"/>
      <c r="H187" s="244">
        <v>12</v>
      </c>
      <c r="I187" s="245"/>
      <c r="J187" s="240"/>
      <c r="K187" s="240"/>
      <c r="L187" s="246"/>
      <c r="M187" s="247"/>
      <c r="N187" s="248"/>
      <c r="O187" s="248"/>
      <c r="P187" s="248"/>
      <c r="Q187" s="248"/>
      <c r="R187" s="248"/>
      <c r="S187" s="248"/>
      <c r="T187" s="249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0" t="s">
        <v>198</v>
      </c>
      <c r="AU187" s="250" t="s">
        <v>84</v>
      </c>
      <c r="AV187" s="13" t="s">
        <v>84</v>
      </c>
      <c r="AW187" s="13" t="s">
        <v>32</v>
      </c>
      <c r="AX187" s="13" t="s">
        <v>82</v>
      </c>
      <c r="AY187" s="250" t="s">
        <v>189</v>
      </c>
    </row>
    <row r="188" s="2" customFormat="1" ht="16.5" customHeight="1">
      <c r="A188" s="39"/>
      <c r="B188" s="40"/>
      <c r="C188" s="283" t="s">
        <v>411</v>
      </c>
      <c r="D188" s="283" t="s">
        <v>231</v>
      </c>
      <c r="E188" s="284" t="s">
        <v>1517</v>
      </c>
      <c r="F188" s="285" t="s">
        <v>1518</v>
      </c>
      <c r="G188" s="286" t="s">
        <v>252</v>
      </c>
      <c r="H188" s="287">
        <v>12</v>
      </c>
      <c r="I188" s="288"/>
      <c r="J188" s="287">
        <f>ROUND(I188*H188,2)</f>
        <v>0</v>
      </c>
      <c r="K188" s="285" t="s">
        <v>195</v>
      </c>
      <c r="L188" s="289"/>
      <c r="M188" s="290" t="s">
        <v>1</v>
      </c>
      <c r="N188" s="291" t="s">
        <v>40</v>
      </c>
      <c r="O188" s="92"/>
      <c r="P188" s="235">
        <f>O188*H188</f>
        <v>0</v>
      </c>
      <c r="Q188" s="235">
        <v>0.00089999999999999998</v>
      </c>
      <c r="R188" s="235">
        <f>Q188*H188</f>
        <v>0.010800000000000001</v>
      </c>
      <c r="S188" s="235">
        <v>0</v>
      </c>
      <c r="T188" s="236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7" t="s">
        <v>235</v>
      </c>
      <c r="AT188" s="237" t="s">
        <v>231</v>
      </c>
      <c r="AU188" s="237" t="s">
        <v>84</v>
      </c>
      <c r="AY188" s="18" t="s">
        <v>189</v>
      </c>
      <c r="BE188" s="238">
        <f>IF(N188="základní",J188,0)</f>
        <v>0</v>
      </c>
      <c r="BF188" s="238">
        <f>IF(N188="snížená",J188,0)</f>
        <v>0</v>
      </c>
      <c r="BG188" s="238">
        <f>IF(N188="zákl. přenesená",J188,0)</f>
        <v>0</v>
      </c>
      <c r="BH188" s="238">
        <f>IF(N188="sníž. přenesená",J188,0)</f>
        <v>0</v>
      </c>
      <c r="BI188" s="238">
        <f>IF(N188="nulová",J188,0)</f>
        <v>0</v>
      </c>
      <c r="BJ188" s="18" t="s">
        <v>82</v>
      </c>
      <c r="BK188" s="238">
        <f>ROUND(I188*H188,2)</f>
        <v>0</v>
      </c>
      <c r="BL188" s="18" t="s">
        <v>196</v>
      </c>
      <c r="BM188" s="237" t="s">
        <v>1519</v>
      </c>
    </row>
    <row r="189" s="13" customFormat="1">
      <c r="A189" s="13"/>
      <c r="B189" s="239"/>
      <c r="C189" s="240"/>
      <c r="D189" s="241" t="s">
        <v>198</v>
      </c>
      <c r="E189" s="242" t="s">
        <v>1</v>
      </c>
      <c r="F189" s="243" t="s">
        <v>1516</v>
      </c>
      <c r="G189" s="240"/>
      <c r="H189" s="244">
        <v>12</v>
      </c>
      <c r="I189" s="245"/>
      <c r="J189" s="240"/>
      <c r="K189" s="240"/>
      <c r="L189" s="246"/>
      <c r="M189" s="247"/>
      <c r="N189" s="248"/>
      <c r="O189" s="248"/>
      <c r="P189" s="248"/>
      <c r="Q189" s="248"/>
      <c r="R189" s="248"/>
      <c r="S189" s="248"/>
      <c r="T189" s="249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0" t="s">
        <v>198</v>
      </c>
      <c r="AU189" s="250" t="s">
        <v>84</v>
      </c>
      <c r="AV189" s="13" t="s">
        <v>84</v>
      </c>
      <c r="AW189" s="13" t="s">
        <v>32</v>
      </c>
      <c r="AX189" s="13" t="s">
        <v>82</v>
      </c>
      <c r="AY189" s="250" t="s">
        <v>189</v>
      </c>
    </row>
    <row r="190" s="2" customFormat="1" ht="33" customHeight="1">
      <c r="A190" s="39"/>
      <c r="B190" s="40"/>
      <c r="C190" s="227" t="s">
        <v>7</v>
      </c>
      <c r="D190" s="227" t="s">
        <v>191</v>
      </c>
      <c r="E190" s="228" t="s">
        <v>1520</v>
      </c>
      <c r="F190" s="229" t="s">
        <v>1521</v>
      </c>
      <c r="G190" s="230" t="s">
        <v>252</v>
      </c>
      <c r="H190" s="231">
        <v>10</v>
      </c>
      <c r="I190" s="232"/>
      <c r="J190" s="231">
        <f>ROUND(I190*H190,2)</f>
        <v>0</v>
      </c>
      <c r="K190" s="229" t="s">
        <v>195</v>
      </c>
      <c r="L190" s="45"/>
      <c r="M190" s="233" t="s">
        <v>1</v>
      </c>
      <c r="N190" s="234" t="s">
        <v>40</v>
      </c>
      <c r="O190" s="92"/>
      <c r="P190" s="235">
        <f>O190*H190</f>
        <v>0</v>
      </c>
      <c r="Q190" s="235">
        <v>2.0000000000000002E-05</v>
      </c>
      <c r="R190" s="235">
        <f>Q190*H190</f>
        <v>0.00020000000000000001</v>
      </c>
      <c r="S190" s="235">
        <v>0</v>
      </c>
      <c r="T190" s="236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7" t="s">
        <v>196</v>
      </c>
      <c r="AT190" s="237" t="s">
        <v>191</v>
      </c>
      <c r="AU190" s="237" t="s">
        <v>84</v>
      </c>
      <c r="AY190" s="18" t="s">
        <v>189</v>
      </c>
      <c r="BE190" s="238">
        <f>IF(N190="základní",J190,0)</f>
        <v>0</v>
      </c>
      <c r="BF190" s="238">
        <f>IF(N190="snížená",J190,0)</f>
        <v>0</v>
      </c>
      <c r="BG190" s="238">
        <f>IF(N190="zákl. přenesená",J190,0)</f>
        <v>0</v>
      </c>
      <c r="BH190" s="238">
        <f>IF(N190="sníž. přenesená",J190,0)</f>
        <v>0</v>
      </c>
      <c r="BI190" s="238">
        <f>IF(N190="nulová",J190,0)</f>
        <v>0</v>
      </c>
      <c r="BJ190" s="18" t="s">
        <v>82</v>
      </c>
      <c r="BK190" s="238">
        <f>ROUND(I190*H190,2)</f>
        <v>0</v>
      </c>
      <c r="BL190" s="18" t="s">
        <v>196</v>
      </c>
      <c r="BM190" s="237" t="s">
        <v>1522</v>
      </c>
    </row>
    <row r="191" s="13" customFormat="1">
      <c r="A191" s="13"/>
      <c r="B191" s="239"/>
      <c r="C191" s="240"/>
      <c r="D191" s="241" t="s">
        <v>198</v>
      </c>
      <c r="E191" s="242" t="s">
        <v>1</v>
      </c>
      <c r="F191" s="243" t="s">
        <v>1523</v>
      </c>
      <c r="G191" s="240"/>
      <c r="H191" s="244">
        <v>10</v>
      </c>
      <c r="I191" s="245"/>
      <c r="J191" s="240"/>
      <c r="K191" s="240"/>
      <c r="L191" s="246"/>
      <c r="M191" s="247"/>
      <c r="N191" s="248"/>
      <c r="O191" s="248"/>
      <c r="P191" s="248"/>
      <c r="Q191" s="248"/>
      <c r="R191" s="248"/>
      <c r="S191" s="248"/>
      <c r="T191" s="249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0" t="s">
        <v>198</v>
      </c>
      <c r="AU191" s="250" t="s">
        <v>84</v>
      </c>
      <c r="AV191" s="13" t="s">
        <v>84</v>
      </c>
      <c r="AW191" s="13" t="s">
        <v>32</v>
      </c>
      <c r="AX191" s="13" t="s">
        <v>82</v>
      </c>
      <c r="AY191" s="250" t="s">
        <v>189</v>
      </c>
    </row>
    <row r="192" s="2" customFormat="1" ht="24.15" customHeight="1">
      <c r="A192" s="39"/>
      <c r="B192" s="40"/>
      <c r="C192" s="283" t="s">
        <v>1049</v>
      </c>
      <c r="D192" s="283" t="s">
        <v>231</v>
      </c>
      <c r="E192" s="284" t="s">
        <v>1524</v>
      </c>
      <c r="F192" s="285" t="s">
        <v>1525</v>
      </c>
      <c r="G192" s="286" t="s">
        <v>252</v>
      </c>
      <c r="H192" s="287">
        <v>10</v>
      </c>
      <c r="I192" s="288"/>
      <c r="J192" s="287">
        <f>ROUND(I192*H192,2)</f>
        <v>0</v>
      </c>
      <c r="K192" s="285" t="s">
        <v>961</v>
      </c>
      <c r="L192" s="289"/>
      <c r="M192" s="290" t="s">
        <v>1</v>
      </c>
      <c r="N192" s="291" t="s">
        <v>40</v>
      </c>
      <c r="O192" s="92"/>
      <c r="P192" s="235">
        <f>O192*H192</f>
        <v>0</v>
      </c>
      <c r="Q192" s="235">
        <v>0.0085000000000000006</v>
      </c>
      <c r="R192" s="235">
        <f>Q192*H192</f>
        <v>0.085000000000000006</v>
      </c>
      <c r="S192" s="235">
        <v>0</v>
      </c>
      <c r="T192" s="236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7" t="s">
        <v>235</v>
      </c>
      <c r="AT192" s="237" t="s">
        <v>231</v>
      </c>
      <c r="AU192" s="237" t="s">
        <v>84</v>
      </c>
      <c r="AY192" s="18" t="s">
        <v>189</v>
      </c>
      <c r="BE192" s="238">
        <f>IF(N192="základní",J192,0)</f>
        <v>0</v>
      </c>
      <c r="BF192" s="238">
        <f>IF(N192="snížená",J192,0)</f>
        <v>0</v>
      </c>
      <c r="BG192" s="238">
        <f>IF(N192="zákl. přenesená",J192,0)</f>
        <v>0</v>
      </c>
      <c r="BH192" s="238">
        <f>IF(N192="sníž. přenesená",J192,0)</f>
        <v>0</v>
      </c>
      <c r="BI192" s="238">
        <f>IF(N192="nulová",J192,0)</f>
        <v>0</v>
      </c>
      <c r="BJ192" s="18" t="s">
        <v>82</v>
      </c>
      <c r="BK192" s="238">
        <f>ROUND(I192*H192,2)</f>
        <v>0</v>
      </c>
      <c r="BL192" s="18" t="s">
        <v>196</v>
      </c>
      <c r="BM192" s="237" t="s">
        <v>1526</v>
      </c>
    </row>
    <row r="193" s="13" customFormat="1">
      <c r="A193" s="13"/>
      <c r="B193" s="239"/>
      <c r="C193" s="240"/>
      <c r="D193" s="241" t="s">
        <v>198</v>
      </c>
      <c r="E193" s="242" t="s">
        <v>1</v>
      </c>
      <c r="F193" s="243" t="s">
        <v>1523</v>
      </c>
      <c r="G193" s="240"/>
      <c r="H193" s="244">
        <v>10</v>
      </c>
      <c r="I193" s="245"/>
      <c r="J193" s="240"/>
      <c r="K193" s="240"/>
      <c r="L193" s="246"/>
      <c r="M193" s="247"/>
      <c r="N193" s="248"/>
      <c r="O193" s="248"/>
      <c r="P193" s="248"/>
      <c r="Q193" s="248"/>
      <c r="R193" s="248"/>
      <c r="S193" s="248"/>
      <c r="T193" s="249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0" t="s">
        <v>198</v>
      </c>
      <c r="AU193" s="250" t="s">
        <v>84</v>
      </c>
      <c r="AV193" s="13" t="s">
        <v>84</v>
      </c>
      <c r="AW193" s="13" t="s">
        <v>32</v>
      </c>
      <c r="AX193" s="13" t="s">
        <v>82</v>
      </c>
      <c r="AY193" s="250" t="s">
        <v>189</v>
      </c>
    </row>
    <row r="194" s="2" customFormat="1" ht="16.5" customHeight="1">
      <c r="A194" s="39"/>
      <c r="B194" s="40"/>
      <c r="C194" s="227" t="s">
        <v>1053</v>
      </c>
      <c r="D194" s="227" t="s">
        <v>191</v>
      </c>
      <c r="E194" s="228" t="s">
        <v>596</v>
      </c>
      <c r="F194" s="229" t="s">
        <v>597</v>
      </c>
      <c r="G194" s="230" t="s">
        <v>279</v>
      </c>
      <c r="H194" s="231">
        <v>271</v>
      </c>
      <c r="I194" s="232"/>
      <c r="J194" s="231">
        <f>ROUND(I194*H194,2)</f>
        <v>0</v>
      </c>
      <c r="K194" s="229" t="s">
        <v>1</v>
      </c>
      <c r="L194" s="45"/>
      <c r="M194" s="233" t="s">
        <v>1</v>
      </c>
      <c r="N194" s="234" t="s">
        <v>40</v>
      </c>
      <c r="O194" s="92"/>
      <c r="P194" s="235">
        <f>O194*H194</f>
        <v>0</v>
      </c>
      <c r="Q194" s="235">
        <v>0</v>
      </c>
      <c r="R194" s="235">
        <f>Q194*H194</f>
        <v>0</v>
      </c>
      <c r="S194" s="235">
        <v>0</v>
      </c>
      <c r="T194" s="236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7" t="s">
        <v>196</v>
      </c>
      <c r="AT194" s="237" t="s">
        <v>191</v>
      </c>
      <c r="AU194" s="237" t="s">
        <v>84</v>
      </c>
      <c r="AY194" s="18" t="s">
        <v>189</v>
      </c>
      <c r="BE194" s="238">
        <f>IF(N194="základní",J194,0)</f>
        <v>0</v>
      </c>
      <c r="BF194" s="238">
        <f>IF(N194="snížená",J194,0)</f>
        <v>0</v>
      </c>
      <c r="BG194" s="238">
        <f>IF(N194="zákl. přenesená",J194,0)</f>
        <v>0</v>
      </c>
      <c r="BH194" s="238">
        <f>IF(N194="sníž. přenesená",J194,0)</f>
        <v>0</v>
      </c>
      <c r="BI194" s="238">
        <f>IF(N194="nulová",J194,0)</f>
        <v>0</v>
      </c>
      <c r="BJ194" s="18" t="s">
        <v>82</v>
      </c>
      <c r="BK194" s="238">
        <f>ROUND(I194*H194,2)</f>
        <v>0</v>
      </c>
      <c r="BL194" s="18" t="s">
        <v>196</v>
      </c>
      <c r="BM194" s="237" t="s">
        <v>1527</v>
      </c>
    </row>
    <row r="195" s="13" customFormat="1">
      <c r="A195" s="13"/>
      <c r="B195" s="239"/>
      <c r="C195" s="240"/>
      <c r="D195" s="241" t="s">
        <v>198</v>
      </c>
      <c r="E195" s="242" t="s">
        <v>1</v>
      </c>
      <c r="F195" s="243" t="s">
        <v>1512</v>
      </c>
      <c r="G195" s="240"/>
      <c r="H195" s="244">
        <v>271</v>
      </c>
      <c r="I195" s="245"/>
      <c r="J195" s="240"/>
      <c r="K195" s="240"/>
      <c r="L195" s="246"/>
      <c r="M195" s="247"/>
      <c r="N195" s="248"/>
      <c r="O195" s="248"/>
      <c r="P195" s="248"/>
      <c r="Q195" s="248"/>
      <c r="R195" s="248"/>
      <c r="S195" s="248"/>
      <c r="T195" s="249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0" t="s">
        <v>198</v>
      </c>
      <c r="AU195" s="250" t="s">
        <v>84</v>
      </c>
      <c r="AV195" s="13" t="s">
        <v>84</v>
      </c>
      <c r="AW195" s="13" t="s">
        <v>32</v>
      </c>
      <c r="AX195" s="13" t="s">
        <v>82</v>
      </c>
      <c r="AY195" s="250" t="s">
        <v>189</v>
      </c>
    </row>
    <row r="196" s="2" customFormat="1" ht="24.15" customHeight="1">
      <c r="A196" s="39"/>
      <c r="B196" s="40"/>
      <c r="C196" s="227" t="s">
        <v>1111</v>
      </c>
      <c r="D196" s="227" t="s">
        <v>191</v>
      </c>
      <c r="E196" s="228" t="s">
        <v>1039</v>
      </c>
      <c r="F196" s="229" t="s">
        <v>1040</v>
      </c>
      <c r="G196" s="230" t="s">
        <v>601</v>
      </c>
      <c r="H196" s="231">
        <v>6</v>
      </c>
      <c r="I196" s="232"/>
      <c r="J196" s="231">
        <f>ROUND(I196*H196,2)</f>
        <v>0</v>
      </c>
      <c r="K196" s="229" t="s">
        <v>195</v>
      </c>
      <c r="L196" s="45"/>
      <c r="M196" s="233" t="s">
        <v>1</v>
      </c>
      <c r="N196" s="234" t="s">
        <v>40</v>
      </c>
      <c r="O196" s="92"/>
      <c r="P196" s="235">
        <f>O196*H196</f>
        <v>0</v>
      </c>
      <c r="Q196" s="235">
        <v>0.00031</v>
      </c>
      <c r="R196" s="235">
        <f>Q196*H196</f>
        <v>0.0018600000000000001</v>
      </c>
      <c r="S196" s="235">
        <v>0</v>
      </c>
      <c r="T196" s="236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7" t="s">
        <v>196</v>
      </c>
      <c r="AT196" s="237" t="s">
        <v>191</v>
      </c>
      <c r="AU196" s="237" t="s">
        <v>84</v>
      </c>
      <c r="AY196" s="18" t="s">
        <v>189</v>
      </c>
      <c r="BE196" s="238">
        <f>IF(N196="základní",J196,0)</f>
        <v>0</v>
      </c>
      <c r="BF196" s="238">
        <f>IF(N196="snížená",J196,0)</f>
        <v>0</v>
      </c>
      <c r="BG196" s="238">
        <f>IF(N196="zákl. přenesená",J196,0)</f>
        <v>0</v>
      </c>
      <c r="BH196" s="238">
        <f>IF(N196="sníž. přenesená",J196,0)</f>
        <v>0</v>
      </c>
      <c r="BI196" s="238">
        <f>IF(N196="nulová",J196,0)</f>
        <v>0</v>
      </c>
      <c r="BJ196" s="18" t="s">
        <v>82</v>
      </c>
      <c r="BK196" s="238">
        <f>ROUND(I196*H196,2)</f>
        <v>0</v>
      </c>
      <c r="BL196" s="18" t="s">
        <v>196</v>
      </c>
      <c r="BM196" s="237" t="s">
        <v>1528</v>
      </c>
    </row>
    <row r="197" s="13" customFormat="1">
      <c r="A197" s="13"/>
      <c r="B197" s="239"/>
      <c r="C197" s="240"/>
      <c r="D197" s="241" t="s">
        <v>198</v>
      </c>
      <c r="E197" s="242" t="s">
        <v>1</v>
      </c>
      <c r="F197" s="243" t="s">
        <v>707</v>
      </c>
      <c r="G197" s="240"/>
      <c r="H197" s="244">
        <v>6</v>
      </c>
      <c r="I197" s="245"/>
      <c r="J197" s="240"/>
      <c r="K197" s="240"/>
      <c r="L197" s="246"/>
      <c r="M197" s="247"/>
      <c r="N197" s="248"/>
      <c r="O197" s="248"/>
      <c r="P197" s="248"/>
      <c r="Q197" s="248"/>
      <c r="R197" s="248"/>
      <c r="S197" s="248"/>
      <c r="T197" s="249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0" t="s">
        <v>198</v>
      </c>
      <c r="AU197" s="250" t="s">
        <v>84</v>
      </c>
      <c r="AV197" s="13" t="s">
        <v>84</v>
      </c>
      <c r="AW197" s="13" t="s">
        <v>32</v>
      </c>
      <c r="AX197" s="13" t="s">
        <v>82</v>
      </c>
      <c r="AY197" s="250" t="s">
        <v>189</v>
      </c>
    </row>
    <row r="198" s="2" customFormat="1" ht="33" customHeight="1">
      <c r="A198" s="39"/>
      <c r="B198" s="40"/>
      <c r="C198" s="227" t="s">
        <v>1114</v>
      </c>
      <c r="D198" s="227" t="s">
        <v>191</v>
      </c>
      <c r="E198" s="228" t="s">
        <v>1042</v>
      </c>
      <c r="F198" s="229" t="s">
        <v>1529</v>
      </c>
      <c r="G198" s="230" t="s">
        <v>252</v>
      </c>
      <c r="H198" s="231">
        <v>7</v>
      </c>
      <c r="I198" s="232"/>
      <c r="J198" s="231">
        <f>ROUND(I198*H198,2)</f>
        <v>0</v>
      </c>
      <c r="K198" s="229" t="s">
        <v>1</v>
      </c>
      <c r="L198" s="45"/>
      <c r="M198" s="233" t="s">
        <v>1</v>
      </c>
      <c r="N198" s="234" t="s">
        <v>40</v>
      </c>
      <c r="O198" s="92"/>
      <c r="P198" s="235">
        <f>O198*H198</f>
        <v>0</v>
      </c>
      <c r="Q198" s="235">
        <v>6.2568900000000003</v>
      </c>
      <c r="R198" s="235">
        <f>Q198*H198</f>
        <v>43.798230000000004</v>
      </c>
      <c r="S198" s="235">
        <v>0</v>
      </c>
      <c r="T198" s="236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7" t="s">
        <v>196</v>
      </c>
      <c r="AT198" s="237" t="s">
        <v>191</v>
      </c>
      <c r="AU198" s="237" t="s">
        <v>84</v>
      </c>
      <c r="AY198" s="18" t="s">
        <v>189</v>
      </c>
      <c r="BE198" s="238">
        <f>IF(N198="základní",J198,0)</f>
        <v>0</v>
      </c>
      <c r="BF198" s="238">
        <f>IF(N198="snížená",J198,0)</f>
        <v>0</v>
      </c>
      <c r="BG198" s="238">
        <f>IF(N198="zákl. přenesená",J198,0)</f>
        <v>0</v>
      </c>
      <c r="BH198" s="238">
        <f>IF(N198="sníž. přenesená",J198,0)</f>
        <v>0</v>
      </c>
      <c r="BI198" s="238">
        <f>IF(N198="nulová",J198,0)</f>
        <v>0</v>
      </c>
      <c r="BJ198" s="18" t="s">
        <v>82</v>
      </c>
      <c r="BK198" s="238">
        <f>ROUND(I198*H198,2)</f>
        <v>0</v>
      </c>
      <c r="BL198" s="18" t="s">
        <v>196</v>
      </c>
      <c r="BM198" s="237" t="s">
        <v>1530</v>
      </c>
    </row>
    <row r="199" s="14" customFormat="1">
      <c r="A199" s="14"/>
      <c r="B199" s="251"/>
      <c r="C199" s="252"/>
      <c r="D199" s="241" t="s">
        <v>198</v>
      </c>
      <c r="E199" s="253" t="s">
        <v>1</v>
      </c>
      <c r="F199" s="254" t="s">
        <v>1531</v>
      </c>
      <c r="G199" s="252"/>
      <c r="H199" s="253" t="s">
        <v>1</v>
      </c>
      <c r="I199" s="255"/>
      <c r="J199" s="252"/>
      <c r="K199" s="252"/>
      <c r="L199" s="256"/>
      <c r="M199" s="257"/>
      <c r="N199" s="258"/>
      <c r="O199" s="258"/>
      <c r="P199" s="258"/>
      <c r="Q199" s="258"/>
      <c r="R199" s="258"/>
      <c r="S199" s="258"/>
      <c r="T199" s="259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60" t="s">
        <v>198</v>
      </c>
      <c r="AU199" s="260" t="s">
        <v>84</v>
      </c>
      <c r="AV199" s="14" t="s">
        <v>82</v>
      </c>
      <c r="AW199" s="14" t="s">
        <v>32</v>
      </c>
      <c r="AX199" s="14" t="s">
        <v>75</v>
      </c>
      <c r="AY199" s="260" t="s">
        <v>189</v>
      </c>
    </row>
    <row r="200" s="13" customFormat="1">
      <c r="A200" s="13"/>
      <c r="B200" s="239"/>
      <c r="C200" s="240"/>
      <c r="D200" s="241" t="s">
        <v>198</v>
      </c>
      <c r="E200" s="242" t="s">
        <v>1</v>
      </c>
      <c r="F200" s="243" t="s">
        <v>449</v>
      </c>
      <c r="G200" s="240"/>
      <c r="H200" s="244">
        <v>7</v>
      </c>
      <c r="I200" s="245"/>
      <c r="J200" s="240"/>
      <c r="K200" s="240"/>
      <c r="L200" s="246"/>
      <c r="M200" s="247"/>
      <c r="N200" s="248"/>
      <c r="O200" s="248"/>
      <c r="P200" s="248"/>
      <c r="Q200" s="248"/>
      <c r="R200" s="248"/>
      <c r="S200" s="248"/>
      <c r="T200" s="249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0" t="s">
        <v>198</v>
      </c>
      <c r="AU200" s="250" t="s">
        <v>84</v>
      </c>
      <c r="AV200" s="13" t="s">
        <v>84</v>
      </c>
      <c r="AW200" s="13" t="s">
        <v>32</v>
      </c>
      <c r="AX200" s="13" t="s">
        <v>82</v>
      </c>
      <c r="AY200" s="250" t="s">
        <v>189</v>
      </c>
    </row>
    <row r="201" s="2" customFormat="1" ht="16.5" customHeight="1">
      <c r="A201" s="39"/>
      <c r="B201" s="40"/>
      <c r="C201" s="227" t="s">
        <v>1117</v>
      </c>
      <c r="D201" s="227" t="s">
        <v>191</v>
      </c>
      <c r="E201" s="228" t="s">
        <v>277</v>
      </c>
      <c r="F201" s="229" t="s">
        <v>1046</v>
      </c>
      <c r="G201" s="230" t="s">
        <v>461</v>
      </c>
      <c r="H201" s="231">
        <v>2</v>
      </c>
      <c r="I201" s="232"/>
      <c r="J201" s="231">
        <f>ROUND(I201*H201,2)</f>
        <v>0</v>
      </c>
      <c r="K201" s="229" t="s">
        <v>1</v>
      </c>
      <c r="L201" s="45"/>
      <c r="M201" s="233" t="s">
        <v>1</v>
      </c>
      <c r="N201" s="234" t="s">
        <v>40</v>
      </c>
      <c r="O201" s="92"/>
      <c r="P201" s="235">
        <f>O201*H201</f>
        <v>0</v>
      </c>
      <c r="Q201" s="235">
        <v>0</v>
      </c>
      <c r="R201" s="235">
        <f>Q201*H201</f>
        <v>0</v>
      </c>
      <c r="S201" s="235">
        <v>0</v>
      </c>
      <c r="T201" s="236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7" t="s">
        <v>196</v>
      </c>
      <c r="AT201" s="237" t="s">
        <v>191</v>
      </c>
      <c r="AU201" s="237" t="s">
        <v>84</v>
      </c>
      <c r="AY201" s="18" t="s">
        <v>189</v>
      </c>
      <c r="BE201" s="238">
        <f>IF(N201="základní",J201,0)</f>
        <v>0</v>
      </c>
      <c r="BF201" s="238">
        <f>IF(N201="snížená",J201,0)</f>
        <v>0</v>
      </c>
      <c r="BG201" s="238">
        <f>IF(N201="zákl. přenesená",J201,0)</f>
        <v>0</v>
      </c>
      <c r="BH201" s="238">
        <f>IF(N201="sníž. přenesená",J201,0)</f>
        <v>0</v>
      </c>
      <c r="BI201" s="238">
        <f>IF(N201="nulová",J201,0)</f>
        <v>0</v>
      </c>
      <c r="BJ201" s="18" t="s">
        <v>82</v>
      </c>
      <c r="BK201" s="238">
        <f>ROUND(I201*H201,2)</f>
        <v>0</v>
      </c>
      <c r="BL201" s="18" t="s">
        <v>196</v>
      </c>
      <c r="BM201" s="237" t="s">
        <v>1532</v>
      </c>
    </row>
    <row r="202" s="14" customFormat="1">
      <c r="A202" s="14"/>
      <c r="B202" s="251"/>
      <c r="C202" s="252"/>
      <c r="D202" s="241" t="s">
        <v>198</v>
      </c>
      <c r="E202" s="253" t="s">
        <v>1</v>
      </c>
      <c r="F202" s="254" t="s">
        <v>1533</v>
      </c>
      <c r="G202" s="252"/>
      <c r="H202" s="253" t="s">
        <v>1</v>
      </c>
      <c r="I202" s="255"/>
      <c r="J202" s="252"/>
      <c r="K202" s="252"/>
      <c r="L202" s="256"/>
      <c r="M202" s="257"/>
      <c r="N202" s="258"/>
      <c r="O202" s="258"/>
      <c r="P202" s="258"/>
      <c r="Q202" s="258"/>
      <c r="R202" s="258"/>
      <c r="S202" s="258"/>
      <c r="T202" s="259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0" t="s">
        <v>198</v>
      </c>
      <c r="AU202" s="260" t="s">
        <v>84</v>
      </c>
      <c r="AV202" s="14" t="s">
        <v>82</v>
      </c>
      <c r="AW202" s="14" t="s">
        <v>32</v>
      </c>
      <c r="AX202" s="14" t="s">
        <v>75</v>
      </c>
      <c r="AY202" s="260" t="s">
        <v>189</v>
      </c>
    </row>
    <row r="203" s="13" customFormat="1">
      <c r="A203" s="13"/>
      <c r="B203" s="239"/>
      <c r="C203" s="240"/>
      <c r="D203" s="241" t="s">
        <v>198</v>
      </c>
      <c r="E203" s="242" t="s">
        <v>1</v>
      </c>
      <c r="F203" s="243" t="s">
        <v>330</v>
      </c>
      <c r="G203" s="240"/>
      <c r="H203" s="244">
        <v>2</v>
      </c>
      <c r="I203" s="245"/>
      <c r="J203" s="240"/>
      <c r="K203" s="240"/>
      <c r="L203" s="246"/>
      <c r="M203" s="247"/>
      <c r="N203" s="248"/>
      <c r="O203" s="248"/>
      <c r="P203" s="248"/>
      <c r="Q203" s="248"/>
      <c r="R203" s="248"/>
      <c r="S203" s="248"/>
      <c r="T203" s="249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0" t="s">
        <v>198</v>
      </c>
      <c r="AU203" s="250" t="s">
        <v>84</v>
      </c>
      <c r="AV203" s="13" t="s">
        <v>84</v>
      </c>
      <c r="AW203" s="13" t="s">
        <v>32</v>
      </c>
      <c r="AX203" s="13" t="s">
        <v>82</v>
      </c>
      <c r="AY203" s="250" t="s">
        <v>189</v>
      </c>
    </row>
    <row r="204" s="12" customFormat="1" ht="22.8" customHeight="1">
      <c r="A204" s="12"/>
      <c r="B204" s="211"/>
      <c r="C204" s="212"/>
      <c r="D204" s="213" t="s">
        <v>74</v>
      </c>
      <c r="E204" s="225" t="s">
        <v>295</v>
      </c>
      <c r="F204" s="225" t="s">
        <v>296</v>
      </c>
      <c r="G204" s="212"/>
      <c r="H204" s="212"/>
      <c r="I204" s="215"/>
      <c r="J204" s="226">
        <f>BK204</f>
        <v>0</v>
      </c>
      <c r="K204" s="212"/>
      <c r="L204" s="217"/>
      <c r="M204" s="218"/>
      <c r="N204" s="219"/>
      <c r="O204" s="219"/>
      <c r="P204" s="220">
        <f>P205</f>
        <v>0</v>
      </c>
      <c r="Q204" s="219"/>
      <c r="R204" s="220">
        <f>R205</f>
        <v>0</v>
      </c>
      <c r="S204" s="219"/>
      <c r="T204" s="221">
        <f>T205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22" t="s">
        <v>82</v>
      </c>
      <c r="AT204" s="223" t="s">
        <v>74</v>
      </c>
      <c r="AU204" s="223" t="s">
        <v>82</v>
      </c>
      <c r="AY204" s="222" t="s">
        <v>189</v>
      </c>
      <c r="BK204" s="224">
        <f>BK205</f>
        <v>0</v>
      </c>
    </row>
    <row r="205" s="2" customFormat="1" ht="24.15" customHeight="1">
      <c r="A205" s="39"/>
      <c r="B205" s="40"/>
      <c r="C205" s="227" t="s">
        <v>1201</v>
      </c>
      <c r="D205" s="227" t="s">
        <v>191</v>
      </c>
      <c r="E205" s="228" t="s">
        <v>1534</v>
      </c>
      <c r="F205" s="229" t="s">
        <v>1535</v>
      </c>
      <c r="G205" s="230" t="s">
        <v>234</v>
      </c>
      <c r="H205" s="231">
        <v>49.200000000000003</v>
      </c>
      <c r="I205" s="232"/>
      <c r="J205" s="231">
        <f>ROUND(I205*H205,2)</f>
        <v>0</v>
      </c>
      <c r="K205" s="229" t="s">
        <v>195</v>
      </c>
      <c r="L205" s="45"/>
      <c r="M205" s="292" t="s">
        <v>1</v>
      </c>
      <c r="N205" s="293" t="s">
        <v>40</v>
      </c>
      <c r="O205" s="294"/>
      <c r="P205" s="295">
        <f>O205*H205</f>
        <v>0</v>
      </c>
      <c r="Q205" s="295">
        <v>0</v>
      </c>
      <c r="R205" s="295">
        <f>Q205*H205</f>
        <v>0</v>
      </c>
      <c r="S205" s="295">
        <v>0</v>
      </c>
      <c r="T205" s="296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7" t="s">
        <v>196</v>
      </c>
      <c r="AT205" s="237" t="s">
        <v>191</v>
      </c>
      <c r="AU205" s="237" t="s">
        <v>84</v>
      </c>
      <c r="AY205" s="18" t="s">
        <v>189</v>
      </c>
      <c r="BE205" s="238">
        <f>IF(N205="základní",J205,0)</f>
        <v>0</v>
      </c>
      <c r="BF205" s="238">
        <f>IF(N205="snížená",J205,0)</f>
        <v>0</v>
      </c>
      <c r="BG205" s="238">
        <f>IF(N205="zákl. přenesená",J205,0)</f>
        <v>0</v>
      </c>
      <c r="BH205" s="238">
        <f>IF(N205="sníž. přenesená",J205,0)</f>
        <v>0</v>
      </c>
      <c r="BI205" s="238">
        <f>IF(N205="nulová",J205,0)</f>
        <v>0</v>
      </c>
      <c r="BJ205" s="18" t="s">
        <v>82</v>
      </c>
      <c r="BK205" s="238">
        <f>ROUND(I205*H205,2)</f>
        <v>0</v>
      </c>
      <c r="BL205" s="18" t="s">
        <v>196</v>
      </c>
      <c r="BM205" s="237" t="s">
        <v>1536</v>
      </c>
    </row>
    <row r="206" s="2" customFormat="1" ht="6.96" customHeight="1">
      <c r="A206" s="39"/>
      <c r="B206" s="67"/>
      <c r="C206" s="68"/>
      <c r="D206" s="68"/>
      <c r="E206" s="68"/>
      <c r="F206" s="68"/>
      <c r="G206" s="68"/>
      <c r="H206" s="68"/>
      <c r="I206" s="68"/>
      <c r="J206" s="68"/>
      <c r="K206" s="68"/>
      <c r="L206" s="45"/>
      <c r="M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</row>
  </sheetData>
  <sheetProtection sheet="1" autoFilter="0" formatColumns="0" formatRows="0" objects="1" scenarios="1" spinCount="100000" saltValue="P7HZ8NyeyKDWEWGlgAPvIIC8hi/zX4WiWfKUn36LXxAVTZYgr8Wan7NizhbWMZKovvgbCgc2cP7AT5XIVH0jhA==" hashValue="TfPdAGTvOHi5nLXtL+K5ZkSuI46A0abLIHsJEnOaiJntZRabpJ3SDsMTdDRRD4LoE/RX/KpKm2Byx32/15ROZQ==" algorithmName="SHA-512" password="CC35"/>
  <autoFilter ref="C120:K205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KATKYPC\EGY2</dc:creator>
  <cp:lastModifiedBy>KATKYPC\EGY2</cp:lastModifiedBy>
  <dcterms:created xsi:type="dcterms:W3CDTF">2023-06-08T08:38:00Z</dcterms:created>
  <dcterms:modified xsi:type="dcterms:W3CDTF">2023-06-08T08:38:24Z</dcterms:modified>
</cp:coreProperties>
</file>