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tas\Desktop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STAVEBNÍ ČÁST" sheetId="3" r:id="rId3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'00 - VEDLEJŠÍ A OSTATNÍ N...'!$C$86:$K$98</definedName>
    <definedName name="_xlnm.Print_Area" localSheetId="1">'00 - VEDLEJŠÍ A OSTATNÍ N...'!$C$4:$J$41,'00 - VEDLEJŠÍ A OSTATNÍ N...'!$C$72:$K$98</definedName>
    <definedName name="_xlnm.Print_Titles" localSheetId="1">'00 - VEDLEJŠÍ A OSTATNÍ N...'!$86:$86</definedName>
    <definedName name="_xlnm._FilterDatabase" localSheetId="2" hidden="1">'01 - STAVEBNÍ ČÁST'!$C$91:$K$232</definedName>
    <definedName name="_xlnm.Print_Area" localSheetId="2">'01 - STAVEBNÍ ČÁST'!$C$4:$J$41,'01 - STAVEBNÍ ČÁST'!$C$77:$K$232</definedName>
    <definedName name="_xlnm.Print_Titles" localSheetId="2">'01 - STAVEBNÍ ČÁST'!$91:$91</definedName>
  </definedNames>
  <calcPr/>
</workbook>
</file>

<file path=xl/calcChain.xml><?xml version="1.0" encoding="utf-8"?>
<calcChain xmlns="http://schemas.openxmlformats.org/spreadsheetml/2006/main">
  <c i="3" l="1" r="P223"/>
  <c r="T180"/>
  <c r="P180"/>
  <c r="R169"/>
  <c r="J39"/>
  <c r="J38"/>
  <c i="1" r="AY57"/>
  <c i="3" r="J37"/>
  <c i="1" r="AX57"/>
  <c i="3"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T202"/>
  <c r="R203"/>
  <c r="R202"/>
  <c r="P203"/>
  <c r="P202"/>
  <c r="BI198"/>
  <c r="BH198"/>
  <c r="BG198"/>
  <c r="BF198"/>
  <c r="T198"/>
  <c r="R198"/>
  <c r="P198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86"/>
  <c r="E7"/>
  <c r="E50"/>
  <c i="2" r="J39"/>
  <c r="J38"/>
  <c i="1" r="AY56"/>
  <c i="2" r="J37"/>
  <c i="1" r="AX56"/>
  <c i="2"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J84"/>
  <c r="J83"/>
  <c r="F83"/>
  <c r="F81"/>
  <c r="E79"/>
  <c r="J59"/>
  <c r="J58"/>
  <c r="F58"/>
  <c r="F56"/>
  <c r="E54"/>
  <c r="J20"/>
  <c r="E20"/>
  <c r="F59"/>
  <c r="J19"/>
  <c r="J14"/>
  <c r="J81"/>
  <c r="E7"/>
  <c r="E50"/>
  <c i="1" r="L50"/>
  <c r="AM50"/>
  <c r="AM49"/>
  <c r="L49"/>
  <c r="AM47"/>
  <c r="L47"/>
  <c r="L45"/>
  <c r="L44"/>
  <c i="3" r="J209"/>
  <c r="BK165"/>
  <c r="J117"/>
  <c i="2" r="BK95"/>
  <c r="BK96"/>
  <c i="3" r="J222"/>
  <c r="BK213"/>
  <c r="BK193"/>
  <c r="J174"/>
  <c r="BK125"/>
  <c r="J95"/>
  <c r="J224"/>
  <c r="J170"/>
  <c r="J213"/>
  <c r="BK121"/>
  <c r="BK217"/>
  <c r="BK135"/>
  <c i="2" r="J96"/>
  <c r="BK89"/>
  <c i="3" r="J190"/>
  <c r="BK114"/>
  <c r="J228"/>
  <c r="BK103"/>
  <c r="BK190"/>
  <c i="2" r="BK97"/>
  <c i="3" r="BK209"/>
  <c r="BK170"/>
  <c r="J99"/>
  <c r="J189"/>
  <c r="BK224"/>
  <c r="J110"/>
  <c i="2" r="J97"/>
  <c r="J92"/>
  <c r="J94"/>
  <c i="3" r="J206"/>
  <c r="BK192"/>
  <c r="J148"/>
  <c r="BK206"/>
  <c r="J165"/>
  <c r="BK155"/>
  <c r="BK181"/>
  <c r="J203"/>
  <c r="J144"/>
  <c i="2" r="J89"/>
  <c r="BK94"/>
  <c r="J95"/>
  <c i="3" r="BK232"/>
  <c r="BK204"/>
  <c r="J191"/>
  <c r="J155"/>
  <c r="BK117"/>
  <c r="J193"/>
  <c r="J152"/>
  <c r="BK141"/>
  <c r="J232"/>
  <c r="J181"/>
  <c r="J121"/>
  <c i="2" r="BK98"/>
  <c r="J90"/>
  <c i="1" r="AS55"/>
  <c i="3" r="BK186"/>
  <c r="J141"/>
  <c r="BK110"/>
  <c r="J192"/>
  <c r="BK203"/>
  <c r="J217"/>
  <c r="BK95"/>
  <c r="J175"/>
  <c r="J125"/>
  <c i="2" r="J98"/>
  <c r="BK90"/>
  <c r="BK92"/>
  <c i="3" r="BK222"/>
  <c r="J198"/>
  <c r="BK175"/>
  <c r="BK152"/>
  <c r="J103"/>
  <c r="BK191"/>
  <c r="BK198"/>
  <c r="J135"/>
  <c r="BK174"/>
  <c r="J204"/>
  <c r="BK148"/>
  <c r="BK228"/>
  <c r="BK144"/>
  <c r="BK189"/>
  <c r="J186"/>
  <c r="BK99"/>
  <c r="J114"/>
  <c i="2" l="1" r="R93"/>
  <c r="P93"/>
  <c r="P88"/>
  <c r="P87"/>
  <c i="1" r="AU56"/>
  <c i="2" r="BK93"/>
  <c r="J93"/>
  <c r="J65"/>
  <c r="T93"/>
  <c r="T88"/>
  <c r="T87"/>
  <c i="3" r="R180"/>
  <c r="P94"/>
  <c r="P93"/>
  <c r="P92"/>
  <c i="1" r="AU57"/>
  <c i="3" r="P169"/>
  <c r="BK94"/>
  <c r="J94"/>
  <c r="J65"/>
  <c r="BK169"/>
  <c r="J169"/>
  <c r="J66"/>
  <c r="BK223"/>
  <c r="J223"/>
  <c r="J70"/>
  <c i="2" r="BK88"/>
  <c r="J88"/>
  <c r="J64"/>
  <c r="R88"/>
  <c r="R87"/>
  <c i="3" r="T94"/>
  <c r="T93"/>
  <c r="T92"/>
  <c r="T169"/>
  <c r="R223"/>
  <c r="R94"/>
  <c r="R93"/>
  <c r="R92"/>
  <c r="BK180"/>
  <c r="J180"/>
  <c r="J67"/>
  <c r="T223"/>
  <c r="BK221"/>
  <c r="J221"/>
  <c r="J69"/>
  <c r="BE110"/>
  <c r="BE114"/>
  <c r="BE152"/>
  <c r="BE165"/>
  <c r="BE181"/>
  <c r="BE186"/>
  <c r="BE190"/>
  <c r="BE191"/>
  <c r="BE193"/>
  <c r="BE204"/>
  <c r="BE228"/>
  <c r="J56"/>
  <c r="E80"/>
  <c r="BE206"/>
  <c r="BE232"/>
  <c r="F89"/>
  <c r="BE95"/>
  <c r="BE99"/>
  <c r="BE174"/>
  <c r="BE192"/>
  <c r="BE121"/>
  <c r="BE125"/>
  <c r="BE135"/>
  <c r="BE141"/>
  <c r="BE144"/>
  <c r="BE148"/>
  <c r="BE170"/>
  <c r="BE175"/>
  <c r="BE217"/>
  <c r="BE222"/>
  <c r="BE224"/>
  <c r="BE103"/>
  <c r="BE117"/>
  <c r="BE155"/>
  <c r="BE189"/>
  <c r="BE198"/>
  <c r="BE213"/>
  <c r="BE203"/>
  <c r="BE209"/>
  <c i="2" r="BE89"/>
  <c r="BE90"/>
  <c r="BE95"/>
  <c r="BE98"/>
  <c r="J56"/>
  <c r="E75"/>
  <c r="F84"/>
  <c r="BE92"/>
  <c r="BE94"/>
  <c r="BE96"/>
  <c r="BE97"/>
  <c r="F36"/>
  <c i="1" r="BA56"/>
  <c i="2" r="F37"/>
  <c i="1" r="BB56"/>
  <c i="3" r="F36"/>
  <c i="1" r="BA57"/>
  <c i="3" r="J36"/>
  <c i="1" r="AW57"/>
  <c i="2" r="F38"/>
  <c i="1" r="BC56"/>
  <c i="2" r="F39"/>
  <c i="1" r="BD56"/>
  <c i="3" r="F37"/>
  <c i="1" r="BB57"/>
  <c i="3" r="F39"/>
  <c i="1" r="BD57"/>
  <c i="2" r="J36"/>
  <c i="1" r="AW56"/>
  <c r="AS54"/>
  <c i="3" r="F38"/>
  <c i="1" r="BC57"/>
  <c i="3" l="1" r="BK202"/>
  <c r="J202"/>
  <c r="J68"/>
  <c i="2" r="BK87"/>
  <c r="J87"/>
  <c r="J63"/>
  <c i="1" r="BC55"/>
  <c r="AY55"/>
  <c r="AU55"/>
  <c r="AU54"/>
  <c i="2" r="J35"/>
  <c i="1" r="AV56"/>
  <c r="AT56"/>
  <c i="3" r="J35"/>
  <c i="1" r="AV57"/>
  <c r="AT57"/>
  <c r="BD55"/>
  <c r="BD54"/>
  <c r="W33"/>
  <c r="BB55"/>
  <c r="AX55"/>
  <c i="2" r="F35"/>
  <c i="1" r="AZ56"/>
  <c i="3" r="F35"/>
  <c i="1" r="AZ57"/>
  <c r="BA55"/>
  <c r="AW55"/>
  <c i="3" l="1" r="BK93"/>
  <c r="J93"/>
  <c r="J64"/>
  <c i="2" r="J32"/>
  <c i="1" r="AG56"/>
  <c r="BB54"/>
  <c r="W31"/>
  <c r="AZ55"/>
  <c r="AV55"/>
  <c r="AT55"/>
  <c r="BA54"/>
  <c r="W30"/>
  <c r="BC54"/>
  <c r="W32"/>
  <c i="2" l="1" r="J41"/>
  <c i="3" r="BK92"/>
  <c r="J92"/>
  <c r="J63"/>
  <c i="1" r="AN56"/>
  <c r="AX54"/>
  <c r="AY54"/>
  <c r="AZ54"/>
  <c r="W29"/>
  <c r="AW54"/>
  <c r="AK30"/>
  <c i="3" l="1" r="J32"/>
  <c i="1" r="AG57"/>
  <c r="AG55"/>
  <c r="AG54"/>
  <c r="AK26"/>
  <c r="AV54"/>
  <c r="AK29"/>
  <c r="AK35"/>
  <c i="3" l="1" r="J41"/>
  <c i="1" r="AN57"/>
  <c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<sst xmlns="http://schemas.openxmlformats.org/spreadsheetml/2006/main">
  <si>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</si>
  <si>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</si>
  <si>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</si>
  <si>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</si>
  <si>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</si>
  <si>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{77ea5eea-380c-43ff-b3ce-7202412e19c0}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</si>
  <si>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</si>
  <si>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</si>
  <si>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</si>
  <si>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</si>
  <si>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</si>
  <si>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</si>
  <si>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</si>
  <si>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</si>
  <si>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</si>
  <si>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</si>
  <si>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</si>
  <si>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III-11742 Hradišťský Újezd - Přešín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</si>
  <si>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</si>
  <si>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</si>
  <si>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</si>
  <si>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</si>
  <si>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</si>
  <si>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</si>
  <si>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</si>
  <si>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</si>
  <si>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15. 3. 2018</t>
  </si>
  <si>
    <t>10</t>
  </si>
  <si>
    <t>100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</si>
  <si>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</si>
  <si>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</si>
  <si>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</si>
  <si>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</si>
  <si>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</si>
  <si>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</si>
  <si>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</si>
  <si>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SG Geotechnika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</si>
  <si>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</si>
  <si>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</si>
  <si>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Položky neoznačené popisem  'CS ÚRS' pocházejí z vlastní databáze zpracovatele rozpočtu._x000d_
_x000d_
Součástí jednotlivých položek soupisu prací jsou i veškeré údaje a souvislosti uvedené v přiložené projektové (zadávací) dokumentaci vč. výkresů - bez nich nelze stanovit cenu prací!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</si>
  <si>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</si>
  <si>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</si>
  <si>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</si>
  <si>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</si>
  <si>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</si>
  <si>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</si>
  <si>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</si>
  <si>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</si>
  <si>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</si>
  <si>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</si>
  <si>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</si>
  <si>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</si>
  <si>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</si>
  <si>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</si>
  <si>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</si>
  <si>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</si>
  <si>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</si>
  <si>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</si>
  <si>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</si>
  <si>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</si>
  <si>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</si>
  <si>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</si>
  <si>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</si>
  <si>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</si>
  <si>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</si>
  <si>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</si>
  <si>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</si>
  <si>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</si>
  <si>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</si>
  <si>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</si>
  <si>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</si>
  <si>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</si>
  <si>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</si>
  <si>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</si>
  <si>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</si>
  <si>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</si>
  <si>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</si>
  <si>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</si>
  <si>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</t>
  </si>
  <si>
    <t>2.ÚSEK</t>
  </si>
  <si>
    <t>STA</t>
  </si>
  <si>
    <t>{74c28a6a-b3de-46be-b3cb-8b605f370c94}</t>
  </si>
  <si>
    <t>/</t>
  </si>
  <si>
    <t>00</t>
  </si>
  <si>
    <t>VEDLEJŠÍ A OSTATNÍ NÁKLADY</t>
  </si>
  <si>
    <t>Soupis</t>
  </si>
  <si>
    <t>{921c9667-6ebd-4fa1-be65-7ed70fe2fc49}</t>
  </si>
  <si>
    <t>01</t>
  </si>
  <si>
    <t>STAVEBNÍ ČÁST</t>
  </si>
  <si>
    <t>{cd89896b-b97c-45a9-b371-28cd14c2270c}</t>
  </si>
  <si>
    <t>KRYCÍ LIST SOUPISU PRACÍ</t>
  </si>
  <si>
    <t>Objekt:</t>
  </si>
  <si>
    <t>2 - 2.ÚSEK</t>
  </si>
  <si>
    <t>Soupis: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</si>
  <si>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</si>
  <si>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</si>
  <si>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</si>
  <si>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</si>
  <si>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</si>
  <si>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</si>
  <si>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</si>
  <si>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</si>
  <si>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</si>
  <si>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</si>
  <si>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</si>
  <si>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</si>
  <si>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</si>
  <si>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</si>
  <si>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</si>
  <si>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</si>
  <si>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</si>
  <si>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</si>
  <si>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</si>
  <si>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</si>
  <si>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</si>
  <si>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</si>
  <si>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</si>
  <si>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</si>
  <si>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030001000</t>
  </si>
  <si>
    <t>Základní rozdělení průvodních činností a nákladů zařízení staveniště</t>
  </si>
  <si>
    <t>Kč</t>
  </si>
  <si>
    <t>CS ÚRS 2017 02</t>
  </si>
  <si>
    <t>1024</t>
  </si>
  <si>
    <t>-680179263</t>
  </si>
  <si>
    <t>034503000</t>
  </si>
  <si>
    <t>Zařízení staveniště zabezpečení staveniště informační tabule</t>
  </si>
  <si>
    <t>kus</t>
  </si>
  <si>
    <t>-123973041</t>
  </si>
  <si>
    <t>P</t>
  </si>
  <si>
    <t>Poznámka k položce:_x000d_
SFDI a SÚS PK</t>
  </si>
  <si>
    <t>3</t>
  </si>
  <si>
    <t>034503000.1</t>
  </si>
  <si>
    <t>-1257613033</t>
  </si>
  <si>
    <t>ON</t>
  </si>
  <si>
    <t>OSTATNÍ NÁKLADY</t>
  </si>
  <si>
    <t>4</t>
  </si>
  <si>
    <t>012103000</t>
  </si>
  <si>
    <t>Průzkumné, geodetické a projektové práce geodetické práce před výstavbou</t>
  </si>
  <si>
    <t>-889105188</t>
  </si>
  <si>
    <t>5</t>
  </si>
  <si>
    <t>012203000</t>
  </si>
  <si>
    <t>Průzkumné, geodetické a projektové práce geodetické práce při provádění stavby</t>
  </si>
  <si>
    <t>405757928</t>
  </si>
  <si>
    <t>6</t>
  </si>
  <si>
    <t>012303000</t>
  </si>
  <si>
    <t>Průzkumné, geodetické a projektové práce geodetické práce po výstavbě</t>
  </si>
  <si>
    <t>484029329</t>
  </si>
  <si>
    <t>7</t>
  </si>
  <si>
    <t>013254000</t>
  </si>
  <si>
    <t>Průzkumné, geodetické a projektové práce projektové práce dokumentace stavby (výkresová a textová) skutečného provedení stavby</t>
  </si>
  <si>
    <t>834970161</t>
  </si>
  <si>
    <t>8</t>
  </si>
  <si>
    <t>043002000</t>
  </si>
  <si>
    <t>Hlavní tituly průvodních činností a nákladů inženýrská činnost zkoušky a ostatní měření</t>
  </si>
  <si>
    <t>1354623105</t>
  </si>
  <si>
    <t>01 - STAVEBNÍ ČÁST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</si>
  <si>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</si>
  <si>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</si>
  <si>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</si>
  <si>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</si>
  <si>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</si>
  <si>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  99 - Přesun hmot</t>
  </si>
  <si>
    <t xml:space="preserve">    997 - Přesun sutě</t>
  </si>
  <si>
    <t>HSV</t>
  </si>
  <si>
    <t>Práce a dodávky HSV</t>
  </si>
  <si>
    <t>Zemní práce</t>
  </si>
  <si>
    <t>113107152</t>
  </si>
  <si>
    <t>Odstranění podkladů nebo krytů s přemístěním hmot na skládku na vzdálenost do 20 m nebo s naložením na dopravní prostředek v ploše jednotlivě přes 50 m2 do 200 m2 z kameniva těženého, o tl. vrstvy přes 100 do 200 mm</t>
  </si>
  <si>
    <t>m2</t>
  </si>
  <si>
    <t>CS ÚRS 2019 01</t>
  </si>
  <si>
    <t>-968034393</t>
  </si>
  <si>
    <t>VV</t>
  </si>
  <si>
    <t xml:space="preserve">vjezdy  a sjezdy</t>
  </si>
  <si>
    <t>True</t>
  </si>
  <si>
    <t>160</t>
  </si>
  <si>
    <t>Součet</t>
  </si>
  <si>
    <t>113107164</t>
  </si>
  <si>
    <t>Odstranění podkladů nebo krytů s přemístěním hmot na skládku na vzdálenost do 20 m nebo s naložením na dopravní prostředek v ploše jednotlivě přes 50 m2 do 200 m2 z kameniva hrubého drceného, o tl. vrstvy přes 300 do 400 mm</t>
  </si>
  <si>
    <t>-821813556</t>
  </si>
  <si>
    <t>sanace</t>
  </si>
  <si>
    <t>700</t>
  </si>
  <si>
    <t>113154113.1</t>
  </si>
  <si>
    <t>Frézování živičného podkladu nebo krytu s naložením na dopravní prostředek plochy do 500 m2 bez překážek v trase pruhu šířky do 0,5 m, tloušťky vrstvy 50 mm</t>
  </si>
  <si>
    <t>-1308313564</t>
  </si>
  <si>
    <t>Poznámka k položce:_x000d_
požadavek zadavatele:_x000d_
přebytečný materiál odkoupí zhotovitel za cenu stanovenou dle zadávacích podmínek_x000d_
_x000d_
pozn. zpracovatele soupisu prací:_x000d_
je v rozporu s metodikou zpracování, jedná se o netransparentní řešení</t>
  </si>
  <si>
    <t>celoplošně</t>
  </si>
  <si>
    <t>8440</t>
  </si>
  <si>
    <t>122202202</t>
  </si>
  <si>
    <t>Odkopávky a prokopávky nezapažené pro silnice objemu do 1000 m3 v hornině tř. 3</t>
  </si>
  <si>
    <t>m3</t>
  </si>
  <si>
    <t>1022063017</t>
  </si>
  <si>
    <t>700*0,5*0,4</t>
  </si>
  <si>
    <t>12570330</t>
  </si>
  <si>
    <t>Čištění příkopů se dnem nezpevněným s úpravou svahů</t>
  </si>
  <si>
    <t>-42091918</t>
  </si>
  <si>
    <t>1539*2*0,15</t>
  </si>
  <si>
    <t>131201103</t>
  </si>
  <si>
    <t>Hloubení nezapažených jam a zářezů s urovnáním dna do předepsaného profilu a spádu v hornině tř. 3 přes 1 000 do 5 000 m3</t>
  </si>
  <si>
    <t>466028186</t>
  </si>
  <si>
    <t>výkop pro opevněný odvodňovací příkop</t>
  </si>
  <si>
    <t>560*1,5*2*0,4</t>
  </si>
  <si>
    <t>132201101</t>
  </si>
  <si>
    <t>Hloubení zapažených i nezapažených rýh šířky do 600 mm s urovnáním dna do předepsaného profilu a spádu v hornině tř. 3 do 100 m3</t>
  </si>
  <si>
    <t>1328520181</t>
  </si>
  <si>
    <t>seříznutí krajnice</t>
  </si>
  <si>
    <t>1539*2*0,5*0,08</t>
  </si>
  <si>
    <t>162701106.1</t>
  </si>
  <si>
    <t>Vodorovné přemístění výkopku nebo sypaniny po suchu na obvyklém dopravním prostředku, bez naložení výkopku, avšak se složením bez rozhrnutí z horniny tř. 1 až 4 (vzdálenost dle dodavatele)</t>
  </si>
  <si>
    <t>-116125337</t>
  </si>
  <si>
    <t>140</t>
  </si>
  <si>
    <t>příkopy</t>
  </si>
  <si>
    <t>461,7</t>
  </si>
  <si>
    <t>krajnice</t>
  </si>
  <si>
    <t>123,12</t>
  </si>
  <si>
    <t>672</t>
  </si>
  <si>
    <t>9</t>
  </si>
  <si>
    <t>171201211</t>
  </si>
  <si>
    <t>Uložení sypaniny poplatek za uložení sypaniny na skládce (skládkovné)</t>
  </si>
  <si>
    <t>t</t>
  </si>
  <si>
    <t>-1484755551</t>
  </si>
  <si>
    <t>2200*0,5*0,4*1,9</t>
  </si>
  <si>
    <t>560*1,5*2*0,4*1,9</t>
  </si>
  <si>
    <t>171201211.2</t>
  </si>
  <si>
    <t>Poplatek za uložení odpadu ze sypaniny na skládce /skládkovné - nános z příkopu /</t>
  </si>
  <si>
    <t>277853472</t>
  </si>
  <si>
    <t>461,7*1,9</t>
  </si>
  <si>
    <t>11</t>
  </si>
  <si>
    <t>171201211.1</t>
  </si>
  <si>
    <t>Poplatek za uložení odpadu ze sypaniny na skládce /skládkovné - kontamin.uliční odpad z krajnice /</t>
  </si>
  <si>
    <t>-906159174</t>
  </si>
  <si>
    <t>1539*2*0,5*0,1*1,9</t>
  </si>
  <si>
    <t>12</t>
  </si>
  <si>
    <t>174101101</t>
  </si>
  <si>
    <t>Zásyp sypaninou z jakékoliv horniny s uložením výkopku ve vrstvách se zhutněním jam, šachet, rýh nebo kolem objektů v těchto vykopávkách</t>
  </si>
  <si>
    <t>-311708186</t>
  </si>
  <si>
    <t>sanace ***</t>
  </si>
  <si>
    <t>13</t>
  </si>
  <si>
    <t>M</t>
  </si>
  <si>
    <t>583806520</t>
  </si>
  <si>
    <t>kámen lomový neupravený tříděný frakce 0/250</t>
  </si>
  <si>
    <t>1600074855</t>
  </si>
  <si>
    <t>140*1,8</t>
  </si>
  <si>
    <t>14</t>
  </si>
  <si>
    <t>181102302</t>
  </si>
  <si>
    <t>Úprava pláně v zářezech se zhutněním</t>
  </si>
  <si>
    <t>-986863431</t>
  </si>
  <si>
    <t>700*0,5</t>
  </si>
  <si>
    <t>vjezdy a sjezdy</t>
  </si>
  <si>
    <t>dlažby</t>
  </si>
  <si>
    <t>30</t>
  </si>
  <si>
    <t>560*1,5*2</t>
  </si>
  <si>
    <t>182101101</t>
  </si>
  <si>
    <t>Svahování trvalých svahů do projektovaných profilů s potřebným přemístěním výkopku při svahování v zářezech v hornině tř. 1 až 4</t>
  </si>
  <si>
    <t>94104007</t>
  </si>
  <si>
    <t>Vodorovné konstrukce</t>
  </si>
  <si>
    <t>16</t>
  </si>
  <si>
    <t>451311511</t>
  </si>
  <si>
    <t>Podklad pro dlažbu z betonu prostého mrazuvzdorného tř. C 25/30 vrstva tl do 100 mm</t>
  </si>
  <si>
    <t>1277367726</t>
  </si>
  <si>
    <t>propustek - nový nátok/výtok</t>
  </si>
  <si>
    <t>2,5*3*2*2</t>
  </si>
  <si>
    <t>17</t>
  </si>
  <si>
    <t>465513127</t>
  </si>
  <si>
    <t>Dlažba z lomového kamene lomařsky upraveného na cementovou maltu, s vyspárováním cementovou maltou, tl. kamene 200 mm</t>
  </si>
  <si>
    <t>1055707093</t>
  </si>
  <si>
    <t>18</t>
  </si>
  <si>
    <t>463211152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</si>
  <si>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</si>
  <si>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-1293129130</t>
  </si>
  <si>
    <t>Poznámka k položce:_x000d_
ruční vyskládání a usazení jednotlivých kamenů na sraz</t>
  </si>
  <si>
    <t>opevněný odvodňovací příkop</t>
  </si>
  <si>
    <t>Komunikace pozemní</t>
  </si>
  <si>
    <t>19</t>
  </si>
  <si>
    <t>564861111</t>
  </si>
  <si>
    <t>Podklad ze štěrkodrti ŠD s rozprostřením a zhutněním, po zhutnění tl. 200 mm</t>
  </si>
  <si>
    <t>-1096374313</t>
  </si>
  <si>
    <t>Poznámka k položce:_x000d_
ŠD FR, 0-32 a 0-63 VE VRSTVÁCH á 20 cm</t>
  </si>
  <si>
    <t>700*2</t>
  </si>
  <si>
    <t>20</t>
  </si>
  <si>
    <t>565131111</t>
  </si>
  <si>
    <t>Vyrovnání povrchu dosavadních podkladů s rozprostřením hmot a zhutněním obalovaným kamenivem ACP (OK) tl. 50 mm</t>
  </si>
  <si>
    <t>12058684</t>
  </si>
  <si>
    <t>8440*0,2</t>
  </si>
  <si>
    <t>573211111.1</t>
  </si>
  <si>
    <t>Postřik spojovací PS v množství min. 0,3 kg/m2</t>
  </si>
  <si>
    <t>1035022206</t>
  </si>
  <si>
    <t>22</t>
  </si>
  <si>
    <t>573211111.2</t>
  </si>
  <si>
    <t>Postřik spojovací PS v množství min 0,4 kg/m2</t>
  </si>
  <si>
    <t>-840504504</t>
  </si>
  <si>
    <t>23</t>
  </si>
  <si>
    <t>577155132</t>
  </si>
  <si>
    <t>Asfaltový beton vrstva ložní ACL 16 (ABH) s rozprostřením a zhutněním z modifikovaného asfaltu v pruhu šířky do 3 m, po zhutnění tl. 60 mm</t>
  </si>
  <si>
    <t>-1820954060</t>
  </si>
  <si>
    <t>24</t>
  </si>
  <si>
    <t>577134131</t>
  </si>
  <si>
    <t>Asfaltový beton vrstva obrusná ACO 11 (ABS) s rozprostřením a se zhutněním z modifikovaného asfaltu v pruhu šířky do 3 m, po zhutnění tl. 40 mm</t>
  </si>
  <si>
    <t>-1306544006</t>
  </si>
  <si>
    <t>25</t>
  </si>
  <si>
    <t>569931132</t>
  </si>
  <si>
    <t>Zpevnění krajnic nebo komunikací pro pěší s rozprostřením a zhutněním, po zhutnění asfaltovým recyklátem tl. 100 mm</t>
  </si>
  <si>
    <t>505296169</t>
  </si>
  <si>
    <t>Poznámka k položce:_x000d_
bude použit materiál vytěžený na stavbě</t>
  </si>
  <si>
    <t>sejmutí stávající úrovně o 80mm od stávající nivelety + zvýšení nové nivelety o 50mm - 30mm pod = 80+50-30=100mm</t>
  </si>
  <si>
    <t>1539*2*0,5</t>
  </si>
  <si>
    <t>26</t>
  </si>
  <si>
    <t>564931412</t>
  </si>
  <si>
    <t>Podklad nebo podsyp z asfaltového recyklátu s rozprostřením a zhutněním, po zhutnění tl. 100 mm</t>
  </si>
  <si>
    <t>-601416431</t>
  </si>
  <si>
    <t>Ostatní konstrukce a práce, bourání</t>
  </si>
  <si>
    <t>27</t>
  </si>
  <si>
    <t>900901010</t>
  </si>
  <si>
    <t xml:space="preserve">Očištění povrchu a odborná prohlídka stavu povrchu za účelem výběru míst k případným lokálním opravám </t>
  </si>
  <si>
    <t>-606818938</t>
  </si>
  <si>
    <t>28</t>
  </si>
  <si>
    <t>900901032</t>
  </si>
  <si>
    <t xml:space="preserve">Trubní propust 19P </t>
  </si>
  <si>
    <t>-1111878073</t>
  </si>
  <si>
    <t>Poznámka k položce:_x000d_
bude provedeno odbourání koncových poškozených trub délky cca 1 m.Tyto budou nahrazeny troubami novými (4 x 2,5 m) s šikmými čely. Bude provedeno zpevnění nátokového i výtokového šikmého čela propustku (dlažba z lomového kamene do betonu) vč. urovnání, vyspádování a přilehlých svahů propustku._x000d_
vč. likvidace sutí a přesunů hmot</t>
  </si>
  <si>
    <t>29</t>
  </si>
  <si>
    <t>915211112</t>
  </si>
  <si>
    <t>Vodorovné dopravní značení retroreflexním bílým plastem dělící a vodící čáry souvislé šířky 125 mm</t>
  </si>
  <si>
    <t>m</t>
  </si>
  <si>
    <t>608553367</t>
  </si>
  <si>
    <t>1539*2</t>
  </si>
  <si>
    <t>919121213</t>
  </si>
  <si>
    <t>Utěsnění dilatačních spár zálivkou za studena v cementobetonovém nebo živičném krytu včetně adhezního nátěru bez těsnicího profilu pod zálivkou, pro komůrky šířky 10 mm, hloubky 25 mm</t>
  </si>
  <si>
    <t>-650577103</t>
  </si>
  <si>
    <t>1539</t>
  </si>
  <si>
    <t>31</t>
  </si>
  <si>
    <t>919735112</t>
  </si>
  <si>
    <t>Řezání stávajícího živičného krytu nebo podkladu hloubky přes 50 do 100 mm</t>
  </si>
  <si>
    <t>1592576660</t>
  </si>
  <si>
    <t>v napojeních</t>
  </si>
  <si>
    <t>32</t>
  </si>
  <si>
    <t>9199000</t>
  </si>
  <si>
    <t xml:space="preserve">Vyčištění stávajících propustků </t>
  </si>
  <si>
    <t>870539745</t>
  </si>
  <si>
    <t>pod sjezdy</t>
  </si>
  <si>
    <t>99</t>
  </si>
  <si>
    <t>Přesun hmot</t>
  </si>
  <si>
    <t>33</t>
  </si>
  <si>
    <t>998225111</t>
  </si>
  <si>
    <t>Přesun hmot pro pozemní komunikace a letiště s krytem živičným</t>
  </si>
  <si>
    <t>643452333</t>
  </si>
  <si>
    <t>997</t>
  </si>
  <si>
    <t>Přesun sutě</t>
  </si>
  <si>
    <t>34</t>
  </si>
  <si>
    <t>997221551</t>
  </si>
  <si>
    <t>Vodorovná doprava suti bez naložení, ale se složením a s hrubým urovnáním ze sypkých materiálů, na vzdálenost do 1 km</t>
  </si>
  <si>
    <t>2018851864</t>
  </si>
  <si>
    <t>kamenivo</t>
  </si>
  <si>
    <t>48+406</t>
  </si>
  <si>
    <t>35</t>
  </si>
  <si>
    <t>997221559</t>
  </si>
  <si>
    <t>Vodorovná doprava suti bez naložení, ale se složením a s hrubým urovnáním Příplatek k ceně za každý další i započatý 1 km přes 1 km</t>
  </si>
  <si>
    <t>-2030098415</t>
  </si>
  <si>
    <t>kamenivo na skládku</t>
  </si>
  <si>
    <t>454*9</t>
  </si>
  <si>
    <t>36</t>
  </si>
  <si>
    <t>997221855</t>
  </si>
  <si>
    <t>Poplatek za uložení stavebního odpadu na skládce (skládkovné) z kameniva</t>
  </si>
  <si>
    <t>-178990413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</si>
</sst>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E7" s="31"/>
      <c r="BS7" s="17" t="s">
        <v>22</v>
      </c>
    </row>
    <row r="8" s="1" customFormat="1" ht="12" customHeight="1">
      <c r="B8" s="21"/>
      <c r="C8" s="22"/>
      <c r="D8" s="32" t="s">
        <v>23</v>
      </c>
      <c r="E8" s="22"/>
      <c r="F8" s="22"/>
      <c r="G8" s="22"/>
      <c r="H8" s="22"/>
      <c r="I8" s="22"/>
      <c r="J8" s="22"/>
      <c r="K8" s="27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25</v>
      </c>
      <c r="AL8" s="22"/>
      <c r="AM8" s="22"/>
      <c r="AN8" s="33" t="s">
        <v>26</v>
      </c>
      <c r="AO8" s="22"/>
      <c r="AP8" s="22"/>
      <c r="AQ8" s="22"/>
      <c r="AR8" s="20"/>
      <c r="BE8" s="31"/>
      <c r="BS8" s="17" t="s">
        <v>27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28</v>
      </c>
    </row>
    <row r="10" s="1" customFormat="1" ht="12" customHeight="1">
      <c r="B10" s="21"/>
      <c r="C10" s="22"/>
      <c r="D10" s="32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30</v>
      </c>
      <c r="AL10" s="22"/>
      <c r="AM10" s="22"/>
      <c r="AN10" s="27" t="s">
        <v>20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32</v>
      </c>
      <c r="AL11" s="22"/>
      <c r="AM11" s="22"/>
      <c r="AN11" s="27" t="s">
        <v>20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30</v>
      </c>
      <c r="AL13" s="22"/>
      <c r="AM13" s="22"/>
      <c r="AN13" s="34" t="s">
        <v>34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34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32</v>
      </c>
      <c r="AL14" s="22"/>
      <c r="AM14" s="22"/>
      <c r="AN14" s="34" t="s">
        <v>34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30</v>
      </c>
      <c r="AL16" s="22"/>
      <c r="AM16" s="22"/>
      <c r="AN16" s="27" t="s">
        <v>20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32</v>
      </c>
      <c r="AL17" s="22"/>
      <c r="AM17" s="22"/>
      <c r="AN17" s="27" t="s">
        <v>20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30</v>
      </c>
      <c r="AL19" s="22"/>
      <c r="AM19" s="22"/>
      <c r="AN19" s="27" t="s">
        <v>20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32</v>
      </c>
      <c r="AL20" s="22"/>
      <c r="AM20" s="22"/>
      <c r="AN20" s="27" t="s">
        <v>20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95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III-11742 Hradišťský Újezd - Přešín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23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25</v>
      </c>
      <c r="AJ47" s="40"/>
      <c r="AK47" s="40"/>
      <c r="AL47" s="40"/>
      <c r="AM47" s="72" t="str">
        <f>IF(AN8= "","",AN8)</f>
        <v>15. 3. 2018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29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a údržba silnic Plzeňského kraje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35</v>
      </c>
      <c r="AJ49" s="40"/>
      <c r="AK49" s="40"/>
      <c r="AL49" s="40"/>
      <c r="AM49" s="73" t="str">
        <f>IF(E17="","",E17)</f>
        <v>SG Geotechnika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33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20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20</v>
      </c>
    </row>
    <row r="55" s="7" customFormat="1" ht="16.5" customHeight="1">
      <c r="A55" s="7"/>
      <c r="B55" s="111"/>
      <c r="C55" s="112"/>
      <c r="D55" s="113" t="s">
        <v>78</v>
      </c>
      <c r="E55" s="113"/>
      <c r="F55" s="113"/>
      <c r="G55" s="113"/>
      <c r="H55" s="113"/>
      <c r="I55" s="114"/>
      <c r="J55" s="113" t="s">
        <v>79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80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73</v>
      </c>
      <c r="BT55" s="123" t="s">
        <v>22</v>
      </c>
      <c r="BU55" s="123" t="s">
        <v>75</v>
      </c>
      <c r="BV55" s="123" t="s">
        <v>76</v>
      </c>
      <c r="BW55" s="123" t="s">
        <v>81</v>
      </c>
      <c r="BX55" s="123" t="s">
        <v>5</v>
      </c>
      <c r="CL55" s="123" t="s">
        <v>20</v>
      </c>
      <c r="CM55" s="123" t="s">
        <v>78</v>
      </c>
    </row>
    <row r="56" s="4" customFormat="1" ht="16.5" customHeight="1">
      <c r="A56" s="124" t="s">
        <v>82</v>
      </c>
      <c r="B56" s="63"/>
      <c r="C56" s="125"/>
      <c r="D56" s="125"/>
      <c r="E56" s="126" t="s">
        <v>83</v>
      </c>
      <c r="F56" s="126"/>
      <c r="G56" s="126"/>
      <c r="H56" s="126"/>
      <c r="I56" s="126"/>
      <c r="J56" s="125"/>
      <c r="K56" s="126" t="s">
        <v>84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'00 - VEDLEJŠÍ A OSTATNÍ N...'!J32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85</v>
      </c>
      <c r="AR56" s="65"/>
      <c r="AS56" s="129">
        <v>0</v>
      </c>
      <c r="AT56" s="130">
        <f>ROUND(SUM(AV56:AW56),2)</f>
        <v>0</v>
      </c>
      <c r="AU56" s="131">
        <f>'00 - VEDLEJŠÍ A OSTATNÍ N...'!P87</f>
        <v>0</v>
      </c>
      <c r="AV56" s="130">
        <f>'00 - VEDLEJŠÍ A OSTATNÍ N...'!J35</f>
        <v>0</v>
      </c>
      <c r="AW56" s="130">
        <f>'00 - VEDLEJŠÍ A OSTATNÍ N...'!J36</f>
        <v>0</v>
      </c>
      <c r="AX56" s="130">
        <f>'00 - VEDLEJŠÍ A OSTATNÍ N...'!J37</f>
        <v>0</v>
      </c>
      <c r="AY56" s="130">
        <f>'00 - VEDLEJŠÍ A OSTATNÍ N...'!J38</f>
        <v>0</v>
      </c>
      <c r="AZ56" s="130">
        <f>'00 - VEDLEJŠÍ A OSTATNÍ N...'!F35</f>
        <v>0</v>
      </c>
      <c r="BA56" s="130">
        <f>'00 - VEDLEJŠÍ A OSTATNÍ N...'!F36</f>
        <v>0</v>
      </c>
      <c r="BB56" s="130">
        <f>'00 - VEDLEJŠÍ A OSTATNÍ N...'!F37</f>
        <v>0</v>
      </c>
      <c r="BC56" s="130">
        <f>'00 - VEDLEJŠÍ A OSTATNÍ N...'!F38</f>
        <v>0</v>
      </c>
      <c r="BD56" s="132">
        <f>'00 - VEDLEJŠÍ A OSTATNÍ N...'!F39</f>
        <v>0</v>
      </c>
      <c r="BE56" s="4"/>
      <c r="BT56" s="133" t="s">
        <v>78</v>
      </c>
      <c r="BV56" s="133" t="s">
        <v>76</v>
      </c>
      <c r="BW56" s="133" t="s">
        <v>86</v>
      </c>
      <c r="BX56" s="133" t="s">
        <v>81</v>
      </c>
      <c r="CL56" s="133" t="s">
        <v>20</v>
      </c>
    </row>
    <row r="57" s="4" customFormat="1" ht="16.5" customHeight="1">
      <c r="A57" s="124" t="s">
        <v>82</v>
      </c>
      <c r="B57" s="63"/>
      <c r="C57" s="125"/>
      <c r="D57" s="125"/>
      <c r="E57" s="126" t="s">
        <v>87</v>
      </c>
      <c r="F57" s="126"/>
      <c r="G57" s="126"/>
      <c r="H57" s="126"/>
      <c r="I57" s="126"/>
      <c r="J57" s="125"/>
      <c r="K57" s="126" t="s">
        <v>88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'01 - STAVEBNÍ ČÁST'!J32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85</v>
      </c>
      <c r="AR57" s="65"/>
      <c r="AS57" s="134">
        <v>0</v>
      </c>
      <c r="AT57" s="135">
        <f>ROUND(SUM(AV57:AW57),2)</f>
        <v>0</v>
      </c>
      <c r="AU57" s="136">
        <f>'01 - STAVEBNÍ ČÁST'!P92</f>
        <v>0</v>
      </c>
      <c r="AV57" s="135">
        <f>'01 - STAVEBNÍ ČÁST'!J35</f>
        <v>0</v>
      </c>
      <c r="AW57" s="135">
        <f>'01 - STAVEBNÍ ČÁST'!J36</f>
        <v>0</v>
      </c>
      <c r="AX57" s="135">
        <f>'01 - STAVEBNÍ ČÁST'!J37</f>
        <v>0</v>
      </c>
      <c r="AY57" s="135">
        <f>'01 - STAVEBNÍ ČÁST'!J38</f>
        <v>0</v>
      </c>
      <c r="AZ57" s="135">
        <f>'01 - STAVEBNÍ ČÁST'!F35</f>
        <v>0</v>
      </c>
      <c r="BA57" s="135">
        <f>'01 - STAVEBNÍ ČÁST'!F36</f>
        <v>0</v>
      </c>
      <c r="BB57" s="135">
        <f>'01 - STAVEBNÍ ČÁST'!F37</f>
        <v>0</v>
      </c>
      <c r="BC57" s="135">
        <f>'01 - STAVEBNÍ ČÁST'!F38</f>
        <v>0</v>
      </c>
      <c r="BD57" s="137">
        <f>'01 - STAVEBNÍ ČÁST'!F39</f>
        <v>0</v>
      </c>
      <c r="BE57" s="4"/>
      <c r="BT57" s="133" t="s">
        <v>78</v>
      </c>
      <c r="BV57" s="133" t="s">
        <v>76</v>
      </c>
      <c r="BW57" s="133" t="s">
        <v>89</v>
      </c>
      <c r="BX57" s="133" t="s">
        <v>81</v>
      </c>
      <c r="CL57" s="133" t="s">
        <v>20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7MRJyK+veAfftHqCvupN6Uftuum9N7PUlc/ldZ2o15SRd5LSLvY2D/EUWSJND37O5ere/pK7ss+odDOis0bUKA==" hashValue="HOUMBMKwBRpBHNdvpf/6+eZYf2oLXQI06W3cp+fYIb8jP8SVxCiDFn9A6G6i7Bl7bz2hhvnIRHp2lNgkjxee1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6" location="'00 - VEDLEJŠÍ A OSTATNÍ N...'!C2" display="/"/>
    <hyperlink ref="A57" location="'01 - STAVEBNÍ ČÁ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78</v>
      </c>
    </row>
    <row r="4" s="1" customFormat="1" ht="24.96" customHeight="1">
      <c r="B4" s="20"/>
      <c r="D4" s="140" t="s">
        <v>90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III-11742 Hradišťský Újezd - Přešín</v>
      </c>
      <c r="F7" s="142"/>
      <c r="G7" s="142"/>
      <c r="H7" s="142"/>
      <c r="L7" s="20"/>
    </row>
    <row r="8" s="1" customFormat="1" ht="12" customHeight="1">
      <c r="B8" s="20"/>
      <c r="D8" s="142" t="s">
        <v>91</v>
      </c>
      <c r="L8" s="20"/>
    </row>
    <row r="9" s="2" customFormat="1" ht="16.5" customHeight="1">
      <c r="A9" s="38"/>
      <c r="B9" s="44"/>
      <c r="C9" s="38"/>
      <c r="D9" s="38"/>
      <c r="E9" s="143" t="s">
        <v>92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19</v>
      </c>
      <c r="E13" s="38"/>
      <c r="F13" s="133" t="s">
        <v>20</v>
      </c>
      <c r="G13" s="38"/>
      <c r="H13" s="38"/>
      <c r="I13" s="142" t="s">
        <v>21</v>
      </c>
      <c r="J13" s="133" t="s">
        <v>20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133" t="s">
        <v>24</v>
      </c>
      <c r="G14" s="38"/>
      <c r="H14" s="38"/>
      <c r="I14" s="142" t="s">
        <v>25</v>
      </c>
      <c r="J14" s="146" t="str">
        <f>'Rekapitulace stavby'!AN8</f>
        <v>15. 3. 2018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29</v>
      </c>
      <c r="E16" s="38"/>
      <c r="F16" s="38"/>
      <c r="G16" s="38"/>
      <c r="H16" s="38"/>
      <c r="I16" s="142" t="s">
        <v>30</v>
      </c>
      <c r="J16" s="133" t="s">
        <v>20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31</v>
      </c>
      <c r="F17" s="38"/>
      <c r="G17" s="38"/>
      <c r="H17" s="38"/>
      <c r="I17" s="142" t="s">
        <v>32</v>
      </c>
      <c r="J17" s="133" t="s">
        <v>20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33</v>
      </c>
      <c r="E19" s="38"/>
      <c r="F19" s="38"/>
      <c r="G19" s="38"/>
      <c r="H19" s="38"/>
      <c r="I19" s="142" t="s">
        <v>30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32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35</v>
      </c>
      <c r="E22" s="38"/>
      <c r="F22" s="38"/>
      <c r="G22" s="38"/>
      <c r="H22" s="38"/>
      <c r="I22" s="142" t="s">
        <v>30</v>
      </c>
      <c r="J22" s="133" t="s">
        <v>20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36</v>
      </c>
      <c r="F23" s="38"/>
      <c r="G23" s="38"/>
      <c r="H23" s="38"/>
      <c r="I23" s="142" t="s">
        <v>32</v>
      </c>
      <c r="J23" s="133" t="s">
        <v>20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37</v>
      </c>
      <c r="E25" s="38"/>
      <c r="F25" s="38"/>
      <c r="G25" s="38"/>
      <c r="H25" s="38"/>
      <c r="I25" s="142" t="s">
        <v>30</v>
      </c>
      <c r="J25" s="133" t="s">
        <v>20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24</v>
      </c>
      <c r="F26" s="38"/>
      <c r="G26" s="38"/>
      <c r="H26" s="38"/>
      <c r="I26" s="142" t="s">
        <v>32</v>
      </c>
      <c r="J26" s="133" t="s">
        <v>20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38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20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40</v>
      </c>
      <c r="E32" s="38"/>
      <c r="F32" s="38"/>
      <c r="G32" s="38"/>
      <c r="H32" s="38"/>
      <c r="I32" s="38"/>
      <c r="J32" s="153">
        <f>ROUND(J87,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42</v>
      </c>
      <c r="G34" s="38"/>
      <c r="H34" s="38"/>
      <c r="I34" s="154" t="s">
        <v>41</v>
      </c>
      <c r="J34" s="154" t="s">
        <v>43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44</v>
      </c>
      <c r="E35" s="142" t="s">
        <v>45</v>
      </c>
      <c r="F35" s="156">
        <f>ROUND((SUM(BE87:BE98)),  2)</f>
        <v>0</v>
      </c>
      <c r="G35" s="38"/>
      <c r="H35" s="38"/>
      <c r="I35" s="157">
        <v>0.20999999999999999</v>
      </c>
      <c r="J35" s="156">
        <f>ROUND(((SUM(BE87:BE98))*I35),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46</v>
      </c>
      <c r="F36" s="156">
        <f>ROUND((SUM(BF87:BF98)),  2)</f>
        <v>0</v>
      </c>
      <c r="G36" s="38"/>
      <c r="H36" s="38"/>
      <c r="I36" s="157">
        <v>0.14999999999999999</v>
      </c>
      <c r="J36" s="156">
        <f>ROUND(((SUM(BF87:BF98))*I36),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ROUND((SUM(BG87:BG98)),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48</v>
      </c>
      <c r="F38" s="156">
        <f>ROUND((SUM(BH87:BH98)),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49</v>
      </c>
      <c r="F39" s="156">
        <f>ROUND((SUM(BI87:BI98)),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50</v>
      </c>
      <c r="E41" s="160"/>
      <c r="F41" s="160"/>
      <c r="G41" s="161" t="s">
        <v>51</v>
      </c>
      <c r="H41" s="162" t="s">
        <v>52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95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III-11742 Hradišťský Újezd - Přešín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91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92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93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00 - VEDLEJŠÍ A OSTATNÍ NÁKLADY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23</v>
      </c>
      <c r="D56" s="40"/>
      <c r="E56" s="40"/>
      <c r="F56" s="27" t="str">
        <f>F14</f>
        <v xml:space="preserve"> </v>
      </c>
      <c r="G56" s="40"/>
      <c r="H56" s="40"/>
      <c r="I56" s="32" t="s">
        <v>25</v>
      </c>
      <c r="J56" s="72" t="str">
        <f>IF(J14="","",J14)</f>
        <v>15. 3. 2018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29</v>
      </c>
      <c r="D58" s="40"/>
      <c r="E58" s="40"/>
      <c r="F58" s="27" t="str">
        <f>E17</f>
        <v>Správa a údržba silnic Plzeňského kraje</v>
      </c>
      <c r="G58" s="40"/>
      <c r="H58" s="40"/>
      <c r="I58" s="32" t="s">
        <v>35</v>
      </c>
      <c r="J58" s="36" t="str">
        <f>E23</f>
        <v>SG Geotechnika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33</v>
      </c>
      <c r="D59" s="40"/>
      <c r="E59" s="40"/>
      <c r="F59" s="27" t="str">
        <f>IF(E20="","",E20)</f>
        <v>Vyplň údaj</v>
      </c>
      <c r="G59" s="40"/>
      <c r="H59" s="40"/>
      <c r="I59" s="32" t="s">
        <v>37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96</v>
      </c>
      <c r="D61" s="171"/>
      <c r="E61" s="171"/>
      <c r="F61" s="171"/>
      <c r="G61" s="171"/>
      <c r="H61" s="171"/>
      <c r="I61" s="171"/>
      <c r="J61" s="172" t="s">
        <v>97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72</v>
      </c>
      <c r="D63" s="40"/>
      <c r="E63" s="40"/>
      <c r="F63" s="40"/>
      <c r="G63" s="40"/>
      <c r="H63" s="40"/>
      <c r="I63" s="40"/>
      <c r="J63" s="102">
        <f>J87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98</v>
      </c>
    </row>
    <row r="64" hidden="1" s="9" customFormat="1" ht="24.96" customHeight="1">
      <c r="A64" s="9"/>
      <c r="B64" s="174"/>
      <c r="C64" s="175"/>
      <c r="D64" s="176" t="s">
        <v>99</v>
      </c>
      <c r="E64" s="177"/>
      <c r="F64" s="177"/>
      <c r="G64" s="177"/>
      <c r="H64" s="177"/>
      <c r="I64" s="177"/>
      <c r="J64" s="178">
        <f>J88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74"/>
      <c r="C65" s="175"/>
      <c r="D65" s="176" t="s">
        <v>100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101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III-11742 Hradišťský Újezd - Přešín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" customFormat="1" ht="12" customHeight="1">
      <c r="B76" s="21"/>
      <c r="C76" s="32" t="s">
        <v>91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2" customFormat="1" ht="16.5" customHeight="1">
      <c r="A77" s="38"/>
      <c r="B77" s="39"/>
      <c r="C77" s="40"/>
      <c r="D77" s="40"/>
      <c r="E77" s="169" t="s">
        <v>92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93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E11</f>
        <v>00 - VEDLEJŠÍ A OSTATNÍ NÁKLADY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23</v>
      </c>
      <c r="D81" s="40"/>
      <c r="E81" s="40"/>
      <c r="F81" s="27" t="str">
        <f>F14</f>
        <v xml:space="preserve"> </v>
      </c>
      <c r="G81" s="40"/>
      <c r="H81" s="40"/>
      <c r="I81" s="32" t="s">
        <v>25</v>
      </c>
      <c r="J81" s="72" t="str">
        <f>IF(J14="","",J14)</f>
        <v>15. 3. 2018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E17</f>
        <v>Správa a údržba silnic Plzeňského kraje</v>
      </c>
      <c r="G83" s="40"/>
      <c r="H83" s="40"/>
      <c r="I83" s="32" t="s">
        <v>35</v>
      </c>
      <c r="J83" s="36" t="str">
        <f>E23</f>
        <v>SG Geotechnika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33</v>
      </c>
      <c r="D84" s="40"/>
      <c r="E84" s="40"/>
      <c r="F84" s="27" t="str">
        <f>IF(E20="","",E20)</f>
        <v>Vyplň údaj</v>
      </c>
      <c r="G84" s="40"/>
      <c r="H84" s="40"/>
      <c r="I84" s="32" t="s">
        <v>37</v>
      </c>
      <c r="J84" s="36" t="str">
        <f>E26</f>
        <v xml:space="preserve"> 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0" customFormat="1" ht="29.28" customHeight="1">
      <c r="A86" s="180"/>
      <c r="B86" s="181"/>
      <c r="C86" s="182" t="s">
        <v>102</v>
      </c>
      <c r="D86" s="183" t="s">
        <v>59</v>
      </c>
      <c r="E86" s="183" t="s">
        <v>55</v>
      </c>
      <c r="F86" s="183" t="s">
        <v>56</v>
      </c>
      <c r="G86" s="183" t="s">
        <v>103</v>
      </c>
      <c r="H86" s="183" t="s">
        <v>104</v>
      </c>
      <c r="I86" s="183" t="s">
        <v>105</v>
      </c>
      <c r="J86" s="183" t="s">
        <v>97</v>
      </c>
      <c r="K86" s="184" t="s">
        <v>106</v>
      </c>
      <c r="L86" s="185"/>
      <c r="M86" s="92" t="s">
        <v>20</v>
      </c>
      <c r="N86" s="93" t="s">
        <v>44</v>
      </c>
      <c r="O86" s="93" t="s">
        <v>107</v>
      </c>
      <c r="P86" s="93" t="s">
        <v>108</v>
      </c>
      <c r="Q86" s="93" t="s">
        <v>109</v>
      </c>
      <c r="R86" s="93" t="s">
        <v>110</v>
      </c>
      <c r="S86" s="93" t="s">
        <v>111</v>
      </c>
      <c r="T86" s="94" t="s">
        <v>112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38"/>
      <c r="B87" s="39"/>
      <c r="C87" s="99" t="s">
        <v>113</v>
      </c>
      <c r="D87" s="40"/>
      <c r="E87" s="40"/>
      <c r="F87" s="40"/>
      <c r="G87" s="40"/>
      <c r="H87" s="40"/>
      <c r="I87" s="40"/>
      <c r="J87" s="186">
        <f>BK87</f>
        <v>0</v>
      </c>
      <c r="K87" s="40"/>
      <c r="L87" s="44"/>
      <c r="M87" s="95"/>
      <c r="N87" s="187"/>
      <c r="O87" s="96"/>
      <c r="P87" s="188">
        <f>P88+P93</f>
        <v>0</v>
      </c>
      <c r="Q87" s="96"/>
      <c r="R87" s="188">
        <f>R88+R93</f>
        <v>0</v>
      </c>
      <c r="S87" s="96"/>
      <c r="T87" s="189">
        <f>T88+T93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73</v>
      </c>
      <c r="AU87" s="17" t="s">
        <v>98</v>
      </c>
      <c r="BK87" s="190">
        <f>BK88+BK93</f>
        <v>0</v>
      </c>
    </row>
    <row r="88" s="11" customFormat="1" ht="25.92" customHeight="1">
      <c r="A88" s="11"/>
      <c r="B88" s="191"/>
      <c r="C88" s="192"/>
      <c r="D88" s="193" t="s">
        <v>73</v>
      </c>
      <c r="E88" s="194" t="s">
        <v>114</v>
      </c>
      <c r="F88" s="194" t="s">
        <v>115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SUM(P89:P92)</f>
        <v>0</v>
      </c>
      <c r="Q88" s="199"/>
      <c r="R88" s="200">
        <f>SUM(R89:R92)</f>
        <v>0</v>
      </c>
      <c r="S88" s="199"/>
      <c r="T88" s="201">
        <f>SUM(T89:T92)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202" t="s">
        <v>22</v>
      </c>
      <c r="AT88" s="203" t="s">
        <v>73</v>
      </c>
      <c r="AU88" s="203" t="s">
        <v>74</v>
      </c>
      <c r="AY88" s="202" t="s">
        <v>116</v>
      </c>
      <c r="BK88" s="204">
        <f>SUM(BK89:BK92)</f>
        <v>0</v>
      </c>
    </row>
    <row r="89" s="2" customFormat="1" ht="24.15" customHeight="1">
      <c r="A89" s="38"/>
      <c r="B89" s="39"/>
      <c r="C89" s="205" t="s">
        <v>22</v>
      </c>
      <c r="D89" s="205" t="s">
        <v>117</v>
      </c>
      <c r="E89" s="206" t="s">
        <v>118</v>
      </c>
      <c r="F89" s="207" t="s">
        <v>119</v>
      </c>
      <c r="G89" s="208" t="s">
        <v>120</v>
      </c>
      <c r="H89" s="209">
        <v>1</v>
      </c>
      <c r="I89" s="210"/>
      <c r="J89" s="211">
        <f>ROUND(I89*H89,2)</f>
        <v>0</v>
      </c>
      <c r="K89" s="207" t="s">
        <v>121</v>
      </c>
      <c r="L89" s="44"/>
      <c r="M89" s="212" t="s">
        <v>20</v>
      </c>
      <c r="N89" s="213" t="s">
        <v>45</v>
      </c>
      <c r="O89" s="84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6" t="s">
        <v>122</v>
      </c>
      <c r="AT89" s="216" t="s">
        <v>117</v>
      </c>
      <c r="AU89" s="216" t="s">
        <v>22</v>
      </c>
      <c r="AY89" s="17" t="s">
        <v>116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7" t="s">
        <v>22</v>
      </c>
      <c r="BK89" s="217">
        <f>ROUND(I89*H89,2)</f>
        <v>0</v>
      </c>
      <c r="BL89" s="17" t="s">
        <v>122</v>
      </c>
      <c r="BM89" s="216" t="s">
        <v>123</v>
      </c>
    </row>
    <row r="90" s="2" customFormat="1" ht="24.15" customHeight="1">
      <c r="A90" s="38"/>
      <c r="B90" s="39"/>
      <c r="C90" s="205" t="s">
        <v>78</v>
      </c>
      <c r="D90" s="205" t="s">
        <v>117</v>
      </c>
      <c r="E90" s="206" t="s">
        <v>124</v>
      </c>
      <c r="F90" s="207" t="s">
        <v>125</v>
      </c>
      <c r="G90" s="208" t="s">
        <v>126</v>
      </c>
      <c r="H90" s="209">
        <v>2</v>
      </c>
      <c r="I90" s="210"/>
      <c r="J90" s="211">
        <f>ROUND(I90*H90,2)</f>
        <v>0</v>
      </c>
      <c r="K90" s="207" t="s">
        <v>121</v>
      </c>
      <c r="L90" s="44"/>
      <c r="M90" s="212" t="s">
        <v>20</v>
      </c>
      <c r="N90" s="213" t="s">
        <v>45</v>
      </c>
      <c r="O90" s="84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6" t="s">
        <v>122</v>
      </c>
      <c r="AT90" s="216" t="s">
        <v>117</v>
      </c>
      <c r="AU90" s="216" t="s">
        <v>22</v>
      </c>
      <c r="AY90" s="17" t="s">
        <v>116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7" t="s">
        <v>22</v>
      </c>
      <c r="BK90" s="217">
        <f>ROUND(I90*H90,2)</f>
        <v>0</v>
      </c>
      <c r="BL90" s="17" t="s">
        <v>122</v>
      </c>
      <c r="BM90" s="216" t="s">
        <v>127</v>
      </c>
    </row>
    <row r="91" s="2" customFormat="1">
      <c r="A91" s="38"/>
      <c r="B91" s="39"/>
      <c r="C91" s="40"/>
      <c r="D91" s="218" t="s">
        <v>128</v>
      </c>
      <c r="E91" s="40"/>
      <c r="F91" s="219" t="s">
        <v>129</v>
      </c>
      <c r="G91" s="40"/>
      <c r="H91" s="40"/>
      <c r="I91" s="220"/>
      <c r="J91" s="40"/>
      <c r="K91" s="40"/>
      <c r="L91" s="44"/>
      <c r="M91" s="221"/>
      <c r="N91" s="222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128</v>
      </c>
      <c r="AU91" s="17" t="s">
        <v>22</v>
      </c>
    </row>
    <row r="92" s="2" customFormat="1" ht="24.15" customHeight="1">
      <c r="A92" s="38"/>
      <c r="B92" s="39"/>
      <c r="C92" s="205" t="s">
        <v>130</v>
      </c>
      <c r="D92" s="205" t="s">
        <v>117</v>
      </c>
      <c r="E92" s="206" t="s">
        <v>131</v>
      </c>
      <c r="F92" s="207" t="s">
        <v>125</v>
      </c>
      <c r="G92" s="208" t="s">
        <v>120</v>
      </c>
      <c r="H92" s="209">
        <v>1</v>
      </c>
      <c r="I92" s="210"/>
      <c r="J92" s="211">
        <f>ROUND(I92*H92,2)</f>
        <v>0</v>
      </c>
      <c r="K92" s="207" t="s">
        <v>20</v>
      </c>
      <c r="L92" s="44"/>
      <c r="M92" s="212" t="s">
        <v>20</v>
      </c>
      <c r="N92" s="213" t="s">
        <v>45</v>
      </c>
      <c r="O92" s="84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6" t="s">
        <v>122</v>
      </c>
      <c r="AT92" s="216" t="s">
        <v>117</v>
      </c>
      <c r="AU92" s="216" t="s">
        <v>22</v>
      </c>
      <c r="AY92" s="17" t="s">
        <v>116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7" t="s">
        <v>22</v>
      </c>
      <c r="BK92" s="217">
        <f>ROUND(I92*H92,2)</f>
        <v>0</v>
      </c>
      <c r="BL92" s="17" t="s">
        <v>122</v>
      </c>
      <c r="BM92" s="216" t="s">
        <v>132</v>
      </c>
    </row>
    <row r="93" s="11" customFormat="1" ht="25.92" customHeight="1">
      <c r="A93" s="11"/>
      <c r="B93" s="191"/>
      <c r="C93" s="192"/>
      <c r="D93" s="193" t="s">
        <v>73</v>
      </c>
      <c r="E93" s="194" t="s">
        <v>133</v>
      </c>
      <c r="F93" s="194" t="s">
        <v>134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SUM(P94:P98)</f>
        <v>0</v>
      </c>
      <c r="Q93" s="199"/>
      <c r="R93" s="200">
        <f>SUM(R94:R98)</f>
        <v>0</v>
      </c>
      <c r="S93" s="199"/>
      <c r="T93" s="201">
        <f>SUM(T94:T98)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202" t="s">
        <v>22</v>
      </c>
      <c r="AT93" s="203" t="s">
        <v>73</v>
      </c>
      <c r="AU93" s="203" t="s">
        <v>74</v>
      </c>
      <c r="AY93" s="202" t="s">
        <v>116</v>
      </c>
      <c r="BK93" s="204">
        <f>SUM(BK94:BK98)</f>
        <v>0</v>
      </c>
    </row>
    <row r="94" s="2" customFormat="1" ht="24.15" customHeight="1">
      <c r="A94" s="38"/>
      <c r="B94" s="39"/>
      <c r="C94" s="205" t="s">
        <v>135</v>
      </c>
      <c r="D94" s="205" t="s">
        <v>117</v>
      </c>
      <c r="E94" s="206" t="s">
        <v>136</v>
      </c>
      <c r="F94" s="207" t="s">
        <v>137</v>
      </c>
      <c r="G94" s="208" t="s">
        <v>120</v>
      </c>
      <c r="H94" s="209">
        <v>1</v>
      </c>
      <c r="I94" s="210"/>
      <c r="J94" s="211">
        <f>ROUND(I94*H94,2)</f>
        <v>0</v>
      </c>
      <c r="K94" s="207" t="s">
        <v>121</v>
      </c>
      <c r="L94" s="44"/>
      <c r="M94" s="212" t="s">
        <v>20</v>
      </c>
      <c r="N94" s="213" t="s">
        <v>45</v>
      </c>
      <c r="O94" s="84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6" t="s">
        <v>122</v>
      </c>
      <c r="AT94" s="216" t="s">
        <v>117</v>
      </c>
      <c r="AU94" s="216" t="s">
        <v>22</v>
      </c>
      <c r="AY94" s="17" t="s">
        <v>116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7" t="s">
        <v>22</v>
      </c>
      <c r="BK94" s="217">
        <f>ROUND(I94*H94,2)</f>
        <v>0</v>
      </c>
      <c r="BL94" s="17" t="s">
        <v>122</v>
      </c>
      <c r="BM94" s="216" t="s">
        <v>138</v>
      </c>
    </row>
    <row r="95" s="2" customFormat="1" ht="24.15" customHeight="1">
      <c r="A95" s="38"/>
      <c r="B95" s="39"/>
      <c r="C95" s="205" t="s">
        <v>139</v>
      </c>
      <c r="D95" s="205" t="s">
        <v>117</v>
      </c>
      <c r="E95" s="206" t="s">
        <v>140</v>
      </c>
      <c r="F95" s="207" t="s">
        <v>141</v>
      </c>
      <c r="G95" s="208" t="s">
        <v>120</v>
      </c>
      <c r="H95" s="209">
        <v>1</v>
      </c>
      <c r="I95" s="210"/>
      <c r="J95" s="211">
        <f>ROUND(I95*H95,2)</f>
        <v>0</v>
      </c>
      <c r="K95" s="207" t="s">
        <v>121</v>
      </c>
      <c r="L95" s="44"/>
      <c r="M95" s="212" t="s">
        <v>20</v>
      </c>
      <c r="N95" s="213" t="s">
        <v>45</v>
      </c>
      <c r="O95" s="84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6" t="s">
        <v>122</v>
      </c>
      <c r="AT95" s="216" t="s">
        <v>117</v>
      </c>
      <c r="AU95" s="216" t="s">
        <v>22</v>
      </c>
      <c r="AY95" s="17" t="s">
        <v>116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7" t="s">
        <v>22</v>
      </c>
      <c r="BK95" s="217">
        <f>ROUND(I95*H95,2)</f>
        <v>0</v>
      </c>
      <c r="BL95" s="17" t="s">
        <v>122</v>
      </c>
      <c r="BM95" s="216" t="s">
        <v>142</v>
      </c>
    </row>
    <row r="96" s="2" customFormat="1" ht="24.15" customHeight="1">
      <c r="A96" s="38"/>
      <c r="B96" s="39"/>
      <c r="C96" s="205" t="s">
        <v>143</v>
      </c>
      <c r="D96" s="205" t="s">
        <v>117</v>
      </c>
      <c r="E96" s="206" t="s">
        <v>144</v>
      </c>
      <c r="F96" s="207" t="s">
        <v>145</v>
      </c>
      <c r="G96" s="208" t="s">
        <v>120</v>
      </c>
      <c r="H96" s="209">
        <v>1</v>
      </c>
      <c r="I96" s="210"/>
      <c r="J96" s="211">
        <f>ROUND(I96*H96,2)</f>
        <v>0</v>
      </c>
      <c r="K96" s="207" t="s">
        <v>121</v>
      </c>
      <c r="L96" s="44"/>
      <c r="M96" s="212" t="s">
        <v>20</v>
      </c>
      <c r="N96" s="213" t="s">
        <v>45</v>
      </c>
      <c r="O96" s="84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6" t="s">
        <v>122</v>
      </c>
      <c r="AT96" s="216" t="s">
        <v>117</v>
      </c>
      <c r="AU96" s="216" t="s">
        <v>22</v>
      </c>
      <c r="AY96" s="17" t="s">
        <v>116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7" t="s">
        <v>22</v>
      </c>
      <c r="BK96" s="217">
        <f>ROUND(I96*H96,2)</f>
        <v>0</v>
      </c>
      <c r="BL96" s="17" t="s">
        <v>122</v>
      </c>
      <c r="BM96" s="216" t="s">
        <v>146</v>
      </c>
    </row>
    <row r="97" s="2" customFormat="1" ht="37.8" customHeight="1">
      <c r="A97" s="38"/>
      <c r="B97" s="39"/>
      <c r="C97" s="205" t="s">
        <v>147</v>
      </c>
      <c r="D97" s="205" t="s">
        <v>117</v>
      </c>
      <c r="E97" s="206" t="s">
        <v>148</v>
      </c>
      <c r="F97" s="207" t="s">
        <v>149</v>
      </c>
      <c r="G97" s="208" t="s">
        <v>120</v>
      </c>
      <c r="H97" s="209">
        <v>1</v>
      </c>
      <c r="I97" s="210"/>
      <c r="J97" s="211">
        <f>ROUND(I97*H97,2)</f>
        <v>0</v>
      </c>
      <c r="K97" s="207" t="s">
        <v>121</v>
      </c>
      <c r="L97" s="44"/>
      <c r="M97" s="212" t="s">
        <v>20</v>
      </c>
      <c r="N97" s="213" t="s">
        <v>45</v>
      </c>
      <c r="O97" s="8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6" t="s">
        <v>122</v>
      </c>
      <c r="AT97" s="216" t="s">
        <v>117</v>
      </c>
      <c r="AU97" s="216" t="s">
        <v>22</v>
      </c>
      <c r="AY97" s="17" t="s">
        <v>116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7" t="s">
        <v>22</v>
      </c>
      <c r="BK97" s="217">
        <f>ROUND(I97*H97,2)</f>
        <v>0</v>
      </c>
      <c r="BL97" s="17" t="s">
        <v>122</v>
      </c>
      <c r="BM97" s="216" t="s">
        <v>150</v>
      </c>
    </row>
    <row r="98" s="2" customFormat="1" ht="24.15" customHeight="1">
      <c r="A98" s="38"/>
      <c r="B98" s="39"/>
      <c r="C98" s="205" t="s">
        <v>151</v>
      </c>
      <c r="D98" s="205" t="s">
        <v>117</v>
      </c>
      <c r="E98" s="206" t="s">
        <v>152</v>
      </c>
      <c r="F98" s="207" t="s">
        <v>153</v>
      </c>
      <c r="G98" s="208" t="s">
        <v>120</v>
      </c>
      <c r="H98" s="209">
        <v>1</v>
      </c>
      <c r="I98" s="210"/>
      <c r="J98" s="211">
        <f>ROUND(I98*H98,2)</f>
        <v>0</v>
      </c>
      <c r="K98" s="207" t="s">
        <v>121</v>
      </c>
      <c r="L98" s="44"/>
      <c r="M98" s="223" t="s">
        <v>20</v>
      </c>
      <c r="N98" s="224" t="s">
        <v>45</v>
      </c>
      <c r="O98" s="225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6" t="s">
        <v>122</v>
      </c>
      <c r="AT98" s="216" t="s">
        <v>117</v>
      </c>
      <c r="AU98" s="216" t="s">
        <v>22</v>
      </c>
      <c r="AY98" s="17" t="s">
        <v>116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7" t="s">
        <v>22</v>
      </c>
      <c r="BK98" s="217">
        <f>ROUND(I98*H98,2)</f>
        <v>0</v>
      </c>
      <c r="BL98" s="17" t="s">
        <v>122</v>
      </c>
      <c r="BM98" s="216" t="s">
        <v>154</v>
      </c>
    </row>
    <row r="99" s="2" customFormat="1" ht="6.96" customHeight="1">
      <c r="A99" s="38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44"/>
      <c r="M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</sheetData>
  <sheetProtection sheet="1" autoFilter="0" formatColumns="0" formatRows="0" objects="1" scenarios="1" spinCount="100000" saltValue="kud8bFj+F941xjhfpaKnavLd0Q5aaArkmPNoDwURJLvZT/rlEhYT6B1irLIwCfWUfHZzuM97RrRv3sNnUh/1mw==" hashValue="uKwbIB6lN9kxeWOgzH7f2rQWuqrjVkdEVTBCmOFe8DZSpqhmhhSOF1FznNhnUN9QX9ka50vjr4wft1Ziuxs6Pg==" algorithmName="SHA-512" password="CC35"/>
  <autoFilter ref="C86:K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78</v>
      </c>
    </row>
    <row r="4" s="1" customFormat="1" ht="24.96" customHeight="1">
      <c r="B4" s="20"/>
      <c r="D4" s="140" t="s">
        <v>90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III-11742 Hradišťský Újezd - Přešín</v>
      </c>
      <c r="F7" s="142"/>
      <c r="G7" s="142"/>
      <c r="H7" s="142"/>
      <c r="L7" s="20"/>
    </row>
    <row r="8" s="1" customFormat="1" ht="12" customHeight="1">
      <c r="B8" s="20"/>
      <c r="D8" s="142" t="s">
        <v>91</v>
      </c>
      <c r="L8" s="20"/>
    </row>
    <row r="9" s="2" customFormat="1" ht="16.5" customHeight="1">
      <c r="A9" s="38"/>
      <c r="B9" s="44"/>
      <c r="C9" s="38"/>
      <c r="D9" s="38"/>
      <c r="E9" s="143" t="s">
        <v>92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93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155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19</v>
      </c>
      <c r="E13" s="38"/>
      <c r="F13" s="133" t="s">
        <v>20</v>
      </c>
      <c r="G13" s="38"/>
      <c r="H13" s="38"/>
      <c r="I13" s="142" t="s">
        <v>21</v>
      </c>
      <c r="J13" s="133" t="s">
        <v>20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133" t="s">
        <v>24</v>
      </c>
      <c r="G14" s="38"/>
      <c r="H14" s="38"/>
      <c r="I14" s="142" t="s">
        <v>25</v>
      </c>
      <c r="J14" s="146" t="str">
        <f>'Rekapitulace stavby'!AN8</f>
        <v>15. 3. 2018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29</v>
      </c>
      <c r="E16" s="38"/>
      <c r="F16" s="38"/>
      <c r="G16" s="38"/>
      <c r="H16" s="38"/>
      <c r="I16" s="142" t="s">
        <v>30</v>
      </c>
      <c r="J16" s="133" t="s">
        <v>20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31</v>
      </c>
      <c r="F17" s="38"/>
      <c r="G17" s="38"/>
      <c r="H17" s="38"/>
      <c r="I17" s="142" t="s">
        <v>32</v>
      </c>
      <c r="J17" s="133" t="s">
        <v>20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33</v>
      </c>
      <c r="E19" s="38"/>
      <c r="F19" s="38"/>
      <c r="G19" s="38"/>
      <c r="H19" s="38"/>
      <c r="I19" s="142" t="s">
        <v>30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32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35</v>
      </c>
      <c r="E22" s="38"/>
      <c r="F22" s="38"/>
      <c r="G22" s="38"/>
      <c r="H22" s="38"/>
      <c r="I22" s="142" t="s">
        <v>30</v>
      </c>
      <c r="J22" s="133" t="s">
        <v>20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36</v>
      </c>
      <c r="F23" s="38"/>
      <c r="G23" s="38"/>
      <c r="H23" s="38"/>
      <c r="I23" s="142" t="s">
        <v>32</v>
      </c>
      <c r="J23" s="133" t="s">
        <v>20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37</v>
      </c>
      <c r="E25" s="38"/>
      <c r="F25" s="38"/>
      <c r="G25" s="38"/>
      <c r="H25" s="38"/>
      <c r="I25" s="142" t="s">
        <v>30</v>
      </c>
      <c r="J25" s="133" t="s">
        <v>20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24</v>
      </c>
      <c r="F26" s="38"/>
      <c r="G26" s="38"/>
      <c r="H26" s="38"/>
      <c r="I26" s="142" t="s">
        <v>32</v>
      </c>
      <c r="J26" s="133" t="s">
        <v>20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38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20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40</v>
      </c>
      <c r="E32" s="38"/>
      <c r="F32" s="38"/>
      <c r="G32" s="38"/>
      <c r="H32" s="38"/>
      <c r="I32" s="38"/>
      <c r="J32" s="153">
        <f>ROUND(J92,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42</v>
      </c>
      <c r="G34" s="38"/>
      <c r="H34" s="38"/>
      <c r="I34" s="154" t="s">
        <v>41</v>
      </c>
      <c r="J34" s="154" t="s">
        <v>43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44</v>
      </c>
      <c r="E35" s="142" t="s">
        <v>45</v>
      </c>
      <c r="F35" s="156">
        <f>ROUND((SUM(BE92:BE232)),  2)</f>
        <v>0</v>
      </c>
      <c r="G35" s="38"/>
      <c r="H35" s="38"/>
      <c r="I35" s="157">
        <v>0.20999999999999999</v>
      </c>
      <c r="J35" s="156">
        <f>ROUND(((SUM(BE92:BE232))*I35),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46</v>
      </c>
      <c r="F36" s="156">
        <f>ROUND((SUM(BF92:BF232)),  2)</f>
        <v>0</v>
      </c>
      <c r="G36" s="38"/>
      <c r="H36" s="38"/>
      <c r="I36" s="157">
        <v>0.14999999999999999</v>
      </c>
      <c r="J36" s="156">
        <f>ROUND(((SUM(BF92:BF232))*I36),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ROUND((SUM(BG92:BG232)),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48</v>
      </c>
      <c r="F38" s="156">
        <f>ROUND((SUM(BH92:BH232)),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49</v>
      </c>
      <c r="F39" s="156">
        <f>ROUND((SUM(BI92:BI232)),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50</v>
      </c>
      <c r="E41" s="160"/>
      <c r="F41" s="160"/>
      <c r="G41" s="161" t="s">
        <v>51</v>
      </c>
      <c r="H41" s="162" t="s">
        <v>52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95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III-11742 Hradišťský Újezd - Přešín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91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92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93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01 -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23</v>
      </c>
      <c r="D56" s="40"/>
      <c r="E56" s="40"/>
      <c r="F56" s="27" t="str">
        <f>F14</f>
        <v xml:space="preserve"> </v>
      </c>
      <c r="G56" s="40"/>
      <c r="H56" s="40"/>
      <c r="I56" s="32" t="s">
        <v>25</v>
      </c>
      <c r="J56" s="72" t="str">
        <f>IF(J14="","",J14)</f>
        <v>15. 3. 2018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29</v>
      </c>
      <c r="D58" s="40"/>
      <c r="E58" s="40"/>
      <c r="F58" s="27" t="str">
        <f>E17</f>
        <v>Správa a údržba silnic Plzeňského kraje</v>
      </c>
      <c r="G58" s="40"/>
      <c r="H58" s="40"/>
      <c r="I58" s="32" t="s">
        <v>35</v>
      </c>
      <c r="J58" s="36" t="str">
        <f>E23</f>
        <v>SG Geotechnika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33</v>
      </c>
      <c r="D59" s="40"/>
      <c r="E59" s="40"/>
      <c r="F59" s="27" t="str">
        <f>IF(E20="","",E20)</f>
        <v>Vyplň údaj</v>
      </c>
      <c r="G59" s="40"/>
      <c r="H59" s="40"/>
      <c r="I59" s="32" t="s">
        <v>37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96</v>
      </c>
      <c r="D61" s="171"/>
      <c r="E61" s="171"/>
      <c r="F61" s="171"/>
      <c r="G61" s="171"/>
      <c r="H61" s="171"/>
      <c r="I61" s="171"/>
      <c r="J61" s="172" t="s">
        <v>97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72</v>
      </c>
      <c r="D63" s="40"/>
      <c r="E63" s="40"/>
      <c r="F63" s="40"/>
      <c r="G63" s="40"/>
      <c r="H63" s="40"/>
      <c r="I63" s="40"/>
      <c r="J63" s="102">
        <f>J92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98</v>
      </c>
    </row>
    <row r="64" hidden="1" s="9" customFormat="1" ht="24.96" customHeight="1">
      <c r="A64" s="9"/>
      <c r="B64" s="174"/>
      <c r="C64" s="175"/>
      <c r="D64" s="176" t="s">
        <v>156</v>
      </c>
      <c r="E64" s="177"/>
      <c r="F64" s="177"/>
      <c r="G64" s="177"/>
      <c r="H64" s="177"/>
      <c r="I64" s="177"/>
      <c r="J64" s="178">
        <f>J93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2" customFormat="1" ht="19.92" customHeight="1">
      <c r="A65" s="12"/>
      <c r="B65" s="228"/>
      <c r="C65" s="125"/>
      <c r="D65" s="229" t="s">
        <v>157</v>
      </c>
      <c r="E65" s="230"/>
      <c r="F65" s="230"/>
      <c r="G65" s="230"/>
      <c r="H65" s="230"/>
      <c r="I65" s="230"/>
      <c r="J65" s="231">
        <f>J94</f>
        <v>0</v>
      </c>
      <c r="K65" s="125"/>
      <c r="L65" s="23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8"/>
      <c r="C66" s="125"/>
      <c r="D66" s="229" t="s">
        <v>158</v>
      </c>
      <c r="E66" s="230"/>
      <c r="F66" s="230"/>
      <c r="G66" s="230"/>
      <c r="H66" s="230"/>
      <c r="I66" s="230"/>
      <c r="J66" s="231">
        <f>J169</f>
        <v>0</v>
      </c>
      <c r="K66" s="125"/>
      <c r="L66" s="23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28"/>
      <c r="C67" s="125"/>
      <c r="D67" s="229" t="s">
        <v>159</v>
      </c>
      <c r="E67" s="230"/>
      <c r="F67" s="230"/>
      <c r="G67" s="230"/>
      <c r="H67" s="230"/>
      <c r="I67" s="230"/>
      <c r="J67" s="231">
        <f>J180</f>
        <v>0</v>
      </c>
      <c r="K67" s="125"/>
      <c r="L67" s="23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12" customFormat="1" ht="19.92" customHeight="1">
      <c r="A68" s="12"/>
      <c r="B68" s="228"/>
      <c r="C68" s="125"/>
      <c r="D68" s="229" t="s">
        <v>160</v>
      </c>
      <c r="E68" s="230"/>
      <c r="F68" s="230"/>
      <c r="G68" s="230"/>
      <c r="H68" s="230"/>
      <c r="I68" s="230"/>
      <c r="J68" s="231">
        <f>J202</f>
        <v>0</v>
      </c>
      <c r="K68" s="125"/>
      <c r="L68" s="23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hidden="1" s="12" customFormat="1" ht="14.88" customHeight="1">
      <c r="A69" s="12"/>
      <c r="B69" s="228"/>
      <c r="C69" s="125"/>
      <c r="D69" s="229" t="s">
        <v>161</v>
      </c>
      <c r="E69" s="230"/>
      <c r="F69" s="230"/>
      <c r="G69" s="230"/>
      <c r="H69" s="230"/>
      <c r="I69" s="230"/>
      <c r="J69" s="231">
        <f>J221</f>
        <v>0</v>
      </c>
      <c r="K69" s="125"/>
      <c r="L69" s="23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hidden="1" s="12" customFormat="1" ht="19.92" customHeight="1">
      <c r="A70" s="12"/>
      <c r="B70" s="228"/>
      <c r="C70" s="125"/>
      <c r="D70" s="229" t="s">
        <v>162</v>
      </c>
      <c r="E70" s="230"/>
      <c r="F70" s="230"/>
      <c r="G70" s="230"/>
      <c r="H70" s="230"/>
      <c r="I70" s="230"/>
      <c r="J70" s="231">
        <f>J223</f>
        <v>0</v>
      </c>
      <c r="K70" s="125"/>
      <c r="L70" s="23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hidden="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hidden="1"/>
    <row r="74" hidden="1"/>
    <row r="75" hidden="1"/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101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>III-11742 Hradišťský Újezd - Přešín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1"/>
      <c r="C81" s="32" t="s">
        <v>91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2" customFormat="1" ht="16.5" customHeight="1">
      <c r="A82" s="38"/>
      <c r="B82" s="39"/>
      <c r="C82" s="40"/>
      <c r="D82" s="40"/>
      <c r="E82" s="169" t="s">
        <v>92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93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E11</f>
        <v>01 - STAVEBNÍ ČÁST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23</v>
      </c>
      <c r="D86" s="40"/>
      <c r="E86" s="40"/>
      <c r="F86" s="27" t="str">
        <f>F14</f>
        <v xml:space="preserve"> </v>
      </c>
      <c r="G86" s="40"/>
      <c r="H86" s="40"/>
      <c r="I86" s="32" t="s">
        <v>25</v>
      </c>
      <c r="J86" s="72" t="str">
        <f>IF(J14="","",J14)</f>
        <v>15. 3. 2018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E17</f>
        <v>Správa a údržba silnic Plzeňského kraje</v>
      </c>
      <c r="G88" s="40"/>
      <c r="H88" s="40"/>
      <c r="I88" s="32" t="s">
        <v>35</v>
      </c>
      <c r="J88" s="36" t="str">
        <f>E23</f>
        <v>SG Geotechnika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33</v>
      </c>
      <c r="D89" s="40"/>
      <c r="E89" s="40"/>
      <c r="F89" s="27" t="str">
        <f>IF(E20="","",E20)</f>
        <v>Vyplň údaj</v>
      </c>
      <c r="G89" s="40"/>
      <c r="H89" s="40"/>
      <c r="I89" s="32" t="s">
        <v>37</v>
      </c>
      <c r="J89" s="36" t="str">
        <f>E26</f>
        <v xml:space="preserve"> 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0" customFormat="1" ht="29.28" customHeight="1">
      <c r="A91" s="180"/>
      <c r="B91" s="181"/>
      <c r="C91" s="182" t="s">
        <v>102</v>
      </c>
      <c r="D91" s="183" t="s">
        <v>59</v>
      </c>
      <c r="E91" s="183" t="s">
        <v>55</v>
      </c>
      <c r="F91" s="183" t="s">
        <v>56</v>
      </c>
      <c r="G91" s="183" t="s">
        <v>103</v>
      </c>
      <c r="H91" s="183" t="s">
        <v>104</v>
      </c>
      <c r="I91" s="183" t="s">
        <v>105</v>
      </c>
      <c r="J91" s="183" t="s">
        <v>97</v>
      </c>
      <c r="K91" s="184" t="s">
        <v>106</v>
      </c>
      <c r="L91" s="185"/>
      <c r="M91" s="92" t="s">
        <v>20</v>
      </c>
      <c r="N91" s="93" t="s">
        <v>44</v>
      </c>
      <c r="O91" s="93" t="s">
        <v>107</v>
      </c>
      <c r="P91" s="93" t="s">
        <v>108</v>
      </c>
      <c r="Q91" s="93" t="s">
        <v>109</v>
      </c>
      <c r="R91" s="93" t="s">
        <v>110</v>
      </c>
      <c r="S91" s="93" t="s">
        <v>111</v>
      </c>
      <c r="T91" s="94" t="s">
        <v>112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38"/>
      <c r="B92" s="39"/>
      <c r="C92" s="99" t="s">
        <v>113</v>
      </c>
      <c r="D92" s="40"/>
      <c r="E92" s="40"/>
      <c r="F92" s="40"/>
      <c r="G92" s="40"/>
      <c r="H92" s="40"/>
      <c r="I92" s="40"/>
      <c r="J92" s="186">
        <f>BK92</f>
        <v>0</v>
      </c>
      <c r="K92" s="40"/>
      <c r="L92" s="44"/>
      <c r="M92" s="95"/>
      <c r="N92" s="187"/>
      <c r="O92" s="96"/>
      <c r="P92" s="188">
        <f>P93</f>
        <v>0</v>
      </c>
      <c r="Q92" s="96"/>
      <c r="R92" s="188">
        <f>R93</f>
        <v>2964.6178000000004</v>
      </c>
      <c r="S92" s="96"/>
      <c r="T92" s="189">
        <f>T93</f>
        <v>1554.8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73</v>
      </c>
      <c r="AU92" s="17" t="s">
        <v>98</v>
      </c>
      <c r="BK92" s="190">
        <f>BK93</f>
        <v>0</v>
      </c>
    </row>
    <row r="93" s="11" customFormat="1" ht="25.92" customHeight="1">
      <c r="A93" s="11"/>
      <c r="B93" s="191"/>
      <c r="C93" s="192"/>
      <c r="D93" s="193" t="s">
        <v>73</v>
      </c>
      <c r="E93" s="194" t="s">
        <v>163</v>
      </c>
      <c r="F93" s="194" t="s">
        <v>164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P94+P169+P180+P202+P223</f>
        <v>0</v>
      </c>
      <c r="Q93" s="199"/>
      <c r="R93" s="200">
        <f>R94+R169+R180+R202+R223</f>
        <v>2964.6178000000004</v>
      </c>
      <c r="S93" s="199"/>
      <c r="T93" s="201">
        <f>T94+T169+T180+T202+T223</f>
        <v>1554.8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202" t="s">
        <v>22</v>
      </c>
      <c r="AT93" s="203" t="s">
        <v>73</v>
      </c>
      <c r="AU93" s="203" t="s">
        <v>74</v>
      </c>
      <c r="AY93" s="202" t="s">
        <v>116</v>
      </c>
      <c r="BK93" s="204">
        <f>BK94+BK169+BK180+BK202+BK223</f>
        <v>0</v>
      </c>
    </row>
    <row r="94" s="11" customFormat="1" ht="22.8" customHeight="1">
      <c r="A94" s="11"/>
      <c r="B94" s="191"/>
      <c r="C94" s="192"/>
      <c r="D94" s="193" t="s">
        <v>73</v>
      </c>
      <c r="E94" s="233" t="s">
        <v>22</v>
      </c>
      <c r="F94" s="233" t="s">
        <v>165</v>
      </c>
      <c r="G94" s="192"/>
      <c r="H94" s="192"/>
      <c r="I94" s="195"/>
      <c r="J94" s="234">
        <f>BK94</f>
        <v>0</v>
      </c>
      <c r="K94" s="192"/>
      <c r="L94" s="197"/>
      <c r="M94" s="198"/>
      <c r="N94" s="199"/>
      <c r="O94" s="199"/>
      <c r="P94" s="200">
        <f>SUM(P95:P168)</f>
        <v>0</v>
      </c>
      <c r="Q94" s="199"/>
      <c r="R94" s="200">
        <f>SUM(R95:R168)</f>
        <v>1129.5740000000001</v>
      </c>
      <c r="S94" s="199"/>
      <c r="T94" s="201">
        <f>SUM(T95:T168)</f>
        <v>1554.8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2" t="s">
        <v>22</v>
      </c>
      <c r="AT94" s="203" t="s">
        <v>73</v>
      </c>
      <c r="AU94" s="203" t="s">
        <v>22</v>
      </c>
      <c r="AY94" s="202" t="s">
        <v>116</v>
      </c>
      <c r="BK94" s="204">
        <f>SUM(BK95:BK168)</f>
        <v>0</v>
      </c>
    </row>
    <row r="95" s="2" customFormat="1" ht="62.7" customHeight="1">
      <c r="A95" s="38"/>
      <c r="B95" s="39"/>
      <c r="C95" s="205" t="s">
        <v>22</v>
      </c>
      <c r="D95" s="205" t="s">
        <v>117</v>
      </c>
      <c r="E95" s="206" t="s">
        <v>166</v>
      </c>
      <c r="F95" s="207" t="s">
        <v>167</v>
      </c>
      <c r="G95" s="208" t="s">
        <v>168</v>
      </c>
      <c r="H95" s="209">
        <v>160</v>
      </c>
      <c r="I95" s="210"/>
      <c r="J95" s="211">
        <f>ROUND(I95*H95,2)</f>
        <v>0</v>
      </c>
      <c r="K95" s="207" t="s">
        <v>169</v>
      </c>
      <c r="L95" s="44"/>
      <c r="M95" s="212" t="s">
        <v>20</v>
      </c>
      <c r="N95" s="213" t="s">
        <v>45</v>
      </c>
      <c r="O95" s="84"/>
      <c r="P95" s="214">
        <f>O95*H95</f>
        <v>0</v>
      </c>
      <c r="Q95" s="214">
        <v>0</v>
      </c>
      <c r="R95" s="214">
        <f>Q95*H95</f>
        <v>0</v>
      </c>
      <c r="S95" s="214">
        <v>0.29999999999999999</v>
      </c>
      <c r="T95" s="215">
        <f>S95*H95</f>
        <v>48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6" t="s">
        <v>135</v>
      </c>
      <c r="AT95" s="216" t="s">
        <v>117</v>
      </c>
      <c r="AU95" s="216" t="s">
        <v>78</v>
      </c>
      <c r="AY95" s="17" t="s">
        <v>116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7" t="s">
        <v>22</v>
      </c>
      <c r="BK95" s="217">
        <f>ROUND(I95*H95,2)</f>
        <v>0</v>
      </c>
      <c r="BL95" s="17" t="s">
        <v>135</v>
      </c>
      <c r="BM95" s="216" t="s">
        <v>170</v>
      </c>
    </row>
    <row r="96" s="13" customFormat="1">
      <c r="A96" s="13"/>
      <c r="B96" s="235"/>
      <c r="C96" s="236"/>
      <c r="D96" s="218" t="s">
        <v>171</v>
      </c>
      <c r="E96" s="237" t="s">
        <v>20</v>
      </c>
      <c r="F96" s="238" t="s">
        <v>172</v>
      </c>
      <c r="G96" s="236"/>
      <c r="H96" s="237" t="s">
        <v>20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171</v>
      </c>
      <c r="AU96" s="244" t="s">
        <v>78</v>
      </c>
      <c r="AV96" s="13" t="s">
        <v>22</v>
      </c>
      <c r="AW96" s="13" t="s">
        <v>173</v>
      </c>
      <c r="AX96" s="13" t="s">
        <v>74</v>
      </c>
      <c r="AY96" s="244" t="s">
        <v>116</v>
      </c>
    </row>
    <row r="97" s="14" customFormat="1">
      <c r="A97" s="14"/>
      <c r="B97" s="245"/>
      <c r="C97" s="246"/>
      <c r="D97" s="218" t="s">
        <v>171</v>
      </c>
      <c r="E97" s="247" t="s">
        <v>20</v>
      </c>
      <c r="F97" s="248" t="s">
        <v>174</v>
      </c>
      <c r="G97" s="246"/>
      <c r="H97" s="249">
        <v>160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171</v>
      </c>
      <c r="AU97" s="255" t="s">
        <v>78</v>
      </c>
      <c r="AV97" s="14" t="s">
        <v>78</v>
      </c>
      <c r="AW97" s="14" t="s">
        <v>173</v>
      </c>
      <c r="AX97" s="14" t="s">
        <v>74</v>
      </c>
      <c r="AY97" s="255" t="s">
        <v>116</v>
      </c>
    </row>
    <row r="98" s="15" customFormat="1">
      <c r="A98" s="15"/>
      <c r="B98" s="256"/>
      <c r="C98" s="257"/>
      <c r="D98" s="218" t="s">
        <v>171</v>
      </c>
      <c r="E98" s="258" t="s">
        <v>20</v>
      </c>
      <c r="F98" s="259" t="s">
        <v>175</v>
      </c>
      <c r="G98" s="257"/>
      <c r="H98" s="260">
        <v>160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171</v>
      </c>
      <c r="AU98" s="266" t="s">
        <v>78</v>
      </c>
      <c r="AV98" s="15" t="s">
        <v>135</v>
      </c>
      <c r="AW98" s="15" t="s">
        <v>4</v>
      </c>
      <c r="AX98" s="15" t="s">
        <v>22</v>
      </c>
      <c r="AY98" s="266" t="s">
        <v>116</v>
      </c>
    </row>
    <row r="99" s="2" customFormat="1" ht="66.75" customHeight="1">
      <c r="A99" s="38"/>
      <c r="B99" s="39"/>
      <c r="C99" s="205" t="s">
        <v>78</v>
      </c>
      <c r="D99" s="205" t="s">
        <v>117</v>
      </c>
      <c r="E99" s="206" t="s">
        <v>176</v>
      </c>
      <c r="F99" s="207" t="s">
        <v>177</v>
      </c>
      <c r="G99" s="208" t="s">
        <v>168</v>
      </c>
      <c r="H99" s="209">
        <v>700</v>
      </c>
      <c r="I99" s="210"/>
      <c r="J99" s="211">
        <f>ROUND(I99*H99,2)</f>
        <v>0</v>
      </c>
      <c r="K99" s="207" t="s">
        <v>169</v>
      </c>
      <c r="L99" s="44"/>
      <c r="M99" s="212" t="s">
        <v>20</v>
      </c>
      <c r="N99" s="213" t="s">
        <v>45</v>
      </c>
      <c r="O99" s="84"/>
      <c r="P99" s="214">
        <f>O99*H99</f>
        <v>0</v>
      </c>
      <c r="Q99" s="214">
        <v>0</v>
      </c>
      <c r="R99" s="214">
        <f>Q99*H99</f>
        <v>0</v>
      </c>
      <c r="S99" s="214">
        <v>0.57999999999999996</v>
      </c>
      <c r="T99" s="215">
        <f>S99*H99</f>
        <v>406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6" t="s">
        <v>135</v>
      </c>
      <c r="AT99" s="216" t="s">
        <v>117</v>
      </c>
      <c r="AU99" s="216" t="s">
        <v>78</v>
      </c>
      <c r="AY99" s="17" t="s">
        <v>116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7" t="s">
        <v>22</v>
      </c>
      <c r="BK99" s="217">
        <f>ROUND(I99*H99,2)</f>
        <v>0</v>
      </c>
      <c r="BL99" s="17" t="s">
        <v>135</v>
      </c>
      <c r="BM99" s="216" t="s">
        <v>178</v>
      </c>
    </row>
    <row r="100" s="13" customFormat="1">
      <c r="A100" s="13"/>
      <c r="B100" s="235"/>
      <c r="C100" s="236"/>
      <c r="D100" s="218" t="s">
        <v>171</v>
      </c>
      <c r="E100" s="237" t="s">
        <v>20</v>
      </c>
      <c r="F100" s="238" t="s">
        <v>179</v>
      </c>
      <c r="G100" s="236"/>
      <c r="H100" s="237" t="s">
        <v>20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171</v>
      </c>
      <c r="AU100" s="244" t="s">
        <v>78</v>
      </c>
      <c r="AV100" s="13" t="s">
        <v>22</v>
      </c>
      <c r="AW100" s="13" t="s">
        <v>173</v>
      </c>
      <c r="AX100" s="13" t="s">
        <v>74</v>
      </c>
      <c r="AY100" s="244" t="s">
        <v>116</v>
      </c>
    </row>
    <row r="101" s="14" customFormat="1">
      <c r="A101" s="14"/>
      <c r="B101" s="245"/>
      <c r="C101" s="246"/>
      <c r="D101" s="218" t="s">
        <v>171</v>
      </c>
      <c r="E101" s="247" t="s">
        <v>20</v>
      </c>
      <c r="F101" s="248" t="s">
        <v>180</v>
      </c>
      <c r="G101" s="246"/>
      <c r="H101" s="249">
        <v>700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171</v>
      </c>
      <c r="AU101" s="255" t="s">
        <v>78</v>
      </c>
      <c r="AV101" s="14" t="s">
        <v>78</v>
      </c>
      <c r="AW101" s="14" t="s">
        <v>173</v>
      </c>
      <c r="AX101" s="14" t="s">
        <v>74</v>
      </c>
      <c r="AY101" s="255" t="s">
        <v>116</v>
      </c>
    </row>
    <row r="102" s="15" customFormat="1">
      <c r="A102" s="15"/>
      <c r="B102" s="256"/>
      <c r="C102" s="257"/>
      <c r="D102" s="218" t="s">
        <v>171</v>
      </c>
      <c r="E102" s="258" t="s">
        <v>20</v>
      </c>
      <c r="F102" s="259" t="s">
        <v>175</v>
      </c>
      <c r="G102" s="257"/>
      <c r="H102" s="260">
        <v>700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171</v>
      </c>
      <c r="AU102" s="266" t="s">
        <v>78</v>
      </c>
      <c r="AV102" s="15" t="s">
        <v>135</v>
      </c>
      <c r="AW102" s="15" t="s">
        <v>4</v>
      </c>
      <c r="AX102" s="15" t="s">
        <v>22</v>
      </c>
      <c r="AY102" s="266" t="s">
        <v>116</v>
      </c>
    </row>
    <row r="103" s="2" customFormat="1" ht="44.25" customHeight="1">
      <c r="A103" s="38"/>
      <c r="B103" s="39"/>
      <c r="C103" s="205" t="s">
        <v>130</v>
      </c>
      <c r="D103" s="205" t="s">
        <v>117</v>
      </c>
      <c r="E103" s="206" t="s">
        <v>181</v>
      </c>
      <c r="F103" s="207" t="s">
        <v>182</v>
      </c>
      <c r="G103" s="208" t="s">
        <v>168</v>
      </c>
      <c r="H103" s="209">
        <v>8600</v>
      </c>
      <c r="I103" s="210"/>
      <c r="J103" s="211">
        <f>ROUND(I103*H103,2)</f>
        <v>0</v>
      </c>
      <c r="K103" s="207" t="s">
        <v>169</v>
      </c>
      <c r="L103" s="44"/>
      <c r="M103" s="212" t="s">
        <v>20</v>
      </c>
      <c r="N103" s="213" t="s">
        <v>45</v>
      </c>
      <c r="O103" s="84"/>
      <c r="P103" s="214">
        <f>O103*H103</f>
        <v>0</v>
      </c>
      <c r="Q103" s="214">
        <v>4.0000000000000003E-05</v>
      </c>
      <c r="R103" s="214">
        <f>Q103*H103</f>
        <v>0.34400000000000003</v>
      </c>
      <c r="S103" s="214">
        <v>0.128</v>
      </c>
      <c r="T103" s="215">
        <f>S103*H103</f>
        <v>1100.8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6" t="s">
        <v>135</v>
      </c>
      <c r="AT103" s="216" t="s">
        <v>117</v>
      </c>
      <c r="AU103" s="216" t="s">
        <v>78</v>
      </c>
      <c r="AY103" s="17" t="s">
        <v>116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7" t="s">
        <v>22</v>
      </c>
      <c r="BK103" s="217">
        <f>ROUND(I103*H103,2)</f>
        <v>0</v>
      </c>
      <c r="BL103" s="17" t="s">
        <v>135</v>
      </c>
      <c r="BM103" s="216" t="s">
        <v>183</v>
      </c>
    </row>
    <row r="104" s="2" customFormat="1">
      <c r="A104" s="38"/>
      <c r="B104" s="39"/>
      <c r="C104" s="40"/>
      <c r="D104" s="218" t="s">
        <v>128</v>
      </c>
      <c r="E104" s="40"/>
      <c r="F104" s="219" t="s">
        <v>184</v>
      </c>
      <c r="G104" s="40"/>
      <c r="H104" s="40"/>
      <c r="I104" s="220"/>
      <c r="J104" s="40"/>
      <c r="K104" s="40"/>
      <c r="L104" s="44"/>
      <c r="M104" s="221"/>
      <c r="N104" s="222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128</v>
      </c>
      <c r="AU104" s="17" t="s">
        <v>78</v>
      </c>
    </row>
    <row r="105" s="13" customFormat="1">
      <c r="A105" s="13"/>
      <c r="B105" s="235"/>
      <c r="C105" s="236"/>
      <c r="D105" s="218" t="s">
        <v>171</v>
      </c>
      <c r="E105" s="237" t="s">
        <v>20</v>
      </c>
      <c r="F105" s="238" t="s">
        <v>172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171</v>
      </c>
      <c r="AU105" s="244" t="s">
        <v>78</v>
      </c>
      <c r="AV105" s="13" t="s">
        <v>22</v>
      </c>
      <c r="AW105" s="13" t="s">
        <v>173</v>
      </c>
      <c r="AX105" s="13" t="s">
        <v>74</v>
      </c>
      <c r="AY105" s="244" t="s">
        <v>116</v>
      </c>
    </row>
    <row r="106" s="14" customFormat="1">
      <c r="A106" s="14"/>
      <c r="B106" s="245"/>
      <c r="C106" s="246"/>
      <c r="D106" s="218" t="s">
        <v>171</v>
      </c>
      <c r="E106" s="247" t="s">
        <v>20</v>
      </c>
      <c r="F106" s="248" t="s">
        <v>174</v>
      </c>
      <c r="G106" s="246"/>
      <c r="H106" s="249">
        <v>160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171</v>
      </c>
      <c r="AU106" s="255" t="s">
        <v>78</v>
      </c>
      <c r="AV106" s="14" t="s">
        <v>78</v>
      </c>
      <c r="AW106" s="14" t="s">
        <v>173</v>
      </c>
      <c r="AX106" s="14" t="s">
        <v>74</v>
      </c>
      <c r="AY106" s="255" t="s">
        <v>116</v>
      </c>
    </row>
    <row r="107" s="13" customFormat="1">
      <c r="A107" s="13"/>
      <c r="B107" s="235"/>
      <c r="C107" s="236"/>
      <c r="D107" s="218" t="s">
        <v>171</v>
      </c>
      <c r="E107" s="237" t="s">
        <v>20</v>
      </c>
      <c r="F107" s="238" t="s">
        <v>185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171</v>
      </c>
      <c r="AU107" s="244" t="s">
        <v>78</v>
      </c>
      <c r="AV107" s="13" t="s">
        <v>22</v>
      </c>
      <c r="AW107" s="13" t="s">
        <v>173</v>
      </c>
      <c r="AX107" s="13" t="s">
        <v>74</v>
      </c>
      <c r="AY107" s="244" t="s">
        <v>116</v>
      </c>
    </row>
    <row r="108" s="14" customFormat="1">
      <c r="A108" s="14"/>
      <c r="B108" s="245"/>
      <c r="C108" s="246"/>
      <c r="D108" s="218" t="s">
        <v>171</v>
      </c>
      <c r="E108" s="247" t="s">
        <v>20</v>
      </c>
      <c r="F108" s="248" t="s">
        <v>186</v>
      </c>
      <c r="G108" s="246"/>
      <c r="H108" s="249">
        <v>8440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171</v>
      </c>
      <c r="AU108" s="255" t="s">
        <v>78</v>
      </c>
      <c r="AV108" s="14" t="s">
        <v>78</v>
      </c>
      <c r="AW108" s="14" t="s">
        <v>173</v>
      </c>
      <c r="AX108" s="14" t="s">
        <v>74</v>
      </c>
      <c r="AY108" s="255" t="s">
        <v>116</v>
      </c>
    </row>
    <row r="109" s="15" customFormat="1">
      <c r="A109" s="15"/>
      <c r="B109" s="256"/>
      <c r="C109" s="257"/>
      <c r="D109" s="218" t="s">
        <v>171</v>
      </c>
      <c r="E109" s="258" t="s">
        <v>20</v>
      </c>
      <c r="F109" s="259" t="s">
        <v>175</v>
      </c>
      <c r="G109" s="257"/>
      <c r="H109" s="260">
        <v>8600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171</v>
      </c>
      <c r="AU109" s="266" t="s">
        <v>78</v>
      </c>
      <c r="AV109" s="15" t="s">
        <v>135</v>
      </c>
      <c r="AW109" s="15" t="s">
        <v>4</v>
      </c>
      <c r="AX109" s="15" t="s">
        <v>22</v>
      </c>
      <c r="AY109" s="266" t="s">
        <v>116</v>
      </c>
    </row>
    <row r="110" s="2" customFormat="1" ht="24.15" customHeight="1">
      <c r="A110" s="38"/>
      <c r="B110" s="39"/>
      <c r="C110" s="205" t="s">
        <v>135</v>
      </c>
      <c r="D110" s="205" t="s">
        <v>117</v>
      </c>
      <c r="E110" s="206" t="s">
        <v>187</v>
      </c>
      <c r="F110" s="207" t="s">
        <v>188</v>
      </c>
      <c r="G110" s="208" t="s">
        <v>189</v>
      </c>
      <c r="H110" s="209">
        <v>140</v>
      </c>
      <c r="I110" s="210"/>
      <c r="J110" s="211">
        <f>ROUND(I110*H110,2)</f>
        <v>0</v>
      </c>
      <c r="K110" s="207" t="s">
        <v>169</v>
      </c>
      <c r="L110" s="44"/>
      <c r="M110" s="212" t="s">
        <v>20</v>
      </c>
      <c r="N110" s="213" t="s">
        <v>45</v>
      </c>
      <c r="O110" s="84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6" t="s">
        <v>135</v>
      </c>
      <c r="AT110" s="216" t="s">
        <v>117</v>
      </c>
      <c r="AU110" s="216" t="s">
        <v>78</v>
      </c>
      <c r="AY110" s="17" t="s">
        <v>116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7" t="s">
        <v>22</v>
      </c>
      <c r="BK110" s="217">
        <f>ROUND(I110*H110,2)</f>
        <v>0</v>
      </c>
      <c r="BL110" s="17" t="s">
        <v>135</v>
      </c>
      <c r="BM110" s="216" t="s">
        <v>190</v>
      </c>
    </row>
    <row r="111" s="13" customFormat="1">
      <c r="A111" s="13"/>
      <c r="B111" s="235"/>
      <c r="C111" s="236"/>
      <c r="D111" s="218" t="s">
        <v>171</v>
      </c>
      <c r="E111" s="237" t="s">
        <v>20</v>
      </c>
      <c r="F111" s="238" t="s">
        <v>179</v>
      </c>
      <c r="G111" s="236"/>
      <c r="H111" s="237" t="s">
        <v>20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171</v>
      </c>
      <c r="AU111" s="244" t="s">
        <v>78</v>
      </c>
      <c r="AV111" s="13" t="s">
        <v>22</v>
      </c>
      <c r="AW111" s="13" t="s">
        <v>173</v>
      </c>
      <c r="AX111" s="13" t="s">
        <v>74</v>
      </c>
      <c r="AY111" s="244" t="s">
        <v>116</v>
      </c>
    </row>
    <row r="112" s="14" customFormat="1">
      <c r="A112" s="14"/>
      <c r="B112" s="245"/>
      <c r="C112" s="246"/>
      <c r="D112" s="218" t="s">
        <v>171</v>
      </c>
      <c r="E112" s="247" t="s">
        <v>20</v>
      </c>
      <c r="F112" s="248" t="s">
        <v>191</v>
      </c>
      <c r="G112" s="246"/>
      <c r="H112" s="249">
        <v>140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171</v>
      </c>
      <c r="AU112" s="255" t="s">
        <v>78</v>
      </c>
      <c r="AV112" s="14" t="s">
        <v>78</v>
      </c>
      <c r="AW112" s="14" t="s">
        <v>173</v>
      </c>
      <c r="AX112" s="14" t="s">
        <v>74</v>
      </c>
      <c r="AY112" s="255" t="s">
        <v>116</v>
      </c>
    </row>
    <row r="113" s="15" customFormat="1">
      <c r="A113" s="15"/>
      <c r="B113" s="256"/>
      <c r="C113" s="257"/>
      <c r="D113" s="218" t="s">
        <v>171</v>
      </c>
      <c r="E113" s="258" t="s">
        <v>20</v>
      </c>
      <c r="F113" s="259" t="s">
        <v>175</v>
      </c>
      <c r="G113" s="257"/>
      <c r="H113" s="260">
        <v>140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171</v>
      </c>
      <c r="AU113" s="266" t="s">
        <v>78</v>
      </c>
      <c r="AV113" s="15" t="s">
        <v>135</v>
      </c>
      <c r="AW113" s="15" t="s">
        <v>4</v>
      </c>
      <c r="AX113" s="15" t="s">
        <v>22</v>
      </c>
      <c r="AY113" s="266" t="s">
        <v>116</v>
      </c>
    </row>
    <row r="114" s="2" customFormat="1" ht="24.15" customHeight="1">
      <c r="A114" s="38"/>
      <c r="B114" s="39"/>
      <c r="C114" s="205" t="s">
        <v>139</v>
      </c>
      <c r="D114" s="205" t="s">
        <v>117</v>
      </c>
      <c r="E114" s="206" t="s">
        <v>192</v>
      </c>
      <c r="F114" s="207" t="s">
        <v>193</v>
      </c>
      <c r="G114" s="208" t="s">
        <v>189</v>
      </c>
      <c r="H114" s="209">
        <v>461.69999999999999</v>
      </c>
      <c r="I114" s="210"/>
      <c r="J114" s="211">
        <f>ROUND(I114*H114,2)</f>
        <v>0</v>
      </c>
      <c r="K114" s="207" t="s">
        <v>20</v>
      </c>
      <c r="L114" s="44"/>
      <c r="M114" s="212" t="s">
        <v>20</v>
      </c>
      <c r="N114" s="213" t="s">
        <v>45</v>
      </c>
      <c r="O114" s="84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6" t="s">
        <v>135</v>
      </c>
      <c r="AT114" s="216" t="s">
        <v>117</v>
      </c>
      <c r="AU114" s="216" t="s">
        <v>78</v>
      </c>
      <c r="AY114" s="17" t="s">
        <v>116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7" t="s">
        <v>22</v>
      </c>
      <c r="BK114" s="217">
        <f>ROUND(I114*H114,2)</f>
        <v>0</v>
      </c>
      <c r="BL114" s="17" t="s">
        <v>135</v>
      </c>
      <c r="BM114" s="216" t="s">
        <v>194</v>
      </c>
    </row>
    <row r="115" s="14" customFormat="1">
      <c r="A115" s="14"/>
      <c r="B115" s="245"/>
      <c r="C115" s="246"/>
      <c r="D115" s="218" t="s">
        <v>171</v>
      </c>
      <c r="E115" s="247" t="s">
        <v>20</v>
      </c>
      <c r="F115" s="248" t="s">
        <v>195</v>
      </c>
      <c r="G115" s="246"/>
      <c r="H115" s="249">
        <v>461.69999999999999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171</v>
      </c>
      <c r="AU115" s="255" t="s">
        <v>78</v>
      </c>
      <c r="AV115" s="14" t="s">
        <v>78</v>
      </c>
      <c r="AW115" s="14" t="s">
        <v>173</v>
      </c>
      <c r="AX115" s="14" t="s">
        <v>74</v>
      </c>
      <c r="AY115" s="255" t="s">
        <v>116</v>
      </c>
    </row>
    <row r="116" s="15" customFormat="1">
      <c r="A116" s="15"/>
      <c r="B116" s="256"/>
      <c r="C116" s="257"/>
      <c r="D116" s="218" t="s">
        <v>171</v>
      </c>
      <c r="E116" s="258" t="s">
        <v>20</v>
      </c>
      <c r="F116" s="259" t="s">
        <v>175</v>
      </c>
      <c r="G116" s="257"/>
      <c r="H116" s="260">
        <v>461.69999999999999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171</v>
      </c>
      <c r="AU116" s="266" t="s">
        <v>78</v>
      </c>
      <c r="AV116" s="15" t="s">
        <v>135</v>
      </c>
      <c r="AW116" s="15" t="s">
        <v>4</v>
      </c>
      <c r="AX116" s="15" t="s">
        <v>22</v>
      </c>
      <c r="AY116" s="266" t="s">
        <v>116</v>
      </c>
    </row>
    <row r="117" s="2" customFormat="1" ht="44.25" customHeight="1">
      <c r="A117" s="38"/>
      <c r="B117" s="39"/>
      <c r="C117" s="205" t="s">
        <v>143</v>
      </c>
      <c r="D117" s="205" t="s">
        <v>117</v>
      </c>
      <c r="E117" s="206" t="s">
        <v>196</v>
      </c>
      <c r="F117" s="207" t="s">
        <v>197</v>
      </c>
      <c r="G117" s="208" t="s">
        <v>189</v>
      </c>
      <c r="H117" s="209">
        <v>672</v>
      </c>
      <c r="I117" s="210"/>
      <c r="J117" s="211">
        <f>ROUND(I117*H117,2)</f>
        <v>0</v>
      </c>
      <c r="K117" s="207" t="s">
        <v>169</v>
      </c>
      <c r="L117" s="44"/>
      <c r="M117" s="212" t="s">
        <v>20</v>
      </c>
      <c r="N117" s="213" t="s">
        <v>45</v>
      </c>
      <c r="O117" s="84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6" t="s">
        <v>135</v>
      </c>
      <c r="AT117" s="216" t="s">
        <v>117</v>
      </c>
      <c r="AU117" s="216" t="s">
        <v>78</v>
      </c>
      <c r="AY117" s="17" t="s">
        <v>116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7" t="s">
        <v>22</v>
      </c>
      <c r="BK117" s="217">
        <f>ROUND(I117*H117,2)</f>
        <v>0</v>
      </c>
      <c r="BL117" s="17" t="s">
        <v>135</v>
      </c>
      <c r="BM117" s="216" t="s">
        <v>198</v>
      </c>
    </row>
    <row r="118" s="13" customFormat="1">
      <c r="A118" s="13"/>
      <c r="B118" s="235"/>
      <c r="C118" s="236"/>
      <c r="D118" s="218" t="s">
        <v>171</v>
      </c>
      <c r="E118" s="237" t="s">
        <v>20</v>
      </c>
      <c r="F118" s="238" t="s">
        <v>199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171</v>
      </c>
      <c r="AU118" s="244" t="s">
        <v>78</v>
      </c>
      <c r="AV118" s="13" t="s">
        <v>22</v>
      </c>
      <c r="AW118" s="13" t="s">
        <v>173</v>
      </c>
      <c r="AX118" s="13" t="s">
        <v>74</v>
      </c>
      <c r="AY118" s="244" t="s">
        <v>116</v>
      </c>
    </row>
    <row r="119" s="14" customFormat="1">
      <c r="A119" s="14"/>
      <c r="B119" s="245"/>
      <c r="C119" s="246"/>
      <c r="D119" s="218" t="s">
        <v>171</v>
      </c>
      <c r="E119" s="247" t="s">
        <v>20</v>
      </c>
      <c r="F119" s="248" t="s">
        <v>200</v>
      </c>
      <c r="G119" s="246"/>
      <c r="H119" s="249">
        <v>672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171</v>
      </c>
      <c r="AU119" s="255" t="s">
        <v>78</v>
      </c>
      <c r="AV119" s="14" t="s">
        <v>78</v>
      </c>
      <c r="AW119" s="14" t="s">
        <v>173</v>
      </c>
      <c r="AX119" s="14" t="s">
        <v>74</v>
      </c>
      <c r="AY119" s="255" t="s">
        <v>116</v>
      </c>
    </row>
    <row r="120" s="15" customFormat="1">
      <c r="A120" s="15"/>
      <c r="B120" s="256"/>
      <c r="C120" s="257"/>
      <c r="D120" s="218" t="s">
        <v>171</v>
      </c>
      <c r="E120" s="258" t="s">
        <v>20</v>
      </c>
      <c r="F120" s="259" t="s">
        <v>175</v>
      </c>
      <c r="G120" s="257"/>
      <c r="H120" s="260">
        <v>672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171</v>
      </c>
      <c r="AU120" s="266" t="s">
        <v>78</v>
      </c>
      <c r="AV120" s="15" t="s">
        <v>135</v>
      </c>
      <c r="AW120" s="15" t="s">
        <v>4</v>
      </c>
      <c r="AX120" s="15" t="s">
        <v>22</v>
      </c>
      <c r="AY120" s="266" t="s">
        <v>116</v>
      </c>
    </row>
    <row r="121" s="2" customFormat="1" ht="37.8" customHeight="1">
      <c r="A121" s="38"/>
      <c r="B121" s="39"/>
      <c r="C121" s="205" t="s">
        <v>147</v>
      </c>
      <c r="D121" s="205" t="s">
        <v>117</v>
      </c>
      <c r="E121" s="206" t="s">
        <v>201</v>
      </c>
      <c r="F121" s="207" t="s">
        <v>202</v>
      </c>
      <c r="G121" s="208" t="s">
        <v>189</v>
      </c>
      <c r="H121" s="209">
        <v>123.12000000000001</v>
      </c>
      <c r="I121" s="210"/>
      <c r="J121" s="211">
        <f>ROUND(I121*H121,2)</f>
        <v>0</v>
      </c>
      <c r="K121" s="207" t="s">
        <v>169</v>
      </c>
      <c r="L121" s="44"/>
      <c r="M121" s="212" t="s">
        <v>20</v>
      </c>
      <c r="N121" s="213" t="s">
        <v>45</v>
      </c>
      <c r="O121" s="84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6" t="s">
        <v>135</v>
      </c>
      <c r="AT121" s="216" t="s">
        <v>117</v>
      </c>
      <c r="AU121" s="216" t="s">
        <v>78</v>
      </c>
      <c r="AY121" s="17" t="s">
        <v>116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7" t="s">
        <v>22</v>
      </c>
      <c r="BK121" s="217">
        <f>ROUND(I121*H121,2)</f>
        <v>0</v>
      </c>
      <c r="BL121" s="17" t="s">
        <v>135</v>
      </c>
      <c r="BM121" s="216" t="s">
        <v>203</v>
      </c>
    </row>
    <row r="122" s="13" customFormat="1">
      <c r="A122" s="13"/>
      <c r="B122" s="235"/>
      <c r="C122" s="236"/>
      <c r="D122" s="218" t="s">
        <v>171</v>
      </c>
      <c r="E122" s="237" t="s">
        <v>20</v>
      </c>
      <c r="F122" s="238" t="s">
        <v>204</v>
      </c>
      <c r="G122" s="236"/>
      <c r="H122" s="237" t="s">
        <v>20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171</v>
      </c>
      <c r="AU122" s="244" t="s">
        <v>78</v>
      </c>
      <c r="AV122" s="13" t="s">
        <v>22</v>
      </c>
      <c r="AW122" s="13" t="s">
        <v>173</v>
      </c>
      <c r="AX122" s="13" t="s">
        <v>74</v>
      </c>
      <c r="AY122" s="244" t="s">
        <v>116</v>
      </c>
    </row>
    <row r="123" s="14" customFormat="1">
      <c r="A123" s="14"/>
      <c r="B123" s="245"/>
      <c r="C123" s="246"/>
      <c r="D123" s="218" t="s">
        <v>171</v>
      </c>
      <c r="E123" s="247" t="s">
        <v>20</v>
      </c>
      <c r="F123" s="248" t="s">
        <v>205</v>
      </c>
      <c r="G123" s="246"/>
      <c r="H123" s="249">
        <v>123.12000000000001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171</v>
      </c>
      <c r="AU123" s="255" t="s">
        <v>78</v>
      </c>
      <c r="AV123" s="14" t="s">
        <v>78</v>
      </c>
      <c r="AW123" s="14" t="s">
        <v>173</v>
      </c>
      <c r="AX123" s="14" t="s">
        <v>74</v>
      </c>
      <c r="AY123" s="255" t="s">
        <v>116</v>
      </c>
    </row>
    <row r="124" s="15" customFormat="1">
      <c r="A124" s="15"/>
      <c r="B124" s="256"/>
      <c r="C124" s="257"/>
      <c r="D124" s="218" t="s">
        <v>171</v>
      </c>
      <c r="E124" s="258" t="s">
        <v>20</v>
      </c>
      <c r="F124" s="259" t="s">
        <v>175</v>
      </c>
      <c r="G124" s="257"/>
      <c r="H124" s="260">
        <v>123.12000000000001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171</v>
      </c>
      <c r="AU124" s="266" t="s">
        <v>78</v>
      </c>
      <c r="AV124" s="15" t="s">
        <v>135</v>
      </c>
      <c r="AW124" s="15" t="s">
        <v>4</v>
      </c>
      <c r="AX124" s="15" t="s">
        <v>22</v>
      </c>
      <c r="AY124" s="266" t="s">
        <v>116</v>
      </c>
    </row>
    <row r="125" s="2" customFormat="1" ht="55.5" customHeight="1">
      <c r="A125" s="38"/>
      <c r="B125" s="39"/>
      <c r="C125" s="205" t="s">
        <v>151</v>
      </c>
      <c r="D125" s="205" t="s">
        <v>117</v>
      </c>
      <c r="E125" s="206" t="s">
        <v>206</v>
      </c>
      <c r="F125" s="207" t="s">
        <v>207</v>
      </c>
      <c r="G125" s="208" t="s">
        <v>189</v>
      </c>
      <c r="H125" s="209">
        <v>1396.8199999999999</v>
      </c>
      <c r="I125" s="210"/>
      <c r="J125" s="211">
        <f>ROUND(I125*H125,2)</f>
        <v>0</v>
      </c>
      <c r="K125" s="207" t="s">
        <v>169</v>
      </c>
      <c r="L125" s="44"/>
      <c r="M125" s="212" t="s">
        <v>20</v>
      </c>
      <c r="N125" s="213" t="s">
        <v>45</v>
      </c>
      <c r="O125" s="84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6" t="s">
        <v>135</v>
      </c>
      <c r="AT125" s="216" t="s">
        <v>117</v>
      </c>
      <c r="AU125" s="216" t="s">
        <v>78</v>
      </c>
      <c r="AY125" s="17" t="s">
        <v>116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7" t="s">
        <v>22</v>
      </c>
      <c r="BK125" s="217">
        <f>ROUND(I125*H125,2)</f>
        <v>0</v>
      </c>
      <c r="BL125" s="17" t="s">
        <v>135</v>
      </c>
      <c r="BM125" s="216" t="s">
        <v>208</v>
      </c>
    </row>
    <row r="126" s="13" customFormat="1">
      <c r="A126" s="13"/>
      <c r="B126" s="235"/>
      <c r="C126" s="236"/>
      <c r="D126" s="218" t="s">
        <v>171</v>
      </c>
      <c r="E126" s="237" t="s">
        <v>20</v>
      </c>
      <c r="F126" s="238" t="s">
        <v>179</v>
      </c>
      <c r="G126" s="236"/>
      <c r="H126" s="237" t="s">
        <v>20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171</v>
      </c>
      <c r="AU126" s="244" t="s">
        <v>78</v>
      </c>
      <c r="AV126" s="13" t="s">
        <v>22</v>
      </c>
      <c r="AW126" s="13" t="s">
        <v>173</v>
      </c>
      <c r="AX126" s="13" t="s">
        <v>74</v>
      </c>
      <c r="AY126" s="244" t="s">
        <v>116</v>
      </c>
    </row>
    <row r="127" s="14" customFormat="1">
      <c r="A127" s="14"/>
      <c r="B127" s="245"/>
      <c r="C127" s="246"/>
      <c r="D127" s="218" t="s">
        <v>171</v>
      </c>
      <c r="E127" s="247" t="s">
        <v>20</v>
      </c>
      <c r="F127" s="248" t="s">
        <v>209</v>
      </c>
      <c r="G127" s="246"/>
      <c r="H127" s="249">
        <v>140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171</v>
      </c>
      <c r="AU127" s="255" t="s">
        <v>78</v>
      </c>
      <c r="AV127" s="14" t="s">
        <v>78</v>
      </c>
      <c r="AW127" s="14" t="s">
        <v>173</v>
      </c>
      <c r="AX127" s="14" t="s">
        <v>74</v>
      </c>
      <c r="AY127" s="255" t="s">
        <v>116</v>
      </c>
    </row>
    <row r="128" s="13" customFormat="1">
      <c r="A128" s="13"/>
      <c r="B128" s="235"/>
      <c r="C128" s="236"/>
      <c r="D128" s="218" t="s">
        <v>171</v>
      </c>
      <c r="E128" s="237" t="s">
        <v>20</v>
      </c>
      <c r="F128" s="238" t="s">
        <v>210</v>
      </c>
      <c r="G128" s="236"/>
      <c r="H128" s="237" t="s">
        <v>20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171</v>
      </c>
      <c r="AU128" s="244" t="s">
        <v>78</v>
      </c>
      <c r="AV128" s="13" t="s">
        <v>22</v>
      </c>
      <c r="AW128" s="13" t="s">
        <v>173</v>
      </c>
      <c r="AX128" s="13" t="s">
        <v>74</v>
      </c>
      <c r="AY128" s="244" t="s">
        <v>116</v>
      </c>
    </row>
    <row r="129" s="14" customFormat="1">
      <c r="A129" s="14"/>
      <c r="B129" s="245"/>
      <c r="C129" s="246"/>
      <c r="D129" s="218" t="s">
        <v>171</v>
      </c>
      <c r="E129" s="247" t="s">
        <v>20</v>
      </c>
      <c r="F129" s="248" t="s">
        <v>211</v>
      </c>
      <c r="G129" s="246"/>
      <c r="H129" s="249">
        <v>461.69999999999999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171</v>
      </c>
      <c r="AU129" s="255" t="s">
        <v>78</v>
      </c>
      <c r="AV129" s="14" t="s">
        <v>78</v>
      </c>
      <c r="AW129" s="14" t="s">
        <v>173</v>
      </c>
      <c r="AX129" s="14" t="s">
        <v>74</v>
      </c>
      <c r="AY129" s="255" t="s">
        <v>116</v>
      </c>
    </row>
    <row r="130" s="13" customFormat="1">
      <c r="A130" s="13"/>
      <c r="B130" s="235"/>
      <c r="C130" s="236"/>
      <c r="D130" s="218" t="s">
        <v>171</v>
      </c>
      <c r="E130" s="237" t="s">
        <v>20</v>
      </c>
      <c r="F130" s="238" t="s">
        <v>212</v>
      </c>
      <c r="G130" s="236"/>
      <c r="H130" s="237" t="s">
        <v>20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171</v>
      </c>
      <c r="AU130" s="244" t="s">
        <v>78</v>
      </c>
      <c r="AV130" s="13" t="s">
        <v>22</v>
      </c>
      <c r="AW130" s="13" t="s">
        <v>173</v>
      </c>
      <c r="AX130" s="13" t="s">
        <v>74</v>
      </c>
      <c r="AY130" s="244" t="s">
        <v>116</v>
      </c>
    </row>
    <row r="131" s="14" customFormat="1">
      <c r="A131" s="14"/>
      <c r="B131" s="245"/>
      <c r="C131" s="246"/>
      <c r="D131" s="218" t="s">
        <v>171</v>
      </c>
      <c r="E131" s="247" t="s">
        <v>20</v>
      </c>
      <c r="F131" s="248" t="s">
        <v>213</v>
      </c>
      <c r="G131" s="246"/>
      <c r="H131" s="249">
        <v>123.12000000000001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171</v>
      </c>
      <c r="AU131" s="255" t="s">
        <v>78</v>
      </c>
      <c r="AV131" s="14" t="s">
        <v>78</v>
      </c>
      <c r="AW131" s="14" t="s">
        <v>173</v>
      </c>
      <c r="AX131" s="14" t="s">
        <v>74</v>
      </c>
      <c r="AY131" s="255" t="s">
        <v>116</v>
      </c>
    </row>
    <row r="132" s="13" customFormat="1">
      <c r="A132" s="13"/>
      <c r="B132" s="235"/>
      <c r="C132" s="236"/>
      <c r="D132" s="218" t="s">
        <v>171</v>
      </c>
      <c r="E132" s="237" t="s">
        <v>20</v>
      </c>
      <c r="F132" s="238" t="s">
        <v>199</v>
      </c>
      <c r="G132" s="236"/>
      <c r="H132" s="237" t="s">
        <v>20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171</v>
      </c>
      <c r="AU132" s="244" t="s">
        <v>78</v>
      </c>
      <c r="AV132" s="13" t="s">
        <v>22</v>
      </c>
      <c r="AW132" s="13" t="s">
        <v>173</v>
      </c>
      <c r="AX132" s="13" t="s">
        <v>74</v>
      </c>
      <c r="AY132" s="244" t="s">
        <v>116</v>
      </c>
    </row>
    <row r="133" s="14" customFormat="1">
      <c r="A133" s="14"/>
      <c r="B133" s="245"/>
      <c r="C133" s="246"/>
      <c r="D133" s="218" t="s">
        <v>171</v>
      </c>
      <c r="E133" s="247" t="s">
        <v>20</v>
      </c>
      <c r="F133" s="248" t="s">
        <v>214</v>
      </c>
      <c r="G133" s="246"/>
      <c r="H133" s="249">
        <v>672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171</v>
      </c>
      <c r="AU133" s="255" t="s">
        <v>78</v>
      </c>
      <c r="AV133" s="14" t="s">
        <v>78</v>
      </c>
      <c r="AW133" s="14" t="s">
        <v>173</v>
      </c>
      <c r="AX133" s="14" t="s">
        <v>74</v>
      </c>
      <c r="AY133" s="255" t="s">
        <v>116</v>
      </c>
    </row>
    <row r="134" s="15" customFormat="1">
      <c r="A134" s="15"/>
      <c r="B134" s="256"/>
      <c r="C134" s="257"/>
      <c r="D134" s="218" t="s">
        <v>171</v>
      </c>
      <c r="E134" s="258" t="s">
        <v>20</v>
      </c>
      <c r="F134" s="259" t="s">
        <v>175</v>
      </c>
      <c r="G134" s="257"/>
      <c r="H134" s="260">
        <v>1396.8200000000002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171</v>
      </c>
      <c r="AU134" s="266" t="s">
        <v>78</v>
      </c>
      <c r="AV134" s="15" t="s">
        <v>135</v>
      </c>
      <c r="AW134" s="15" t="s">
        <v>4</v>
      </c>
      <c r="AX134" s="15" t="s">
        <v>22</v>
      </c>
      <c r="AY134" s="266" t="s">
        <v>116</v>
      </c>
    </row>
    <row r="135" s="2" customFormat="1" ht="24.15" customHeight="1">
      <c r="A135" s="38"/>
      <c r="B135" s="39"/>
      <c r="C135" s="205" t="s">
        <v>215</v>
      </c>
      <c r="D135" s="205" t="s">
        <v>117</v>
      </c>
      <c r="E135" s="206" t="s">
        <v>216</v>
      </c>
      <c r="F135" s="207" t="s">
        <v>217</v>
      </c>
      <c r="G135" s="208" t="s">
        <v>218</v>
      </c>
      <c r="H135" s="209">
        <v>2112.8000000000002</v>
      </c>
      <c r="I135" s="210"/>
      <c r="J135" s="211">
        <f>ROUND(I135*H135,2)</f>
        <v>0</v>
      </c>
      <c r="K135" s="207" t="s">
        <v>169</v>
      </c>
      <c r="L135" s="44"/>
      <c r="M135" s="212" t="s">
        <v>20</v>
      </c>
      <c r="N135" s="213" t="s">
        <v>45</v>
      </c>
      <c r="O135" s="84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6" t="s">
        <v>135</v>
      </c>
      <c r="AT135" s="216" t="s">
        <v>117</v>
      </c>
      <c r="AU135" s="216" t="s">
        <v>78</v>
      </c>
      <c r="AY135" s="17" t="s">
        <v>116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7" t="s">
        <v>22</v>
      </c>
      <c r="BK135" s="217">
        <f>ROUND(I135*H135,2)</f>
        <v>0</v>
      </c>
      <c r="BL135" s="17" t="s">
        <v>135</v>
      </c>
      <c r="BM135" s="216" t="s">
        <v>219</v>
      </c>
    </row>
    <row r="136" s="13" customFormat="1">
      <c r="A136" s="13"/>
      <c r="B136" s="235"/>
      <c r="C136" s="236"/>
      <c r="D136" s="218" t="s">
        <v>171</v>
      </c>
      <c r="E136" s="237" t="s">
        <v>20</v>
      </c>
      <c r="F136" s="238" t="s">
        <v>179</v>
      </c>
      <c r="G136" s="236"/>
      <c r="H136" s="237" t="s">
        <v>20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171</v>
      </c>
      <c r="AU136" s="244" t="s">
        <v>78</v>
      </c>
      <c r="AV136" s="13" t="s">
        <v>22</v>
      </c>
      <c r="AW136" s="13" t="s">
        <v>173</v>
      </c>
      <c r="AX136" s="13" t="s">
        <v>74</v>
      </c>
      <c r="AY136" s="244" t="s">
        <v>116</v>
      </c>
    </row>
    <row r="137" s="14" customFormat="1">
      <c r="A137" s="14"/>
      <c r="B137" s="245"/>
      <c r="C137" s="246"/>
      <c r="D137" s="218" t="s">
        <v>171</v>
      </c>
      <c r="E137" s="247" t="s">
        <v>20</v>
      </c>
      <c r="F137" s="248" t="s">
        <v>220</v>
      </c>
      <c r="G137" s="246"/>
      <c r="H137" s="249">
        <v>836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171</v>
      </c>
      <c r="AU137" s="255" t="s">
        <v>78</v>
      </c>
      <c r="AV137" s="14" t="s">
        <v>78</v>
      </c>
      <c r="AW137" s="14" t="s">
        <v>173</v>
      </c>
      <c r="AX137" s="14" t="s">
        <v>74</v>
      </c>
      <c r="AY137" s="255" t="s">
        <v>116</v>
      </c>
    </row>
    <row r="138" s="13" customFormat="1">
      <c r="A138" s="13"/>
      <c r="B138" s="235"/>
      <c r="C138" s="236"/>
      <c r="D138" s="218" t="s">
        <v>171</v>
      </c>
      <c r="E138" s="237" t="s">
        <v>20</v>
      </c>
      <c r="F138" s="238" t="s">
        <v>199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171</v>
      </c>
      <c r="AU138" s="244" t="s">
        <v>78</v>
      </c>
      <c r="AV138" s="13" t="s">
        <v>22</v>
      </c>
      <c r="AW138" s="13" t="s">
        <v>173</v>
      </c>
      <c r="AX138" s="13" t="s">
        <v>74</v>
      </c>
      <c r="AY138" s="244" t="s">
        <v>116</v>
      </c>
    </row>
    <row r="139" s="14" customFormat="1">
      <c r="A139" s="14"/>
      <c r="B139" s="245"/>
      <c r="C139" s="246"/>
      <c r="D139" s="218" t="s">
        <v>171</v>
      </c>
      <c r="E139" s="247" t="s">
        <v>20</v>
      </c>
      <c r="F139" s="248" t="s">
        <v>221</v>
      </c>
      <c r="G139" s="246"/>
      <c r="H139" s="249">
        <v>1276.8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171</v>
      </c>
      <c r="AU139" s="255" t="s">
        <v>78</v>
      </c>
      <c r="AV139" s="14" t="s">
        <v>78</v>
      </c>
      <c r="AW139" s="14" t="s">
        <v>173</v>
      </c>
      <c r="AX139" s="14" t="s">
        <v>74</v>
      </c>
      <c r="AY139" s="255" t="s">
        <v>116</v>
      </c>
    </row>
    <row r="140" s="15" customFormat="1">
      <c r="A140" s="15"/>
      <c r="B140" s="256"/>
      <c r="C140" s="257"/>
      <c r="D140" s="218" t="s">
        <v>171</v>
      </c>
      <c r="E140" s="258" t="s">
        <v>20</v>
      </c>
      <c r="F140" s="259" t="s">
        <v>175</v>
      </c>
      <c r="G140" s="257"/>
      <c r="H140" s="260">
        <v>2112.8000000000002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171</v>
      </c>
      <c r="AU140" s="266" t="s">
        <v>78</v>
      </c>
      <c r="AV140" s="15" t="s">
        <v>135</v>
      </c>
      <c r="AW140" s="15" t="s">
        <v>4</v>
      </c>
      <c r="AX140" s="15" t="s">
        <v>22</v>
      </c>
      <c r="AY140" s="266" t="s">
        <v>116</v>
      </c>
    </row>
    <row r="141" s="2" customFormat="1" ht="24.15" customHeight="1">
      <c r="A141" s="38"/>
      <c r="B141" s="39"/>
      <c r="C141" s="205" t="s">
        <v>27</v>
      </c>
      <c r="D141" s="205" t="s">
        <v>117</v>
      </c>
      <c r="E141" s="206" t="s">
        <v>222</v>
      </c>
      <c r="F141" s="207" t="s">
        <v>223</v>
      </c>
      <c r="G141" s="208" t="s">
        <v>218</v>
      </c>
      <c r="H141" s="209">
        <v>877.23000000000002</v>
      </c>
      <c r="I141" s="210"/>
      <c r="J141" s="211">
        <f>ROUND(I141*H141,2)</f>
        <v>0</v>
      </c>
      <c r="K141" s="207" t="s">
        <v>20</v>
      </c>
      <c r="L141" s="44"/>
      <c r="M141" s="212" t="s">
        <v>20</v>
      </c>
      <c r="N141" s="213" t="s">
        <v>45</v>
      </c>
      <c r="O141" s="84"/>
      <c r="P141" s="214">
        <f>O141*H141</f>
        <v>0</v>
      </c>
      <c r="Q141" s="214">
        <v>1</v>
      </c>
      <c r="R141" s="214">
        <f>Q141*H141</f>
        <v>877.23000000000002</v>
      </c>
      <c r="S141" s="214">
        <v>0</v>
      </c>
      <c r="T141" s="21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6" t="s">
        <v>135</v>
      </c>
      <c r="AT141" s="216" t="s">
        <v>117</v>
      </c>
      <c r="AU141" s="216" t="s">
        <v>78</v>
      </c>
      <c r="AY141" s="17" t="s">
        <v>116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7" t="s">
        <v>22</v>
      </c>
      <c r="BK141" s="217">
        <f>ROUND(I141*H141,2)</f>
        <v>0</v>
      </c>
      <c r="BL141" s="17" t="s">
        <v>135</v>
      </c>
      <c r="BM141" s="216" t="s">
        <v>224</v>
      </c>
    </row>
    <row r="142" s="14" customFormat="1">
      <c r="A142" s="14"/>
      <c r="B142" s="245"/>
      <c r="C142" s="246"/>
      <c r="D142" s="218" t="s">
        <v>171</v>
      </c>
      <c r="E142" s="247" t="s">
        <v>20</v>
      </c>
      <c r="F142" s="248" t="s">
        <v>225</v>
      </c>
      <c r="G142" s="246"/>
      <c r="H142" s="249">
        <v>877.2299999999999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171</v>
      </c>
      <c r="AU142" s="255" t="s">
        <v>78</v>
      </c>
      <c r="AV142" s="14" t="s">
        <v>78</v>
      </c>
      <c r="AW142" s="14" t="s">
        <v>173</v>
      </c>
      <c r="AX142" s="14" t="s">
        <v>74</v>
      </c>
      <c r="AY142" s="255" t="s">
        <v>116</v>
      </c>
    </row>
    <row r="143" s="15" customFormat="1">
      <c r="A143" s="15"/>
      <c r="B143" s="256"/>
      <c r="C143" s="257"/>
      <c r="D143" s="218" t="s">
        <v>171</v>
      </c>
      <c r="E143" s="258" t="s">
        <v>20</v>
      </c>
      <c r="F143" s="259" t="s">
        <v>175</v>
      </c>
      <c r="G143" s="257"/>
      <c r="H143" s="260">
        <v>877.2299999999999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171</v>
      </c>
      <c r="AU143" s="266" t="s">
        <v>78</v>
      </c>
      <c r="AV143" s="15" t="s">
        <v>135</v>
      </c>
      <c r="AW143" s="15" t="s">
        <v>4</v>
      </c>
      <c r="AX143" s="15" t="s">
        <v>22</v>
      </c>
      <c r="AY143" s="266" t="s">
        <v>116</v>
      </c>
    </row>
    <row r="144" s="2" customFormat="1" ht="33" customHeight="1">
      <c r="A144" s="38"/>
      <c r="B144" s="39"/>
      <c r="C144" s="205" t="s">
        <v>226</v>
      </c>
      <c r="D144" s="205" t="s">
        <v>117</v>
      </c>
      <c r="E144" s="206" t="s">
        <v>227</v>
      </c>
      <c r="F144" s="207" t="s">
        <v>228</v>
      </c>
      <c r="G144" s="208" t="s">
        <v>218</v>
      </c>
      <c r="H144" s="209">
        <v>292.41000000000003</v>
      </c>
      <c r="I144" s="210"/>
      <c r="J144" s="211">
        <f>ROUND(I144*H144,2)</f>
        <v>0</v>
      </c>
      <c r="K144" s="207" t="s">
        <v>20</v>
      </c>
      <c r="L144" s="44"/>
      <c r="M144" s="212" t="s">
        <v>20</v>
      </c>
      <c r="N144" s="213" t="s">
        <v>45</v>
      </c>
      <c r="O144" s="84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6" t="s">
        <v>135</v>
      </c>
      <c r="AT144" s="216" t="s">
        <v>117</v>
      </c>
      <c r="AU144" s="216" t="s">
        <v>78</v>
      </c>
      <c r="AY144" s="17" t="s">
        <v>116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7" t="s">
        <v>22</v>
      </c>
      <c r="BK144" s="217">
        <f>ROUND(I144*H144,2)</f>
        <v>0</v>
      </c>
      <c r="BL144" s="17" t="s">
        <v>135</v>
      </c>
      <c r="BM144" s="216" t="s">
        <v>229</v>
      </c>
    </row>
    <row r="145" s="13" customFormat="1">
      <c r="A145" s="13"/>
      <c r="B145" s="235"/>
      <c r="C145" s="236"/>
      <c r="D145" s="218" t="s">
        <v>171</v>
      </c>
      <c r="E145" s="237" t="s">
        <v>20</v>
      </c>
      <c r="F145" s="238" t="s">
        <v>204</v>
      </c>
      <c r="G145" s="236"/>
      <c r="H145" s="237" t="s">
        <v>20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171</v>
      </c>
      <c r="AU145" s="244" t="s">
        <v>78</v>
      </c>
      <c r="AV145" s="13" t="s">
        <v>22</v>
      </c>
      <c r="AW145" s="13" t="s">
        <v>173</v>
      </c>
      <c r="AX145" s="13" t="s">
        <v>74</v>
      </c>
      <c r="AY145" s="244" t="s">
        <v>116</v>
      </c>
    </row>
    <row r="146" s="14" customFormat="1">
      <c r="A146" s="14"/>
      <c r="B146" s="245"/>
      <c r="C146" s="246"/>
      <c r="D146" s="218" t="s">
        <v>171</v>
      </c>
      <c r="E146" s="247" t="s">
        <v>20</v>
      </c>
      <c r="F146" s="248" t="s">
        <v>230</v>
      </c>
      <c r="G146" s="246"/>
      <c r="H146" s="249">
        <v>292.41000000000003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171</v>
      </c>
      <c r="AU146" s="255" t="s">
        <v>78</v>
      </c>
      <c r="AV146" s="14" t="s">
        <v>78</v>
      </c>
      <c r="AW146" s="14" t="s">
        <v>173</v>
      </c>
      <c r="AX146" s="14" t="s">
        <v>74</v>
      </c>
      <c r="AY146" s="255" t="s">
        <v>116</v>
      </c>
    </row>
    <row r="147" s="15" customFormat="1">
      <c r="A147" s="15"/>
      <c r="B147" s="256"/>
      <c r="C147" s="257"/>
      <c r="D147" s="218" t="s">
        <v>171</v>
      </c>
      <c r="E147" s="258" t="s">
        <v>20</v>
      </c>
      <c r="F147" s="259" t="s">
        <v>175</v>
      </c>
      <c r="G147" s="257"/>
      <c r="H147" s="260">
        <v>292.41000000000003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171</v>
      </c>
      <c r="AU147" s="266" t="s">
        <v>78</v>
      </c>
      <c r="AV147" s="15" t="s">
        <v>135</v>
      </c>
      <c r="AW147" s="15" t="s">
        <v>4</v>
      </c>
      <c r="AX147" s="15" t="s">
        <v>22</v>
      </c>
      <c r="AY147" s="266" t="s">
        <v>116</v>
      </c>
    </row>
    <row r="148" s="2" customFormat="1" ht="37.8" customHeight="1">
      <c r="A148" s="38"/>
      <c r="B148" s="39"/>
      <c r="C148" s="205" t="s">
        <v>231</v>
      </c>
      <c r="D148" s="205" t="s">
        <v>117</v>
      </c>
      <c r="E148" s="206" t="s">
        <v>232</v>
      </c>
      <c r="F148" s="207" t="s">
        <v>233</v>
      </c>
      <c r="G148" s="208" t="s">
        <v>189</v>
      </c>
      <c r="H148" s="209">
        <v>140</v>
      </c>
      <c r="I148" s="210"/>
      <c r="J148" s="211">
        <f>ROUND(I148*H148,2)</f>
        <v>0</v>
      </c>
      <c r="K148" s="207" t="s">
        <v>169</v>
      </c>
      <c r="L148" s="44"/>
      <c r="M148" s="212" t="s">
        <v>20</v>
      </c>
      <c r="N148" s="213" t="s">
        <v>45</v>
      </c>
      <c r="O148" s="84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6" t="s">
        <v>135</v>
      </c>
      <c r="AT148" s="216" t="s">
        <v>117</v>
      </c>
      <c r="AU148" s="216" t="s">
        <v>78</v>
      </c>
      <c r="AY148" s="17" t="s">
        <v>116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7" t="s">
        <v>22</v>
      </c>
      <c r="BK148" s="217">
        <f>ROUND(I148*H148,2)</f>
        <v>0</v>
      </c>
      <c r="BL148" s="17" t="s">
        <v>135</v>
      </c>
      <c r="BM148" s="216" t="s">
        <v>234</v>
      </c>
    </row>
    <row r="149" s="13" customFormat="1">
      <c r="A149" s="13"/>
      <c r="B149" s="235"/>
      <c r="C149" s="236"/>
      <c r="D149" s="218" t="s">
        <v>171</v>
      </c>
      <c r="E149" s="237" t="s">
        <v>20</v>
      </c>
      <c r="F149" s="238" t="s">
        <v>235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171</v>
      </c>
      <c r="AU149" s="244" t="s">
        <v>78</v>
      </c>
      <c r="AV149" s="13" t="s">
        <v>22</v>
      </c>
      <c r="AW149" s="13" t="s">
        <v>173</v>
      </c>
      <c r="AX149" s="13" t="s">
        <v>74</v>
      </c>
      <c r="AY149" s="244" t="s">
        <v>116</v>
      </c>
    </row>
    <row r="150" s="14" customFormat="1">
      <c r="A150" s="14"/>
      <c r="B150" s="245"/>
      <c r="C150" s="246"/>
      <c r="D150" s="218" t="s">
        <v>171</v>
      </c>
      <c r="E150" s="247" t="s">
        <v>20</v>
      </c>
      <c r="F150" s="248" t="s">
        <v>191</v>
      </c>
      <c r="G150" s="246"/>
      <c r="H150" s="249">
        <v>140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171</v>
      </c>
      <c r="AU150" s="255" t="s">
        <v>78</v>
      </c>
      <c r="AV150" s="14" t="s">
        <v>78</v>
      </c>
      <c r="AW150" s="14" t="s">
        <v>173</v>
      </c>
      <c r="AX150" s="14" t="s">
        <v>74</v>
      </c>
      <c r="AY150" s="255" t="s">
        <v>116</v>
      </c>
    </row>
    <row r="151" s="15" customFormat="1">
      <c r="A151" s="15"/>
      <c r="B151" s="256"/>
      <c r="C151" s="257"/>
      <c r="D151" s="218" t="s">
        <v>171</v>
      </c>
      <c r="E151" s="258" t="s">
        <v>20</v>
      </c>
      <c r="F151" s="259" t="s">
        <v>175</v>
      </c>
      <c r="G151" s="257"/>
      <c r="H151" s="260">
        <v>140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171</v>
      </c>
      <c r="AU151" s="266" t="s">
        <v>78</v>
      </c>
      <c r="AV151" s="15" t="s">
        <v>135</v>
      </c>
      <c r="AW151" s="15" t="s">
        <v>4</v>
      </c>
      <c r="AX151" s="15" t="s">
        <v>22</v>
      </c>
      <c r="AY151" s="266" t="s">
        <v>116</v>
      </c>
    </row>
    <row r="152" s="2" customFormat="1" ht="16.5" customHeight="1">
      <c r="A152" s="38"/>
      <c r="B152" s="39"/>
      <c r="C152" s="267" t="s">
        <v>236</v>
      </c>
      <c r="D152" s="267" t="s">
        <v>237</v>
      </c>
      <c r="E152" s="268" t="s">
        <v>238</v>
      </c>
      <c r="F152" s="269" t="s">
        <v>239</v>
      </c>
      <c r="G152" s="270" t="s">
        <v>218</v>
      </c>
      <c r="H152" s="271">
        <v>252</v>
      </c>
      <c r="I152" s="272"/>
      <c r="J152" s="273">
        <f>ROUND(I152*H152,2)</f>
        <v>0</v>
      </c>
      <c r="K152" s="269" t="s">
        <v>169</v>
      </c>
      <c r="L152" s="274"/>
      <c r="M152" s="275" t="s">
        <v>20</v>
      </c>
      <c r="N152" s="276" t="s">
        <v>45</v>
      </c>
      <c r="O152" s="84"/>
      <c r="P152" s="214">
        <f>O152*H152</f>
        <v>0</v>
      </c>
      <c r="Q152" s="214">
        <v>1</v>
      </c>
      <c r="R152" s="214">
        <f>Q152*H152</f>
        <v>252</v>
      </c>
      <c r="S152" s="214">
        <v>0</v>
      </c>
      <c r="T152" s="21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6" t="s">
        <v>151</v>
      </c>
      <c r="AT152" s="216" t="s">
        <v>237</v>
      </c>
      <c r="AU152" s="216" t="s">
        <v>78</v>
      </c>
      <c r="AY152" s="17" t="s">
        <v>116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7" t="s">
        <v>22</v>
      </c>
      <c r="BK152" s="217">
        <f>ROUND(I152*H152,2)</f>
        <v>0</v>
      </c>
      <c r="BL152" s="17" t="s">
        <v>135</v>
      </c>
      <c r="BM152" s="216" t="s">
        <v>240</v>
      </c>
    </row>
    <row r="153" s="14" customFormat="1">
      <c r="A153" s="14"/>
      <c r="B153" s="245"/>
      <c r="C153" s="246"/>
      <c r="D153" s="218" t="s">
        <v>171</v>
      </c>
      <c r="E153" s="247" t="s">
        <v>20</v>
      </c>
      <c r="F153" s="248" t="s">
        <v>241</v>
      </c>
      <c r="G153" s="246"/>
      <c r="H153" s="249">
        <v>252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171</v>
      </c>
      <c r="AU153" s="255" t="s">
        <v>78</v>
      </c>
      <c r="AV153" s="14" t="s">
        <v>78</v>
      </c>
      <c r="AW153" s="14" t="s">
        <v>173</v>
      </c>
      <c r="AX153" s="14" t="s">
        <v>74</v>
      </c>
      <c r="AY153" s="255" t="s">
        <v>116</v>
      </c>
    </row>
    <row r="154" s="15" customFormat="1">
      <c r="A154" s="15"/>
      <c r="B154" s="256"/>
      <c r="C154" s="257"/>
      <c r="D154" s="218" t="s">
        <v>171</v>
      </c>
      <c r="E154" s="258" t="s">
        <v>20</v>
      </c>
      <c r="F154" s="259" t="s">
        <v>175</v>
      </c>
      <c r="G154" s="257"/>
      <c r="H154" s="260">
        <v>252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171</v>
      </c>
      <c r="AU154" s="266" t="s">
        <v>78</v>
      </c>
      <c r="AV154" s="15" t="s">
        <v>135</v>
      </c>
      <c r="AW154" s="15" t="s">
        <v>4</v>
      </c>
      <c r="AX154" s="15" t="s">
        <v>22</v>
      </c>
      <c r="AY154" s="266" t="s">
        <v>116</v>
      </c>
    </row>
    <row r="155" s="2" customFormat="1" ht="16.5" customHeight="1">
      <c r="A155" s="38"/>
      <c r="B155" s="39"/>
      <c r="C155" s="205" t="s">
        <v>242</v>
      </c>
      <c r="D155" s="205" t="s">
        <v>117</v>
      </c>
      <c r="E155" s="206" t="s">
        <v>243</v>
      </c>
      <c r="F155" s="207" t="s">
        <v>244</v>
      </c>
      <c r="G155" s="208" t="s">
        <v>168</v>
      </c>
      <c r="H155" s="209">
        <v>2220</v>
      </c>
      <c r="I155" s="210"/>
      <c r="J155" s="211">
        <f>ROUND(I155*H155,2)</f>
        <v>0</v>
      </c>
      <c r="K155" s="207" t="s">
        <v>121</v>
      </c>
      <c r="L155" s="44"/>
      <c r="M155" s="212" t="s">
        <v>20</v>
      </c>
      <c r="N155" s="213" t="s">
        <v>45</v>
      </c>
      <c r="O155" s="84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6" t="s">
        <v>135</v>
      </c>
      <c r="AT155" s="216" t="s">
        <v>117</v>
      </c>
      <c r="AU155" s="216" t="s">
        <v>78</v>
      </c>
      <c r="AY155" s="17" t="s">
        <v>116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7" t="s">
        <v>22</v>
      </c>
      <c r="BK155" s="217">
        <f>ROUND(I155*H155,2)</f>
        <v>0</v>
      </c>
      <c r="BL155" s="17" t="s">
        <v>135</v>
      </c>
      <c r="BM155" s="216" t="s">
        <v>245</v>
      </c>
    </row>
    <row r="156" s="13" customFormat="1">
      <c r="A156" s="13"/>
      <c r="B156" s="235"/>
      <c r="C156" s="236"/>
      <c r="D156" s="218" t="s">
        <v>171</v>
      </c>
      <c r="E156" s="237" t="s">
        <v>20</v>
      </c>
      <c r="F156" s="238" t="s">
        <v>179</v>
      </c>
      <c r="G156" s="236"/>
      <c r="H156" s="237" t="s">
        <v>20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171</v>
      </c>
      <c r="AU156" s="244" t="s">
        <v>78</v>
      </c>
      <c r="AV156" s="13" t="s">
        <v>22</v>
      </c>
      <c r="AW156" s="13" t="s">
        <v>173</v>
      </c>
      <c r="AX156" s="13" t="s">
        <v>74</v>
      </c>
      <c r="AY156" s="244" t="s">
        <v>116</v>
      </c>
    </row>
    <row r="157" s="14" customFormat="1">
      <c r="A157" s="14"/>
      <c r="B157" s="245"/>
      <c r="C157" s="246"/>
      <c r="D157" s="218" t="s">
        <v>171</v>
      </c>
      <c r="E157" s="247" t="s">
        <v>20</v>
      </c>
      <c r="F157" s="248" t="s">
        <v>246</v>
      </c>
      <c r="G157" s="246"/>
      <c r="H157" s="249">
        <v>350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171</v>
      </c>
      <c r="AU157" s="255" t="s">
        <v>78</v>
      </c>
      <c r="AV157" s="14" t="s">
        <v>78</v>
      </c>
      <c r="AW157" s="14" t="s">
        <v>173</v>
      </c>
      <c r="AX157" s="14" t="s">
        <v>74</v>
      </c>
      <c r="AY157" s="255" t="s">
        <v>116</v>
      </c>
    </row>
    <row r="158" s="13" customFormat="1">
      <c r="A158" s="13"/>
      <c r="B158" s="235"/>
      <c r="C158" s="236"/>
      <c r="D158" s="218" t="s">
        <v>171</v>
      </c>
      <c r="E158" s="237" t="s">
        <v>20</v>
      </c>
      <c r="F158" s="238" t="s">
        <v>247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171</v>
      </c>
      <c r="AU158" s="244" t="s">
        <v>78</v>
      </c>
      <c r="AV158" s="13" t="s">
        <v>22</v>
      </c>
      <c r="AW158" s="13" t="s">
        <v>173</v>
      </c>
      <c r="AX158" s="13" t="s">
        <v>74</v>
      </c>
      <c r="AY158" s="244" t="s">
        <v>116</v>
      </c>
    </row>
    <row r="159" s="14" customFormat="1">
      <c r="A159" s="14"/>
      <c r="B159" s="245"/>
      <c r="C159" s="246"/>
      <c r="D159" s="218" t="s">
        <v>171</v>
      </c>
      <c r="E159" s="247" t="s">
        <v>20</v>
      </c>
      <c r="F159" s="248" t="s">
        <v>174</v>
      </c>
      <c r="G159" s="246"/>
      <c r="H159" s="249">
        <v>160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171</v>
      </c>
      <c r="AU159" s="255" t="s">
        <v>78</v>
      </c>
      <c r="AV159" s="14" t="s">
        <v>78</v>
      </c>
      <c r="AW159" s="14" t="s">
        <v>173</v>
      </c>
      <c r="AX159" s="14" t="s">
        <v>74</v>
      </c>
      <c r="AY159" s="255" t="s">
        <v>116</v>
      </c>
    </row>
    <row r="160" s="13" customFormat="1">
      <c r="A160" s="13"/>
      <c r="B160" s="235"/>
      <c r="C160" s="236"/>
      <c r="D160" s="218" t="s">
        <v>171</v>
      </c>
      <c r="E160" s="237" t="s">
        <v>20</v>
      </c>
      <c r="F160" s="238" t="s">
        <v>248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171</v>
      </c>
      <c r="AU160" s="244" t="s">
        <v>78</v>
      </c>
      <c r="AV160" s="13" t="s">
        <v>22</v>
      </c>
      <c r="AW160" s="13" t="s">
        <v>173</v>
      </c>
      <c r="AX160" s="13" t="s">
        <v>74</v>
      </c>
      <c r="AY160" s="244" t="s">
        <v>116</v>
      </c>
    </row>
    <row r="161" s="14" customFormat="1">
      <c r="A161" s="14"/>
      <c r="B161" s="245"/>
      <c r="C161" s="246"/>
      <c r="D161" s="218" t="s">
        <v>171</v>
      </c>
      <c r="E161" s="247" t="s">
        <v>20</v>
      </c>
      <c r="F161" s="248" t="s">
        <v>249</v>
      </c>
      <c r="G161" s="246"/>
      <c r="H161" s="249">
        <v>30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171</v>
      </c>
      <c r="AU161" s="255" t="s">
        <v>78</v>
      </c>
      <c r="AV161" s="14" t="s">
        <v>78</v>
      </c>
      <c r="AW161" s="14" t="s">
        <v>173</v>
      </c>
      <c r="AX161" s="14" t="s">
        <v>74</v>
      </c>
      <c r="AY161" s="255" t="s">
        <v>116</v>
      </c>
    </row>
    <row r="162" s="13" customFormat="1">
      <c r="A162" s="13"/>
      <c r="B162" s="235"/>
      <c r="C162" s="236"/>
      <c r="D162" s="218" t="s">
        <v>171</v>
      </c>
      <c r="E162" s="237" t="s">
        <v>20</v>
      </c>
      <c r="F162" s="238" t="s">
        <v>199</v>
      </c>
      <c r="G162" s="236"/>
      <c r="H162" s="237" t="s">
        <v>20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171</v>
      </c>
      <c r="AU162" s="244" t="s">
        <v>78</v>
      </c>
      <c r="AV162" s="13" t="s">
        <v>22</v>
      </c>
      <c r="AW162" s="13" t="s">
        <v>173</v>
      </c>
      <c r="AX162" s="13" t="s">
        <v>74</v>
      </c>
      <c r="AY162" s="244" t="s">
        <v>116</v>
      </c>
    </row>
    <row r="163" s="14" customFormat="1">
      <c r="A163" s="14"/>
      <c r="B163" s="245"/>
      <c r="C163" s="246"/>
      <c r="D163" s="218" t="s">
        <v>171</v>
      </c>
      <c r="E163" s="247" t="s">
        <v>20</v>
      </c>
      <c r="F163" s="248" t="s">
        <v>250</v>
      </c>
      <c r="G163" s="246"/>
      <c r="H163" s="249">
        <v>1680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171</v>
      </c>
      <c r="AU163" s="255" t="s">
        <v>78</v>
      </c>
      <c r="AV163" s="14" t="s">
        <v>78</v>
      </c>
      <c r="AW163" s="14" t="s">
        <v>173</v>
      </c>
      <c r="AX163" s="14" t="s">
        <v>74</v>
      </c>
      <c r="AY163" s="255" t="s">
        <v>116</v>
      </c>
    </row>
    <row r="164" s="15" customFormat="1">
      <c r="A164" s="15"/>
      <c r="B164" s="256"/>
      <c r="C164" s="257"/>
      <c r="D164" s="218" t="s">
        <v>171</v>
      </c>
      <c r="E164" s="258" t="s">
        <v>20</v>
      </c>
      <c r="F164" s="259" t="s">
        <v>175</v>
      </c>
      <c r="G164" s="257"/>
      <c r="H164" s="260">
        <v>2220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171</v>
      </c>
      <c r="AU164" s="266" t="s">
        <v>78</v>
      </c>
      <c r="AV164" s="15" t="s">
        <v>135</v>
      </c>
      <c r="AW164" s="15" t="s">
        <v>4</v>
      </c>
      <c r="AX164" s="15" t="s">
        <v>22</v>
      </c>
      <c r="AY164" s="266" t="s">
        <v>116</v>
      </c>
    </row>
    <row r="165" s="2" customFormat="1" ht="37.8" customHeight="1">
      <c r="A165" s="38"/>
      <c r="B165" s="39"/>
      <c r="C165" s="205" t="s">
        <v>8</v>
      </c>
      <c r="D165" s="205" t="s">
        <v>117</v>
      </c>
      <c r="E165" s="206" t="s">
        <v>251</v>
      </c>
      <c r="F165" s="207" t="s">
        <v>252</v>
      </c>
      <c r="G165" s="208" t="s">
        <v>168</v>
      </c>
      <c r="H165" s="209">
        <v>1680</v>
      </c>
      <c r="I165" s="210"/>
      <c r="J165" s="211">
        <f>ROUND(I165*H165,2)</f>
        <v>0</v>
      </c>
      <c r="K165" s="207" t="s">
        <v>169</v>
      </c>
      <c r="L165" s="44"/>
      <c r="M165" s="212" t="s">
        <v>20</v>
      </c>
      <c r="N165" s="213" t="s">
        <v>45</v>
      </c>
      <c r="O165" s="84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6" t="s">
        <v>135</v>
      </c>
      <c r="AT165" s="216" t="s">
        <v>117</v>
      </c>
      <c r="AU165" s="216" t="s">
        <v>78</v>
      </c>
      <c r="AY165" s="17" t="s">
        <v>116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7" t="s">
        <v>22</v>
      </c>
      <c r="BK165" s="217">
        <f>ROUND(I165*H165,2)</f>
        <v>0</v>
      </c>
      <c r="BL165" s="17" t="s">
        <v>135</v>
      </c>
      <c r="BM165" s="216" t="s">
        <v>253</v>
      </c>
    </row>
    <row r="166" s="13" customFormat="1">
      <c r="A166" s="13"/>
      <c r="B166" s="235"/>
      <c r="C166" s="236"/>
      <c r="D166" s="218" t="s">
        <v>171</v>
      </c>
      <c r="E166" s="237" t="s">
        <v>20</v>
      </c>
      <c r="F166" s="238" t="s">
        <v>199</v>
      </c>
      <c r="G166" s="236"/>
      <c r="H166" s="237" t="s">
        <v>20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171</v>
      </c>
      <c r="AU166" s="244" t="s">
        <v>78</v>
      </c>
      <c r="AV166" s="13" t="s">
        <v>22</v>
      </c>
      <c r="AW166" s="13" t="s">
        <v>173</v>
      </c>
      <c r="AX166" s="13" t="s">
        <v>74</v>
      </c>
      <c r="AY166" s="244" t="s">
        <v>116</v>
      </c>
    </row>
    <row r="167" s="14" customFormat="1">
      <c r="A167" s="14"/>
      <c r="B167" s="245"/>
      <c r="C167" s="246"/>
      <c r="D167" s="218" t="s">
        <v>171</v>
      </c>
      <c r="E167" s="247" t="s">
        <v>20</v>
      </c>
      <c r="F167" s="248" t="s">
        <v>250</v>
      </c>
      <c r="G167" s="246"/>
      <c r="H167" s="249">
        <v>1680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171</v>
      </c>
      <c r="AU167" s="255" t="s">
        <v>78</v>
      </c>
      <c r="AV167" s="14" t="s">
        <v>78</v>
      </c>
      <c r="AW167" s="14" t="s">
        <v>173</v>
      </c>
      <c r="AX167" s="14" t="s">
        <v>74</v>
      </c>
      <c r="AY167" s="255" t="s">
        <v>116</v>
      </c>
    </row>
    <row r="168" s="15" customFormat="1">
      <c r="A168" s="15"/>
      <c r="B168" s="256"/>
      <c r="C168" s="257"/>
      <c r="D168" s="218" t="s">
        <v>171</v>
      </c>
      <c r="E168" s="258" t="s">
        <v>20</v>
      </c>
      <c r="F168" s="259" t="s">
        <v>175</v>
      </c>
      <c r="G168" s="257"/>
      <c r="H168" s="260">
        <v>1680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171</v>
      </c>
      <c r="AU168" s="266" t="s">
        <v>78</v>
      </c>
      <c r="AV168" s="15" t="s">
        <v>135</v>
      </c>
      <c r="AW168" s="15" t="s">
        <v>4</v>
      </c>
      <c r="AX168" s="15" t="s">
        <v>22</v>
      </c>
      <c r="AY168" s="266" t="s">
        <v>116</v>
      </c>
    </row>
    <row r="169" s="11" customFormat="1" ht="22.8" customHeight="1">
      <c r="A169" s="11"/>
      <c r="B169" s="191"/>
      <c r="C169" s="192"/>
      <c r="D169" s="193" t="s">
        <v>73</v>
      </c>
      <c r="E169" s="233" t="s">
        <v>135</v>
      </c>
      <c r="F169" s="233" t="s">
        <v>254</v>
      </c>
      <c r="G169" s="192"/>
      <c r="H169" s="192"/>
      <c r="I169" s="195"/>
      <c r="J169" s="234">
        <f>BK169</f>
        <v>0</v>
      </c>
      <c r="K169" s="192"/>
      <c r="L169" s="197"/>
      <c r="M169" s="198"/>
      <c r="N169" s="199"/>
      <c r="O169" s="199"/>
      <c r="P169" s="200">
        <f>SUM(P170:P179)</f>
        <v>0</v>
      </c>
      <c r="Q169" s="199"/>
      <c r="R169" s="200">
        <f>SUM(R170:R179)</f>
        <v>1264.1541</v>
      </c>
      <c r="S169" s="199"/>
      <c r="T169" s="201">
        <f>SUM(T170:T179)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02" t="s">
        <v>22</v>
      </c>
      <c r="AT169" s="203" t="s">
        <v>73</v>
      </c>
      <c r="AU169" s="203" t="s">
        <v>22</v>
      </c>
      <c r="AY169" s="202" t="s">
        <v>116</v>
      </c>
      <c r="BK169" s="204">
        <f>SUM(BK170:BK179)</f>
        <v>0</v>
      </c>
    </row>
    <row r="170" s="2" customFormat="1" ht="33" customHeight="1">
      <c r="A170" s="38"/>
      <c r="B170" s="39"/>
      <c r="C170" s="205" t="s">
        <v>255</v>
      </c>
      <c r="D170" s="205" t="s">
        <v>117</v>
      </c>
      <c r="E170" s="206" t="s">
        <v>256</v>
      </c>
      <c r="F170" s="207" t="s">
        <v>257</v>
      </c>
      <c r="G170" s="208" t="s">
        <v>168</v>
      </c>
      <c r="H170" s="209">
        <v>30</v>
      </c>
      <c r="I170" s="210"/>
      <c r="J170" s="211">
        <f>ROUND(I170*H170,2)</f>
        <v>0</v>
      </c>
      <c r="K170" s="207" t="s">
        <v>169</v>
      </c>
      <c r="L170" s="44"/>
      <c r="M170" s="212" t="s">
        <v>20</v>
      </c>
      <c r="N170" s="213" t="s">
        <v>45</v>
      </c>
      <c r="O170" s="84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6" t="s">
        <v>135</v>
      </c>
      <c r="AT170" s="216" t="s">
        <v>117</v>
      </c>
      <c r="AU170" s="216" t="s">
        <v>78</v>
      </c>
      <c r="AY170" s="17" t="s">
        <v>116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7" t="s">
        <v>22</v>
      </c>
      <c r="BK170" s="217">
        <f>ROUND(I170*H170,2)</f>
        <v>0</v>
      </c>
      <c r="BL170" s="17" t="s">
        <v>135</v>
      </c>
      <c r="BM170" s="216" t="s">
        <v>258</v>
      </c>
    </row>
    <row r="171" s="13" customFormat="1">
      <c r="A171" s="13"/>
      <c r="B171" s="235"/>
      <c r="C171" s="236"/>
      <c r="D171" s="218" t="s">
        <v>171</v>
      </c>
      <c r="E171" s="237" t="s">
        <v>20</v>
      </c>
      <c r="F171" s="238" t="s">
        <v>259</v>
      </c>
      <c r="G171" s="236"/>
      <c r="H171" s="237" t="s">
        <v>20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171</v>
      </c>
      <c r="AU171" s="244" t="s">
        <v>78</v>
      </c>
      <c r="AV171" s="13" t="s">
        <v>22</v>
      </c>
      <c r="AW171" s="13" t="s">
        <v>173</v>
      </c>
      <c r="AX171" s="13" t="s">
        <v>74</v>
      </c>
      <c r="AY171" s="244" t="s">
        <v>116</v>
      </c>
    </row>
    <row r="172" s="14" customFormat="1">
      <c r="A172" s="14"/>
      <c r="B172" s="245"/>
      <c r="C172" s="246"/>
      <c r="D172" s="218" t="s">
        <v>171</v>
      </c>
      <c r="E172" s="247" t="s">
        <v>20</v>
      </c>
      <c r="F172" s="248" t="s">
        <v>260</v>
      </c>
      <c r="G172" s="246"/>
      <c r="H172" s="249">
        <v>30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171</v>
      </c>
      <c r="AU172" s="255" t="s">
        <v>78</v>
      </c>
      <c r="AV172" s="14" t="s">
        <v>78</v>
      </c>
      <c r="AW172" s="14" t="s">
        <v>173</v>
      </c>
      <c r="AX172" s="14" t="s">
        <v>74</v>
      </c>
      <c r="AY172" s="255" t="s">
        <v>116</v>
      </c>
    </row>
    <row r="173" s="15" customFormat="1">
      <c r="A173" s="15"/>
      <c r="B173" s="256"/>
      <c r="C173" s="257"/>
      <c r="D173" s="218" t="s">
        <v>171</v>
      </c>
      <c r="E173" s="258" t="s">
        <v>20</v>
      </c>
      <c r="F173" s="259" t="s">
        <v>175</v>
      </c>
      <c r="G173" s="257"/>
      <c r="H173" s="260">
        <v>30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171</v>
      </c>
      <c r="AU173" s="266" t="s">
        <v>78</v>
      </c>
      <c r="AV173" s="15" t="s">
        <v>135</v>
      </c>
      <c r="AW173" s="15" t="s">
        <v>4</v>
      </c>
      <c r="AX173" s="15" t="s">
        <v>22</v>
      </c>
      <c r="AY173" s="266" t="s">
        <v>116</v>
      </c>
    </row>
    <row r="174" s="2" customFormat="1" ht="44.25" customHeight="1">
      <c r="A174" s="38"/>
      <c r="B174" s="39"/>
      <c r="C174" s="205" t="s">
        <v>261</v>
      </c>
      <c r="D174" s="205" t="s">
        <v>117</v>
      </c>
      <c r="E174" s="206" t="s">
        <v>262</v>
      </c>
      <c r="F174" s="207" t="s">
        <v>263</v>
      </c>
      <c r="G174" s="208" t="s">
        <v>168</v>
      </c>
      <c r="H174" s="209">
        <v>30</v>
      </c>
      <c r="I174" s="210"/>
      <c r="J174" s="211">
        <f>ROUND(I174*H174,2)</f>
        <v>0</v>
      </c>
      <c r="K174" s="207" t="s">
        <v>169</v>
      </c>
      <c r="L174" s="44"/>
      <c r="M174" s="212" t="s">
        <v>20</v>
      </c>
      <c r="N174" s="213" t="s">
        <v>45</v>
      </c>
      <c r="O174" s="84"/>
      <c r="P174" s="214">
        <f>O174*H174</f>
        <v>0</v>
      </c>
      <c r="Q174" s="214">
        <v>0.74326999999999999</v>
      </c>
      <c r="R174" s="214">
        <f>Q174*H174</f>
        <v>22.298099999999998</v>
      </c>
      <c r="S174" s="214">
        <v>0</v>
      </c>
      <c r="T174" s="21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6" t="s">
        <v>135</v>
      </c>
      <c r="AT174" s="216" t="s">
        <v>117</v>
      </c>
      <c r="AU174" s="216" t="s">
        <v>78</v>
      </c>
      <c r="AY174" s="17" t="s">
        <v>116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7" t="s">
        <v>22</v>
      </c>
      <c r="BK174" s="217">
        <f>ROUND(I174*H174,2)</f>
        <v>0</v>
      </c>
      <c r="BL174" s="17" t="s">
        <v>135</v>
      </c>
      <c r="BM174" s="216" t="s">
        <v>264</v>
      </c>
    </row>
    <row r="175" s="2" customFormat="1" ht="62.7" customHeight="1">
      <c r="A175" s="38"/>
      <c r="B175" s="39"/>
      <c r="C175" s="205" t="s">
        <v>265</v>
      </c>
      <c r="D175" s="205" t="s">
        <v>117</v>
      </c>
      <c r="E175" s="206" t="s">
        <v>266</v>
      </c>
      <c r="F175" s="207" t="s">
        <v>267</v>
      </c>
      <c r="G175" s="208" t="s">
        <v>189</v>
      </c>
      <c r="H175" s="209">
        <v>672</v>
      </c>
      <c r="I175" s="210"/>
      <c r="J175" s="211">
        <f>ROUND(I175*H175,2)</f>
        <v>0</v>
      </c>
      <c r="K175" s="207" t="s">
        <v>169</v>
      </c>
      <c r="L175" s="44"/>
      <c r="M175" s="212" t="s">
        <v>20</v>
      </c>
      <c r="N175" s="213" t="s">
        <v>45</v>
      </c>
      <c r="O175" s="84"/>
      <c r="P175" s="214">
        <f>O175*H175</f>
        <v>0</v>
      </c>
      <c r="Q175" s="214">
        <v>1.8480000000000001</v>
      </c>
      <c r="R175" s="214">
        <f>Q175*H175</f>
        <v>1241.856</v>
      </c>
      <c r="S175" s="214">
        <v>0</v>
      </c>
      <c r="T175" s="21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6" t="s">
        <v>135</v>
      </c>
      <c r="AT175" s="216" t="s">
        <v>117</v>
      </c>
      <c r="AU175" s="216" t="s">
        <v>78</v>
      </c>
      <c r="AY175" s="17" t="s">
        <v>116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7" t="s">
        <v>22</v>
      </c>
      <c r="BK175" s="217">
        <f>ROUND(I175*H175,2)</f>
        <v>0</v>
      </c>
      <c r="BL175" s="17" t="s">
        <v>135</v>
      </c>
      <c r="BM175" s="216" t="s">
        <v>268</v>
      </c>
    </row>
    <row r="176" s="2" customFormat="1">
      <c r="A176" s="38"/>
      <c r="B176" s="39"/>
      <c r="C176" s="40"/>
      <c r="D176" s="218" t="s">
        <v>128</v>
      </c>
      <c r="E176" s="40"/>
      <c r="F176" s="219" t="s">
        <v>269</v>
      </c>
      <c r="G176" s="40"/>
      <c r="H176" s="40"/>
      <c r="I176" s="220"/>
      <c r="J176" s="40"/>
      <c r="K176" s="40"/>
      <c r="L176" s="44"/>
      <c r="M176" s="221"/>
      <c r="N176" s="222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128</v>
      </c>
      <c r="AU176" s="17" t="s">
        <v>78</v>
      </c>
    </row>
    <row r="177" s="13" customFormat="1">
      <c r="A177" s="13"/>
      <c r="B177" s="235"/>
      <c r="C177" s="236"/>
      <c r="D177" s="218" t="s">
        <v>171</v>
      </c>
      <c r="E177" s="237" t="s">
        <v>20</v>
      </c>
      <c r="F177" s="238" t="s">
        <v>270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171</v>
      </c>
      <c r="AU177" s="244" t="s">
        <v>78</v>
      </c>
      <c r="AV177" s="13" t="s">
        <v>22</v>
      </c>
      <c r="AW177" s="13" t="s">
        <v>173</v>
      </c>
      <c r="AX177" s="13" t="s">
        <v>74</v>
      </c>
      <c r="AY177" s="244" t="s">
        <v>116</v>
      </c>
    </row>
    <row r="178" s="14" customFormat="1">
      <c r="A178" s="14"/>
      <c r="B178" s="245"/>
      <c r="C178" s="246"/>
      <c r="D178" s="218" t="s">
        <v>171</v>
      </c>
      <c r="E178" s="247" t="s">
        <v>20</v>
      </c>
      <c r="F178" s="248" t="s">
        <v>200</v>
      </c>
      <c r="G178" s="246"/>
      <c r="H178" s="249">
        <v>672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171</v>
      </c>
      <c r="AU178" s="255" t="s">
        <v>78</v>
      </c>
      <c r="AV178" s="14" t="s">
        <v>78</v>
      </c>
      <c r="AW178" s="14" t="s">
        <v>173</v>
      </c>
      <c r="AX178" s="14" t="s">
        <v>74</v>
      </c>
      <c r="AY178" s="255" t="s">
        <v>116</v>
      </c>
    </row>
    <row r="179" s="15" customFormat="1">
      <c r="A179" s="15"/>
      <c r="B179" s="256"/>
      <c r="C179" s="257"/>
      <c r="D179" s="218" t="s">
        <v>171</v>
      </c>
      <c r="E179" s="258" t="s">
        <v>20</v>
      </c>
      <c r="F179" s="259" t="s">
        <v>175</v>
      </c>
      <c r="G179" s="257"/>
      <c r="H179" s="260">
        <v>672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171</v>
      </c>
      <c r="AU179" s="266" t="s">
        <v>78</v>
      </c>
      <c r="AV179" s="15" t="s">
        <v>135</v>
      </c>
      <c r="AW179" s="15" t="s">
        <v>4</v>
      </c>
      <c r="AX179" s="15" t="s">
        <v>22</v>
      </c>
      <c r="AY179" s="266" t="s">
        <v>116</v>
      </c>
    </row>
    <row r="180" s="11" customFormat="1" ht="22.8" customHeight="1">
      <c r="A180" s="11"/>
      <c r="B180" s="191"/>
      <c r="C180" s="192"/>
      <c r="D180" s="193" t="s">
        <v>73</v>
      </c>
      <c r="E180" s="233" t="s">
        <v>139</v>
      </c>
      <c r="F180" s="233" t="s">
        <v>271</v>
      </c>
      <c r="G180" s="192"/>
      <c r="H180" s="192"/>
      <c r="I180" s="195"/>
      <c r="J180" s="234">
        <f>BK180</f>
        <v>0</v>
      </c>
      <c r="K180" s="192"/>
      <c r="L180" s="197"/>
      <c r="M180" s="198"/>
      <c r="N180" s="199"/>
      <c r="O180" s="199"/>
      <c r="P180" s="200">
        <f>SUM(P181:P201)</f>
        <v>0</v>
      </c>
      <c r="Q180" s="199"/>
      <c r="R180" s="200">
        <f>SUM(R181:R201)</f>
        <v>555.03743999999995</v>
      </c>
      <c r="S180" s="199"/>
      <c r="T180" s="201">
        <f>SUM(T181:T201)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02" t="s">
        <v>22</v>
      </c>
      <c r="AT180" s="203" t="s">
        <v>73</v>
      </c>
      <c r="AU180" s="203" t="s">
        <v>22</v>
      </c>
      <c r="AY180" s="202" t="s">
        <v>116</v>
      </c>
      <c r="BK180" s="204">
        <f>SUM(BK181:BK201)</f>
        <v>0</v>
      </c>
    </row>
    <row r="181" s="2" customFormat="1" ht="24.15" customHeight="1">
      <c r="A181" s="38"/>
      <c r="B181" s="39"/>
      <c r="C181" s="205" t="s">
        <v>272</v>
      </c>
      <c r="D181" s="205" t="s">
        <v>117</v>
      </c>
      <c r="E181" s="206" t="s">
        <v>273</v>
      </c>
      <c r="F181" s="207" t="s">
        <v>274</v>
      </c>
      <c r="G181" s="208" t="s">
        <v>168</v>
      </c>
      <c r="H181" s="209">
        <v>1400</v>
      </c>
      <c r="I181" s="210"/>
      <c r="J181" s="211">
        <f>ROUND(I181*H181,2)</f>
        <v>0</v>
      </c>
      <c r="K181" s="207" t="s">
        <v>169</v>
      </c>
      <c r="L181" s="44"/>
      <c r="M181" s="212" t="s">
        <v>20</v>
      </c>
      <c r="N181" s="213" t="s">
        <v>45</v>
      </c>
      <c r="O181" s="84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6" t="s">
        <v>135</v>
      </c>
      <c r="AT181" s="216" t="s">
        <v>117</v>
      </c>
      <c r="AU181" s="216" t="s">
        <v>78</v>
      </c>
      <c r="AY181" s="17" t="s">
        <v>116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7" t="s">
        <v>22</v>
      </c>
      <c r="BK181" s="217">
        <f>ROUND(I181*H181,2)</f>
        <v>0</v>
      </c>
      <c r="BL181" s="17" t="s">
        <v>135</v>
      </c>
      <c r="BM181" s="216" t="s">
        <v>275</v>
      </c>
    </row>
    <row r="182" s="2" customFormat="1">
      <c r="A182" s="38"/>
      <c r="B182" s="39"/>
      <c r="C182" s="40"/>
      <c r="D182" s="218" t="s">
        <v>128</v>
      </c>
      <c r="E182" s="40"/>
      <c r="F182" s="219" t="s">
        <v>276</v>
      </c>
      <c r="G182" s="40"/>
      <c r="H182" s="40"/>
      <c r="I182" s="220"/>
      <c r="J182" s="40"/>
      <c r="K182" s="40"/>
      <c r="L182" s="44"/>
      <c r="M182" s="221"/>
      <c r="N182" s="222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128</v>
      </c>
      <c r="AU182" s="17" t="s">
        <v>78</v>
      </c>
    </row>
    <row r="183" s="13" customFormat="1">
      <c r="A183" s="13"/>
      <c r="B183" s="235"/>
      <c r="C183" s="236"/>
      <c r="D183" s="218" t="s">
        <v>171</v>
      </c>
      <c r="E183" s="237" t="s">
        <v>20</v>
      </c>
      <c r="F183" s="238" t="s">
        <v>235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171</v>
      </c>
      <c r="AU183" s="244" t="s">
        <v>78</v>
      </c>
      <c r="AV183" s="13" t="s">
        <v>22</v>
      </c>
      <c r="AW183" s="13" t="s">
        <v>173</v>
      </c>
      <c r="AX183" s="13" t="s">
        <v>74</v>
      </c>
      <c r="AY183" s="244" t="s">
        <v>116</v>
      </c>
    </row>
    <row r="184" s="14" customFormat="1">
      <c r="A184" s="14"/>
      <c r="B184" s="245"/>
      <c r="C184" s="246"/>
      <c r="D184" s="218" t="s">
        <v>171</v>
      </c>
      <c r="E184" s="247" t="s">
        <v>20</v>
      </c>
      <c r="F184" s="248" t="s">
        <v>277</v>
      </c>
      <c r="G184" s="246"/>
      <c r="H184" s="249">
        <v>1400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171</v>
      </c>
      <c r="AU184" s="255" t="s">
        <v>78</v>
      </c>
      <c r="AV184" s="14" t="s">
        <v>78</v>
      </c>
      <c r="AW184" s="14" t="s">
        <v>173</v>
      </c>
      <c r="AX184" s="14" t="s">
        <v>74</v>
      </c>
      <c r="AY184" s="255" t="s">
        <v>116</v>
      </c>
    </row>
    <row r="185" s="15" customFormat="1">
      <c r="A185" s="15"/>
      <c r="B185" s="256"/>
      <c r="C185" s="257"/>
      <c r="D185" s="218" t="s">
        <v>171</v>
      </c>
      <c r="E185" s="258" t="s">
        <v>20</v>
      </c>
      <c r="F185" s="259" t="s">
        <v>175</v>
      </c>
      <c r="G185" s="257"/>
      <c r="H185" s="260">
        <v>1400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171</v>
      </c>
      <c r="AU185" s="266" t="s">
        <v>78</v>
      </c>
      <c r="AV185" s="15" t="s">
        <v>135</v>
      </c>
      <c r="AW185" s="15" t="s">
        <v>4</v>
      </c>
      <c r="AX185" s="15" t="s">
        <v>22</v>
      </c>
      <c r="AY185" s="266" t="s">
        <v>116</v>
      </c>
    </row>
    <row r="186" s="2" customFormat="1" ht="37.8" customHeight="1">
      <c r="A186" s="38"/>
      <c r="B186" s="39"/>
      <c r="C186" s="205" t="s">
        <v>278</v>
      </c>
      <c r="D186" s="205" t="s">
        <v>117</v>
      </c>
      <c r="E186" s="206" t="s">
        <v>279</v>
      </c>
      <c r="F186" s="207" t="s">
        <v>280</v>
      </c>
      <c r="G186" s="208" t="s">
        <v>168</v>
      </c>
      <c r="H186" s="209">
        <v>1688</v>
      </c>
      <c r="I186" s="210"/>
      <c r="J186" s="211">
        <f>ROUND(I186*H186,2)</f>
        <v>0</v>
      </c>
      <c r="K186" s="207" t="s">
        <v>169</v>
      </c>
      <c r="L186" s="44"/>
      <c r="M186" s="212" t="s">
        <v>20</v>
      </c>
      <c r="N186" s="213" t="s">
        <v>45</v>
      </c>
      <c r="O186" s="84"/>
      <c r="P186" s="214">
        <f>O186*H186</f>
        <v>0</v>
      </c>
      <c r="Q186" s="214">
        <v>0.13188</v>
      </c>
      <c r="R186" s="214">
        <f>Q186*H186</f>
        <v>222.61344</v>
      </c>
      <c r="S186" s="214">
        <v>0</v>
      </c>
      <c r="T186" s="21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6" t="s">
        <v>135</v>
      </c>
      <c r="AT186" s="216" t="s">
        <v>117</v>
      </c>
      <c r="AU186" s="216" t="s">
        <v>78</v>
      </c>
      <c r="AY186" s="17" t="s">
        <v>116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7" t="s">
        <v>22</v>
      </c>
      <c r="BK186" s="217">
        <f>ROUND(I186*H186,2)</f>
        <v>0</v>
      </c>
      <c r="BL186" s="17" t="s">
        <v>135</v>
      </c>
      <c r="BM186" s="216" t="s">
        <v>281</v>
      </c>
    </row>
    <row r="187" s="14" customFormat="1">
      <c r="A187" s="14"/>
      <c r="B187" s="245"/>
      <c r="C187" s="246"/>
      <c r="D187" s="218" t="s">
        <v>171</v>
      </c>
      <c r="E187" s="247" t="s">
        <v>20</v>
      </c>
      <c r="F187" s="248" t="s">
        <v>282</v>
      </c>
      <c r="G187" s="246"/>
      <c r="H187" s="249">
        <v>1688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171</v>
      </c>
      <c r="AU187" s="255" t="s">
        <v>78</v>
      </c>
      <c r="AV187" s="14" t="s">
        <v>78</v>
      </c>
      <c r="AW187" s="14" t="s">
        <v>173</v>
      </c>
      <c r="AX187" s="14" t="s">
        <v>74</v>
      </c>
      <c r="AY187" s="255" t="s">
        <v>116</v>
      </c>
    </row>
    <row r="188" s="15" customFormat="1">
      <c r="A188" s="15"/>
      <c r="B188" s="256"/>
      <c r="C188" s="257"/>
      <c r="D188" s="218" t="s">
        <v>171</v>
      </c>
      <c r="E188" s="258" t="s">
        <v>20</v>
      </c>
      <c r="F188" s="259" t="s">
        <v>175</v>
      </c>
      <c r="G188" s="257"/>
      <c r="H188" s="260">
        <v>1688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171</v>
      </c>
      <c r="AU188" s="266" t="s">
        <v>78</v>
      </c>
      <c r="AV188" s="15" t="s">
        <v>135</v>
      </c>
      <c r="AW188" s="15" t="s">
        <v>4</v>
      </c>
      <c r="AX188" s="15" t="s">
        <v>22</v>
      </c>
      <c r="AY188" s="266" t="s">
        <v>116</v>
      </c>
    </row>
    <row r="189" s="2" customFormat="1" ht="16.5" customHeight="1">
      <c r="A189" s="38"/>
      <c r="B189" s="39"/>
      <c r="C189" s="205" t="s">
        <v>7</v>
      </c>
      <c r="D189" s="205" t="s">
        <v>117</v>
      </c>
      <c r="E189" s="206" t="s">
        <v>283</v>
      </c>
      <c r="F189" s="207" t="s">
        <v>284</v>
      </c>
      <c r="G189" s="208" t="s">
        <v>168</v>
      </c>
      <c r="H189" s="209">
        <v>8440</v>
      </c>
      <c r="I189" s="210"/>
      <c r="J189" s="211">
        <f>ROUND(I189*H189,2)</f>
        <v>0</v>
      </c>
      <c r="K189" s="207" t="s">
        <v>20</v>
      </c>
      <c r="L189" s="44"/>
      <c r="M189" s="212" t="s">
        <v>20</v>
      </c>
      <c r="N189" s="213" t="s">
        <v>45</v>
      </c>
      <c r="O189" s="84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6" t="s">
        <v>135</v>
      </c>
      <c r="AT189" s="216" t="s">
        <v>117</v>
      </c>
      <c r="AU189" s="216" t="s">
        <v>78</v>
      </c>
      <c r="AY189" s="17" t="s">
        <v>116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7" t="s">
        <v>22</v>
      </c>
      <c r="BK189" s="217">
        <f>ROUND(I189*H189,2)</f>
        <v>0</v>
      </c>
      <c r="BL189" s="17" t="s">
        <v>135</v>
      </c>
      <c r="BM189" s="216" t="s">
        <v>285</v>
      </c>
    </row>
    <row r="190" s="2" customFormat="1" ht="16.5" customHeight="1">
      <c r="A190" s="38"/>
      <c r="B190" s="39"/>
      <c r="C190" s="205" t="s">
        <v>286</v>
      </c>
      <c r="D190" s="205" t="s">
        <v>117</v>
      </c>
      <c r="E190" s="206" t="s">
        <v>287</v>
      </c>
      <c r="F190" s="207" t="s">
        <v>288</v>
      </c>
      <c r="G190" s="208" t="s">
        <v>168</v>
      </c>
      <c r="H190" s="209">
        <v>8440</v>
      </c>
      <c r="I190" s="210"/>
      <c r="J190" s="211">
        <f>ROUND(I190*H190,2)</f>
        <v>0</v>
      </c>
      <c r="K190" s="207" t="s">
        <v>20</v>
      </c>
      <c r="L190" s="44"/>
      <c r="M190" s="212" t="s">
        <v>20</v>
      </c>
      <c r="N190" s="213" t="s">
        <v>45</v>
      </c>
      <c r="O190" s="84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6" t="s">
        <v>135</v>
      </c>
      <c r="AT190" s="216" t="s">
        <v>117</v>
      </c>
      <c r="AU190" s="216" t="s">
        <v>78</v>
      </c>
      <c r="AY190" s="17" t="s">
        <v>116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7" t="s">
        <v>22</v>
      </c>
      <c r="BK190" s="217">
        <f>ROUND(I190*H190,2)</f>
        <v>0</v>
      </c>
      <c r="BL190" s="17" t="s">
        <v>135</v>
      </c>
      <c r="BM190" s="216" t="s">
        <v>289</v>
      </c>
    </row>
    <row r="191" s="2" customFormat="1" ht="44.25" customHeight="1">
      <c r="A191" s="38"/>
      <c r="B191" s="39"/>
      <c r="C191" s="205" t="s">
        <v>290</v>
      </c>
      <c r="D191" s="205" t="s">
        <v>117</v>
      </c>
      <c r="E191" s="206" t="s">
        <v>291</v>
      </c>
      <c r="F191" s="207" t="s">
        <v>292</v>
      </c>
      <c r="G191" s="208" t="s">
        <v>168</v>
      </c>
      <c r="H191" s="209">
        <v>8440</v>
      </c>
      <c r="I191" s="210"/>
      <c r="J191" s="211">
        <f>ROUND(I191*H191,2)</f>
        <v>0</v>
      </c>
      <c r="K191" s="207" t="s">
        <v>169</v>
      </c>
      <c r="L191" s="44"/>
      <c r="M191" s="212" t="s">
        <v>20</v>
      </c>
      <c r="N191" s="213" t="s">
        <v>45</v>
      </c>
      <c r="O191" s="84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6" t="s">
        <v>135</v>
      </c>
      <c r="AT191" s="216" t="s">
        <v>117</v>
      </c>
      <c r="AU191" s="216" t="s">
        <v>78</v>
      </c>
      <c r="AY191" s="17" t="s">
        <v>116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7" t="s">
        <v>22</v>
      </c>
      <c r="BK191" s="217">
        <f>ROUND(I191*H191,2)</f>
        <v>0</v>
      </c>
      <c r="BL191" s="17" t="s">
        <v>135</v>
      </c>
      <c r="BM191" s="216" t="s">
        <v>293</v>
      </c>
    </row>
    <row r="192" s="2" customFormat="1" ht="44.25" customHeight="1">
      <c r="A192" s="38"/>
      <c r="B192" s="39"/>
      <c r="C192" s="205" t="s">
        <v>294</v>
      </c>
      <c r="D192" s="205" t="s">
        <v>117</v>
      </c>
      <c r="E192" s="206" t="s">
        <v>295</v>
      </c>
      <c r="F192" s="207" t="s">
        <v>296</v>
      </c>
      <c r="G192" s="208" t="s">
        <v>168</v>
      </c>
      <c r="H192" s="209">
        <v>8440</v>
      </c>
      <c r="I192" s="210"/>
      <c r="J192" s="211">
        <f>ROUND(I192*H192,2)</f>
        <v>0</v>
      </c>
      <c r="K192" s="207" t="s">
        <v>169</v>
      </c>
      <c r="L192" s="44"/>
      <c r="M192" s="212" t="s">
        <v>20</v>
      </c>
      <c r="N192" s="213" t="s">
        <v>45</v>
      </c>
      <c r="O192" s="84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6" t="s">
        <v>135</v>
      </c>
      <c r="AT192" s="216" t="s">
        <v>117</v>
      </c>
      <c r="AU192" s="216" t="s">
        <v>78</v>
      </c>
      <c r="AY192" s="17" t="s">
        <v>116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7" t="s">
        <v>22</v>
      </c>
      <c r="BK192" s="217">
        <f>ROUND(I192*H192,2)</f>
        <v>0</v>
      </c>
      <c r="BL192" s="17" t="s">
        <v>135</v>
      </c>
      <c r="BM192" s="216" t="s">
        <v>297</v>
      </c>
    </row>
    <row r="193" s="2" customFormat="1" ht="37.8" customHeight="1">
      <c r="A193" s="38"/>
      <c r="B193" s="39"/>
      <c r="C193" s="205" t="s">
        <v>298</v>
      </c>
      <c r="D193" s="205" t="s">
        <v>117</v>
      </c>
      <c r="E193" s="206" t="s">
        <v>299</v>
      </c>
      <c r="F193" s="207" t="s">
        <v>300</v>
      </c>
      <c r="G193" s="208" t="s">
        <v>168</v>
      </c>
      <c r="H193" s="209">
        <v>1539</v>
      </c>
      <c r="I193" s="210"/>
      <c r="J193" s="211">
        <f>ROUND(I193*H193,2)</f>
        <v>0</v>
      </c>
      <c r="K193" s="207" t="s">
        <v>169</v>
      </c>
      <c r="L193" s="44"/>
      <c r="M193" s="212" t="s">
        <v>20</v>
      </c>
      <c r="N193" s="213" t="s">
        <v>45</v>
      </c>
      <c r="O193" s="84"/>
      <c r="P193" s="214">
        <f>O193*H193</f>
        <v>0</v>
      </c>
      <c r="Q193" s="214">
        <v>0.216</v>
      </c>
      <c r="R193" s="214">
        <f>Q193*H193</f>
        <v>332.42399999999998</v>
      </c>
      <c r="S193" s="214">
        <v>0</v>
      </c>
      <c r="T193" s="21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6" t="s">
        <v>135</v>
      </c>
      <c r="AT193" s="216" t="s">
        <v>117</v>
      </c>
      <c r="AU193" s="216" t="s">
        <v>78</v>
      </c>
      <c r="AY193" s="17" t="s">
        <v>116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7" t="s">
        <v>22</v>
      </c>
      <c r="BK193" s="217">
        <f>ROUND(I193*H193,2)</f>
        <v>0</v>
      </c>
      <c r="BL193" s="17" t="s">
        <v>135</v>
      </c>
      <c r="BM193" s="216" t="s">
        <v>301</v>
      </c>
    </row>
    <row r="194" s="2" customFormat="1">
      <c r="A194" s="38"/>
      <c r="B194" s="39"/>
      <c r="C194" s="40"/>
      <c r="D194" s="218" t="s">
        <v>128</v>
      </c>
      <c r="E194" s="40"/>
      <c r="F194" s="219" t="s">
        <v>302</v>
      </c>
      <c r="G194" s="40"/>
      <c r="H194" s="40"/>
      <c r="I194" s="220"/>
      <c r="J194" s="40"/>
      <c r="K194" s="40"/>
      <c r="L194" s="44"/>
      <c r="M194" s="221"/>
      <c r="N194" s="222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128</v>
      </c>
      <c r="AU194" s="17" t="s">
        <v>78</v>
      </c>
    </row>
    <row r="195" s="13" customFormat="1">
      <c r="A195" s="13"/>
      <c r="B195" s="235"/>
      <c r="C195" s="236"/>
      <c r="D195" s="218" t="s">
        <v>171</v>
      </c>
      <c r="E195" s="237" t="s">
        <v>20</v>
      </c>
      <c r="F195" s="238" t="s">
        <v>303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171</v>
      </c>
      <c r="AU195" s="244" t="s">
        <v>78</v>
      </c>
      <c r="AV195" s="13" t="s">
        <v>22</v>
      </c>
      <c r="AW195" s="13" t="s">
        <v>173</v>
      </c>
      <c r="AX195" s="13" t="s">
        <v>74</v>
      </c>
      <c r="AY195" s="244" t="s">
        <v>116</v>
      </c>
    </row>
    <row r="196" s="14" customFormat="1">
      <c r="A196" s="14"/>
      <c r="B196" s="245"/>
      <c r="C196" s="246"/>
      <c r="D196" s="218" t="s">
        <v>171</v>
      </c>
      <c r="E196" s="247" t="s">
        <v>20</v>
      </c>
      <c r="F196" s="248" t="s">
        <v>304</v>
      </c>
      <c r="G196" s="246"/>
      <c r="H196" s="249">
        <v>1539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171</v>
      </c>
      <c r="AU196" s="255" t="s">
        <v>78</v>
      </c>
      <c r="AV196" s="14" t="s">
        <v>78</v>
      </c>
      <c r="AW196" s="14" t="s">
        <v>173</v>
      </c>
      <c r="AX196" s="14" t="s">
        <v>74</v>
      </c>
      <c r="AY196" s="255" t="s">
        <v>116</v>
      </c>
    </row>
    <row r="197" s="15" customFormat="1">
      <c r="A197" s="15"/>
      <c r="B197" s="256"/>
      <c r="C197" s="257"/>
      <c r="D197" s="218" t="s">
        <v>171</v>
      </c>
      <c r="E197" s="258" t="s">
        <v>20</v>
      </c>
      <c r="F197" s="259" t="s">
        <v>175</v>
      </c>
      <c r="G197" s="257"/>
      <c r="H197" s="260">
        <v>1539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171</v>
      </c>
      <c r="AU197" s="266" t="s">
        <v>78</v>
      </c>
      <c r="AV197" s="15" t="s">
        <v>135</v>
      </c>
      <c r="AW197" s="15" t="s">
        <v>4</v>
      </c>
      <c r="AX197" s="15" t="s">
        <v>22</v>
      </c>
      <c r="AY197" s="266" t="s">
        <v>116</v>
      </c>
    </row>
    <row r="198" s="2" customFormat="1" ht="33" customHeight="1">
      <c r="A198" s="38"/>
      <c r="B198" s="39"/>
      <c r="C198" s="205" t="s">
        <v>305</v>
      </c>
      <c r="D198" s="205" t="s">
        <v>117</v>
      </c>
      <c r="E198" s="206" t="s">
        <v>306</v>
      </c>
      <c r="F198" s="207" t="s">
        <v>307</v>
      </c>
      <c r="G198" s="208" t="s">
        <v>168</v>
      </c>
      <c r="H198" s="209">
        <v>160</v>
      </c>
      <c r="I198" s="210"/>
      <c r="J198" s="211">
        <f>ROUND(I198*H198,2)</f>
        <v>0</v>
      </c>
      <c r="K198" s="207" t="s">
        <v>169</v>
      </c>
      <c r="L198" s="44"/>
      <c r="M198" s="212" t="s">
        <v>20</v>
      </c>
      <c r="N198" s="213" t="s">
        <v>45</v>
      </c>
      <c r="O198" s="84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6" t="s">
        <v>135</v>
      </c>
      <c r="AT198" s="216" t="s">
        <v>117</v>
      </c>
      <c r="AU198" s="216" t="s">
        <v>78</v>
      </c>
      <c r="AY198" s="17" t="s">
        <v>116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7" t="s">
        <v>22</v>
      </c>
      <c r="BK198" s="217">
        <f>ROUND(I198*H198,2)</f>
        <v>0</v>
      </c>
      <c r="BL198" s="17" t="s">
        <v>135</v>
      </c>
      <c r="BM198" s="216" t="s">
        <v>308</v>
      </c>
    </row>
    <row r="199" s="13" customFormat="1">
      <c r="A199" s="13"/>
      <c r="B199" s="235"/>
      <c r="C199" s="236"/>
      <c r="D199" s="218" t="s">
        <v>171</v>
      </c>
      <c r="E199" s="237" t="s">
        <v>20</v>
      </c>
      <c r="F199" s="238" t="s">
        <v>247</v>
      </c>
      <c r="G199" s="236"/>
      <c r="H199" s="237" t="s">
        <v>20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171</v>
      </c>
      <c r="AU199" s="244" t="s">
        <v>78</v>
      </c>
      <c r="AV199" s="13" t="s">
        <v>22</v>
      </c>
      <c r="AW199" s="13" t="s">
        <v>173</v>
      </c>
      <c r="AX199" s="13" t="s">
        <v>74</v>
      </c>
      <c r="AY199" s="244" t="s">
        <v>116</v>
      </c>
    </row>
    <row r="200" s="14" customFormat="1">
      <c r="A200" s="14"/>
      <c r="B200" s="245"/>
      <c r="C200" s="246"/>
      <c r="D200" s="218" t="s">
        <v>171</v>
      </c>
      <c r="E200" s="247" t="s">
        <v>20</v>
      </c>
      <c r="F200" s="248" t="s">
        <v>174</v>
      </c>
      <c r="G200" s="246"/>
      <c r="H200" s="249">
        <v>160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171</v>
      </c>
      <c r="AU200" s="255" t="s">
        <v>78</v>
      </c>
      <c r="AV200" s="14" t="s">
        <v>78</v>
      </c>
      <c r="AW200" s="14" t="s">
        <v>173</v>
      </c>
      <c r="AX200" s="14" t="s">
        <v>74</v>
      </c>
      <c r="AY200" s="255" t="s">
        <v>116</v>
      </c>
    </row>
    <row r="201" s="15" customFormat="1">
      <c r="A201" s="15"/>
      <c r="B201" s="256"/>
      <c r="C201" s="257"/>
      <c r="D201" s="218" t="s">
        <v>171</v>
      </c>
      <c r="E201" s="258" t="s">
        <v>20</v>
      </c>
      <c r="F201" s="259" t="s">
        <v>175</v>
      </c>
      <c r="G201" s="257"/>
      <c r="H201" s="260">
        <v>160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171</v>
      </c>
      <c r="AU201" s="266" t="s">
        <v>78</v>
      </c>
      <c r="AV201" s="15" t="s">
        <v>135</v>
      </c>
      <c r="AW201" s="15" t="s">
        <v>4</v>
      </c>
      <c r="AX201" s="15" t="s">
        <v>22</v>
      </c>
      <c r="AY201" s="266" t="s">
        <v>116</v>
      </c>
    </row>
    <row r="202" s="11" customFormat="1" ht="22.8" customHeight="1">
      <c r="A202" s="11"/>
      <c r="B202" s="191"/>
      <c r="C202" s="192"/>
      <c r="D202" s="193" t="s">
        <v>73</v>
      </c>
      <c r="E202" s="233" t="s">
        <v>215</v>
      </c>
      <c r="F202" s="233" t="s">
        <v>309</v>
      </c>
      <c r="G202" s="192"/>
      <c r="H202" s="192"/>
      <c r="I202" s="195"/>
      <c r="J202" s="234">
        <f>BK202</f>
        <v>0</v>
      </c>
      <c r="K202" s="192"/>
      <c r="L202" s="197"/>
      <c r="M202" s="198"/>
      <c r="N202" s="199"/>
      <c r="O202" s="199"/>
      <c r="P202" s="200">
        <f>P203+SUM(P204:P221)</f>
        <v>0</v>
      </c>
      <c r="Q202" s="199"/>
      <c r="R202" s="200">
        <f>R203+SUM(R204:R221)</f>
        <v>15.852260000000001</v>
      </c>
      <c r="S202" s="199"/>
      <c r="T202" s="201">
        <f>T203+SUM(T204:T221)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2" t="s">
        <v>22</v>
      </c>
      <c r="AT202" s="203" t="s">
        <v>73</v>
      </c>
      <c r="AU202" s="203" t="s">
        <v>22</v>
      </c>
      <c r="AY202" s="202" t="s">
        <v>116</v>
      </c>
      <c r="BK202" s="204">
        <f>BK203+SUM(BK204:BK221)</f>
        <v>0</v>
      </c>
    </row>
    <row r="203" s="2" customFormat="1" ht="33" customHeight="1">
      <c r="A203" s="38"/>
      <c r="B203" s="39"/>
      <c r="C203" s="205" t="s">
        <v>310</v>
      </c>
      <c r="D203" s="205" t="s">
        <v>117</v>
      </c>
      <c r="E203" s="206" t="s">
        <v>311</v>
      </c>
      <c r="F203" s="207" t="s">
        <v>312</v>
      </c>
      <c r="G203" s="208" t="s">
        <v>168</v>
      </c>
      <c r="H203" s="209">
        <v>8440</v>
      </c>
      <c r="I203" s="210"/>
      <c r="J203" s="211">
        <f>ROUND(I203*H203,2)</f>
        <v>0</v>
      </c>
      <c r="K203" s="207" t="s">
        <v>20</v>
      </c>
      <c r="L203" s="44"/>
      <c r="M203" s="212" t="s">
        <v>20</v>
      </c>
      <c r="N203" s="213" t="s">
        <v>45</v>
      </c>
      <c r="O203" s="84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6" t="s">
        <v>135</v>
      </c>
      <c r="AT203" s="216" t="s">
        <v>117</v>
      </c>
      <c r="AU203" s="216" t="s">
        <v>78</v>
      </c>
      <c r="AY203" s="17" t="s">
        <v>116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7" t="s">
        <v>22</v>
      </c>
      <c r="BK203" s="217">
        <f>ROUND(I203*H203,2)</f>
        <v>0</v>
      </c>
      <c r="BL203" s="17" t="s">
        <v>135</v>
      </c>
      <c r="BM203" s="216" t="s">
        <v>313</v>
      </c>
    </row>
    <row r="204" s="2" customFormat="1" ht="16.5" customHeight="1">
      <c r="A204" s="38"/>
      <c r="B204" s="39"/>
      <c r="C204" s="205" t="s">
        <v>314</v>
      </c>
      <c r="D204" s="205" t="s">
        <v>117</v>
      </c>
      <c r="E204" s="206" t="s">
        <v>315</v>
      </c>
      <c r="F204" s="207" t="s">
        <v>316</v>
      </c>
      <c r="G204" s="208" t="s">
        <v>126</v>
      </c>
      <c r="H204" s="209">
        <v>1</v>
      </c>
      <c r="I204" s="210"/>
      <c r="J204" s="211">
        <f>ROUND(I204*H204,2)</f>
        <v>0</v>
      </c>
      <c r="K204" s="207" t="s">
        <v>20</v>
      </c>
      <c r="L204" s="44"/>
      <c r="M204" s="212" t="s">
        <v>20</v>
      </c>
      <c r="N204" s="213" t="s">
        <v>45</v>
      </c>
      <c r="O204" s="84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6" t="s">
        <v>135</v>
      </c>
      <c r="AT204" s="216" t="s">
        <v>117</v>
      </c>
      <c r="AU204" s="216" t="s">
        <v>78</v>
      </c>
      <c r="AY204" s="17" t="s">
        <v>116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7" t="s">
        <v>22</v>
      </c>
      <c r="BK204" s="217">
        <f>ROUND(I204*H204,2)</f>
        <v>0</v>
      </c>
      <c r="BL204" s="17" t="s">
        <v>135</v>
      </c>
      <c r="BM204" s="216" t="s">
        <v>317</v>
      </c>
    </row>
    <row r="205" s="2" customFormat="1">
      <c r="A205" s="38"/>
      <c r="B205" s="39"/>
      <c r="C205" s="40"/>
      <c r="D205" s="218" t="s">
        <v>128</v>
      </c>
      <c r="E205" s="40"/>
      <c r="F205" s="219" t="s">
        <v>318</v>
      </c>
      <c r="G205" s="40"/>
      <c r="H205" s="40"/>
      <c r="I205" s="220"/>
      <c r="J205" s="40"/>
      <c r="K205" s="40"/>
      <c r="L205" s="44"/>
      <c r="M205" s="221"/>
      <c r="N205" s="222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128</v>
      </c>
      <c r="AU205" s="17" t="s">
        <v>78</v>
      </c>
    </row>
    <row r="206" s="2" customFormat="1" ht="33" customHeight="1">
      <c r="A206" s="38"/>
      <c r="B206" s="39"/>
      <c r="C206" s="205" t="s">
        <v>319</v>
      </c>
      <c r="D206" s="205" t="s">
        <v>117</v>
      </c>
      <c r="E206" s="206" t="s">
        <v>320</v>
      </c>
      <c r="F206" s="207" t="s">
        <v>321</v>
      </c>
      <c r="G206" s="208" t="s">
        <v>322</v>
      </c>
      <c r="H206" s="209">
        <v>3078</v>
      </c>
      <c r="I206" s="210"/>
      <c r="J206" s="211">
        <f>ROUND(I206*H206,2)</f>
        <v>0</v>
      </c>
      <c r="K206" s="207" t="s">
        <v>169</v>
      </c>
      <c r="L206" s="44"/>
      <c r="M206" s="212" t="s">
        <v>20</v>
      </c>
      <c r="N206" s="213" t="s">
        <v>45</v>
      </c>
      <c r="O206" s="84"/>
      <c r="P206" s="214">
        <f>O206*H206</f>
        <v>0</v>
      </c>
      <c r="Q206" s="214">
        <v>0.00033</v>
      </c>
      <c r="R206" s="214">
        <f>Q206*H206</f>
        <v>1.0157400000000001</v>
      </c>
      <c r="S206" s="214">
        <v>0</v>
      </c>
      <c r="T206" s="21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6" t="s">
        <v>135</v>
      </c>
      <c r="AT206" s="216" t="s">
        <v>117</v>
      </c>
      <c r="AU206" s="216" t="s">
        <v>78</v>
      </c>
      <c r="AY206" s="17" t="s">
        <v>116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7" t="s">
        <v>22</v>
      </c>
      <c r="BK206" s="217">
        <f>ROUND(I206*H206,2)</f>
        <v>0</v>
      </c>
      <c r="BL206" s="17" t="s">
        <v>135</v>
      </c>
      <c r="BM206" s="216" t="s">
        <v>323</v>
      </c>
    </row>
    <row r="207" s="14" customFormat="1">
      <c r="A207" s="14"/>
      <c r="B207" s="245"/>
      <c r="C207" s="246"/>
      <c r="D207" s="218" t="s">
        <v>171</v>
      </c>
      <c r="E207" s="247" t="s">
        <v>20</v>
      </c>
      <c r="F207" s="248" t="s">
        <v>324</v>
      </c>
      <c r="G207" s="246"/>
      <c r="H207" s="249">
        <v>3078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171</v>
      </c>
      <c r="AU207" s="255" t="s">
        <v>78</v>
      </c>
      <c r="AV207" s="14" t="s">
        <v>78</v>
      </c>
      <c r="AW207" s="14" t="s">
        <v>173</v>
      </c>
      <c r="AX207" s="14" t="s">
        <v>74</v>
      </c>
      <c r="AY207" s="255" t="s">
        <v>116</v>
      </c>
    </row>
    <row r="208" s="15" customFormat="1">
      <c r="A208" s="15"/>
      <c r="B208" s="256"/>
      <c r="C208" s="257"/>
      <c r="D208" s="218" t="s">
        <v>171</v>
      </c>
      <c r="E208" s="258" t="s">
        <v>20</v>
      </c>
      <c r="F208" s="259" t="s">
        <v>175</v>
      </c>
      <c r="G208" s="257"/>
      <c r="H208" s="260">
        <v>3078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171</v>
      </c>
      <c r="AU208" s="266" t="s">
        <v>78</v>
      </c>
      <c r="AV208" s="15" t="s">
        <v>135</v>
      </c>
      <c r="AW208" s="15" t="s">
        <v>4</v>
      </c>
      <c r="AX208" s="15" t="s">
        <v>22</v>
      </c>
      <c r="AY208" s="266" t="s">
        <v>116</v>
      </c>
    </row>
    <row r="209" s="2" customFormat="1" ht="55.5" customHeight="1">
      <c r="A209" s="38"/>
      <c r="B209" s="39"/>
      <c r="C209" s="205" t="s">
        <v>249</v>
      </c>
      <c r="D209" s="205" t="s">
        <v>117</v>
      </c>
      <c r="E209" s="206" t="s">
        <v>325</v>
      </c>
      <c r="F209" s="207" t="s">
        <v>326</v>
      </c>
      <c r="G209" s="208" t="s">
        <v>322</v>
      </c>
      <c r="H209" s="209">
        <v>1559</v>
      </c>
      <c r="I209" s="210"/>
      <c r="J209" s="211">
        <f>ROUND(I209*H209,2)</f>
        <v>0</v>
      </c>
      <c r="K209" s="207" t="s">
        <v>169</v>
      </c>
      <c r="L209" s="44"/>
      <c r="M209" s="212" t="s">
        <v>20</v>
      </c>
      <c r="N209" s="213" t="s">
        <v>45</v>
      </c>
      <c r="O209" s="84"/>
      <c r="P209" s="214">
        <f>O209*H209</f>
        <v>0</v>
      </c>
      <c r="Q209" s="214">
        <v>0.00027999999999999998</v>
      </c>
      <c r="R209" s="214">
        <f>Q209*H209</f>
        <v>0.43651999999999996</v>
      </c>
      <c r="S209" s="214">
        <v>0</v>
      </c>
      <c r="T209" s="21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6" t="s">
        <v>135</v>
      </c>
      <c r="AT209" s="216" t="s">
        <v>117</v>
      </c>
      <c r="AU209" s="216" t="s">
        <v>78</v>
      </c>
      <c r="AY209" s="17" t="s">
        <v>116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7" t="s">
        <v>22</v>
      </c>
      <c r="BK209" s="217">
        <f>ROUND(I209*H209,2)</f>
        <v>0</v>
      </c>
      <c r="BL209" s="17" t="s">
        <v>135</v>
      </c>
      <c r="BM209" s="216" t="s">
        <v>327</v>
      </c>
    </row>
    <row r="210" s="14" customFormat="1">
      <c r="A210" s="14"/>
      <c r="B210" s="245"/>
      <c r="C210" s="246"/>
      <c r="D210" s="218" t="s">
        <v>171</v>
      </c>
      <c r="E210" s="247" t="s">
        <v>20</v>
      </c>
      <c r="F210" s="248" t="s">
        <v>328</v>
      </c>
      <c r="G210" s="246"/>
      <c r="H210" s="249">
        <v>1539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171</v>
      </c>
      <c r="AU210" s="255" t="s">
        <v>78</v>
      </c>
      <c r="AV210" s="14" t="s">
        <v>78</v>
      </c>
      <c r="AW210" s="14" t="s">
        <v>173</v>
      </c>
      <c r="AX210" s="14" t="s">
        <v>74</v>
      </c>
      <c r="AY210" s="255" t="s">
        <v>116</v>
      </c>
    </row>
    <row r="211" s="14" customFormat="1">
      <c r="A211" s="14"/>
      <c r="B211" s="245"/>
      <c r="C211" s="246"/>
      <c r="D211" s="218" t="s">
        <v>171</v>
      </c>
      <c r="E211" s="247" t="s">
        <v>20</v>
      </c>
      <c r="F211" s="248" t="s">
        <v>278</v>
      </c>
      <c r="G211" s="246"/>
      <c r="H211" s="249">
        <v>20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171</v>
      </c>
      <c r="AU211" s="255" t="s">
        <v>78</v>
      </c>
      <c r="AV211" s="14" t="s">
        <v>78</v>
      </c>
      <c r="AW211" s="14" t="s">
        <v>173</v>
      </c>
      <c r="AX211" s="14" t="s">
        <v>74</v>
      </c>
      <c r="AY211" s="255" t="s">
        <v>116</v>
      </c>
    </row>
    <row r="212" s="15" customFormat="1">
      <c r="A212" s="15"/>
      <c r="B212" s="256"/>
      <c r="C212" s="257"/>
      <c r="D212" s="218" t="s">
        <v>171</v>
      </c>
      <c r="E212" s="258" t="s">
        <v>20</v>
      </c>
      <c r="F212" s="259" t="s">
        <v>175</v>
      </c>
      <c r="G212" s="257"/>
      <c r="H212" s="260">
        <v>1559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171</v>
      </c>
      <c r="AU212" s="266" t="s">
        <v>78</v>
      </c>
      <c r="AV212" s="15" t="s">
        <v>135</v>
      </c>
      <c r="AW212" s="15" t="s">
        <v>4</v>
      </c>
      <c r="AX212" s="15" t="s">
        <v>22</v>
      </c>
      <c r="AY212" s="266" t="s">
        <v>116</v>
      </c>
    </row>
    <row r="213" s="2" customFormat="1" ht="24.15" customHeight="1">
      <c r="A213" s="38"/>
      <c r="B213" s="39"/>
      <c r="C213" s="205" t="s">
        <v>329</v>
      </c>
      <c r="D213" s="205" t="s">
        <v>117</v>
      </c>
      <c r="E213" s="206" t="s">
        <v>330</v>
      </c>
      <c r="F213" s="207" t="s">
        <v>331</v>
      </c>
      <c r="G213" s="208" t="s">
        <v>322</v>
      </c>
      <c r="H213" s="209">
        <v>20</v>
      </c>
      <c r="I213" s="210"/>
      <c r="J213" s="211">
        <f>ROUND(I213*H213,2)</f>
        <v>0</v>
      </c>
      <c r="K213" s="207" t="s">
        <v>169</v>
      </c>
      <c r="L213" s="44"/>
      <c r="M213" s="212" t="s">
        <v>20</v>
      </c>
      <c r="N213" s="213" t="s">
        <v>45</v>
      </c>
      <c r="O213" s="84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6" t="s">
        <v>135</v>
      </c>
      <c r="AT213" s="216" t="s">
        <v>117</v>
      </c>
      <c r="AU213" s="216" t="s">
        <v>78</v>
      </c>
      <c r="AY213" s="17" t="s">
        <v>116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7" t="s">
        <v>22</v>
      </c>
      <c r="BK213" s="217">
        <f>ROUND(I213*H213,2)</f>
        <v>0</v>
      </c>
      <c r="BL213" s="17" t="s">
        <v>135</v>
      </c>
      <c r="BM213" s="216" t="s">
        <v>332</v>
      </c>
    </row>
    <row r="214" s="13" customFormat="1">
      <c r="A214" s="13"/>
      <c r="B214" s="235"/>
      <c r="C214" s="236"/>
      <c r="D214" s="218" t="s">
        <v>171</v>
      </c>
      <c r="E214" s="237" t="s">
        <v>20</v>
      </c>
      <c r="F214" s="238" t="s">
        <v>333</v>
      </c>
      <c r="G214" s="236"/>
      <c r="H214" s="237" t="s">
        <v>20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171</v>
      </c>
      <c r="AU214" s="244" t="s">
        <v>78</v>
      </c>
      <c r="AV214" s="13" t="s">
        <v>22</v>
      </c>
      <c r="AW214" s="13" t="s">
        <v>173</v>
      </c>
      <c r="AX214" s="13" t="s">
        <v>74</v>
      </c>
      <c r="AY214" s="244" t="s">
        <v>116</v>
      </c>
    </row>
    <row r="215" s="14" customFormat="1">
      <c r="A215" s="14"/>
      <c r="B215" s="245"/>
      <c r="C215" s="246"/>
      <c r="D215" s="218" t="s">
        <v>171</v>
      </c>
      <c r="E215" s="247" t="s">
        <v>20</v>
      </c>
      <c r="F215" s="248" t="s">
        <v>278</v>
      </c>
      <c r="G215" s="246"/>
      <c r="H215" s="249">
        <v>20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171</v>
      </c>
      <c r="AU215" s="255" t="s">
        <v>78</v>
      </c>
      <c r="AV215" s="14" t="s">
        <v>78</v>
      </c>
      <c r="AW215" s="14" t="s">
        <v>173</v>
      </c>
      <c r="AX215" s="14" t="s">
        <v>74</v>
      </c>
      <c r="AY215" s="255" t="s">
        <v>116</v>
      </c>
    </row>
    <row r="216" s="15" customFormat="1">
      <c r="A216" s="15"/>
      <c r="B216" s="256"/>
      <c r="C216" s="257"/>
      <c r="D216" s="218" t="s">
        <v>171</v>
      </c>
      <c r="E216" s="258" t="s">
        <v>20</v>
      </c>
      <c r="F216" s="259" t="s">
        <v>175</v>
      </c>
      <c r="G216" s="257"/>
      <c r="H216" s="260">
        <v>20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171</v>
      </c>
      <c r="AU216" s="266" t="s">
        <v>78</v>
      </c>
      <c r="AV216" s="15" t="s">
        <v>135</v>
      </c>
      <c r="AW216" s="15" t="s">
        <v>4</v>
      </c>
      <c r="AX216" s="15" t="s">
        <v>22</v>
      </c>
      <c r="AY216" s="266" t="s">
        <v>116</v>
      </c>
    </row>
    <row r="217" s="2" customFormat="1" ht="16.5" customHeight="1">
      <c r="A217" s="38"/>
      <c r="B217" s="39"/>
      <c r="C217" s="205" t="s">
        <v>334</v>
      </c>
      <c r="D217" s="205" t="s">
        <v>117</v>
      </c>
      <c r="E217" s="206" t="s">
        <v>335</v>
      </c>
      <c r="F217" s="207" t="s">
        <v>336</v>
      </c>
      <c r="G217" s="208" t="s">
        <v>126</v>
      </c>
      <c r="H217" s="209">
        <v>8</v>
      </c>
      <c r="I217" s="210"/>
      <c r="J217" s="211">
        <f>ROUND(I217*H217,2)</f>
        <v>0</v>
      </c>
      <c r="K217" s="207" t="s">
        <v>20</v>
      </c>
      <c r="L217" s="44"/>
      <c r="M217" s="212" t="s">
        <v>20</v>
      </c>
      <c r="N217" s="213" t="s">
        <v>45</v>
      </c>
      <c r="O217" s="84"/>
      <c r="P217" s="214">
        <f>O217*H217</f>
        <v>0</v>
      </c>
      <c r="Q217" s="214">
        <v>1.8</v>
      </c>
      <c r="R217" s="214">
        <f>Q217*H217</f>
        <v>14.4</v>
      </c>
      <c r="S217" s="214">
        <v>0</v>
      </c>
      <c r="T217" s="21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6" t="s">
        <v>135</v>
      </c>
      <c r="AT217" s="216" t="s">
        <v>117</v>
      </c>
      <c r="AU217" s="216" t="s">
        <v>78</v>
      </c>
      <c r="AY217" s="17" t="s">
        <v>116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7" t="s">
        <v>22</v>
      </c>
      <c r="BK217" s="217">
        <f>ROUND(I217*H217,2)</f>
        <v>0</v>
      </c>
      <c r="BL217" s="17" t="s">
        <v>135</v>
      </c>
      <c r="BM217" s="216" t="s">
        <v>337</v>
      </c>
    </row>
    <row r="218" s="13" customFormat="1">
      <c r="A218" s="13"/>
      <c r="B218" s="235"/>
      <c r="C218" s="236"/>
      <c r="D218" s="218" t="s">
        <v>171</v>
      </c>
      <c r="E218" s="237" t="s">
        <v>20</v>
      </c>
      <c r="F218" s="238" t="s">
        <v>338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171</v>
      </c>
      <c r="AU218" s="244" t="s">
        <v>78</v>
      </c>
      <c r="AV218" s="13" t="s">
        <v>22</v>
      </c>
      <c r="AW218" s="13" t="s">
        <v>173</v>
      </c>
      <c r="AX218" s="13" t="s">
        <v>74</v>
      </c>
      <c r="AY218" s="244" t="s">
        <v>116</v>
      </c>
    </row>
    <row r="219" s="14" customFormat="1">
      <c r="A219" s="14"/>
      <c r="B219" s="245"/>
      <c r="C219" s="246"/>
      <c r="D219" s="218" t="s">
        <v>171</v>
      </c>
      <c r="E219" s="247" t="s">
        <v>20</v>
      </c>
      <c r="F219" s="248" t="s">
        <v>151</v>
      </c>
      <c r="G219" s="246"/>
      <c r="H219" s="249">
        <v>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171</v>
      </c>
      <c r="AU219" s="255" t="s">
        <v>78</v>
      </c>
      <c r="AV219" s="14" t="s">
        <v>78</v>
      </c>
      <c r="AW219" s="14" t="s">
        <v>173</v>
      </c>
      <c r="AX219" s="14" t="s">
        <v>74</v>
      </c>
      <c r="AY219" s="255" t="s">
        <v>116</v>
      </c>
    </row>
    <row r="220" s="15" customFormat="1">
      <c r="A220" s="15"/>
      <c r="B220" s="256"/>
      <c r="C220" s="257"/>
      <c r="D220" s="218" t="s">
        <v>171</v>
      </c>
      <c r="E220" s="258" t="s">
        <v>20</v>
      </c>
      <c r="F220" s="259" t="s">
        <v>175</v>
      </c>
      <c r="G220" s="257"/>
      <c r="H220" s="260">
        <v>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171</v>
      </c>
      <c r="AU220" s="266" t="s">
        <v>78</v>
      </c>
      <c r="AV220" s="15" t="s">
        <v>135</v>
      </c>
      <c r="AW220" s="15" t="s">
        <v>4</v>
      </c>
      <c r="AX220" s="15" t="s">
        <v>22</v>
      </c>
      <c r="AY220" s="266" t="s">
        <v>116</v>
      </c>
    </row>
    <row r="221" s="11" customFormat="1" ht="20.88" customHeight="1">
      <c r="A221" s="11"/>
      <c r="B221" s="191"/>
      <c r="C221" s="192"/>
      <c r="D221" s="193" t="s">
        <v>73</v>
      </c>
      <c r="E221" s="233" t="s">
        <v>339</v>
      </c>
      <c r="F221" s="233" t="s">
        <v>340</v>
      </c>
      <c r="G221" s="192"/>
      <c r="H221" s="192"/>
      <c r="I221" s="195"/>
      <c r="J221" s="234">
        <f>BK221</f>
        <v>0</v>
      </c>
      <c r="K221" s="192"/>
      <c r="L221" s="197"/>
      <c r="M221" s="198"/>
      <c r="N221" s="199"/>
      <c r="O221" s="199"/>
      <c r="P221" s="200">
        <f>P222</f>
        <v>0</v>
      </c>
      <c r="Q221" s="199"/>
      <c r="R221" s="200">
        <f>R222</f>
        <v>0</v>
      </c>
      <c r="S221" s="199"/>
      <c r="T221" s="201">
        <f>T222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02" t="s">
        <v>22</v>
      </c>
      <c r="AT221" s="203" t="s">
        <v>73</v>
      </c>
      <c r="AU221" s="203" t="s">
        <v>78</v>
      </c>
      <c r="AY221" s="202" t="s">
        <v>116</v>
      </c>
      <c r="BK221" s="204">
        <f>BK222</f>
        <v>0</v>
      </c>
    </row>
    <row r="222" s="2" customFormat="1" ht="24.15" customHeight="1">
      <c r="A222" s="38"/>
      <c r="B222" s="39"/>
      <c r="C222" s="205" t="s">
        <v>341</v>
      </c>
      <c r="D222" s="205" t="s">
        <v>117</v>
      </c>
      <c r="E222" s="206" t="s">
        <v>342</v>
      </c>
      <c r="F222" s="207" t="s">
        <v>343</v>
      </c>
      <c r="G222" s="208" t="s">
        <v>218</v>
      </c>
      <c r="H222" s="209">
        <v>2964.6179999999999</v>
      </c>
      <c r="I222" s="210"/>
      <c r="J222" s="211">
        <f>ROUND(I222*H222,2)</f>
        <v>0</v>
      </c>
      <c r="K222" s="207" t="s">
        <v>169</v>
      </c>
      <c r="L222" s="44"/>
      <c r="M222" s="212" t="s">
        <v>20</v>
      </c>
      <c r="N222" s="213" t="s">
        <v>45</v>
      </c>
      <c r="O222" s="84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6" t="s">
        <v>135</v>
      </c>
      <c r="AT222" s="216" t="s">
        <v>117</v>
      </c>
      <c r="AU222" s="216" t="s">
        <v>130</v>
      </c>
      <c r="AY222" s="17" t="s">
        <v>116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7" t="s">
        <v>22</v>
      </c>
      <c r="BK222" s="217">
        <f>ROUND(I222*H222,2)</f>
        <v>0</v>
      </c>
      <c r="BL222" s="17" t="s">
        <v>135</v>
      </c>
      <c r="BM222" s="216" t="s">
        <v>344</v>
      </c>
    </row>
    <row r="223" s="11" customFormat="1" ht="22.8" customHeight="1">
      <c r="A223" s="11"/>
      <c r="B223" s="191"/>
      <c r="C223" s="192"/>
      <c r="D223" s="193" t="s">
        <v>73</v>
      </c>
      <c r="E223" s="233" t="s">
        <v>345</v>
      </c>
      <c r="F223" s="233" t="s">
        <v>346</v>
      </c>
      <c r="G223" s="192"/>
      <c r="H223" s="192"/>
      <c r="I223" s="195"/>
      <c r="J223" s="234">
        <f>BK223</f>
        <v>0</v>
      </c>
      <c r="K223" s="192"/>
      <c r="L223" s="197"/>
      <c r="M223" s="198"/>
      <c r="N223" s="199"/>
      <c r="O223" s="199"/>
      <c r="P223" s="200">
        <f>SUM(P224:P232)</f>
        <v>0</v>
      </c>
      <c r="Q223" s="199"/>
      <c r="R223" s="200">
        <f>SUM(R224:R232)</f>
        <v>0</v>
      </c>
      <c r="S223" s="199"/>
      <c r="T223" s="201">
        <f>SUM(T224:T232)</f>
        <v>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02" t="s">
        <v>22</v>
      </c>
      <c r="AT223" s="203" t="s">
        <v>73</v>
      </c>
      <c r="AU223" s="203" t="s">
        <v>22</v>
      </c>
      <c r="AY223" s="202" t="s">
        <v>116</v>
      </c>
      <c r="BK223" s="204">
        <f>SUM(BK224:BK232)</f>
        <v>0</v>
      </c>
    </row>
    <row r="224" s="2" customFormat="1" ht="37.8" customHeight="1">
      <c r="A224" s="38"/>
      <c r="B224" s="39"/>
      <c r="C224" s="205" t="s">
        <v>347</v>
      </c>
      <c r="D224" s="205" t="s">
        <v>117</v>
      </c>
      <c r="E224" s="206" t="s">
        <v>348</v>
      </c>
      <c r="F224" s="207" t="s">
        <v>349</v>
      </c>
      <c r="G224" s="208" t="s">
        <v>218</v>
      </c>
      <c r="H224" s="209">
        <v>454</v>
      </c>
      <c r="I224" s="210"/>
      <c r="J224" s="211">
        <f>ROUND(I224*H224,2)</f>
        <v>0</v>
      </c>
      <c r="K224" s="207" t="s">
        <v>169</v>
      </c>
      <c r="L224" s="44"/>
      <c r="M224" s="212" t="s">
        <v>20</v>
      </c>
      <c r="N224" s="213" t="s">
        <v>45</v>
      </c>
      <c r="O224" s="84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6" t="s">
        <v>135</v>
      </c>
      <c r="AT224" s="216" t="s">
        <v>117</v>
      </c>
      <c r="AU224" s="216" t="s">
        <v>78</v>
      </c>
      <c r="AY224" s="17" t="s">
        <v>116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7" t="s">
        <v>22</v>
      </c>
      <c r="BK224" s="217">
        <f>ROUND(I224*H224,2)</f>
        <v>0</v>
      </c>
      <c r="BL224" s="17" t="s">
        <v>135</v>
      </c>
      <c r="BM224" s="216" t="s">
        <v>350</v>
      </c>
    </row>
    <row r="225" s="13" customFormat="1">
      <c r="A225" s="13"/>
      <c r="B225" s="235"/>
      <c r="C225" s="236"/>
      <c r="D225" s="218" t="s">
        <v>171</v>
      </c>
      <c r="E225" s="237" t="s">
        <v>20</v>
      </c>
      <c r="F225" s="238" t="s">
        <v>351</v>
      </c>
      <c r="G225" s="236"/>
      <c r="H225" s="237" t="s">
        <v>20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171</v>
      </c>
      <c r="AU225" s="244" t="s">
        <v>78</v>
      </c>
      <c r="AV225" s="13" t="s">
        <v>22</v>
      </c>
      <c r="AW225" s="13" t="s">
        <v>173</v>
      </c>
      <c r="AX225" s="13" t="s">
        <v>74</v>
      </c>
      <c r="AY225" s="244" t="s">
        <v>116</v>
      </c>
    </row>
    <row r="226" s="14" customFormat="1">
      <c r="A226" s="14"/>
      <c r="B226" s="245"/>
      <c r="C226" s="246"/>
      <c r="D226" s="218" t="s">
        <v>171</v>
      </c>
      <c r="E226" s="247" t="s">
        <v>20</v>
      </c>
      <c r="F226" s="248" t="s">
        <v>352</v>
      </c>
      <c r="G226" s="246"/>
      <c r="H226" s="249">
        <v>454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171</v>
      </c>
      <c r="AU226" s="255" t="s">
        <v>78</v>
      </c>
      <c r="AV226" s="14" t="s">
        <v>78</v>
      </c>
      <c r="AW226" s="14" t="s">
        <v>173</v>
      </c>
      <c r="AX226" s="14" t="s">
        <v>74</v>
      </c>
      <c r="AY226" s="255" t="s">
        <v>116</v>
      </c>
    </row>
    <row r="227" s="15" customFormat="1">
      <c r="A227" s="15"/>
      <c r="B227" s="256"/>
      <c r="C227" s="257"/>
      <c r="D227" s="218" t="s">
        <v>171</v>
      </c>
      <c r="E227" s="258" t="s">
        <v>20</v>
      </c>
      <c r="F227" s="259" t="s">
        <v>175</v>
      </c>
      <c r="G227" s="257"/>
      <c r="H227" s="260">
        <v>454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171</v>
      </c>
      <c r="AU227" s="266" t="s">
        <v>78</v>
      </c>
      <c r="AV227" s="15" t="s">
        <v>135</v>
      </c>
      <c r="AW227" s="15" t="s">
        <v>4</v>
      </c>
      <c r="AX227" s="15" t="s">
        <v>22</v>
      </c>
      <c r="AY227" s="266" t="s">
        <v>116</v>
      </c>
    </row>
    <row r="228" s="2" customFormat="1" ht="37.8" customHeight="1">
      <c r="A228" s="38"/>
      <c r="B228" s="39"/>
      <c r="C228" s="205" t="s">
        <v>353</v>
      </c>
      <c r="D228" s="205" t="s">
        <v>117</v>
      </c>
      <c r="E228" s="206" t="s">
        <v>354</v>
      </c>
      <c r="F228" s="207" t="s">
        <v>355</v>
      </c>
      <c r="G228" s="208" t="s">
        <v>218</v>
      </c>
      <c r="H228" s="209">
        <v>4086</v>
      </c>
      <c r="I228" s="210"/>
      <c r="J228" s="211">
        <f>ROUND(I228*H228,2)</f>
        <v>0</v>
      </c>
      <c r="K228" s="207" t="s">
        <v>169</v>
      </c>
      <c r="L228" s="44"/>
      <c r="M228" s="212" t="s">
        <v>20</v>
      </c>
      <c r="N228" s="213" t="s">
        <v>45</v>
      </c>
      <c r="O228" s="84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6" t="s">
        <v>135</v>
      </c>
      <c r="AT228" s="216" t="s">
        <v>117</v>
      </c>
      <c r="AU228" s="216" t="s">
        <v>78</v>
      </c>
      <c r="AY228" s="17" t="s">
        <v>116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7" t="s">
        <v>22</v>
      </c>
      <c r="BK228" s="217">
        <f>ROUND(I228*H228,2)</f>
        <v>0</v>
      </c>
      <c r="BL228" s="17" t="s">
        <v>135</v>
      </c>
      <c r="BM228" s="216" t="s">
        <v>356</v>
      </c>
    </row>
    <row r="229" s="13" customFormat="1">
      <c r="A229" s="13"/>
      <c r="B229" s="235"/>
      <c r="C229" s="236"/>
      <c r="D229" s="218" t="s">
        <v>171</v>
      </c>
      <c r="E229" s="237" t="s">
        <v>20</v>
      </c>
      <c r="F229" s="238" t="s">
        <v>357</v>
      </c>
      <c r="G229" s="236"/>
      <c r="H229" s="237" t="s">
        <v>20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171</v>
      </c>
      <c r="AU229" s="244" t="s">
        <v>78</v>
      </c>
      <c r="AV229" s="13" t="s">
        <v>22</v>
      </c>
      <c r="AW229" s="13" t="s">
        <v>173</v>
      </c>
      <c r="AX229" s="13" t="s">
        <v>74</v>
      </c>
      <c r="AY229" s="244" t="s">
        <v>116</v>
      </c>
    </row>
    <row r="230" s="14" customFormat="1">
      <c r="A230" s="14"/>
      <c r="B230" s="245"/>
      <c r="C230" s="246"/>
      <c r="D230" s="218" t="s">
        <v>171</v>
      </c>
      <c r="E230" s="247" t="s">
        <v>20</v>
      </c>
      <c r="F230" s="248" t="s">
        <v>358</v>
      </c>
      <c r="G230" s="246"/>
      <c r="H230" s="249">
        <v>4086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171</v>
      </c>
      <c r="AU230" s="255" t="s">
        <v>78</v>
      </c>
      <c r="AV230" s="14" t="s">
        <v>78</v>
      </c>
      <c r="AW230" s="14" t="s">
        <v>173</v>
      </c>
      <c r="AX230" s="14" t="s">
        <v>74</v>
      </c>
      <c r="AY230" s="255" t="s">
        <v>116</v>
      </c>
    </row>
    <row r="231" s="15" customFormat="1">
      <c r="A231" s="15"/>
      <c r="B231" s="256"/>
      <c r="C231" s="257"/>
      <c r="D231" s="218" t="s">
        <v>171</v>
      </c>
      <c r="E231" s="258" t="s">
        <v>20</v>
      </c>
      <c r="F231" s="259" t="s">
        <v>175</v>
      </c>
      <c r="G231" s="257"/>
      <c r="H231" s="260">
        <v>4086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171</v>
      </c>
      <c r="AU231" s="266" t="s">
        <v>78</v>
      </c>
      <c r="AV231" s="15" t="s">
        <v>135</v>
      </c>
      <c r="AW231" s="15" t="s">
        <v>4</v>
      </c>
      <c r="AX231" s="15" t="s">
        <v>22</v>
      </c>
      <c r="AY231" s="266" t="s">
        <v>116</v>
      </c>
    </row>
    <row r="232" s="2" customFormat="1" ht="24.15" customHeight="1">
      <c r="A232" s="38"/>
      <c r="B232" s="39"/>
      <c r="C232" s="205" t="s">
        <v>359</v>
      </c>
      <c r="D232" s="205" t="s">
        <v>117</v>
      </c>
      <c r="E232" s="206" t="s">
        <v>360</v>
      </c>
      <c r="F232" s="207" t="s">
        <v>361</v>
      </c>
      <c r="G232" s="208" t="s">
        <v>218</v>
      </c>
      <c r="H232" s="209">
        <v>454</v>
      </c>
      <c r="I232" s="210"/>
      <c r="J232" s="211">
        <f>ROUND(I232*H232,2)</f>
        <v>0</v>
      </c>
      <c r="K232" s="207" t="s">
        <v>169</v>
      </c>
      <c r="L232" s="44"/>
      <c r="M232" s="223" t="s">
        <v>20</v>
      </c>
      <c r="N232" s="224" t="s">
        <v>45</v>
      </c>
      <c r="O232" s="225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6" t="s">
        <v>135</v>
      </c>
      <c r="AT232" s="216" t="s">
        <v>117</v>
      </c>
      <c r="AU232" s="216" t="s">
        <v>78</v>
      </c>
      <c r="AY232" s="17" t="s">
        <v>116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7" t="s">
        <v>22</v>
      </c>
      <c r="BK232" s="217">
        <f>ROUND(I232*H232,2)</f>
        <v>0</v>
      </c>
      <c r="BL232" s="17" t="s">
        <v>135</v>
      </c>
      <c r="BM232" s="216" t="s">
        <v>362</v>
      </c>
    </row>
    <row r="233" s="2" customFormat="1" ht="6.96" customHeight="1">
      <c r="A233" s="38"/>
      <c r="B233" s="59"/>
      <c r="C233" s="60"/>
      <c r="D233" s="60"/>
      <c r="E233" s="60"/>
      <c r="F233" s="60"/>
      <c r="G233" s="60"/>
      <c r="H233" s="60"/>
      <c r="I233" s="60"/>
      <c r="J233" s="60"/>
      <c r="K233" s="60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N1/6/E/arFuYfIJFl/zwATtiS/e6bRRpmqqTyXM+buhYPvP/oMobLI1zSm9LxTffQhN3JoseHpR11UJ9A92Ohw==" hashValue="6bBMNtS57ZjQZdII/oTJTNjP/lBLCB+2bB0kQYaPXJ8mIMmXt8Rk1RPVuOcXCmTBha1F2U2iDUOZwkes4jCRuA==" algorithmName="SHA-512" password="CC35"/>
  <autoFilter ref="C91:K2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MITASPC\Mitas</dc:creator>
  <cp:lastModifiedBy>MITASPC\Mitas</cp:lastModifiedBy>
  <dcterms:created xsi:type="dcterms:W3CDTF">2023-06-08T10:43:05Z</dcterms:created>
  <dcterms:modified xsi:type="dcterms:W3CDTF">2023-06-08T10:43:07Z</dcterms:modified>
</cp:coreProperties>
</file>