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.1 - SO 301-1  Svodný d..." sheetId="2" r:id="rId2"/>
    <sheet name="01.2 - SO 301-2  Svodný d..." sheetId="3" r:id="rId3"/>
    <sheet name="01.3 - SO 301-3  Svodný d..." sheetId="4" r:id="rId4"/>
    <sheet name="01.4 - SO 301-4  Svodný d..." sheetId="5" r:id="rId5"/>
    <sheet name="01.5 - SO 301-5  Úprava V..." sheetId="6" r:id="rId6"/>
    <sheet name="01.6 - SO 301-6  Přeložka..." sheetId="7" r:id="rId7"/>
    <sheet name="02.1 - SO 302-1  Svodný d..." sheetId="8" r:id="rId8"/>
    <sheet name="02.2 - SO 302-2  Svodný d..." sheetId="9" r:id="rId9"/>
    <sheet name="02.3 - SO 302-3  Svodný d..." sheetId="10" r:id="rId10"/>
    <sheet name="02.4 - SO 302-4  Svodný d..." sheetId="11" r:id="rId11"/>
    <sheet name="02.5 - SO 302-5  Svodný d..." sheetId="12" r:id="rId12"/>
    <sheet name="02.6 - SO 302-6  Svodný d..." sheetId="13" r:id="rId13"/>
    <sheet name="02.7 - SO 302-7  Svodný d..." sheetId="14" r:id="rId14"/>
    <sheet name="03.1 - SO 303-1  Svodný d..." sheetId="15" r:id="rId15"/>
    <sheet name="03.2 - SO 303-2  Svodný d..." sheetId="16" r:id="rId16"/>
    <sheet name="03.3 - SO 303-4   Přeložk..." sheetId="17" r:id="rId17"/>
    <sheet name="03.4 - SO 303-5  Přeložka..." sheetId="18" r:id="rId18"/>
    <sheet name="03.5 - SO 303-6  Odtok z ..." sheetId="19" r:id="rId19"/>
    <sheet name="04 - SO 304   Přeložka vo..." sheetId="20" r:id="rId20"/>
    <sheet name="05 - SO 305  Přeložka vod..." sheetId="21" r:id="rId21"/>
    <sheet name="06 - SO 306  Ochrana HOZ ..." sheetId="22" r:id="rId22"/>
    <sheet name="07 - SO 307  Prodloužení ..." sheetId="23" r:id="rId23"/>
  </sheets>
  <definedNames>
    <definedName name="_xlnm.Print_Area" localSheetId="0">'Rekapitulace stavby'!$D$4:$AO$76,'Rekapitulace stavby'!$C$82:$AQ$120</definedName>
    <definedName name="_xlnm.Print_Titles" localSheetId="0">'Rekapitulace stavby'!$92:$92</definedName>
    <definedName name="_xlnm._FilterDatabase" localSheetId="1" hidden="1">'01.1 - SO 301-1  Svodný d...'!$C$124:$K$184</definedName>
    <definedName name="_xlnm.Print_Area" localSheetId="1">'01.1 - SO 301-1  Svodný d...'!$C$4:$J$76,'01.1 - SO 301-1  Svodný d...'!$C$82:$J$104,'01.1 - SO 301-1  Svodný d...'!$C$110:$K$184</definedName>
    <definedName name="_xlnm.Print_Titles" localSheetId="1">'01.1 - SO 301-1  Svodný d...'!$124:$124</definedName>
    <definedName name="_xlnm._FilterDatabase" localSheetId="2" hidden="1">'01.2 - SO 301-2  Svodný d...'!$C$124:$K$170</definedName>
    <definedName name="_xlnm.Print_Area" localSheetId="2">'01.2 - SO 301-2  Svodný d...'!$C$4:$J$76,'01.2 - SO 301-2  Svodný d...'!$C$82:$J$104,'01.2 - SO 301-2  Svodný d...'!$C$110:$K$170</definedName>
    <definedName name="_xlnm.Print_Titles" localSheetId="2">'01.2 - SO 301-2  Svodný d...'!$124:$124</definedName>
    <definedName name="_xlnm._FilterDatabase" localSheetId="3" hidden="1">'01.3 - SO 301-3  Svodný d...'!$C$124:$K$201</definedName>
    <definedName name="_xlnm.Print_Area" localSheetId="3">'01.3 - SO 301-3  Svodný d...'!$C$4:$J$76,'01.3 - SO 301-3  Svodný d...'!$C$82:$J$104,'01.3 - SO 301-3  Svodný d...'!$C$110:$K$201</definedName>
    <definedName name="_xlnm.Print_Titles" localSheetId="3">'01.3 - SO 301-3  Svodný d...'!$124:$124</definedName>
    <definedName name="_xlnm._FilterDatabase" localSheetId="4" hidden="1">'01.4 - SO 301-4  Svodný d...'!$C$124:$K$199</definedName>
    <definedName name="_xlnm.Print_Area" localSheetId="4">'01.4 - SO 301-4  Svodný d...'!$C$4:$J$76,'01.4 - SO 301-4  Svodný d...'!$C$82:$J$104,'01.4 - SO 301-4  Svodný d...'!$C$110:$K$199</definedName>
    <definedName name="_xlnm.Print_Titles" localSheetId="4">'01.4 - SO 301-4  Svodný d...'!$124:$124</definedName>
    <definedName name="_xlnm._FilterDatabase" localSheetId="5" hidden="1">'01.5 - SO 301-5  Úprava V...'!$C$127:$K$210</definedName>
    <definedName name="_xlnm.Print_Area" localSheetId="5">'01.5 - SO 301-5  Úprava V...'!$C$4:$J$76,'01.5 - SO 301-5  Úprava V...'!$C$82:$J$107,'01.5 - SO 301-5  Úprava V...'!$C$113:$K$210</definedName>
    <definedName name="_xlnm.Print_Titles" localSheetId="5">'01.5 - SO 301-5  Úprava V...'!$127:$127</definedName>
    <definedName name="_xlnm._FilterDatabase" localSheetId="6" hidden="1">'01.6 - SO 301-6  Přeložka...'!$C$125:$K$173</definedName>
    <definedName name="_xlnm.Print_Area" localSheetId="6">'01.6 - SO 301-6  Přeložka...'!$C$4:$J$76,'01.6 - SO 301-6  Přeložka...'!$C$82:$J$105,'01.6 - SO 301-6  Přeložka...'!$C$111:$K$173</definedName>
    <definedName name="_xlnm.Print_Titles" localSheetId="6">'01.6 - SO 301-6  Přeložka...'!$125:$125</definedName>
    <definedName name="_xlnm._FilterDatabase" localSheetId="7" hidden="1">'02.1 - SO 302-1  Svodný d...'!$C$124:$K$201</definedName>
    <definedName name="_xlnm.Print_Area" localSheetId="7">'02.1 - SO 302-1  Svodný d...'!$C$4:$J$76,'02.1 - SO 302-1  Svodný d...'!$C$82:$J$104,'02.1 - SO 302-1  Svodný d...'!$C$110:$K$201</definedName>
    <definedName name="_xlnm.Print_Titles" localSheetId="7">'02.1 - SO 302-1  Svodný d...'!$124:$124</definedName>
    <definedName name="_xlnm._FilterDatabase" localSheetId="8" hidden="1">'02.2 - SO 302-2  Svodný d...'!$C$124:$K$170</definedName>
    <definedName name="_xlnm.Print_Area" localSheetId="8">'02.2 - SO 302-2  Svodný d...'!$C$4:$J$76,'02.2 - SO 302-2  Svodný d...'!$C$82:$J$104,'02.2 - SO 302-2  Svodný d...'!$C$110:$K$170</definedName>
    <definedName name="_xlnm.Print_Titles" localSheetId="8">'02.2 - SO 302-2  Svodný d...'!$124:$124</definedName>
    <definedName name="_xlnm._FilterDatabase" localSheetId="9" hidden="1">'02.3 - SO 302-3  Svodný d...'!$C$124:$K$183</definedName>
    <definedName name="_xlnm.Print_Area" localSheetId="9">'02.3 - SO 302-3  Svodný d...'!$C$4:$J$76,'02.3 - SO 302-3  Svodný d...'!$C$82:$J$104,'02.3 - SO 302-3  Svodný d...'!$C$110:$K$183</definedName>
    <definedName name="_xlnm.Print_Titles" localSheetId="9">'02.3 - SO 302-3  Svodný d...'!$124:$124</definedName>
    <definedName name="_xlnm._FilterDatabase" localSheetId="10" hidden="1">'02.4 - SO 302-4  Svodný d...'!$C$124:$K$183</definedName>
    <definedName name="_xlnm.Print_Area" localSheetId="10">'02.4 - SO 302-4  Svodný d...'!$C$4:$J$76,'02.4 - SO 302-4  Svodný d...'!$C$82:$J$104,'02.4 - SO 302-4  Svodný d...'!$C$110:$K$183</definedName>
    <definedName name="_xlnm.Print_Titles" localSheetId="10">'02.4 - SO 302-4  Svodný d...'!$124:$124</definedName>
    <definedName name="_xlnm._FilterDatabase" localSheetId="11" hidden="1">'02.5 - SO 302-5  Svodný d...'!$C$124:$K$170</definedName>
    <definedName name="_xlnm.Print_Area" localSheetId="11">'02.5 - SO 302-5  Svodný d...'!$C$4:$J$76,'02.5 - SO 302-5  Svodný d...'!$C$82:$J$104,'02.5 - SO 302-5  Svodný d...'!$C$110:$K$170</definedName>
    <definedName name="_xlnm.Print_Titles" localSheetId="11">'02.5 - SO 302-5  Svodný d...'!$124:$124</definedName>
    <definedName name="_xlnm._FilterDatabase" localSheetId="12" hidden="1">'02.6 - SO 302-6  Svodný d...'!$C$124:$K$201</definedName>
    <definedName name="_xlnm.Print_Area" localSheetId="12">'02.6 - SO 302-6  Svodný d...'!$C$4:$J$76,'02.6 - SO 302-6  Svodný d...'!$C$82:$J$104,'02.6 - SO 302-6  Svodný d...'!$C$110:$K$201</definedName>
    <definedName name="_xlnm.Print_Titles" localSheetId="12">'02.6 - SO 302-6  Svodný d...'!$124:$124</definedName>
    <definedName name="_xlnm._FilterDatabase" localSheetId="13" hidden="1">'02.7 - SO 302-7  Svodný d...'!$C$124:$K$201</definedName>
    <definedName name="_xlnm.Print_Area" localSheetId="13">'02.7 - SO 302-7  Svodný d...'!$C$4:$J$76,'02.7 - SO 302-7  Svodný d...'!$C$82:$J$104,'02.7 - SO 302-7  Svodný d...'!$C$110:$K$201</definedName>
    <definedName name="_xlnm.Print_Titles" localSheetId="13">'02.7 - SO 302-7  Svodný d...'!$124:$124</definedName>
    <definedName name="_xlnm._FilterDatabase" localSheetId="14" hidden="1">'03.1 - SO 303-1  Svodný d...'!$C$124:$K$184</definedName>
    <definedName name="_xlnm.Print_Area" localSheetId="14">'03.1 - SO 303-1  Svodný d...'!$C$4:$J$76,'03.1 - SO 303-1  Svodný d...'!$C$82:$J$104,'03.1 - SO 303-1  Svodný d...'!$C$110:$K$184</definedName>
    <definedName name="_xlnm.Print_Titles" localSheetId="14">'03.1 - SO 303-1  Svodný d...'!$124:$124</definedName>
    <definedName name="_xlnm._FilterDatabase" localSheetId="15" hidden="1">'03.2 - SO 303-2  Svodný d...'!$C$124:$K$183</definedName>
    <definedName name="_xlnm.Print_Area" localSheetId="15">'03.2 - SO 303-2  Svodný d...'!$C$4:$J$76,'03.2 - SO 303-2  Svodný d...'!$C$82:$J$104,'03.2 - SO 303-2  Svodný d...'!$C$110:$K$183</definedName>
    <definedName name="_xlnm.Print_Titles" localSheetId="15">'03.2 - SO 303-2  Svodný d...'!$124:$124</definedName>
    <definedName name="_xlnm._FilterDatabase" localSheetId="16" hidden="1">'03.3 - SO 303-4   Přeložk...'!$C$124:$K$197</definedName>
    <definedName name="_xlnm.Print_Area" localSheetId="16">'03.3 - SO 303-4   Přeložk...'!$C$4:$J$76,'03.3 - SO 303-4   Přeložk...'!$C$82:$J$104,'03.3 - SO 303-4   Přeložk...'!$C$110:$K$197</definedName>
    <definedName name="_xlnm.Print_Titles" localSheetId="16">'03.3 - SO 303-4   Přeložk...'!$124:$124</definedName>
    <definedName name="_xlnm._FilterDatabase" localSheetId="17" hidden="1">'03.4 - SO 303-5  Přeložka...'!$C$125:$K$209</definedName>
    <definedName name="_xlnm.Print_Area" localSheetId="17">'03.4 - SO 303-5  Přeložka...'!$C$4:$J$76,'03.4 - SO 303-5  Přeložka...'!$C$82:$J$105,'03.4 - SO 303-5  Přeložka...'!$C$111:$K$209</definedName>
    <definedName name="_xlnm.Print_Titles" localSheetId="17">'03.4 - SO 303-5  Přeložka...'!$125:$125</definedName>
    <definedName name="_xlnm._FilterDatabase" localSheetId="18" hidden="1">'03.5 - SO 303-6  Odtok z ...'!$C$125:$K$215</definedName>
    <definedName name="_xlnm.Print_Area" localSheetId="18">'03.5 - SO 303-6  Odtok z ...'!$C$4:$J$76,'03.5 - SO 303-6  Odtok z ...'!$C$82:$J$105,'03.5 - SO 303-6  Odtok z ...'!$C$111:$K$215</definedName>
    <definedName name="_xlnm.Print_Titles" localSheetId="18">'03.5 - SO 303-6  Odtok z ...'!$125:$125</definedName>
    <definedName name="_xlnm._FilterDatabase" localSheetId="19" hidden="1">'04 - SO 304   Přeložka vo...'!$C$120:$K$255</definedName>
    <definedName name="_xlnm.Print_Area" localSheetId="19">'04 - SO 304   Přeložka vo...'!$C$4:$J$76,'04 - SO 304   Přeložka vo...'!$C$82:$J$102,'04 - SO 304   Přeložka vo...'!$C$108:$K$255</definedName>
    <definedName name="_xlnm.Print_Titles" localSheetId="19">'04 - SO 304   Přeložka vo...'!$120:$120</definedName>
    <definedName name="_xlnm._FilterDatabase" localSheetId="20" hidden="1">'05 - SO 305  Přeložka vod...'!$C$120:$K$248</definedName>
    <definedName name="_xlnm.Print_Area" localSheetId="20">'05 - SO 305  Přeložka vod...'!$C$4:$J$76,'05 - SO 305  Přeložka vod...'!$C$82:$J$102,'05 - SO 305  Přeložka vod...'!$C$108:$K$248</definedName>
    <definedName name="_xlnm.Print_Titles" localSheetId="20">'05 - SO 305  Přeložka vod...'!$120:$120</definedName>
    <definedName name="_xlnm._FilterDatabase" localSheetId="21" hidden="1">'06 - SO 306  Ochrana HOZ ...'!$C$120:$K$174</definedName>
    <definedName name="_xlnm.Print_Area" localSheetId="21">'06 - SO 306  Ochrana HOZ ...'!$C$4:$J$76,'06 - SO 306  Ochrana HOZ ...'!$C$82:$J$102,'06 - SO 306  Ochrana HOZ ...'!$C$108:$K$174</definedName>
    <definedName name="_xlnm.Print_Titles" localSheetId="21">'06 - SO 306  Ochrana HOZ ...'!$120:$120</definedName>
    <definedName name="_xlnm._FilterDatabase" localSheetId="22" hidden="1">'07 - SO 307  Prodloužení ...'!$C$120:$K$205</definedName>
    <definedName name="_xlnm.Print_Area" localSheetId="22">'07 - SO 307  Prodloužení ...'!$C$4:$J$76,'07 - SO 307  Prodloužení ...'!$C$82:$J$102,'07 - SO 307  Prodloužení ...'!$C$108:$K$205</definedName>
    <definedName name="_xlnm.Print_Titles" localSheetId="22">'07 - SO 307  Prodloužení ...'!$120:$120</definedName>
  </definedNames>
  <calcPr/>
</workbook>
</file>

<file path=xl/calcChain.xml><?xml version="1.0" encoding="utf-8"?>
<calcChain xmlns="http://schemas.openxmlformats.org/spreadsheetml/2006/main">
  <c i="23" l="1" r="J37"/>
  <c r="J36"/>
  <c i="1" r="AY119"/>
  <c i="23" r="J35"/>
  <c i="1" r="AX119"/>
  <c i="23"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2" r="J37"/>
  <c r="J36"/>
  <c i="1" r="AY118"/>
  <c i="22" r="J35"/>
  <c i="1" r="AX118"/>
  <c i="22"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21" r="J37"/>
  <c r="J36"/>
  <c i="1" r="AY117"/>
  <c i="21" r="J35"/>
  <c i="1" r="AX117"/>
  <c i="21"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0" r="J37"/>
  <c r="J36"/>
  <c i="1" r="AY116"/>
  <c i="20" r="J35"/>
  <c i="1" r="AX116"/>
  <c i="20" r="BI255"/>
  <c r="BH255"/>
  <c r="BG255"/>
  <c r="BF255"/>
  <c r="T255"/>
  <c r="T254"/>
  <c r="R255"/>
  <c r="R254"/>
  <c r="P255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9" r="J39"/>
  <c r="J38"/>
  <c i="1" r="AY115"/>
  <c i="19" r="J37"/>
  <c i="1" r="AX115"/>
  <c i="19"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18" r="J39"/>
  <c r="J38"/>
  <c i="1" r="AY114"/>
  <c i="18" r="J37"/>
  <c i="1" r="AX114"/>
  <c i="18"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17" r="J39"/>
  <c r="J38"/>
  <c i="1" r="AY113"/>
  <c i="17" r="J37"/>
  <c i="1" r="AX113"/>
  <c i="17"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16" r="J39"/>
  <c r="J38"/>
  <c i="1" r="AY112"/>
  <c i="16" r="J37"/>
  <c i="1" r="AX112"/>
  <c i="16" r="BI183"/>
  <c r="BH183"/>
  <c r="BG183"/>
  <c r="BF183"/>
  <c r="T183"/>
  <c r="T182"/>
  <c r="R183"/>
  <c r="R182"/>
  <c r="P183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15" r="J39"/>
  <c r="J38"/>
  <c i="1" r="AY111"/>
  <c i="15" r="J37"/>
  <c i="1" r="AX111"/>
  <c i="15" r="BI184"/>
  <c r="BH184"/>
  <c r="BG184"/>
  <c r="BF184"/>
  <c r="T184"/>
  <c r="T183"/>
  <c r="R184"/>
  <c r="R183"/>
  <c r="P184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14" r="J39"/>
  <c r="J38"/>
  <c i="1" r="AY109"/>
  <c i="14" r="J37"/>
  <c i="1" r="AX109"/>
  <c i="14"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13" r="J39"/>
  <c r="J38"/>
  <c i="1" r="AY108"/>
  <c i="13" r="J37"/>
  <c i="1" r="AX108"/>
  <c i="13"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12" r="J39"/>
  <c r="J38"/>
  <c i="1" r="AY107"/>
  <c i="12" r="J37"/>
  <c i="1" r="AX107"/>
  <c i="12"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11" r="J39"/>
  <c r="J38"/>
  <c i="1" r="AY106"/>
  <c i="11" r="J37"/>
  <c i="1" r="AX106"/>
  <c i="11" r="BI183"/>
  <c r="BH183"/>
  <c r="BG183"/>
  <c r="BF183"/>
  <c r="T183"/>
  <c r="T182"/>
  <c r="R183"/>
  <c r="R182"/>
  <c r="P183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10" r="J39"/>
  <c r="J38"/>
  <c i="1" r="AY105"/>
  <c i="10" r="J37"/>
  <c i="1" r="AX105"/>
  <c i="10" r="BI183"/>
  <c r="BH183"/>
  <c r="BG183"/>
  <c r="BF183"/>
  <c r="T183"/>
  <c r="T182"/>
  <c r="R183"/>
  <c r="R182"/>
  <c r="P183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9" r="J39"/>
  <c r="J38"/>
  <c i="1" r="AY104"/>
  <c i="9" r="J37"/>
  <c i="1" r="AX104"/>
  <c i="9"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8" r="J39"/>
  <c r="J38"/>
  <c i="1" r="AY103"/>
  <c i="8" r="J37"/>
  <c i="1" r="AX103"/>
  <c i="8"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7" r="J39"/>
  <c r="J38"/>
  <c i="1" r="AY101"/>
  <c i="7" r="J37"/>
  <c i="1" r="AX101"/>
  <c i="7" r="BI173"/>
  <c r="BH173"/>
  <c r="BG173"/>
  <c r="BF173"/>
  <c r="T173"/>
  <c r="T172"/>
  <c r="R173"/>
  <c r="R172"/>
  <c r="P173"/>
  <c r="P172"/>
  <c r="BI169"/>
  <c r="BH169"/>
  <c r="BG169"/>
  <c r="BF169"/>
  <c r="T169"/>
  <c r="T168"/>
  <c r="R169"/>
  <c r="R168"/>
  <c r="P169"/>
  <c r="P168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6" r="J39"/>
  <c r="J38"/>
  <c i="1" r="AY100"/>
  <c i="6" r="J37"/>
  <c i="1" r="AX100"/>
  <c i="6"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0"/>
  <c r="BH170"/>
  <c r="BG170"/>
  <c r="BF170"/>
  <c r="T170"/>
  <c r="T163"/>
  <c r="R170"/>
  <c r="R163"/>
  <c r="P170"/>
  <c r="P163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91"/>
  <c r="E7"/>
  <c r="E85"/>
  <c i="5" r="J39"/>
  <c r="J38"/>
  <c i="1" r="AY99"/>
  <c i="5" r="J37"/>
  <c i="1" r="AX99"/>
  <c i="5"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113"/>
  <c i="4" r="J39"/>
  <c r="J38"/>
  <c i="1" r="AY98"/>
  <c i="4" r="J37"/>
  <c i="1" r="AX98"/>
  <c i="4"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85"/>
  <c i="3" r="J39"/>
  <c r="J38"/>
  <c i="1" r="AY97"/>
  <c i="3" r="J37"/>
  <c i="1" r="AX97"/>
  <c i="3"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2" r="J39"/>
  <c r="J38"/>
  <c i="1" r="AY96"/>
  <c i="2" r="J37"/>
  <c i="1" r="AX96"/>
  <c i="2" r="BI184"/>
  <c r="BH184"/>
  <c r="BG184"/>
  <c r="BF184"/>
  <c r="T184"/>
  <c r="T183"/>
  <c r="R184"/>
  <c r="R183"/>
  <c r="P184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1" r="L90"/>
  <c r="AM90"/>
  <c r="AM89"/>
  <c r="L89"/>
  <c r="AM87"/>
  <c r="L87"/>
  <c r="L85"/>
  <c r="L84"/>
  <c i="2" r="J180"/>
  <c r="BK180"/>
  <c r="BK159"/>
  <c r="BK153"/>
  <c r="J168"/>
  <c r="J177"/>
  <c i="3" r="BK166"/>
  <c r="J153"/>
  <c r="J166"/>
  <c r="BK170"/>
  <c i="4" r="J154"/>
  <c r="BK194"/>
  <c r="BK171"/>
  <c r="BK164"/>
  <c r="J194"/>
  <c r="J179"/>
  <c r="BK188"/>
  <c r="BK128"/>
  <c i="5" r="J130"/>
  <c r="BK157"/>
  <c r="J180"/>
  <c r="BK128"/>
  <c r="BK130"/>
  <c r="J178"/>
  <c r="BK141"/>
  <c i="6" r="BK183"/>
  <c r="J151"/>
  <c r="J204"/>
  <c r="BK207"/>
  <c r="J183"/>
  <c i="7" r="BK154"/>
  <c r="BK136"/>
  <c r="J144"/>
  <c r="J131"/>
  <c i="8" r="J130"/>
  <c r="J128"/>
  <c r="J179"/>
  <c r="BK179"/>
  <c r="BK168"/>
  <c r="BK164"/>
  <c i="9" r="BK130"/>
  <c r="J130"/>
  <c r="BK166"/>
  <c r="J128"/>
  <c i="10" r="J130"/>
  <c r="BK130"/>
  <c r="BK139"/>
  <c r="J183"/>
  <c i="11" r="J179"/>
  <c r="J139"/>
  <c r="J176"/>
  <c r="J183"/>
  <c r="BK128"/>
  <c i="12" r="BK159"/>
  <c r="J147"/>
  <c r="J159"/>
  <c i="16" r="BK170"/>
  <c r="BK173"/>
  <c r="J139"/>
  <c i="17" r="J161"/>
  <c r="BK166"/>
  <c r="BK174"/>
  <c r="BK155"/>
  <c r="J155"/>
  <c i="18" r="BK205"/>
  <c r="J185"/>
  <c r="J164"/>
  <c r="BK166"/>
  <c r="J140"/>
  <c r="BK151"/>
  <c r="J197"/>
  <c i="19" r="J211"/>
  <c r="BK215"/>
  <c r="BK129"/>
  <c r="BK185"/>
  <c r="BK179"/>
  <c r="BK175"/>
  <c r="J208"/>
  <c r="J155"/>
  <c i="20" r="J185"/>
  <c r="J187"/>
  <c r="BK222"/>
  <c r="J252"/>
  <c r="J227"/>
  <c r="J192"/>
  <c r="J152"/>
  <c r="BK227"/>
  <c r="J150"/>
  <c r="J242"/>
  <c r="BK206"/>
  <c r="J131"/>
  <c r="BK194"/>
  <c r="BK215"/>
  <c i="21" r="BK245"/>
  <c r="J166"/>
  <c r="BK238"/>
  <c r="J126"/>
  <c r="BK196"/>
  <c r="BK235"/>
  <c r="J206"/>
  <c r="BK150"/>
  <c r="BK208"/>
  <c r="BK175"/>
  <c r="J213"/>
  <c i="22" r="J147"/>
  <c r="BK152"/>
  <c r="BK126"/>
  <c r="BK164"/>
  <c i="23" r="BK139"/>
  <c r="J174"/>
  <c r="J188"/>
  <c r="BK180"/>
  <c r="BK171"/>
  <c r="BK124"/>
  <c r="BK192"/>
  <c i="12" r="BK130"/>
  <c r="J137"/>
  <c i="16" r="J160"/>
  <c r="J179"/>
  <c i="17" r="J169"/>
  <c r="BK164"/>
  <c r="BK186"/>
  <c r="J145"/>
  <c r="J150"/>
  <c r="BK150"/>
  <c r="J130"/>
  <c i="18" r="J156"/>
  <c r="J131"/>
  <c r="BK159"/>
  <c r="BK179"/>
  <c r="BK156"/>
  <c r="BK195"/>
  <c i="19" r="J191"/>
  <c r="J150"/>
  <c r="J179"/>
  <c r="J161"/>
  <c r="BK150"/>
  <c r="BK161"/>
  <c r="J172"/>
  <c i="20" r="J245"/>
  <c r="BK242"/>
  <c r="J194"/>
  <c r="BK131"/>
  <c r="BK196"/>
  <c r="BK249"/>
  <c r="J217"/>
  <c r="BK185"/>
  <c r="BK144"/>
  <c r="BK225"/>
  <c r="BK147"/>
  <c r="J235"/>
  <c r="BK210"/>
  <c r="J163"/>
  <c r="J208"/>
  <c r="J147"/>
  <c r="J155"/>
  <c i="21" r="J208"/>
  <c r="J155"/>
  <c r="BK163"/>
  <c r="J228"/>
  <c r="J150"/>
  <c r="J248"/>
  <c r="J160"/>
  <c r="BK170"/>
  <c r="J233"/>
  <c r="BK201"/>
  <c r="J152"/>
  <c r="BK213"/>
  <c r="J189"/>
  <c r="BK206"/>
  <c i="22" r="J144"/>
  <c r="J167"/>
  <c r="BK154"/>
  <c r="BK133"/>
  <c i="23" r="J158"/>
  <c r="BK183"/>
  <c r="BK196"/>
  <c r="J186"/>
  <c r="J196"/>
  <c r="J135"/>
  <c r="J192"/>
  <c i="2" r="J184"/>
  <c i="1" r="AS95"/>
  <c i="2" r="J128"/>
  <c r="J150"/>
  <c i="3" r="J170"/>
  <c r="J137"/>
  <c r="BK130"/>
  <c r="J130"/>
  <c r="BK155"/>
  <c i="4" r="J130"/>
  <c r="BK185"/>
  <c r="J197"/>
  <c r="BK154"/>
  <c r="J164"/>
  <c r="J141"/>
  <c r="J157"/>
  <c i="5" r="J160"/>
  <c r="BK160"/>
  <c r="BK199"/>
  <c r="BK166"/>
  <c r="BK178"/>
  <c r="BK192"/>
  <c i="6" r="BK194"/>
  <c r="BK179"/>
  <c r="BK210"/>
  <c r="J134"/>
  <c r="J137"/>
  <c r="BK137"/>
  <c i="7" r="BK161"/>
  <c r="BK163"/>
  <c r="BK142"/>
  <c r="BK129"/>
  <c i="8" r="BK154"/>
  <c r="BK197"/>
  <c r="BK157"/>
  <c r="J164"/>
  <c r="J188"/>
  <c r="BK159"/>
  <c i="9" r="BK155"/>
  <c r="BK159"/>
  <c r="J155"/>
  <c i="10" r="J176"/>
  <c r="J150"/>
  <c r="BK167"/>
  <c r="J158"/>
  <c r="BK150"/>
  <c i="11" r="BK150"/>
  <c r="J128"/>
  <c r="J158"/>
  <c r="BK153"/>
  <c i="12" r="BK150"/>
  <c i="13" r="J179"/>
  <c r="J128"/>
  <c r="J201"/>
  <c r="J174"/>
  <c r="BK168"/>
  <c r="BK154"/>
  <c i="14" r="J185"/>
  <c r="BK141"/>
  <c r="J191"/>
  <c r="BK159"/>
  <c r="BK171"/>
  <c r="J154"/>
  <c r="J171"/>
  <c r="BK128"/>
  <c r="BK162"/>
  <c i="15" r="BK170"/>
  <c r="J180"/>
  <c r="J170"/>
  <c r="BK155"/>
  <c r="BK180"/>
  <c r="BK167"/>
  <c r="J173"/>
  <c i="16" r="J173"/>
  <c i="17" r="J128"/>
  <c r="BK194"/>
  <c r="J188"/>
  <c r="BK142"/>
  <c r="J197"/>
  <c r="BK148"/>
  <c i="18" r="BK197"/>
  <c r="J199"/>
  <c r="BK133"/>
  <c r="BK129"/>
  <c r="J166"/>
  <c r="BK209"/>
  <c i="19" r="J215"/>
  <c r="BK139"/>
  <c r="BK198"/>
  <c r="BK191"/>
  <c r="J166"/>
  <c r="J157"/>
  <c r="BK188"/>
  <c r="BK133"/>
  <c i="20" r="BK180"/>
  <c r="J215"/>
  <c r="J160"/>
  <c r="BK217"/>
  <c r="J247"/>
  <c r="J210"/>
  <c r="J182"/>
  <c r="BK128"/>
  <c r="J222"/>
  <c r="J126"/>
  <c r="BK198"/>
  <c r="J144"/>
  <c r="J206"/>
  <c r="BK238"/>
  <c r="BK152"/>
  <c i="21" r="J222"/>
  <c r="J175"/>
  <c r="J144"/>
  <c r="BK199"/>
  <c r="BK222"/>
  <c r="BK144"/>
  <c r="J224"/>
  <c r="J194"/>
  <c r="J240"/>
  <c r="BK215"/>
  <c r="BK180"/>
  <c r="J210"/>
  <c r="J168"/>
  <c r="J172"/>
  <c i="22" r="J133"/>
  <c r="BK147"/>
  <c r="J164"/>
  <c r="J126"/>
  <c i="23" r="BK169"/>
  <c r="J156"/>
  <c r="J171"/>
  <c r="J167"/>
  <c r="BK150"/>
  <c r="BK190"/>
  <c r="J161"/>
  <c i="1" r="AS110"/>
  <c i="2" r="J153"/>
  <c r="BK139"/>
  <c r="J130"/>
  <c r="J139"/>
  <c i="3" r="J147"/>
  <c r="J150"/>
  <c r="BK147"/>
  <c i="4" r="J162"/>
  <c r="J201"/>
  <c r="BK141"/>
  <c r="BK179"/>
  <c r="J191"/>
  <c r="J168"/>
  <c r="J174"/>
  <c i="5" r="BK189"/>
  <c r="J195"/>
  <c r="J141"/>
  <c r="J152"/>
  <c r="BK155"/>
  <c r="J189"/>
  <c r="J169"/>
  <c i="6" r="J188"/>
  <c r="J131"/>
  <c r="BK149"/>
  <c r="BK151"/>
  <c r="J194"/>
  <c r="J201"/>
  <c i="7" r="J163"/>
  <c r="J136"/>
  <c r="J129"/>
  <c r="J147"/>
  <c i="8" r="J176"/>
  <c r="J185"/>
  <c r="J159"/>
  <c r="J141"/>
  <c r="BK182"/>
  <c i="9" r="J163"/>
  <c r="J153"/>
  <c r="J166"/>
  <c i="10" r="J128"/>
  <c r="BK158"/>
  <c r="J173"/>
  <c i="11" r="J173"/>
  <c r="BK167"/>
  <c r="BK158"/>
  <c r="J164"/>
  <c r="BK139"/>
  <c i="12" r="BK163"/>
  <c r="BK128"/>
  <c r="BK147"/>
  <c i="13" r="BK201"/>
  <c r="BK176"/>
  <c r="BK197"/>
  <c r="BK179"/>
  <c r="J182"/>
  <c r="BK159"/>
  <c r="BK130"/>
  <c i="14" r="BK194"/>
  <c r="BK176"/>
  <c r="J162"/>
  <c r="BK185"/>
  <c r="J179"/>
  <c r="J130"/>
  <c r="J201"/>
  <c r="BK188"/>
  <c r="BK154"/>
  <c r="J164"/>
  <c i="15" r="J167"/>
  <c r="J153"/>
  <c r="BK173"/>
  <c r="BK139"/>
  <c r="J128"/>
  <c r="J158"/>
  <c r="BK130"/>
  <c r="BK158"/>
  <c i="16" r="BK130"/>
  <c r="BK160"/>
  <c r="BK153"/>
  <c r="BK164"/>
  <c r="BK176"/>
  <c r="J150"/>
  <c r="BK128"/>
  <c i="17" r="J148"/>
  <c r="J158"/>
  <c r="J194"/>
  <c r="J174"/>
  <c r="J182"/>
  <c r="BK133"/>
  <c i="18" r="BK131"/>
  <c r="J202"/>
  <c r="BK173"/>
  <c r="J162"/>
  <c r="J205"/>
  <c r="J179"/>
  <c i="19" r="J164"/>
  <c r="BK131"/>
  <c r="BK208"/>
  <c r="J203"/>
  <c r="J129"/>
  <c r="J139"/>
  <c r="BK166"/>
  <c i="20" r="J238"/>
  <c r="BK229"/>
  <c r="BK168"/>
  <c r="BK140"/>
  <c r="J203"/>
  <c r="BK172"/>
  <c r="J231"/>
  <c r="BK192"/>
  <c r="J124"/>
  <c r="BK220"/>
  <c r="J170"/>
  <c r="J249"/>
  <c r="BK155"/>
  <c r="BK201"/>
  <c r="BK150"/>
  <c i="21" r="BK220"/>
  <c r="J157"/>
  <c r="BK231"/>
  <c r="BK126"/>
  <c r="BK210"/>
  <c r="BK140"/>
  <c r="BK189"/>
  <c r="BK248"/>
  <c r="J163"/>
  <c r="J231"/>
  <c r="J182"/>
  <c r="BK242"/>
  <c r="J177"/>
  <c r="BK147"/>
  <c r="BK131"/>
  <c i="22" r="J174"/>
  <c r="BK167"/>
  <c r="J124"/>
  <c i="23" r="J205"/>
  <c r="BK201"/>
  <c r="J164"/>
  <c r="BK128"/>
  <c r="J169"/>
  <c r="BK156"/>
  <c r="J194"/>
  <c r="BK158"/>
  <c i="2" r="BK184"/>
  <c r="J161"/>
  <c r="BK161"/>
  <c r="BK156"/>
  <c r="J165"/>
  <c r="BK130"/>
  <c i="3" r="BK153"/>
  <c r="J155"/>
  <c r="J159"/>
  <c r="J163"/>
  <c i="4" r="J188"/>
  <c r="J176"/>
  <c r="BK201"/>
  <c r="J159"/>
  <c r="BK159"/>
  <c r="J185"/>
  <c i="5" r="J192"/>
  <c r="BK175"/>
  <c r="J157"/>
  <c r="BK172"/>
  <c r="BK180"/>
  <c r="J183"/>
  <c i="6" r="BK198"/>
  <c r="J185"/>
  <c r="BK191"/>
  <c r="J207"/>
  <c r="J198"/>
  <c r="J157"/>
  <c r="J179"/>
  <c i="7" r="BK150"/>
  <c r="BK159"/>
  <c r="BK147"/>
  <c r="J157"/>
  <c i="8" r="BK171"/>
  <c r="J201"/>
  <c r="J171"/>
  <c r="J157"/>
  <c r="J197"/>
  <c i="9" r="J150"/>
  <c i="10" r="BK153"/>
  <c r="BK173"/>
  <c r="BK164"/>
  <c r="J167"/>
  <c i="11" r="BK170"/>
  <c r="BK176"/>
  <c r="BK155"/>
  <c i="12" r="J163"/>
  <c r="BK137"/>
  <c r="J150"/>
  <c r="J166"/>
  <c r="BK153"/>
  <c i="13" r="J185"/>
  <c r="BK162"/>
  <c r="BK141"/>
  <c r="BK174"/>
  <c r="J194"/>
  <c r="J197"/>
  <c r="J188"/>
  <c r="BK194"/>
  <c r="BK164"/>
  <c r="BK171"/>
  <c r="J130"/>
  <c r="J176"/>
  <c r="J157"/>
  <c r="BK128"/>
  <c i="14" r="BK191"/>
  <c r="J174"/>
  <c r="BK130"/>
  <c r="BK174"/>
  <c r="J197"/>
  <c r="J141"/>
  <c r="J159"/>
  <c r="J194"/>
  <c r="BK157"/>
  <c r="BK182"/>
  <c i="15" r="BK184"/>
  <c r="J130"/>
  <c r="J164"/>
  <c r="BK150"/>
  <c r="BK177"/>
  <c r="J155"/>
  <c r="BK164"/>
  <c i="16" r="BK183"/>
  <c r="J176"/>
  <c r="BK150"/>
  <c r="BK155"/>
  <c r="J183"/>
  <c r="J155"/>
  <c r="J170"/>
  <c r="J158"/>
  <c i="17" r="BK188"/>
  <c r="BK182"/>
  <c r="J186"/>
  <c r="BK179"/>
  <c r="J142"/>
  <c i="18" r="J173"/>
  <c r="J169"/>
  <c r="J195"/>
  <c r="BK188"/>
  <c r="J151"/>
  <c r="J159"/>
  <c r="BK199"/>
  <c i="19" r="J175"/>
  <c r="J201"/>
  <c r="BK205"/>
  <c r="J194"/>
  <c r="J185"/>
  <c r="J188"/>
  <c r="BK155"/>
  <c r="BK164"/>
  <c i="20" r="BK247"/>
  <c r="BK166"/>
  <c r="J177"/>
  <c r="BK231"/>
  <c r="J198"/>
  <c r="BK160"/>
  <c r="BK126"/>
  <c r="J166"/>
  <c r="J233"/>
  <c r="BK190"/>
  <c r="J168"/>
  <c r="BK255"/>
  <c r="J157"/>
  <c r="J213"/>
  <c i="21" r="J242"/>
  <c r="BK166"/>
  <c r="J238"/>
  <c r="J170"/>
  <c r="J235"/>
  <c r="BK182"/>
  <c r="J215"/>
  <c r="BK124"/>
  <c r="BK184"/>
  <c r="J245"/>
  <c r="J218"/>
  <c r="J187"/>
  <c r="J140"/>
  <c r="J203"/>
  <c r="BK172"/>
  <c r="BK203"/>
  <c i="22" r="BK149"/>
  <c r="BK170"/>
  <c r="J158"/>
  <c i="23" r="BK174"/>
  <c r="BK205"/>
  <c r="BK161"/>
  <c r="J198"/>
  <c r="J139"/>
  <c r="J137"/>
  <c r="J150"/>
  <c r="J180"/>
  <c i="6" r="BK201"/>
  <c r="BK188"/>
  <c r="BK170"/>
  <c r="J170"/>
  <c r="BK143"/>
  <c i="7" r="J173"/>
  <c r="J150"/>
  <c r="BK131"/>
  <c r="J161"/>
  <c i="8" r="BK194"/>
  <c r="BK191"/>
  <c r="BK174"/>
  <c r="BK162"/>
  <c r="J194"/>
  <c r="J174"/>
  <c i="9" r="BK147"/>
  <c r="J137"/>
  <c r="J159"/>
  <c r="J147"/>
  <c i="10" r="J164"/>
  <c r="BK128"/>
  <c r="J179"/>
  <c r="BK170"/>
  <c i="11" r="J167"/>
  <c r="BK173"/>
  <c r="J170"/>
  <c r="J155"/>
  <c i="12" r="J130"/>
  <c r="J153"/>
  <c r="BK170"/>
  <c r="J128"/>
  <c i="13" r="J191"/>
  <c r="BK182"/>
  <c r="J154"/>
  <c r="BK188"/>
  <c r="J171"/>
  <c r="J159"/>
  <c r="BK157"/>
  <c r="J168"/>
  <c r="J162"/>
  <c r="BK185"/>
  <c r="BK191"/>
  <c r="J164"/>
  <c r="J141"/>
  <c i="14" r="BK201"/>
  <c r="BK179"/>
  <c r="J168"/>
  <c r="J128"/>
  <c r="BK164"/>
  <c r="J176"/>
  <c r="BK168"/>
  <c r="BK197"/>
  <c r="J182"/>
  <c r="J188"/>
  <c r="J157"/>
  <c i="15" r="BK128"/>
  <c r="J177"/>
  <c r="BK160"/>
  <c r="J160"/>
  <c r="BK153"/>
  <c r="J139"/>
  <c r="J184"/>
  <c r="J150"/>
  <c i="16" r="BK167"/>
  <c r="J167"/>
  <c r="BK158"/>
  <c r="BK179"/>
  <c r="BK139"/>
  <c r="J164"/>
  <c r="J128"/>
  <c r="J130"/>
  <c i="17" r="J133"/>
  <c r="BK128"/>
  <c r="BK169"/>
  <c r="J164"/>
  <c r="BK158"/>
  <c i="18" r="BK202"/>
  <c r="BK182"/>
  <c r="BK192"/>
  <c r="J133"/>
  <c r="J188"/>
  <c r="J129"/>
  <c r="J192"/>
  <c i="19" r="J198"/>
  <c r="BK172"/>
  <c r="BK194"/>
  <c r="BK170"/>
  <c r="J131"/>
  <c r="BK168"/>
  <c r="BK201"/>
  <c i="20" r="BK252"/>
  <c r="BK235"/>
  <c r="BK170"/>
  <c r="J220"/>
  <c r="J255"/>
  <c r="J225"/>
  <c r="J190"/>
  <c r="BK142"/>
  <c r="J128"/>
  <c r="J240"/>
  <c r="BK213"/>
  <c r="J172"/>
  <c r="J142"/>
  <c r="BK187"/>
  <c r="BK163"/>
  <c i="21" r="BK224"/>
  <c r="J184"/>
  <c r="BK152"/>
  <c r="BK228"/>
  <c r="J142"/>
  <c r="BK226"/>
  <c r="BK128"/>
  <c r="BK177"/>
  <c r="BK233"/>
  <c r="BK155"/>
  <c r="J226"/>
  <c r="J191"/>
  <c r="J124"/>
  <c r="J201"/>
  <c r="BK160"/>
  <c r="BK191"/>
  <c i="22" r="BK174"/>
  <c r="BK158"/>
  <c r="BK144"/>
  <c r="J154"/>
  <c i="23" r="BK167"/>
  <c r="J183"/>
  <c r="BK137"/>
  <c r="J190"/>
  <c r="J124"/>
  <c r="J128"/>
  <c r="BK126"/>
  <c r="BK164"/>
  <c i="2" r="BK174"/>
  <c r="BK128"/>
  <c r="BK165"/>
  <c r="BK150"/>
  <c r="J156"/>
  <c i="1" r="AS102"/>
  <c i="3" r="BK128"/>
  <c r="BK137"/>
  <c i="4" r="BK197"/>
  <c r="BK168"/>
  <c r="J182"/>
  <c r="J128"/>
  <c r="BK130"/>
  <c r="BK162"/>
  <c i="5" r="BK186"/>
  <c r="J166"/>
  <c r="BK183"/>
  <c r="J175"/>
  <c r="BK152"/>
  <c r="J186"/>
  <c r="BK162"/>
  <c i="6" r="J164"/>
  <c r="J149"/>
  <c r="J160"/>
  <c r="BK131"/>
  <c r="J143"/>
  <c r="BK185"/>
  <c i="7" r="BK144"/>
  <c r="BK157"/>
  <c r="J159"/>
  <c r="J169"/>
  <c i="8" r="BK201"/>
  <c r="BK188"/>
  <c r="BK141"/>
  <c r="J154"/>
  <c r="BK176"/>
  <c i="9" r="BK150"/>
  <c r="BK163"/>
  <c r="BK128"/>
  <c r="BK153"/>
  <c i="10" r="BK160"/>
  <c r="J139"/>
  <c r="J155"/>
  <c r="J160"/>
  <c r="BK155"/>
  <c i="11" r="BK179"/>
  <c r="BK130"/>
  <c r="BK160"/>
  <c r="J160"/>
  <c i="12" r="J170"/>
  <c r="BK155"/>
  <c r="J155"/>
  <c r="BK166"/>
  <c i="16" r="J153"/>
  <c i="17" r="BK130"/>
  <c r="BK197"/>
  <c r="J179"/>
  <c r="J166"/>
  <c r="BK161"/>
  <c r="BK145"/>
  <c i="18" r="BK169"/>
  <c r="BK162"/>
  <c r="BK140"/>
  <c r="J182"/>
  <c r="BK164"/>
  <c r="J209"/>
  <c r="BK185"/>
  <c i="19" r="J170"/>
  <c r="J133"/>
  <c r="J168"/>
  <c r="J205"/>
  <c r="BK211"/>
  <c r="BK203"/>
  <c r="BK157"/>
  <c i="20" r="BK182"/>
  <c r="BK208"/>
  <c r="BK240"/>
  <c r="BK175"/>
  <c r="BK233"/>
  <c r="J196"/>
  <c r="BK177"/>
  <c r="J140"/>
  <c r="J201"/>
  <c r="BK245"/>
  <c r="J229"/>
  <c r="J180"/>
  <c r="BK157"/>
  <c r="BK203"/>
  <c r="J175"/>
  <c r="BK124"/>
  <c i="21" r="J196"/>
  <c r="J147"/>
  <c r="J220"/>
  <c r="J128"/>
  <c r="BK194"/>
  <c r="J131"/>
  <c r="J180"/>
  <c r="BK240"/>
  <c r="BK142"/>
  <c r="J199"/>
  <c r="BK168"/>
  <c r="BK218"/>
  <c r="BK187"/>
  <c r="BK157"/>
  <c i="22" r="J170"/>
  <c r="J149"/>
  <c r="BK124"/>
  <c r="J152"/>
  <c i="23" r="BK198"/>
  <c r="J201"/>
  <c r="BK188"/>
  <c r="BK186"/>
  <c r="J126"/>
  <c r="BK194"/>
  <c r="BK135"/>
  <c i="2" r="BK177"/>
  <c r="J171"/>
  <c r="J174"/>
  <c r="J159"/>
  <c r="BK168"/>
  <c r="BK171"/>
  <c i="3" r="BK163"/>
  <c r="BK159"/>
  <c r="J128"/>
  <c r="BK150"/>
  <c i="4" r="BK182"/>
  <c r="BK174"/>
  <c r="BK191"/>
  <c r="BK157"/>
  <c r="J171"/>
  <c r="BK176"/>
  <c i="5" r="BK195"/>
  <c r="J199"/>
  <c r="J155"/>
  <c r="BK169"/>
  <c r="J162"/>
  <c r="J128"/>
  <c r="J172"/>
  <c i="6" r="J191"/>
  <c r="J210"/>
  <c r="BK164"/>
  <c r="BK160"/>
  <c r="BK134"/>
  <c r="BK204"/>
  <c r="BK157"/>
  <c i="7" r="BK169"/>
  <c r="J154"/>
  <c r="BK173"/>
  <c r="J142"/>
  <c i="8" r="J162"/>
  <c r="J191"/>
  <c r="J182"/>
  <c r="BK128"/>
  <c r="BK185"/>
  <c r="J168"/>
  <c r="BK130"/>
  <c i="9" r="BK170"/>
  <c r="J170"/>
  <c r="BK137"/>
  <c i="10" r="BK179"/>
  <c r="BK183"/>
  <c r="BK176"/>
  <c r="J170"/>
  <c r="J153"/>
  <c i="11" r="BK183"/>
  <c r="J153"/>
  <c r="BK164"/>
  <c r="J150"/>
  <c r="J130"/>
  <c i="2" l="1" r="T127"/>
  <c r="P173"/>
  <c i="3" r="T127"/>
  <c i="4" r="BK127"/>
  <c r="R167"/>
  <c i="5" r="T127"/>
  <c r="T185"/>
  <c i="6" r="BK130"/>
  <c r="T190"/>
  <c i="7" r="T153"/>
  <c i="8" r="R167"/>
  <c i="9" r="T127"/>
  <c r="R162"/>
  <c i="10" r="BK163"/>
  <c r="J163"/>
  <c r="J101"/>
  <c r="T172"/>
  <c i="11" r="P127"/>
  <c r="R172"/>
  <c i="13" r="BK127"/>
  <c r="J127"/>
  <c r="J100"/>
  <c r="T167"/>
  <c i="14" r="P127"/>
  <c r="T167"/>
  <c i="15" r="T127"/>
  <c r="R163"/>
  <c i="16" r="BK127"/>
  <c r="T163"/>
  <c i="17" r="BK127"/>
  <c r="J127"/>
  <c r="J100"/>
  <c r="T168"/>
  <c i="18" r="T128"/>
  <c r="R172"/>
  <c i="19" r="P128"/>
  <c r="T193"/>
  <c i="20" r="P162"/>
  <c i="21" r="T162"/>
  <c i="2" r="BK127"/>
  <c r="P164"/>
  <c i="3" r="BK127"/>
  <c r="J127"/>
  <c r="J100"/>
  <c r="T162"/>
  <c i="4" r="R127"/>
  <c r="P187"/>
  <c i="5" r="P165"/>
  <c i="6" r="T130"/>
  <c r="P178"/>
  <c r="R200"/>
  <c i="7" r="BK153"/>
  <c r="J153"/>
  <c r="J102"/>
  <c i="8" r="P127"/>
  <c r="R187"/>
  <c i="9" r="BK127"/>
  <c r="J127"/>
  <c r="J100"/>
  <c r="T162"/>
  <c i="10" r="T127"/>
  <c r="R163"/>
  <c i="11" r="P163"/>
  <c r="T172"/>
  <c i="12" r="R127"/>
  <c r="T162"/>
  <c i="13" r="P167"/>
  <c r="R187"/>
  <c i="14" r="P167"/>
  <c r="T187"/>
  <c i="15" r="BK127"/>
  <c r="J127"/>
  <c r="J100"/>
  <c r="BK172"/>
  <c r="J172"/>
  <c r="J102"/>
  <c i="16" r="R127"/>
  <c r="R172"/>
  <c i="17" r="P127"/>
  <c r="T181"/>
  <c i="18" r="BK172"/>
  <c r="J172"/>
  <c r="J102"/>
  <c r="P172"/>
  <c i="19" r="BK128"/>
  <c r="P193"/>
  <c i="20" r="BK162"/>
  <c r="J162"/>
  <c r="J100"/>
  <c i="21" r="P162"/>
  <c i="22" r="T166"/>
  <c i="2" r="R127"/>
  <c r="T173"/>
  <c i="3" r="P127"/>
  <c i="4" r="T127"/>
  <c r="BK187"/>
  <c r="J187"/>
  <c r="J102"/>
  <c i="5" r="R127"/>
  <c r="P185"/>
  <c i="6" r="BK190"/>
  <c r="J190"/>
  <c r="J103"/>
  <c r="T200"/>
  <c i="7" r="BK128"/>
  <c r="J128"/>
  <c r="J100"/>
  <c r="P153"/>
  <c i="19" r="BK193"/>
  <c r="J193"/>
  <c r="J103"/>
  <c i="20" r="T123"/>
  <c r="T154"/>
  <c i="21" r="P123"/>
  <c r="T154"/>
  <c i="22" r="R123"/>
  <c r="T157"/>
  <c i="2" r="T164"/>
  <c i="3" r="BK162"/>
  <c r="J162"/>
  <c r="J102"/>
  <c i="4" r="BK167"/>
  <c r="J167"/>
  <c r="J101"/>
  <c r="R187"/>
  <c i="5" r="BK165"/>
  <c r="J165"/>
  <c r="J101"/>
  <c r="R185"/>
  <c i="6" r="P130"/>
  <c r="BK178"/>
  <c r="J178"/>
  <c r="J102"/>
  <c r="R190"/>
  <c i="8" r="BK127"/>
  <c r="T167"/>
  <c i="10" r="P127"/>
  <c r="BK172"/>
  <c r="J172"/>
  <c r="J102"/>
  <c i="11" r="R127"/>
  <c r="BK172"/>
  <c r="J172"/>
  <c r="J102"/>
  <c i="12" r="BK127"/>
  <c r="P162"/>
  <c i="13" r="T127"/>
  <c r="T126"/>
  <c r="T125"/>
  <c r="T187"/>
  <c i="14" r="T127"/>
  <c r="T126"/>
  <c r="T125"/>
  <c r="R187"/>
  <c i="15" r="P163"/>
  <c r="P172"/>
  <c i="16" r="BK163"/>
  <c r="J163"/>
  <c r="J101"/>
  <c r="P172"/>
  <c i="17" r="BK168"/>
  <c r="J168"/>
  <c r="J101"/>
  <c r="BK181"/>
  <c r="J181"/>
  <c r="J102"/>
  <c i="18" r="BK128"/>
  <c r="T172"/>
  <c i="19" r="R128"/>
  <c r="R178"/>
  <c i="20" r="T162"/>
  <c r="T122"/>
  <c r="T121"/>
  <c i="21" r="T123"/>
  <c r="R154"/>
  <c i="22" r="P123"/>
  <c r="P166"/>
  <c i="23" r="T123"/>
  <c i="2" r="P127"/>
  <c r="P126"/>
  <c r="P125"/>
  <c i="1" r="AU96"/>
  <c i="2" r="R173"/>
  <c i="4" r="T167"/>
  <c i="5" r="P127"/>
  <c r="P126"/>
  <c r="P125"/>
  <c i="1" r="AU99"/>
  <c i="5" r="BK185"/>
  <c r="J185"/>
  <c r="J102"/>
  <c i="6" r="P190"/>
  <c i="7" r="P128"/>
  <c r="P127"/>
  <c r="P126"/>
  <c i="1" r="AU101"/>
  <c i="8" r="P167"/>
  <c i="9" r="P127"/>
  <c r="P126"/>
  <c r="P125"/>
  <c i="1" r="AU104"/>
  <c i="9" r="P162"/>
  <c i="10" r="BK127"/>
  <c r="J127"/>
  <c r="J100"/>
  <c r="T163"/>
  <c i="11" r="BK163"/>
  <c r="J163"/>
  <c r="J101"/>
  <c r="T163"/>
  <c i="12" r="P127"/>
  <c r="P126"/>
  <c r="P125"/>
  <c i="1" r="AU107"/>
  <c i="12" r="R162"/>
  <c i="13" r="BK167"/>
  <c r="J167"/>
  <c r="J101"/>
  <c r="P187"/>
  <c i="14" r="BK167"/>
  <c r="J167"/>
  <c r="J101"/>
  <c r="BK187"/>
  <c r="J187"/>
  <c r="J102"/>
  <c i="15" r="P127"/>
  <c r="P126"/>
  <c r="P125"/>
  <c i="1" r="AU111"/>
  <c i="15" r="R172"/>
  <c i="16" r="T127"/>
  <c r="R163"/>
  <c i="17" r="R127"/>
  <c r="R168"/>
  <c i="18" r="R128"/>
  <c r="T187"/>
  <c i="19" r="T128"/>
  <c r="P178"/>
  <c i="20" r="BK123"/>
  <c r="BK154"/>
  <c r="J154"/>
  <c r="J99"/>
  <c i="21" r="BK123"/>
  <c r="J123"/>
  <c r="J98"/>
  <c r="BK154"/>
  <c r="J154"/>
  <c r="J99"/>
  <c i="22" r="BK123"/>
  <c r="J123"/>
  <c r="J98"/>
  <c i="23" r="BK123"/>
  <c r="J123"/>
  <c r="J98"/>
  <c r="P173"/>
  <c i="2" r="R164"/>
  <c i="3" r="R127"/>
  <c r="R126"/>
  <c r="R125"/>
  <c r="R162"/>
  <c i="4" r="P127"/>
  <c r="T187"/>
  <c i="5" r="R165"/>
  <c i="6" r="R130"/>
  <c r="T178"/>
  <c r="P200"/>
  <c i="7" r="R128"/>
  <c i="8" r="T127"/>
  <c r="P187"/>
  <c i="10" r="P163"/>
  <c r="R172"/>
  <c i="11" r="BK127"/>
  <c r="J127"/>
  <c r="J100"/>
  <c r="R163"/>
  <c i="12" r="T127"/>
  <c r="T126"/>
  <c r="T125"/>
  <c r="BK162"/>
  <c r="J162"/>
  <c r="J102"/>
  <c i="13" r="P127"/>
  <c r="P126"/>
  <c r="P125"/>
  <c i="1" r="AU108"/>
  <c i="13" r="R167"/>
  <c i="14" r="BK127"/>
  <c r="J127"/>
  <c r="J100"/>
  <c r="R167"/>
  <c i="15" r="BK163"/>
  <c r="J163"/>
  <c r="J101"/>
  <c r="T172"/>
  <c i="16" r="P163"/>
  <c r="BK172"/>
  <c r="J172"/>
  <c r="J102"/>
  <c i="17" r="P168"/>
  <c r="P181"/>
  <c i="18" r="R187"/>
  <c i="19" r="T178"/>
  <c i="20" r="P123"/>
  <c r="P154"/>
  <c i="21" r="R162"/>
  <c i="22" r="T123"/>
  <c r="T122"/>
  <c r="T121"/>
  <c r="BK166"/>
  <c r="J166"/>
  <c r="J100"/>
  <c i="23" r="BK173"/>
  <c r="J173"/>
  <c r="J99"/>
  <c r="R173"/>
  <c r="P182"/>
  <c i="8" r="BK167"/>
  <c r="J167"/>
  <c r="J101"/>
  <c r="T187"/>
  <c i="9" r="R127"/>
  <c r="R126"/>
  <c r="R125"/>
  <c r="BK162"/>
  <c r="J162"/>
  <c r="J102"/>
  <c i="10" r="R127"/>
  <c r="R126"/>
  <c r="R125"/>
  <c r="P172"/>
  <c i="11" r="T127"/>
  <c r="T126"/>
  <c r="T125"/>
  <c r="P172"/>
  <c i="13" r="R127"/>
  <c r="R126"/>
  <c r="R125"/>
  <c r="BK187"/>
  <c r="J187"/>
  <c r="J102"/>
  <c i="14" r="R127"/>
  <c r="R126"/>
  <c r="R125"/>
  <c r="P187"/>
  <c i="15" r="R127"/>
  <c r="R126"/>
  <c r="R125"/>
  <c r="T163"/>
  <c i="16" r="P127"/>
  <c r="P126"/>
  <c r="P125"/>
  <c i="1" r="AU112"/>
  <c i="16" r="T172"/>
  <c i="17" r="T127"/>
  <c r="T126"/>
  <c r="T125"/>
  <c r="R181"/>
  <c i="18" r="BK187"/>
  <c r="J187"/>
  <c r="J103"/>
  <c i="19" r="R193"/>
  <c i="20" r="R123"/>
  <c r="R154"/>
  <c i="21" r="R123"/>
  <c r="R122"/>
  <c r="R121"/>
  <c r="P154"/>
  <c i="22" r="BK157"/>
  <c r="J157"/>
  <c r="J99"/>
  <c r="R157"/>
  <c i="23" r="P123"/>
  <c r="P122"/>
  <c r="P121"/>
  <c i="1" r="AU119"/>
  <c i="23" r="BK182"/>
  <c r="J182"/>
  <c r="J100"/>
  <c r="T182"/>
  <c i="2" r="BK164"/>
  <c r="J164"/>
  <c r="J101"/>
  <c r="BK173"/>
  <c r="J173"/>
  <c r="J102"/>
  <c i="3" r="P162"/>
  <c i="4" r="P167"/>
  <c i="5" r="BK127"/>
  <c r="T165"/>
  <c i="6" r="R178"/>
  <c r="BK200"/>
  <c r="J200"/>
  <c r="J105"/>
  <c i="7" r="T128"/>
  <c r="T127"/>
  <c r="T126"/>
  <c r="R153"/>
  <c i="8" r="R127"/>
  <c r="R126"/>
  <c r="R125"/>
  <c r="BK187"/>
  <c r="J187"/>
  <c r="J102"/>
  <c i="18" r="P128"/>
  <c r="P127"/>
  <c r="P126"/>
  <c i="1" r="AU114"/>
  <c i="18" r="P187"/>
  <c i="19" r="BK178"/>
  <c r="J178"/>
  <c r="J102"/>
  <c i="20" r="R162"/>
  <c r="R122"/>
  <c r="R121"/>
  <c i="21" r="BK162"/>
  <c r="J162"/>
  <c r="J100"/>
  <c i="22" r="P157"/>
  <c r="R166"/>
  <c i="23" r="R123"/>
  <c r="R122"/>
  <c r="R121"/>
  <c r="T173"/>
  <c r="R182"/>
  <c i="3" r="BK169"/>
  <c r="J169"/>
  <c r="J103"/>
  <c i="7" r="BK149"/>
  <c r="J149"/>
  <c r="J101"/>
  <c i="12" r="BK158"/>
  <c r="J158"/>
  <c r="J101"/>
  <c i="13" r="BK200"/>
  <c r="J200"/>
  <c r="J103"/>
  <c i="10" r="J91"/>
  <c i="12" r="BK169"/>
  <c r="J169"/>
  <c r="J103"/>
  <c i="14" r="BK200"/>
  <c r="J200"/>
  <c r="J103"/>
  <c i="4" r="BK200"/>
  <c r="J200"/>
  <c r="J103"/>
  <c i="20" r="BK254"/>
  <c r="J254"/>
  <c r="J101"/>
  <c i="2" r="BK183"/>
  <c r="J183"/>
  <c r="J103"/>
  <c i="7" r="BK172"/>
  <c r="J172"/>
  <c r="J104"/>
  <c i="10" r="BK182"/>
  <c r="J182"/>
  <c r="J103"/>
  <c i="17" r="BK196"/>
  <c r="J196"/>
  <c r="J103"/>
  <c i="18" r="BK208"/>
  <c r="J208"/>
  <c r="J104"/>
  <c i="21" r="BK247"/>
  <c r="J247"/>
  <c r="J101"/>
  <c i="3" r="BK158"/>
  <c r="J158"/>
  <c r="J101"/>
  <c i="6" r="BK197"/>
  <c r="J197"/>
  <c r="J104"/>
  <c i="7" r="BK168"/>
  <c r="J168"/>
  <c r="J103"/>
  <c i="9" r="BK169"/>
  <c r="J169"/>
  <c r="J103"/>
  <c i="16" r="BK182"/>
  <c r="J182"/>
  <c r="J103"/>
  <c i="6" r="BK209"/>
  <c r="J209"/>
  <c r="J106"/>
  <c i="9" r="BK158"/>
  <c r="J158"/>
  <c r="J101"/>
  <c i="18" r="BK168"/>
  <c r="J168"/>
  <c r="J101"/>
  <c i="22" r="BK173"/>
  <c r="J173"/>
  <c r="J101"/>
  <c i="11" r="BK182"/>
  <c r="J182"/>
  <c r="J103"/>
  <c i="13" r="J91"/>
  <c i="15" r="BK183"/>
  <c r="J183"/>
  <c r="J103"/>
  <c i="19" r="BK174"/>
  <c r="J174"/>
  <c r="J101"/>
  <c r="BK214"/>
  <c r="J214"/>
  <c r="J104"/>
  <c i="5" r="BK198"/>
  <c r="J198"/>
  <c r="J103"/>
  <c i="6" r="BK163"/>
  <c r="J163"/>
  <c r="J101"/>
  <c i="8" r="BK200"/>
  <c r="J200"/>
  <c r="J103"/>
  <c i="23" r="BK204"/>
  <c r="J204"/>
  <c r="J101"/>
  <c r="F92"/>
  <c r="BE169"/>
  <c r="BE201"/>
  <c r="BE167"/>
  <c r="BE171"/>
  <c r="BE198"/>
  <c r="BE128"/>
  <c r="BE137"/>
  <c r="BE150"/>
  <c r="BE156"/>
  <c r="BE174"/>
  <c r="BE180"/>
  <c r="BE188"/>
  <c r="BE190"/>
  <c r="J89"/>
  <c r="E85"/>
  <c r="BE124"/>
  <c r="BE126"/>
  <c r="BE139"/>
  <c r="BE164"/>
  <c r="BE183"/>
  <c r="BE192"/>
  <c r="BE158"/>
  <c r="BE196"/>
  <c r="BE194"/>
  <c r="BE205"/>
  <c i="22" r="BK122"/>
  <c r="J122"/>
  <c r="J97"/>
  <c i="23" r="BE135"/>
  <c r="BE161"/>
  <c r="BE186"/>
  <c i="22" r="BE147"/>
  <c r="BE149"/>
  <c r="J115"/>
  <c i="21" r="BK122"/>
  <c r="J122"/>
  <c r="J97"/>
  <c i="22" r="BE152"/>
  <c r="BE154"/>
  <c r="E111"/>
  <c r="BE126"/>
  <c r="BE124"/>
  <c r="BE144"/>
  <c r="BE164"/>
  <c r="BE170"/>
  <c r="BE167"/>
  <c r="F92"/>
  <c r="BE133"/>
  <c r="BE158"/>
  <c r="BE174"/>
  <c i="21" r="BE124"/>
  <c r="BE142"/>
  <c r="BE144"/>
  <c r="BE150"/>
  <c r="BE166"/>
  <c r="BE180"/>
  <c r="BE235"/>
  <c r="BE238"/>
  <c r="BE126"/>
  <c r="BE140"/>
  <c r="BE152"/>
  <c r="BE196"/>
  <c r="BE224"/>
  <c r="BE157"/>
  <c r="BE172"/>
  <c r="BE199"/>
  <c r="BE203"/>
  <c r="BE210"/>
  <c r="BE213"/>
  <c r="BE228"/>
  <c i="20" r="J123"/>
  <c r="J98"/>
  <c i="21" r="F92"/>
  <c r="BE128"/>
  <c r="BE177"/>
  <c r="BE201"/>
  <c r="BE206"/>
  <c r="BE218"/>
  <c r="BE222"/>
  <c r="J115"/>
  <c r="BE155"/>
  <c r="BE194"/>
  <c r="BE208"/>
  <c r="BE220"/>
  <c r="BE226"/>
  <c r="BE231"/>
  <c r="BE147"/>
  <c r="BE160"/>
  <c r="BE163"/>
  <c r="BE175"/>
  <c r="BE187"/>
  <c r="BE189"/>
  <c r="BE191"/>
  <c r="BE215"/>
  <c r="BE242"/>
  <c r="BE245"/>
  <c r="BE248"/>
  <c r="E85"/>
  <c r="BE131"/>
  <c r="BE182"/>
  <c r="BE233"/>
  <c r="BE240"/>
  <c r="BE168"/>
  <c r="BE170"/>
  <c r="BE184"/>
  <c i="20" r="E111"/>
  <c r="BE166"/>
  <c r="BE168"/>
  <c r="BE190"/>
  <c r="BE192"/>
  <c r="BE206"/>
  <c r="BE208"/>
  <c r="BE222"/>
  <c r="BE227"/>
  <c r="BE229"/>
  <c r="BE231"/>
  <c r="J115"/>
  <c r="BE128"/>
  <c r="BE140"/>
  <c r="BE142"/>
  <c r="BE175"/>
  <c r="BE180"/>
  <c r="BE182"/>
  <c r="BE196"/>
  <c r="BE210"/>
  <c r="BE213"/>
  <c r="BE220"/>
  <c r="BE225"/>
  <c r="BE147"/>
  <c r="BE152"/>
  <c r="BE160"/>
  <c r="BE203"/>
  <c r="BE217"/>
  <c i="19" r="J128"/>
  <c r="J100"/>
  <c i="20" r="BE163"/>
  <c r="BE177"/>
  <c r="BE185"/>
  <c r="BE252"/>
  <c r="F92"/>
  <c r="BE131"/>
  <c r="BE170"/>
  <c r="BE194"/>
  <c r="BE238"/>
  <c r="BE247"/>
  <c r="BE255"/>
  <c r="BE124"/>
  <c r="BE150"/>
  <c r="BE187"/>
  <c r="BE201"/>
  <c r="BE233"/>
  <c r="BE235"/>
  <c r="BE245"/>
  <c r="BE249"/>
  <c r="BE126"/>
  <c r="BE172"/>
  <c r="BE144"/>
  <c r="BE155"/>
  <c r="BE157"/>
  <c r="BE198"/>
  <c r="BE215"/>
  <c r="BE240"/>
  <c r="BE242"/>
  <c i="19" r="E114"/>
  <c r="BE168"/>
  <c r="BE170"/>
  <c r="BE175"/>
  <c r="BE198"/>
  <c r="F123"/>
  <c r="BE150"/>
  <c r="BE166"/>
  <c r="BE191"/>
  <c r="BE194"/>
  <c r="BE201"/>
  <c r="BE157"/>
  <c r="BE208"/>
  <c i="18" r="J128"/>
  <c r="J100"/>
  <c i="19" r="J91"/>
  <c r="BE215"/>
  <c r="BE139"/>
  <c r="BE164"/>
  <c r="BE133"/>
  <c r="BE155"/>
  <c r="BE161"/>
  <c r="BE172"/>
  <c r="BE203"/>
  <c r="BE211"/>
  <c r="BE188"/>
  <c r="BE205"/>
  <c r="BE129"/>
  <c r="BE131"/>
  <c r="BE179"/>
  <c r="BE185"/>
  <c i="17" r="BK126"/>
  <c r="BK125"/>
  <c r="J125"/>
  <c r="J98"/>
  <c i="18" r="BE140"/>
  <c r="BE182"/>
  <c r="BE202"/>
  <c r="BE209"/>
  <c r="E114"/>
  <c r="BE131"/>
  <c r="BE195"/>
  <c r="BE166"/>
  <c r="BE197"/>
  <c r="J91"/>
  <c r="BE179"/>
  <c r="BE192"/>
  <c r="BE205"/>
  <c r="BE159"/>
  <c r="BE162"/>
  <c r="BE164"/>
  <c r="BE169"/>
  <c r="BE133"/>
  <c r="BE156"/>
  <c r="BE129"/>
  <c r="BE151"/>
  <c r="BE173"/>
  <c r="BE199"/>
  <c r="F94"/>
  <c r="BE185"/>
  <c r="BE188"/>
  <c i="16" r="J127"/>
  <c r="J100"/>
  <c i="17" r="J91"/>
  <c r="BE188"/>
  <c r="BE161"/>
  <c r="BE166"/>
  <c r="BE169"/>
  <c r="BE179"/>
  <c r="BE128"/>
  <c r="BE182"/>
  <c r="BE186"/>
  <c r="BE150"/>
  <c r="BE155"/>
  <c r="F122"/>
  <c r="BE130"/>
  <c r="BE148"/>
  <c r="BE158"/>
  <c r="BE174"/>
  <c r="E85"/>
  <c r="BE133"/>
  <c r="BE145"/>
  <c r="BE194"/>
  <c r="BE197"/>
  <c r="BE142"/>
  <c r="BE164"/>
  <c i="15" r="BK126"/>
  <c r="BK125"/>
  <c r="J125"/>
  <c i="16" r="E113"/>
  <c r="BE150"/>
  <c r="BE167"/>
  <c r="BE176"/>
  <c r="F94"/>
  <c r="BE183"/>
  <c r="J91"/>
  <c r="BE128"/>
  <c r="BE160"/>
  <c r="BE170"/>
  <c r="BE173"/>
  <c r="BE130"/>
  <c r="BE139"/>
  <c r="BE155"/>
  <c r="BE164"/>
  <c r="BE179"/>
  <c r="BE153"/>
  <c r="BE158"/>
  <c i="15" r="J91"/>
  <c r="F122"/>
  <c r="BE160"/>
  <c r="BE170"/>
  <c r="BE177"/>
  <c r="BE150"/>
  <c r="BE155"/>
  <c r="BE173"/>
  <c r="BE130"/>
  <c r="BE164"/>
  <c r="BE184"/>
  <c r="BE167"/>
  <c r="BE180"/>
  <c i="14" r="BK126"/>
  <c r="BK125"/>
  <c r="J125"/>
  <c r="J98"/>
  <c i="15" r="E113"/>
  <c r="BE128"/>
  <c r="BE139"/>
  <c r="BE158"/>
  <c r="BE153"/>
  <c i="14" r="E113"/>
  <c r="BE141"/>
  <c r="BE194"/>
  <c r="BE162"/>
  <c r="BE176"/>
  <c r="BE191"/>
  <c r="BE201"/>
  <c r="F122"/>
  <c r="BE174"/>
  <c r="BE182"/>
  <c r="J91"/>
  <c i="13" r="BK126"/>
  <c r="BK125"/>
  <c r="J125"/>
  <c r="J98"/>
  <c i="14" r="BE128"/>
  <c r="BE130"/>
  <c r="BE154"/>
  <c r="BE157"/>
  <c r="BE171"/>
  <c r="BE197"/>
  <c r="BE159"/>
  <c r="BE164"/>
  <c r="BE168"/>
  <c r="BE179"/>
  <c r="BE185"/>
  <c r="BE188"/>
  <c i="13" r="BE162"/>
  <c r="BE185"/>
  <c r="BE188"/>
  <c r="BE194"/>
  <c i="12" r="J127"/>
  <c r="J100"/>
  <c i="13" r="F94"/>
  <c r="E113"/>
  <c r="BE157"/>
  <c r="BE168"/>
  <c r="BE154"/>
  <c r="BE164"/>
  <c r="BE179"/>
  <c r="BE174"/>
  <c r="BE191"/>
  <c r="BE128"/>
  <c r="BE171"/>
  <c r="BE182"/>
  <c r="BE197"/>
  <c r="BE201"/>
  <c r="BE130"/>
  <c r="BE141"/>
  <c r="BE159"/>
  <c r="BE176"/>
  <c i="12" r="F94"/>
  <c i="11" r="BK126"/>
  <c r="BK125"/>
  <c r="J125"/>
  <c r="J98"/>
  <c i="12" r="E113"/>
  <c r="BE128"/>
  <c r="BE150"/>
  <c r="J119"/>
  <c r="BE159"/>
  <c r="BE166"/>
  <c r="BE170"/>
  <c r="BE130"/>
  <c r="BE153"/>
  <c r="BE137"/>
  <c r="BE163"/>
  <c r="BE147"/>
  <c r="BE155"/>
  <c i="11" r="E113"/>
  <c r="BE139"/>
  <c r="J91"/>
  <c r="F94"/>
  <c r="BE130"/>
  <c r="BE128"/>
  <c r="BE170"/>
  <c r="BE158"/>
  <c r="BE155"/>
  <c r="BE167"/>
  <c r="BE173"/>
  <c i="10" r="BK126"/>
  <c r="J126"/>
  <c r="J99"/>
  <c i="11" r="BE150"/>
  <c r="BE153"/>
  <c r="BE160"/>
  <c r="BE179"/>
  <c r="BE183"/>
  <c r="BE164"/>
  <c r="BE176"/>
  <c i="10" r="BE176"/>
  <c r="E113"/>
  <c r="F122"/>
  <c i="9" r="BK126"/>
  <c r="BK125"/>
  <c r="J125"/>
  <c i="10" r="BE128"/>
  <c r="BE153"/>
  <c r="BE173"/>
  <c r="BE164"/>
  <c r="BE150"/>
  <c r="BE160"/>
  <c r="BE167"/>
  <c r="BE183"/>
  <c r="BE139"/>
  <c r="BE130"/>
  <c r="BE155"/>
  <c r="BE158"/>
  <c r="BE170"/>
  <c r="BE179"/>
  <c i="9" r="E113"/>
  <c r="BE137"/>
  <c r="F94"/>
  <c r="BE150"/>
  <c r="BE163"/>
  <c i="8" r="J127"/>
  <c r="J100"/>
  <c i="9" r="J91"/>
  <c r="BE128"/>
  <c r="BE153"/>
  <c r="BE159"/>
  <c r="BE130"/>
  <c r="BE147"/>
  <c r="BE155"/>
  <c r="BE166"/>
  <c r="BE170"/>
  <c i="8" r="E113"/>
  <c r="BE157"/>
  <c r="BE168"/>
  <c r="BE179"/>
  <c r="BE191"/>
  <c r="BE201"/>
  <c r="J119"/>
  <c r="BE171"/>
  <c r="BE174"/>
  <c r="BE176"/>
  <c r="BE197"/>
  <c r="BE185"/>
  <c r="BE128"/>
  <c r="BE164"/>
  <c r="BE182"/>
  <c r="BE130"/>
  <c r="BE162"/>
  <c r="BE141"/>
  <c r="BE159"/>
  <c r="BE194"/>
  <c i="7" r="BK127"/>
  <c r="J127"/>
  <c r="J99"/>
  <c i="8" r="F94"/>
  <c r="BE188"/>
  <c r="BE154"/>
  <c i="7" r="F94"/>
  <c r="BE157"/>
  <c r="BE161"/>
  <c r="E85"/>
  <c r="BE150"/>
  <c r="BE136"/>
  <c r="BE142"/>
  <c r="BE147"/>
  <c r="BE154"/>
  <c i="6" r="J130"/>
  <c r="J100"/>
  <c i="7" r="BE129"/>
  <c r="J91"/>
  <c r="BE131"/>
  <c r="BE163"/>
  <c r="BE159"/>
  <c r="BE173"/>
  <c r="BE144"/>
  <c r="BE169"/>
  <c i="6" r="BE137"/>
  <c r="BE151"/>
  <c r="BE160"/>
  <c r="BE207"/>
  <c r="F125"/>
  <c r="BE179"/>
  <c r="BE185"/>
  <c r="BE198"/>
  <c i="5" r="J127"/>
  <c r="J100"/>
  <c i="6" r="J122"/>
  <c r="BE157"/>
  <c r="BE188"/>
  <c r="BE191"/>
  <c r="BE149"/>
  <c r="BE164"/>
  <c r="BE194"/>
  <c r="BE131"/>
  <c r="BE183"/>
  <c r="E116"/>
  <c r="BE134"/>
  <c r="BE143"/>
  <c r="BE170"/>
  <c r="BE201"/>
  <c r="BE204"/>
  <c r="BE210"/>
  <c i="5" r="F94"/>
  <c r="BE160"/>
  <c r="E85"/>
  <c r="BE141"/>
  <c r="BE189"/>
  <c r="J119"/>
  <c r="BE166"/>
  <c r="BE178"/>
  <c r="BE195"/>
  <c r="BE128"/>
  <c r="BE130"/>
  <c i="4" r="J127"/>
  <c r="J100"/>
  <c i="5" r="BE152"/>
  <c r="BE172"/>
  <c r="BE183"/>
  <c r="BE199"/>
  <c r="BE186"/>
  <c r="BE155"/>
  <c r="BE157"/>
  <c r="BE162"/>
  <c r="BE169"/>
  <c r="BE175"/>
  <c r="BE180"/>
  <c r="BE192"/>
  <c i="4" r="J119"/>
  <c r="BE159"/>
  <c r="BE164"/>
  <c r="BE179"/>
  <c r="BE182"/>
  <c r="BE157"/>
  <c r="BE171"/>
  <c r="BE194"/>
  <c r="E113"/>
  <c r="F122"/>
  <c r="BE197"/>
  <c r="BE141"/>
  <c r="BE168"/>
  <c r="BE185"/>
  <c r="BE174"/>
  <c r="BE191"/>
  <c i="3" r="BK126"/>
  <c r="BK125"/>
  <c r="J125"/>
  <c r="J98"/>
  <c i="4" r="BE128"/>
  <c r="BE188"/>
  <c r="BE130"/>
  <c r="BE154"/>
  <c r="BE162"/>
  <c r="BE176"/>
  <c r="BE201"/>
  <c i="3" r="F94"/>
  <c r="BE130"/>
  <c r="BE166"/>
  <c i="2" r="J127"/>
  <c r="J100"/>
  <c i="3" r="BE150"/>
  <c r="BE153"/>
  <c r="BE147"/>
  <c r="E113"/>
  <c r="BE137"/>
  <c r="BE155"/>
  <c r="BE163"/>
  <c r="J91"/>
  <c r="BE128"/>
  <c r="BE159"/>
  <c r="BE170"/>
  <c i="2" r="BE128"/>
  <c r="BE168"/>
  <c r="F122"/>
  <c r="BE153"/>
  <c r="BE161"/>
  <c r="BE171"/>
  <c r="BE177"/>
  <c r="J91"/>
  <c r="BE150"/>
  <c r="BE159"/>
  <c r="E113"/>
  <c r="BE174"/>
  <c r="BE156"/>
  <c r="BE130"/>
  <c r="BE139"/>
  <c r="BE165"/>
  <c r="BE180"/>
  <c r="BE184"/>
  <c r="F38"/>
  <c i="1" r="BC96"/>
  <c i="4" r="F39"/>
  <c i="1" r="BD98"/>
  <c i="6" r="F39"/>
  <c i="1" r="BD100"/>
  <c i="8" r="F37"/>
  <c i="1" r="BB103"/>
  <c i="11" r="F36"/>
  <c i="1" r="BA106"/>
  <c i="13" r="F39"/>
  <c i="1" r="BD108"/>
  <c i="15" r="F39"/>
  <c i="1" r="BD111"/>
  <c i="17" r="F38"/>
  <c i="1" r="BC113"/>
  <c i="19" r="J36"/>
  <c i="1" r="AW115"/>
  <c i="21" r="F35"/>
  <c i="1" r="BB117"/>
  <c i="23" r="F36"/>
  <c i="1" r="BC119"/>
  <c r="AS94"/>
  <c i="3" r="F39"/>
  <c i="1" r="BD97"/>
  <c i="3" r="F38"/>
  <c i="1" r="BC97"/>
  <c i="5" r="J36"/>
  <c i="1" r="AW99"/>
  <c i="5" r="F37"/>
  <c i="1" r="BB99"/>
  <c i="7" r="F36"/>
  <c i="1" r="BA101"/>
  <c i="7" r="F38"/>
  <c i="1" r="BC101"/>
  <c i="9" r="F38"/>
  <c i="1" r="BC104"/>
  <c i="9" r="F36"/>
  <c i="1" r="BA104"/>
  <c i="10" r="F38"/>
  <c i="1" r="BC105"/>
  <c i="11" r="F39"/>
  <c i="1" r="BD106"/>
  <c i="13" r="F38"/>
  <c i="1" r="BC108"/>
  <c i="15" r="F38"/>
  <c i="1" r="BC111"/>
  <c i="15" r="J32"/>
  <c i="17" r="F36"/>
  <c i="1" r="BA113"/>
  <c i="18" r="F37"/>
  <c i="1" r="BB114"/>
  <c i="19" r="F39"/>
  <c i="1" r="BD115"/>
  <c i="20" r="F36"/>
  <c i="1" r="BC116"/>
  <c i="22" r="F35"/>
  <c i="1" r="BB118"/>
  <c i="22" r="F36"/>
  <c i="1" r="BC118"/>
  <c i="2" r="F37"/>
  <c i="1" r="BB96"/>
  <c i="3" r="J36"/>
  <c i="1" r="AW97"/>
  <c i="4" r="F38"/>
  <c i="1" r="BC98"/>
  <c i="5" r="F38"/>
  <c i="1" r="BC99"/>
  <c i="7" r="J36"/>
  <c i="1" r="AW101"/>
  <c i="8" r="F36"/>
  <c i="1" r="BA103"/>
  <c i="9" r="J32"/>
  <c i="10" r="F39"/>
  <c i="1" r="BD105"/>
  <c i="11" r="F37"/>
  <c i="1" r="BB106"/>
  <c i="13" r="J36"/>
  <c i="1" r="AW108"/>
  <c i="14" r="F39"/>
  <c i="1" r="BD109"/>
  <c i="16" r="F38"/>
  <c i="1" r="BC112"/>
  <c i="17" r="J36"/>
  <c i="1" r="AW113"/>
  <c i="18" r="F38"/>
  <c i="1" r="BC114"/>
  <c i="20" r="F37"/>
  <c i="1" r="BD116"/>
  <c i="21" r="F36"/>
  <c i="1" r="BC117"/>
  <c i="23" r="F35"/>
  <c i="1" r="BB119"/>
  <c i="3" r="F36"/>
  <c i="1" r="BA97"/>
  <c i="4" r="J36"/>
  <c i="1" r="AW98"/>
  <c i="6" r="J36"/>
  <c i="1" r="AW100"/>
  <c i="8" r="F39"/>
  <c i="1" r="BD103"/>
  <c i="11" r="F38"/>
  <c i="1" r="BC106"/>
  <c i="12" r="F36"/>
  <c i="1" r="BA107"/>
  <c i="14" r="F38"/>
  <c i="1" r="BC109"/>
  <c i="15" r="F37"/>
  <c i="1" r="BB111"/>
  <c i="17" r="F39"/>
  <c i="1" r="BD113"/>
  <c i="19" r="F36"/>
  <c i="1" r="BA115"/>
  <c i="21" r="J34"/>
  <c i="1" r="AW117"/>
  <c i="23" r="J34"/>
  <c i="1" r="AW119"/>
  <c i="2" r="F39"/>
  <c i="1" r="BD96"/>
  <c i="4" r="F37"/>
  <c i="1" r="BB98"/>
  <c i="6" r="F37"/>
  <c i="1" r="BB100"/>
  <c i="8" r="F38"/>
  <c i="1" r="BC103"/>
  <c i="10" r="F37"/>
  <c i="1" r="BB105"/>
  <c i="12" r="F39"/>
  <c i="1" r="BD107"/>
  <c i="14" r="F36"/>
  <c i="1" r="BA109"/>
  <c i="16" r="F39"/>
  <c i="1" r="BD112"/>
  <c i="18" r="F36"/>
  <c i="1" r="BA114"/>
  <c i="20" r="F34"/>
  <c i="1" r="BA116"/>
  <c i="22" r="F34"/>
  <c i="1" r="BA118"/>
  <c i="23" r="F34"/>
  <c i="1" r="BA119"/>
  <c i="6" r="F38"/>
  <c i="1" r="BC100"/>
  <c i="9" r="F37"/>
  <c i="1" r="BB104"/>
  <c i="10" r="J36"/>
  <c i="1" r="AW105"/>
  <c i="12" r="J36"/>
  <c i="1" r="AW107"/>
  <c i="14" r="F37"/>
  <c i="1" r="BB109"/>
  <c i="16" r="F37"/>
  <c i="1" r="BB112"/>
  <c i="17" r="F37"/>
  <c i="1" r="BB113"/>
  <c i="19" r="F38"/>
  <c i="1" r="BC115"/>
  <c i="21" r="F34"/>
  <c i="1" r="BA117"/>
  <c i="23" r="F37"/>
  <c i="1" r="BD119"/>
  <c i="2" r="J36"/>
  <c i="1" r="AW96"/>
  <c i="3" r="F37"/>
  <c i="1" r="BB97"/>
  <c i="5" r="F36"/>
  <c i="1" r="BA99"/>
  <c i="6" r="F36"/>
  <c i="1" r="BA100"/>
  <c i="7" r="F37"/>
  <c i="1" r="BB101"/>
  <c i="9" r="J36"/>
  <c i="1" r="AW104"/>
  <c i="9" r="F39"/>
  <c i="1" r="BD104"/>
  <c i="11" r="J36"/>
  <c i="1" r="AW106"/>
  <c i="12" r="F37"/>
  <c i="1" r="BB107"/>
  <c i="13" r="F37"/>
  <c i="1" r="BB108"/>
  <c i="15" r="J36"/>
  <c i="1" r="AW111"/>
  <c i="16" r="J36"/>
  <c i="1" r="AW112"/>
  <c i="18" r="J36"/>
  <c i="1" r="AW114"/>
  <c i="19" r="F37"/>
  <c i="1" r="BB115"/>
  <c i="20" r="F35"/>
  <c i="1" r="BB116"/>
  <c i="22" r="J34"/>
  <c i="1" r="AW118"/>
  <c i="22" r="F37"/>
  <c i="1" r="BD118"/>
  <c i="2" r="F36"/>
  <c i="1" r="BA96"/>
  <c i="4" r="F36"/>
  <c i="1" r="BA98"/>
  <c i="5" r="F39"/>
  <c i="1" r="BD99"/>
  <c i="7" r="F39"/>
  <c i="1" r="BD101"/>
  <c i="8" r="J36"/>
  <c i="1" r="AW103"/>
  <c i="10" r="F36"/>
  <c i="1" r="BA105"/>
  <c i="12" r="F38"/>
  <c i="1" r="BC107"/>
  <c i="13" r="F36"/>
  <c i="1" r="BA108"/>
  <c i="14" r="J36"/>
  <c i="1" r="AW109"/>
  <c i="15" r="F36"/>
  <c i="1" r="BA111"/>
  <c i="16" r="F36"/>
  <c i="1" r="BA112"/>
  <c i="18" r="F39"/>
  <c i="1" r="BD114"/>
  <c i="20" r="J34"/>
  <c i="1" r="AW116"/>
  <c i="21" r="F37"/>
  <c i="1" r="BD117"/>
  <c i="6" l="1" r="P129"/>
  <c r="P128"/>
  <c i="1" r="AU100"/>
  <c i="16" r="R126"/>
  <c r="R125"/>
  <c i="8" r="T126"/>
  <c r="T125"/>
  <c i="22" r="P122"/>
  <c r="P121"/>
  <c i="1" r="AU118"/>
  <c i="11" r="R126"/>
  <c r="R125"/>
  <c i="5" r="R126"/>
  <c r="R125"/>
  <c i="9" r="T126"/>
  <c r="T125"/>
  <c i="4" r="P126"/>
  <c r="P125"/>
  <c i="1" r="AU98"/>
  <c i="18" r="R127"/>
  <c r="R126"/>
  <c i="2" r="R126"/>
  <c r="R125"/>
  <c i="6" r="T129"/>
  <c r="T128"/>
  <c i="2" r="BK126"/>
  <c r="J126"/>
  <c r="J99"/>
  <c i="15" r="T126"/>
  <c r="T125"/>
  <c i="22" r="R122"/>
  <c r="R121"/>
  <c i="18" r="T127"/>
  <c r="T126"/>
  <c i="14" r="P126"/>
  <c r="P125"/>
  <c i="1" r="AU109"/>
  <c i="5" r="T126"/>
  <c r="T125"/>
  <c i="18" r="BK127"/>
  <c r="BK126"/>
  <c r="J126"/>
  <c r="J98"/>
  <c i="12" r="BK126"/>
  <c r="BK125"/>
  <c r="J125"/>
  <c i="21" r="P122"/>
  <c r="P121"/>
  <c i="1" r="AU117"/>
  <c i="4" r="T126"/>
  <c r="T125"/>
  <c i="10" r="T126"/>
  <c r="T125"/>
  <c i="4" r="R126"/>
  <c r="R125"/>
  <c i="11" r="P126"/>
  <c r="P125"/>
  <c i="1" r="AU106"/>
  <c i="4" r="BK126"/>
  <c r="BK125"/>
  <c r="J125"/>
  <c r="J98"/>
  <c i="5" r="BK126"/>
  <c r="BK125"/>
  <c r="J125"/>
  <c i="7" r="R127"/>
  <c r="R126"/>
  <c i="17" r="R126"/>
  <c r="R125"/>
  <c i="19" r="R127"/>
  <c r="R126"/>
  <c i="10" r="P126"/>
  <c r="P125"/>
  <c i="1" r="AU105"/>
  <c i="3" r="P126"/>
  <c r="P125"/>
  <c i="1" r="AU97"/>
  <c i="12" r="R126"/>
  <c r="R125"/>
  <c i="20" r="P122"/>
  <c r="P121"/>
  <c i="1" r="AU116"/>
  <c i="6" r="BK129"/>
  <c r="BK128"/>
  <c r="J128"/>
  <c i="3" r="T126"/>
  <c r="T125"/>
  <c i="6" r="R129"/>
  <c r="R128"/>
  <c i="20" r="BK122"/>
  <c r="J122"/>
  <c r="J97"/>
  <c i="16" r="T126"/>
  <c r="T125"/>
  <c i="8" r="BK126"/>
  <c r="BK125"/>
  <c r="J125"/>
  <c i="19" r="BK127"/>
  <c r="BK126"/>
  <c r="J126"/>
  <c r="J98"/>
  <c i="21" r="T122"/>
  <c r="T121"/>
  <c i="16" r="BK126"/>
  <c r="J126"/>
  <c r="J99"/>
  <c i="19" r="T127"/>
  <c r="T126"/>
  <c i="23" r="T122"/>
  <c r="T121"/>
  <c i="17" r="P126"/>
  <c r="P125"/>
  <c i="1" r="AU113"/>
  <c i="8" r="P126"/>
  <c r="P125"/>
  <c i="1" r="AU103"/>
  <c i="19" r="P127"/>
  <c r="P126"/>
  <c i="1" r="AU115"/>
  <c i="2" r="T126"/>
  <c r="T125"/>
  <c i="23" r="BK122"/>
  <c r="BK121"/>
  <c r="J121"/>
  <c r="J96"/>
  <c i="22" r="BK121"/>
  <c r="J121"/>
  <c i="21" r="BK121"/>
  <c r="J121"/>
  <c r="J96"/>
  <c i="17" r="J126"/>
  <c r="J99"/>
  <c i="1" r="AG111"/>
  <c i="15" r="J98"/>
  <c r="J126"/>
  <c r="J99"/>
  <c i="14" r="J126"/>
  <c r="J99"/>
  <c i="13" r="J126"/>
  <c r="J99"/>
  <c i="11" r="J126"/>
  <c r="J99"/>
  <c i="10" r="BK125"/>
  <c r="J125"/>
  <c r="J98"/>
  <c i="1" r="AG104"/>
  <c i="9" r="J126"/>
  <c r="J99"/>
  <c r="J98"/>
  <c i="7" r="BK126"/>
  <c r="J126"/>
  <c i="3" r="J126"/>
  <c r="J99"/>
  <c i="4" r="F35"/>
  <c i="1" r="AZ98"/>
  <c i="7" r="J35"/>
  <c i="1" r="AV101"/>
  <c r="AT101"/>
  <c i="10" r="J35"/>
  <c i="1" r="AV105"/>
  <c r="AT105"/>
  <c r="BD102"/>
  <c i="14" r="J32"/>
  <c i="1" r="AG109"/>
  <c i="15" r="J35"/>
  <c i="1" r="AV111"/>
  <c r="AT111"/>
  <c r="AN111"/>
  <c i="19" r="F35"/>
  <c i="1" r="AZ115"/>
  <c i="23" r="F33"/>
  <c i="1" r="AZ119"/>
  <c i="3" r="J32"/>
  <c i="1" r="AG97"/>
  <c i="5" r="J35"/>
  <c i="1" r="AV99"/>
  <c r="AT99"/>
  <c r="BC95"/>
  <c i="7" r="J32"/>
  <c i="1" r="AG101"/>
  <c i="9" r="J35"/>
  <c i="1" r="AV104"/>
  <c r="AT104"/>
  <c r="AN104"/>
  <c i="11" r="F35"/>
  <c i="1" r="AZ106"/>
  <c i="14" r="J35"/>
  <c i="1" r="AV109"/>
  <c r="AT109"/>
  <c i="17" r="J32"/>
  <c i="1" r="AG113"/>
  <c i="18" r="J35"/>
  <c i="1" r="AV114"/>
  <c r="AT114"/>
  <c i="21" r="J33"/>
  <c i="1" r="AV117"/>
  <c r="AT117"/>
  <c i="8" r="J32"/>
  <c i="1" r="AG103"/>
  <c i="3" r="F35"/>
  <c i="1" r="AZ97"/>
  <c r="BA95"/>
  <c r="AW95"/>
  <c i="8" r="J35"/>
  <c i="1" r="AV103"/>
  <c r="AT103"/>
  <c r="AN103"/>
  <c i="13" r="J35"/>
  <c i="1" r="AV108"/>
  <c r="AT108"/>
  <c i="17" r="F35"/>
  <c i="1" r="AZ113"/>
  <c i="22" r="F33"/>
  <c i="1" r="AZ118"/>
  <c i="6" r="J32"/>
  <c i="1" r="AG100"/>
  <c i="3" r="J35"/>
  <c i="1" r="AV97"/>
  <c r="AT97"/>
  <c i="6" r="F35"/>
  <c i="1" r="AZ100"/>
  <c i="11" r="J35"/>
  <c i="1" r="AV106"/>
  <c r="AT106"/>
  <c r="BA102"/>
  <c r="AW102"/>
  <c i="15" r="F35"/>
  <c i="1" r="AZ111"/>
  <c r="BA110"/>
  <c r="AW110"/>
  <c i="19" r="J35"/>
  <c i="1" r="AV115"/>
  <c r="AT115"/>
  <c i="22" r="J30"/>
  <c i="1" r="AG118"/>
  <c i="23" r="J33"/>
  <c i="1" r="AV119"/>
  <c r="AT119"/>
  <c i="5" r="F35"/>
  <c i="1" r="AZ99"/>
  <c r="BD95"/>
  <c i="9" r="F35"/>
  <c i="1" r="AZ104"/>
  <c i="11" r="J32"/>
  <c i="1" r="AG106"/>
  <c i="12" r="F35"/>
  <c i="1" r="AZ107"/>
  <c r="BB102"/>
  <c r="AX102"/>
  <c i="16" r="J35"/>
  <c i="1" r="AV112"/>
  <c r="AT112"/>
  <c r="BB110"/>
  <c r="AX110"/>
  <c i="20" r="J33"/>
  <c i="1" r="AV116"/>
  <c r="AT116"/>
  <c i="5" r="J32"/>
  <c i="1" r="AG99"/>
  <c i="2" r="F35"/>
  <c i="1" r="AZ96"/>
  <c i="6" r="J35"/>
  <c i="1" r="AV100"/>
  <c r="AT100"/>
  <c r="AN100"/>
  <c i="12" r="J35"/>
  <c i="1" r="AV107"/>
  <c r="AT107"/>
  <c r="BC102"/>
  <c r="AY102"/>
  <c i="17" r="J35"/>
  <c i="1" r="AV113"/>
  <c r="AT113"/>
  <c i="22" r="J33"/>
  <c i="1" r="AV118"/>
  <c r="AT118"/>
  <c i="12" r="J32"/>
  <c i="1" r="AG107"/>
  <c i="4" r="J35"/>
  <c i="1" r="AV98"/>
  <c r="AT98"/>
  <c r="BB95"/>
  <c r="AX95"/>
  <c i="8" r="F35"/>
  <c i="1" r="AZ103"/>
  <c i="13" r="F35"/>
  <c i="1" r="AZ108"/>
  <c i="16" r="F35"/>
  <c i="1" r="AZ112"/>
  <c r="BC110"/>
  <c r="AY110"/>
  <c r="BD110"/>
  <c i="20" r="F33"/>
  <c i="1" r="AZ116"/>
  <c i="2" r="J35"/>
  <c i="1" r="AV96"/>
  <c r="AT96"/>
  <c i="7" r="F35"/>
  <c i="1" r="AZ101"/>
  <c i="10" r="F35"/>
  <c i="1" r="AZ105"/>
  <c i="13" r="J32"/>
  <c i="1" r="AG108"/>
  <c i="14" r="F35"/>
  <c i="1" r="AZ109"/>
  <c i="18" r="F35"/>
  <c i="1" r="AZ114"/>
  <c i="21" r="F33"/>
  <c i="1" r="AZ117"/>
  <c i="18" l="1" r="J127"/>
  <c r="J99"/>
  <c i="12" r="J126"/>
  <c r="J99"/>
  <c i="8" r="J126"/>
  <c r="J99"/>
  <c i="12" r="J98"/>
  <c i="5" r="J126"/>
  <c r="J99"/>
  <c i="19" r="J127"/>
  <c r="J99"/>
  <c i="4" r="J126"/>
  <c r="J99"/>
  <c i="6" r="J98"/>
  <c i="5" r="J98"/>
  <c i="2" r="BK125"/>
  <c r="J125"/>
  <c i="23" r="J122"/>
  <c r="J97"/>
  <c i="8" r="J98"/>
  <c i="6" r="J129"/>
  <c r="J99"/>
  <c i="20" r="BK121"/>
  <c r="J121"/>
  <c r="J96"/>
  <c i="16" r="BK125"/>
  <c r="J125"/>
  <c i="1" r="AN118"/>
  <c i="22" r="J96"/>
  <c r="J39"/>
  <c i="1" r="AN113"/>
  <c i="17" r="J41"/>
  <c i="1" r="AN109"/>
  <c i="15" r="J41"/>
  <c i="1" r="AN108"/>
  <c i="14" r="J41"/>
  <c i="13" r="J41"/>
  <c i="1" r="AN106"/>
  <c i="12" r="J41"/>
  <c i="11" r="J41"/>
  <c i="9" r="J41"/>
  <c i="1" r="AN101"/>
  <c i="8" r="J41"/>
  <c i="7" r="J98"/>
  <c r="J41"/>
  <c i="6" r="J41"/>
  <c i="5" r="J41"/>
  <c i="1" r="AN97"/>
  <c i="3" r="J41"/>
  <c i="1" r="AN99"/>
  <c r="AN107"/>
  <c r="AU95"/>
  <c r="AU110"/>
  <c i="18" r="J32"/>
  <c i="1" r="AG114"/>
  <c i="16" r="J32"/>
  <c i="1" r="AG112"/>
  <c i="10" r="J32"/>
  <c i="1" r="AG105"/>
  <c r="AG102"/>
  <c r="BD94"/>
  <c r="W33"/>
  <c r="AU102"/>
  <c i="19" r="J32"/>
  <c i="1" r="AG115"/>
  <c r="AZ110"/>
  <c r="AV110"/>
  <c r="AT110"/>
  <c i="4" r="J32"/>
  <c i="1" r="AG98"/>
  <c i="23" r="J30"/>
  <c i="1" r="AG119"/>
  <c i="21" r="J30"/>
  <c i="1" r="AG117"/>
  <c r="AN117"/>
  <c r="BC94"/>
  <c r="W32"/>
  <c i="2" r="J32"/>
  <c i="1" r="AG96"/>
  <c r="AZ102"/>
  <c r="AV102"/>
  <c r="AT102"/>
  <c r="AY95"/>
  <c r="BB94"/>
  <c r="AX94"/>
  <c r="BA94"/>
  <c r="W30"/>
  <c r="AZ95"/>
  <c r="AV95"/>
  <c r="AT95"/>
  <c i="2" l="1" r="J41"/>
  <c i="18" r="J41"/>
  <c i="16" r="J41"/>
  <c i="19" r="J41"/>
  <c i="4" r="J41"/>
  <c i="23" r="J39"/>
  <c i="2" r="J98"/>
  <c i="16" r="J98"/>
  <c i="21" r="J39"/>
  <c i="1" r="AN102"/>
  <c i="10" r="J41"/>
  <c i="1" r="AN105"/>
  <c r="AG95"/>
  <c r="AN114"/>
  <c r="AN115"/>
  <c r="AN119"/>
  <c r="AN112"/>
  <c r="AN98"/>
  <c r="AN96"/>
  <c r="AU94"/>
  <c r="AN95"/>
  <c r="AG110"/>
  <c r="AW94"/>
  <c r="AK30"/>
  <c i="20" r="J30"/>
  <c i="1" r="AG116"/>
  <c r="AN116"/>
  <c r="AY94"/>
  <c r="AZ94"/>
  <c r="AV94"/>
  <c r="AK29"/>
  <c r="W31"/>
  <c i="20" l="1" r="J39"/>
  <c i="1" r="AN110"/>
  <c r="AG94"/>
  <c r="W29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<sst xmlns="http://schemas.openxmlformats.org/spreadsheetml/2006/main">
  <si>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</si>
  <si>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</si>
  <si>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</si>
  <si>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</si>
  <si>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</si>
  <si>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{c83ccb97-e4e5-4628-aa65-2a4ac21eebfe}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</si>
  <si>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</si>
  <si>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</si>
  <si>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</si>
  <si>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</si>
  <si>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</si>
  <si>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</si>
  <si>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0,1</t>
  </si>
  <si>
    <t>Kód:</t>
  </si>
  <si>
    <t>315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</si>
  <si>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</si>
  <si>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</si>
  <si>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NAPOJENÍ ROKYCANSKA NA DÁLNICI D5, I. ETAPA</t>
  </si>
  <si>
    <t>KSO:</t>
  </si>
  <si>
    <t>CC-CZ:</t>
  </si>
  <si>
    <t>Místo:</t>
  </si>
  <si>
    <t>Rokycansko</t>
  </si>
  <si>
    <t>Datum:</t>
  </si>
  <si>
    <t>26. 4. 2022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</si>
  <si>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</si>
  <si>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</si>
  <si>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</si>
  <si>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</si>
  <si>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</si>
  <si>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</si>
  <si>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</si>
  <si>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J. Egermaier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</si>
  <si>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</si>
  <si>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</si>
  <si>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</si>
  <si>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</si>
  <si>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</si>
  <si>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</si>
  <si>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</si>
  <si>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</si>
  <si>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</si>
  <si>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</si>
  <si>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</si>
  <si>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</si>
  <si>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</si>
  <si>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</si>
  <si>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</si>
  <si>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</si>
  <si>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</si>
  <si>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</si>
  <si>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</si>
  <si>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</si>
  <si>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</si>
  <si>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</si>
  <si>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</si>
  <si>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</si>
  <si>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</si>
  <si>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</si>
  <si>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</si>
  <si>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</si>
  <si>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</si>
  <si>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</si>
  <si>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</si>
  <si>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</si>
  <si>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</si>
  <si>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</si>
  <si>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</si>
  <si>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</si>
  <si>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</si>
  <si>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</si>
  <si>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</si>
  <si>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</si>
  <si>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</si>
  <si>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</si>
  <si>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</si>
  <si>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</si>
  <si>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</si>
  <si>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</si>
  <si>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</si>
  <si>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</si>
  <si>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SO 301  Úpravy meliorací v k.ú. Litohlavy</t>
  </si>
  <si>
    <t>ING</t>
  </si>
  <si>
    <t>1</t>
  </si>
  <si>
    <t>{0e6d2c4e-d5cd-4c4f-8329-c3e1cfea1aec}</t>
  </si>
  <si>
    <t>2</t>
  </si>
  <si>
    <t>/</t>
  </si>
  <si>
    <t>01.1</t>
  </si>
  <si>
    <t xml:space="preserve">SO 301-1  Svodný drén v km 0,770 - 1,037 - levá strana</t>
  </si>
  <si>
    <t>Soupis</t>
  </si>
  <si>
    <t>{699f1e88-abd7-405b-b5ac-0ade18749c0a}</t>
  </si>
  <si>
    <t>01.2</t>
  </si>
  <si>
    <t xml:space="preserve">SO 301-2  Svodný drén v km 1,043- křížení s komunikací</t>
  </si>
  <si>
    <t>{77d6a5d5-4416-48bf-b2c0-0ea765a7d976}</t>
  </si>
  <si>
    <t>01.3</t>
  </si>
  <si>
    <t xml:space="preserve">SO 301-3  Svodný drén v km 1,060-1,500 - levá strana</t>
  </si>
  <si>
    <t>{6d5f5cde-39f6-41c6-ae2c-1aebe3e292dd}</t>
  </si>
  <si>
    <t>01.4</t>
  </si>
  <si>
    <t xml:space="preserve">SO 301-4  Svodný drén v km 1,500-1,580 - pravá strana</t>
  </si>
  <si>
    <t>{5b1e5547-997c-45e0-97de-82fd26713ac7}</t>
  </si>
  <si>
    <t>01.5</t>
  </si>
  <si>
    <t xml:space="preserve">SO 301-5  Úprava Volduškého potoka v km 1,500</t>
  </si>
  <si>
    <t>{149d6336-bd17-4edd-9371-5cee5335e71f}</t>
  </si>
  <si>
    <t>01.6</t>
  </si>
  <si>
    <t xml:space="preserve">SO 301-6  Přeložka bezejmenné vodoteče v km 1,043 </t>
  </si>
  <si>
    <t>{31951b21-d092-4dd6-b01e-c803da5a3412}</t>
  </si>
  <si>
    <t>02</t>
  </si>
  <si>
    <t xml:space="preserve">SO 302  Úpravy meloirací v k.ú. Osek u Rokycan</t>
  </si>
  <si>
    <t>{29f56ab4-3e20-45b7-9b47-7d20946967e4}</t>
  </si>
  <si>
    <t>02.1</t>
  </si>
  <si>
    <t xml:space="preserve">SO 302-1  Svodný drén v km 1,900-1,966 - levá strana</t>
  </si>
  <si>
    <t>{02ac3499-8ed8-44bc-ae29-76fefbd2ebf9}</t>
  </si>
  <si>
    <t>02.2</t>
  </si>
  <si>
    <t xml:space="preserve">SO 302-2  Svodný drén v km 2,670 - křížení s komunikací</t>
  </si>
  <si>
    <t>{ee8a55fc-b78a-4b13-a48b-3c2322988f63}</t>
  </si>
  <si>
    <t>02.3</t>
  </si>
  <si>
    <t xml:space="preserve">SO 302-3  Svodný drén v km 2,673-2,742 - levá strana</t>
  </si>
  <si>
    <t>{ff032569-d540-49ab-9f99-975640dda8df}</t>
  </si>
  <si>
    <t>02.4</t>
  </si>
  <si>
    <t xml:space="preserve">SO 302-4  Svodný drén v km 2,742 - 2,814 - levá strana</t>
  </si>
  <si>
    <t>{636c467e-74c7-4d8f-8979-318589329e24}</t>
  </si>
  <si>
    <t>02.5</t>
  </si>
  <si>
    <t xml:space="preserve">SO 302-5  Svodný drén v km 2,742 - křížení s komunikací</t>
  </si>
  <si>
    <t>{db93617c-be03-41c3-bf7f-fd7630df0a07}</t>
  </si>
  <si>
    <t>02.6</t>
  </si>
  <si>
    <t xml:space="preserve">SO 302-6  Svodný drén v km 3,543 - levá strana</t>
  </si>
  <si>
    <t>{e2738eec-0ef1-422c-8527-52279aec5ba3}</t>
  </si>
  <si>
    <t>02.7</t>
  </si>
  <si>
    <t xml:space="preserve">SO 302-7  Svodný drén v km 3,543-3,625 - levá strana </t>
  </si>
  <si>
    <t>{790369ec-4b40-4d1e-941a-a0ffadb99b44}</t>
  </si>
  <si>
    <t>03</t>
  </si>
  <si>
    <t xml:space="preserve">SO 303   Úpravy meliorací v k.ú. Vitinka</t>
  </si>
  <si>
    <t>{7586b805-9709-430f-be57-6b90c67c3631}</t>
  </si>
  <si>
    <t>03.1</t>
  </si>
  <si>
    <t xml:space="preserve">SO 303-1  Svodný drén v km 4,153-4,225 - levá strana</t>
  </si>
  <si>
    <t>{f4ba0549-29ea-42be-aa65-934b03cec17e}</t>
  </si>
  <si>
    <t>03.2</t>
  </si>
  <si>
    <t xml:space="preserve">SO 303-2  Svodný drén v km 4,225-4,292 - levá strana</t>
  </si>
  <si>
    <t>{30d612b7-1d40-4a8a-adc9-ac908f32dcd1}</t>
  </si>
  <si>
    <t>03.3</t>
  </si>
  <si>
    <t xml:space="preserve">SO 303-4   Přeložka Oseckého potoka v km 4,471- křížení s komunikací</t>
  </si>
  <si>
    <t>{f4672f74-5a30-4553-a99e-4c754dc078b8}</t>
  </si>
  <si>
    <t>03.4</t>
  </si>
  <si>
    <t xml:space="preserve">SO 303-5  Přeložka odvodnění rokle</t>
  </si>
  <si>
    <t>{836c113d-17e2-480b-9b26-41d6bbf1ea7c}</t>
  </si>
  <si>
    <t>03.5</t>
  </si>
  <si>
    <t xml:space="preserve">SO 303-6  Odtok z požární nádrže</t>
  </si>
  <si>
    <t>{1e754105-546c-40d8-a62c-bb13735dcfbf}</t>
  </si>
  <si>
    <t>04</t>
  </si>
  <si>
    <t xml:space="preserve">SO 304   Přeložka vodovodu do Litohlav v km 0,530</t>
  </si>
  <si>
    <t>{b527dcaf-0d1d-42ee-88d6-0621f78570d7}</t>
  </si>
  <si>
    <t>05</t>
  </si>
  <si>
    <t xml:space="preserve">SO 305  Přeložka vodovodu v km 4,540</t>
  </si>
  <si>
    <t>{5bcc8fbc-4999-4498-850f-6b4ec00aebac}</t>
  </si>
  <si>
    <t>06</t>
  </si>
  <si>
    <t xml:space="preserve">SO 306  Ochrana HOZ v km 5,041</t>
  </si>
  <si>
    <t>{9f9c520e-8e7c-4c09-8017-9831a7148959}</t>
  </si>
  <si>
    <t>07</t>
  </si>
  <si>
    <t xml:space="preserve">SO 307  Prodloužení kanalizace v km 0,328-0,600</t>
  </si>
  <si>
    <t>{960d5794-1549-4ef2-9c79-f8cb2450682f}</t>
  </si>
  <si>
    <t>KRYCÍ LIST SOUPISU PRACÍ</t>
  </si>
  <si>
    <t>Objekt:</t>
  </si>
  <si>
    <t xml:space="preserve">01 - SO 301  Úpravy meliorací v k.ú. Litohlavy</t>
  </si>
  <si>
    <t>Soupis:</t>
  </si>
  <si>
    <t xml:space="preserve">01.1 - SO 301-1  Svodný drén v km 0,770 - 1,037 - levá strana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</si>
  <si>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</si>
  <si>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</si>
  <si>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</si>
  <si>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</si>
  <si>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</si>
  <si>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</si>
  <si>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</si>
  <si>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</si>
  <si>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</si>
  <si>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</si>
  <si>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</si>
  <si>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</si>
  <si>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</si>
  <si>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</si>
  <si>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</si>
  <si>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</si>
  <si>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</si>
  <si>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</si>
  <si>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</si>
  <si>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</si>
  <si>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</si>
  <si>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</si>
  <si>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</si>
  <si>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</si>
  <si>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</si>
  <si>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</si>
  <si>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</si>
  <si>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</si>
  <si>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</si>
  <si>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</si>
  <si>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</si>
  <si>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2022 01</t>
  </si>
  <si>
    <t>4</t>
  </si>
  <si>
    <t>-1100549024</t>
  </si>
  <si>
    <t>VV</t>
  </si>
  <si>
    <t>20*2,0</t>
  </si>
  <si>
    <t>132251104</t>
  </si>
  <si>
    <t>Hloubení rýh nezapažených š do 800 mm v hornině třídy těžitelnosti I skupiny 3 objem přes 100 m3 strojně</t>
  </si>
  <si>
    <t>m3</t>
  </si>
  <si>
    <t>1181786162</t>
  </si>
  <si>
    <t xml:space="preserve">"příloha 3.1 a příloha  4"</t>
  </si>
  <si>
    <t>"výstavba po provedení hrubých terenních úprav - 20 cm"</t>
  </si>
  <si>
    <t>262,0*(0,9+1,06+0,95)/3*0,5</t>
  </si>
  <si>
    <t xml:space="preserve">"+ rozš. pro Š"  </t>
  </si>
  <si>
    <t>3*1,0*1,0*1,0</t>
  </si>
  <si>
    <t xml:space="preserve">"+ rozšíření  pro napojení sběrných drenů cca 0,5 m3/1 přepojení"</t>
  </si>
  <si>
    <t>19*0,5</t>
  </si>
  <si>
    <t>Součet</t>
  </si>
  <si>
    <t>3</t>
  </si>
  <si>
    <t>174253302</t>
  </si>
  <si>
    <t>Zásyp rýh pro drény hl přes 1,0 do 1,5 m</t>
  </si>
  <si>
    <t>m</t>
  </si>
  <si>
    <t>-1624539023</t>
  </si>
  <si>
    <t>139,6</t>
  </si>
  <si>
    <t>"- lože štěrkové"</t>
  </si>
  <si>
    <t>-262,0*0,5*0,10</t>
  </si>
  <si>
    <t>"- filtrační vrstvy štěrkové"</t>
  </si>
  <si>
    <t>-262,0*0,5*0,3</t>
  </si>
  <si>
    <t xml:space="preserve">"- OP  Š"  </t>
  </si>
  <si>
    <t>-3,0</t>
  </si>
  <si>
    <t>Mezisoučet</t>
  </si>
  <si>
    <t>"přebytečná zemina 55,4 m3"</t>
  </si>
  <si>
    <t>175151101</t>
  </si>
  <si>
    <t xml:space="preserve">Obsypání potrubí </t>
  </si>
  <si>
    <t>-957213145</t>
  </si>
  <si>
    <t>"příloha 4 - filtrační obsyp"</t>
  </si>
  <si>
    <t>262,0*0,5*0,3</t>
  </si>
  <si>
    <t>5</t>
  </si>
  <si>
    <t>M</t>
  </si>
  <si>
    <t>58343872</t>
  </si>
  <si>
    <t>kamenivo drcené hrubé frakce 8/16</t>
  </si>
  <si>
    <t>t</t>
  </si>
  <si>
    <t>8</t>
  </si>
  <si>
    <t>-2096641399</t>
  </si>
  <si>
    <t>39,3*1,9</t>
  </si>
  <si>
    <t>74,7*2 "Přepočtené koeficientem množství</t>
  </si>
  <si>
    <t>6</t>
  </si>
  <si>
    <t>162551107</t>
  </si>
  <si>
    <t>Vodorovné přemístění přes 2 000 do 2500 m výkopku/sypaniny z horniny třídy těžitelnosti I skupiny 1 až 3</t>
  </si>
  <si>
    <t>-1688165866</t>
  </si>
  <si>
    <t xml:space="preserve">"výpočet v pol. 174201101 -skládka 2 km -  přebytečný výkopek"</t>
  </si>
  <si>
    <t>55,4</t>
  </si>
  <si>
    <t>7</t>
  </si>
  <si>
    <t>171201231</t>
  </si>
  <si>
    <t>Poplatek za uložení zeminy a kamení na recyklační skládce (skládkovné) kód odpadu 17 05 04</t>
  </si>
  <si>
    <t>873536554</t>
  </si>
  <si>
    <t>55,4*1,6</t>
  </si>
  <si>
    <t>100000001R</t>
  </si>
  <si>
    <t>Kopaná sonda</t>
  </si>
  <si>
    <t>kus</t>
  </si>
  <si>
    <t>492743241</t>
  </si>
  <si>
    <t>"ověření skutečná hloubka sběrných drénů"</t>
  </si>
  <si>
    <t>5,0</t>
  </si>
  <si>
    <t>Vodorovné konstrukce</t>
  </si>
  <si>
    <t>9</t>
  </si>
  <si>
    <t>451572111</t>
  </si>
  <si>
    <t>Lože pod potrubí otevřený výkop z kameniva drobného těženého</t>
  </si>
  <si>
    <t>-1983184957</t>
  </si>
  <si>
    <t>"příloha 4 - filtrační podsyp"</t>
  </si>
  <si>
    <t>262,0*0,5*0,10</t>
  </si>
  <si>
    <t>10</t>
  </si>
  <si>
    <t>461991111</t>
  </si>
  <si>
    <t>Zřízení ochranné geotextilie</t>
  </si>
  <si>
    <t>m2</t>
  </si>
  <si>
    <t>1156474253</t>
  </si>
  <si>
    <t>"příloha 4 - na obsyp uložena geotextilie "</t>
  </si>
  <si>
    <t>262,0*0,5</t>
  </si>
  <si>
    <t>11</t>
  </si>
  <si>
    <t>69311060</t>
  </si>
  <si>
    <t>geotextilie netkaná PP 200g/m2</t>
  </si>
  <si>
    <t>1591738225</t>
  </si>
  <si>
    <t>131,0</t>
  </si>
  <si>
    <t>Trubní vedení</t>
  </si>
  <si>
    <t>12</t>
  </si>
  <si>
    <t>800000001R</t>
  </si>
  <si>
    <t xml:space="preserve">Dodávka a montáž drenážního potrubí PVC-U  DN 80</t>
  </si>
  <si>
    <t>1956772958</t>
  </si>
  <si>
    <t>"příloha 1 - drenážní potrubí PVC-U, ohebné trubky s vlnitou děrovanou stěnou, spojování pomocí spojek s fixací zasunutých trubek a tvarovek"</t>
  </si>
  <si>
    <t>262,0</t>
  </si>
  <si>
    <t>13</t>
  </si>
  <si>
    <t>800000002R</t>
  </si>
  <si>
    <t xml:space="preserve">Napojení sběrných drenů  D+M</t>
  </si>
  <si>
    <t>2011145658</t>
  </si>
  <si>
    <t xml:space="preserve">"příloha 1, str.5 -  pomocí tvarovek  "T" - odboček"</t>
  </si>
  <si>
    <t>19,0</t>
  </si>
  <si>
    <t>14</t>
  </si>
  <si>
    <t>895211131R</t>
  </si>
  <si>
    <t xml:space="preserve">Drenážní šachtice  z betonových dílců prům. 800</t>
  </si>
  <si>
    <t>-617119939</t>
  </si>
  <si>
    <t>"příloha 5 - dno jímky, skruž kónická, poklop A15 s odvětráním, předvrtané otvory pro vtok a výtok drenážní potrubí DN 80"</t>
  </si>
  <si>
    <t>3,0</t>
  </si>
  <si>
    <t>998</t>
  </si>
  <si>
    <t>Přesun hmot</t>
  </si>
  <si>
    <t>998311011</t>
  </si>
  <si>
    <t>Přesun hmot pro odvodnění drenáží bez výplně rýh</t>
  </si>
  <si>
    <t>-221066147</t>
  </si>
  <si>
    <t xml:space="preserve">01.2 - SO 301-2  Svodný drén v km 1,043- křížení s komunikací</t>
  </si>
  <si>
    <t>987912908</t>
  </si>
  <si>
    <t>5*2,0</t>
  </si>
  <si>
    <t>132251103</t>
  </si>
  <si>
    <t>Hloubení rýh nezapažených š do 800 mm v hornině třídy těžitelnosti I skupiny 3 objem do 100 m3 strojně</t>
  </si>
  <si>
    <t>-788364513</t>
  </si>
  <si>
    <t xml:space="preserve">"příloha 3.2 , příloha  4"</t>
  </si>
  <si>
    <t>24,0*(1,07+2,26+1,82+1,24)/4*0,5</t>
  </si>
  <si>
    <t>2*1,0*1,0*1,0</t>
  </si>
  <si>
    <t>174253303</t>
  </si>
  <si>
    <t>Zásyp rýh pro drény hl přes 1,5 do 2 m</t>
  </si>
  <si>
    <t>-1833680028</t>
  </si>
  <si>
    <t>21,2</t>
  </si>
  <si>
    <t>"- lože štěrkopískový podsyp"</t>
  </si>
  <si>
    <t>-24,0*0,5*0,10</t>
  </si>
  <si>
    <t>"- obsyp zeminou"</t>
  </si>
  <si>
    <t>-24,0*0,5*0,4</t>
  </si>
  <si>
    <t>-2,0</t>
  </si>
  <si>
    <t>"přebytečná zemina 3,2 m3"</t>
  </si>
  <si>
    <t xml:space="preserve">Obsypání potrubí sypaninou </t>
  </si>
  <si>
    <t>1144521006</t>
  </si>
  <si>
    <t xml:space="preserve">"příloha 4  - výkopek uložen podél výkopu"</t>
  </si>
  <si>
    <t>24,0*0,5*0,4</t>
  </si>
  <si>
    <t>162451106</t>
  </si>
  <si>
    <t>Vodorovné přemístění přes 1 500 do 2000 m výkopku/sypaniny z horniny třídy těžitelnosti I skupiny 1 až 3</t>
  </si>
  <si>
    <t>-1380800765</t>
  </si>
  <si>
    <t>3,2</t>
  </si>
  <si>
    <t>-1138631664</t>
  </si>
  <si>
    <t>3,2*1,6</t>
  </si>
  <si>
    <t>1480495548</t>
  </si>
  <si>
    <t>2,0</t>
  </si>
  <si>
    <t>451573111</t>
  </si>
  <si>
    <t>Lože pod potrubí otevřený výkop ze štěrkopísku</t>
  </si>
  <si>
    <t>681143709</t>
  </si>
  <si>
    <t>"příloha 4"</t>
  </si>
  <si>
    <t>24,0*0,5*0,10</t>
  </si>
  <si>
    <t>800000003R</t>
  </si>
  <si>
    <t xml:space="preserve">Dodávka a montáž drenážního potrubí PE  DN 200</t>
  </si>
  <si>
    <t>324666202</t>
  </si>
  <si>
    <t xml:space="preserve">"příloha 1, str. 4 - drenážní potrubí PE, korugované kruhové trubky neděrované s  pryžovým těsněním"</t>
  </si>
  <si>
    <t>24,0</t>
  </si>
  <si>
    <t>-1821770914</t>
  </si>
  <si>
    <t>1953385139</t>
  </si>
  <si>
    <t xml:space="preserve">01.3 - SO 301-3  Svodný drén v km 1,060-1,500 - levá strana</t>
  </si>
  <si>
    <t>-1894040507</t>
  </si>
  <si>
    <t>40*2,0</t>
  </si>
  <si>
    <t>-1069468538</t>
  </si>
  <si>
    <t xml:space="preserve">"příloha 3.3 , příloha  4"</t>
  </si>
  <si>
    <t>417,0*(0,94+1,11+0,9)/3*0,5</t>
  </si>
  <si>
    <t>4*1,0*1,0*1,0</t>
  </si>
  <si>
    <t>"+ rozšíření pro napojení sběrných drénů- cca 0,5m3/1 napojení"</t>
  </si>
  <si>
    <t>40,0*0,5</t>
  </si>
  <si>
    <t>"+ rozšíření pro výustní objekt"</t>
  </si>
  <si>
    <t>2,0*1,0*1,0</t>
  </si>
  <si>
    <t>1634334795</t>
  </si>
  <si>
    <t>231,0</t>
  </si>
  <si>
    <t>-417,0*0,5*0,10</t>
  </si>
  <si>
    <t>-417,0*0,5*0,3</t>
  </si>
  <si>
    <t>-4,0</t>
  </si>
  <si>
    <t>"- Op výustní blok"</t>
  </si>
  <si>
    <t>"přebytečná zemina 89,5 m3"</t>
  </si>
  <si>
    <t>383764497</t>
  </si>
  <si>
    <t>417,0*0,5*0,3</t>
  </si>
  <si>
    <t>280463403</t>
  </si>
  <si>
    <t>62,6*1,9</t>
  </si>
  <si>
    <t>2077785995</t>
  </si>
  <si>
    <t>89,5</t>
  </si>
  <si>
    <t>128497559</t>
  </si>
  <si>
    <t>89,5*1,6</t>
  </si>
  <si>
    <t>1491448830</t>
  </si>
  <si>
    <t>8,0</t>
  </si>
  <si>
    <t>-1752110050</t>
  </si>
  <si>
    <t>417,0*0,5*0,10</t>
  </si>
  <si>
    <t>399275937</t>
  </si>
  <si>
    <t>417,0*0,5</t>
  </si>
  <si>
    <t>719932595</t>
  </si>
  <si>
    <t>208,5</t>
  </si>
  <si>
    <t>452313141</t>
  </si>
  <si>
    <t>Podkladní bloky z betonu prostého tř. C 16/20 otevřený výkop</t>
  </si>
  <si>
    <t>2104617853</t>
  </si>
  <si>
    <t>"příloha 6 - výustní objekt "</t>
  </si>
  <si>
    <t>1,5*0,9*0,6</t>
  </si>
  <si>
    <t>452353101</t>
  </si>
  <si>
    <t>Bednění podkladních bloků otevřený výkop</t>
  </si>
  <si>
    <t>-688188705</t>
  </si>
  <si>
    <t>"příloha 6 - výustní objekt"</t>
  </si>
  <si>
    <t>(2*1,5*0,9)+(2*0,6*0,9)</t>
  </si>
  <si>
    <t>463211132</t>
  </si>
  <si>
    <t>Rovnanina z lomového kamene s vyplněním spár těženým kamenivem</t>
  </si>
  <si>
    <t>-1121858322</t>
  </si>
  <si>
    <t>4,0*3,0*0,3</t>
  </si>
  <si>
    <t>463212191</t>
  </si>
  <si>
    <t>Příplatek za vypracováni líce rovnaniny</t>
  </si>
  <si>
    <t>1074659634</t>
  </si>
  <si>
    <t>4,0*3,0</t>
  </si>
  <si>
    <t>16</t>
  </si>
  <si>
    <t xml:space="preserve">Dodávka a montáž drenážního potrubí PE  DN 100</t>
  </si>
  <si>
    <t>-1280327135</t>
  </si>
  <si>
    <t>"příloha 1, str. 4 - drenážní potrubí PE, korugované kruhové trubky perforované"</t>
  </si>
  <si>
    <t>417,0</t>
  </si>
  <si>
    <t>17</t>
  </si>
  <si>
    <t>1041559939</t>
  </si>
  <si>
    <t>40,0</t>
  </si>
  <si>
    <t>18</t>
  </si>
  <si>
    <t>891245111R</t>
  </si>
  <si>
    <t>Montáž a dodávka koncové klapky na svislou stěnu DN 100</t>
  </si>
  <si>
    <t>85727234</t>
  </si>
  <si>
    <t>1,0</t>
  </si>
  <si>
    <t>19</t>
  </si>
  <si>
    <t>941475294</t>
  </si>
  <si>
    <t>4,0</t>
  </si>
  <si>
    <t>20</t>
  </si>
  <si>
    <t>485447391</t>
  </si>
  <si>
    <t xml:space="preserve">01.4 - SO 301-4  Svodný drén v km 1,500-1,580 - pravá strana</t>
  </si>
  <si>
    <t>-370878764</t>
  </si>
  <si>
    <t>278344172</t>
  </si>
  <si>
    <t xml:space="preserve">"příloha 3.4 a příloha  4"</t>
  </si>
  <si>
    <t>82,0*(1,0+1,16+0,9)/3*0,5</t>
  </si>
  <si>
    <t>1*1,0*1,0*1,0</t>
  </si>
  <si>
    <t>7*0,5</t>
  </si>
  <si>
    <t>"+ rozš. pro výustní objekt"</t>
  </si>
  <si>
    <t>174253301</t>
  </si>
  <si>
    <t>Zásyp rýh pro drény hl do 1,0 m</t>
  </si>
  <si>
    <t>152910909</t>
  </si>
  <si>
    <t>48,3</t>
  </si>
  <si>
    <t>-82,0*0,5*0,10</t>
  </si>
  <si>
    <t>-82,0*0,5*0,3</t>
  </si>
  <si>
    <t>-1,0</t>
  </si>
  <si>
    <t>"přebytečná zemina 19,4 m3"</t>
  </si>
  <si>
    <t>709674767</t>
  </si>
  <si>
    <t>82,0*0,5*0,3</t>
  </si>
  <si>
    <t>-203392660</t>
  </si>
  <si>
    <t>12,3*1,9</t>
  </si>
  <si>
    <t>-1290931057</t>
  </si>
  <si>
    <t>19,4</t>
  </si>
  <si>
    <t>837985930</t>
  </si>
  <si>
    <t>19,4*1,6</t>
  </si>
  <si>
    <t>2092989146</t>
  </si>
  <si>
    <t>-216757877</t>
  </si>
  <si>
    <t>82,0*0,5*0,10</t>
  </si>
  <si>
    <t>-1293189923</t>
  </si>
  <si>
    <t>-2131693076</t>
  </si>
  <si>
    <t>1087252511</t>
  </si>
  <si>
    <t>82,0*0,5</t>
  </si>
  <si>
    <t>-2042704366</t>
  </si>
  <si>
    <t>41,0</t>
  </si>
  <si>
    <t>410049482</t>
  </si>
  <si>
    <t>569212701</t>
  </si>
  <si>
    <t>1101973809</t>
  </si>
  <si>
    <t>82,0</t>
  </si>
  <si>
    <t>-317463810</t>
  </si>
  <si>
    <t>7,0</t>
  </si>
  <si>
    <t>Montáž a dodávka koncové klapky na svislou stěnu DN 80</t>
  </si>
  <si>
    <t>-357419269</t>
  </si>
  <si>
    <t>1,</t>
  </si>
  <si>
    <t>-997940835</t>
  </si>
  <si>
    <t>-1588729687</t>
  </si>
  <si>
    <t xml:space="preserve">01.5 - SO 301-5  Úprava Volduškého potoka v km 1,500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</si>
  <si>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</si>
  <si>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</si>
  <si>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</si>
  <si>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115001105R</t>
  </si>
  <si>
    <t>Převedení vody potrubím DN do 600 vč. zahrázkování a likvidace</t>
  </si>
  <si>
    <t>kpl</t>
  </si>
  <si>
    <t>-30248641</t>
  </si>
  <si>
    <t xml:space="preserve">"po úsecích  cca 15,0 m - 3x"</t>
  </si>
  <si>
    <t>124253101</t>
  </si>
  <si>
    <t>Vykopávky pro koryta vodotečí v hornině třídy těžitelnosti I skupiny 3 objem do 1000 m3 strojně</t>
  </si>
  <si>
    <t>1468131790</t>
  </si>
  <si>
    <t>"příloha 6- úprava koryta toku pod mostním objektem"</t>
  </si>
  <si>
    <t>48,0*(2,0+7,0)/2*1,5</t>
  </si>
  <si>
    <t>122251105</t>
  </si>
  <si>
    <t>Odkopávky a prokopávky nezapažené v hornině třídy těžitelnosti I skupiny 3 objem do 1000 m3 strojně</t>
  </si>
  <si>
    <t>1690091588</t>
  </si>
  <si>
    <t xml:space="preserve">"příloha 7, příloha  8 - výustní objekty , práhy"</t>
  </si>
  <si>
    <t>(3,0*2,4*1,0)/2</t>
  </si>
  <si>
    <t>8,4*0,5*0,4</t>
  </si>
  <si>
    <t>2*5,3</t>
  </si>
  <si>
    <t>541539339</t>
  </si>
  <si>
    <t>7,8</t>
  </si>
  <si>
    <t>" vykopávka vodoteče"</t>
  </si>
  <si>
    <t>324,0</t>
  </si>
  <si>
    <t>1577729515</t>
  </si>
  <si>
    <t>331,8*1,6</t>
  </si>
  <si>
    <t>174101101</t>
  </si>
  <si>
    <t>Zásyp jam, šachet rýh nebo kolem objektů sypaninou se zhutněním</t>
  </si>
  <si>
    <t>-681224819</t>
  </si>
  <si>
    <t xml:space="preserve">"u výustnění  "    10,6</t>
  </si>
  <si>
    <t xml:space="preserve">"- OP prahy"  -2*1,7</t>
  </si>
  <si>
    <t xml:space="preserve">"- OP výusť"  - 2*2,2</t>
  </si>
  <si>
    <t>"přebytečný výkopek 7,8 m3"</t>
  </si>
  <si>
    <t>182151111</t>
  </si>
  <si>
    <t>Svahování v zářezech v hornině třídy těžitelnosti I skupiny 1 až 3 strojně</t>
  </si>
  <si>
    <t>1437720949</t>
  </si>
  <si>
    <t>"nové koryto vodoteče"</t>
  </si>
  <si>
    <t>48,0*2,8*2</t>
  </si>
  <si>
    <t>125703303R</t>
  </si>
  <si>
    <t>Vyčištění a odstranění sedimentů stávajícího koryta</t>
  </si>
  <si>
    <t>-933944751</t>
  </si>
  <si>
    <t>"příloha 1 - cca 10,0m před a za úpravou toku"</t>
  </si>
  <si>
    <t>2*10,0*0,4</t>
  </si>
  <si>
    <t>Svislé a kompletní konstrukce</t>
  </si>
  <si>
    <t>380311753</t>
  </si>
  <si>
    <t>Kompletní konstrukce z betonu prostého tř. C 20/25 XF3</t>
  </si>
  <si>
    <t>2049328973</t>
  </si>
  <si>
    <t>"příloha 7, příloha 8"</t>
  </si>
  <si>
    <t xml:space="preserve">"vyústění 2x"   1,4*2</t>
  </si>
  <si>
    <t>"betonový práh 2x"</t>
  </si>
  <si>
    <t>8,4*0,6*0,4*2</t>
  </si>
  <si>
    <t>380000001R</t>
  </si>
  <si>
    <t xml:space="preserve">Bednění kompletních konstrukcí  ploch rovinných zřízení</t>
  </si>
  <si>
    <t>-1878877426</t>
  </si>
  <si>
    <t>"příloha 7, příloha 8 výustní objekt"</t>
  </si>
  <si>
    <t>"vnitřní"</t>
  </si>
  <si>
    <t>(1,2*0,6)/2*2 +0,6*0,6</t>
  </si>
  <si>
    <t>"vnější"</t>
  </si>
  <si>
    <t>(1,8+0,3)/2*1,0*2 +1,2*1,0</t>
  </si>
  <si>
    <t>2*4,4</t>
  </si>
  <si>
    <t>462511270</t>
  </si>
  <si>
    <t>Zához z lomového kamene bez proštěrkování z terénu hmotnost do 200 kg</t>
  </si>
  <si>
    <t>135617257</t>
  </si>
  <si>
    <t>"příloha 7, příloha 8 - plynulé napojení na stávající koryto v dl. 10,0 m před a za úpravou - dno a svahy"</t>
  </si>
  <si>
    <t>"10,0*8,4*(0,4+0,2)/2*0,2 - 5,0 m3"</t>
  </si>
  <si>
    <t>2*2*5,0</t>
  </si>
  <si>
    <t>462519002</t>
  </si>
  <si>
    <t>Příplatek za urovnání ploch záhozu z lomového kamene hmotnost do 200 kg</t>
  </si>
  <si>
    <t>289758056</t>
  </si>
  <si>
    <t>4*25,2</t>
  </si>
  <si>
    <t>465513127</t>
  </si>
  <si>
    <t>Dlažba z lomového kamene na cementovou maltu s vyspárováním tl 200 mm</t>
  </si>
  <si>
    <t>1979226983</t>
  </si>
  <si>
    <t>"příloha 6 - včetně přetažení přes prahy"</t>
  </si>
  <si>
    <t>48,0*8,4</t>
  </si>
  <si>
    <t>451311111</t>
  </si>
  <si>
    <t>Podklad pod dlažbu z betonu prostého C 20/25 tl do 100 mm</t>
  </si>
  <si>
    <t>-944095872</t>
  </si>
  <si>
    <t>403,2</t>
  </si>
  <si>
    <t xml:space="preserve">Montáž a dodávka koncových  klapek  DN 80</t>
  </si>
  <si>
    <t>-852311732</t>
  </si>
  <si>
    <t>"příloha 2 - svodný dren 301 - 4 "</t>
  </si>
  <si>
    <t>891265111R</t>
  </si>
  <si>
    <t xml:space="preserve">Montáž a dodávka koncových  klapek  DN 100</t>
  </si>
  <si>
    <t>-763184277</t>
  </si>
  <si>
    <t>"příloha 2 - svodný dren VO 301-3"</t>
  </si>
  <si>
    <t>Ostatní konstrukce a práce, bourání</t>
  </si>
  <si>
    <t>966008213R</t>
  </si>
  <si>
    <t>Bourání žlabovek a desek betonových příkopových vč. naložení na dopravní prostředek</t>
  </si>
  <si>
    <t>1785777003</t>
  </si>
  <si>
    <t>48,0</t>
  </si>
  <si>
    <t>997</t>
  </si>
  <si>
    <t>Přesun sutě</t>
  </si>
  <si>
    <t>997221571</t>
  </si>
  <si>
    <t>Vodorovná doprava vybouraných hmot do 1 km</t>
  </si>
  <si>
    <t>1082819886</t>
  </si>
  <si>
    <t>"výpočet v pol.966008213R"</t>
  </si>
  <si>
    <t>48,0*0,6</t>
  </si>
  <si>
    <t>997221579</t>
  </si>
  <si>
    <t>Příplatek ZKD 1 km u vodorovné dopravy vybouraných hmot</t>
  </si>
  <si>
    <t>1347160024</t>
  </si>
  <si>
    <t>"skládak 2 km - příplatek 1x"</t>
  </si>
  <si>
    <t>28,8</t>
  </si>
  <si>
    <t>997221861</t>
  </si>
  <si>
    <t>Poplatek za uložení stavebního odpadu na recyklační skládce (skládkovné) z prostého betonu pod kódem 17 01 01</t>
  </si>
  <si>
    <t>881654521</t>
  </si>
  <si>
    <t>998332011</t>
  </si>
  <si>
    <t xml:space="preserve">Přesun hmot pro úpravy vodních toků </t>
  </si>
  <si>
    <t>-2079645201</t>
  </si>
  <si>
    <t xml:space="preserve">01.6 - SO 301-6  Přeložka bezejmenné vodoteče v km 1,043 </t>
  </si>
  <si>
    <t xml:space="preserve">    9 - Ostatní konstrukce a práce-bourání</t>
  </si>
  <si>
    <t>-1790143401</t>
  </si>
  <si>
    <t>30*2,0</t>
  </si>
  <si>
    <t>123252104</t>
  </si>
  <si>
    <t>Vykopávky zářezů na suchu v hornině třídy těžitelnosti I skupiny 3 objem do 500 m3 strojně</t>
  </si>
  <si>
    <t>830221253</t>
  </si>
  <si>
    <t>"příloha 3.6, příloha 4"</t>
  </si>
  <si>
    <t>77,0*(0,7+1,9)/2*1,0</t>
  </si>
  <si>
    <t xml:space="preserve">"+ rozš. pro Š1-Š4"  4*1,2*1,2*1,0</t>
  </si>
  <si>
    <t>993173700</t>
  </si>
  <si>
    <t xml:space="preserve">"výpočet bilance přebytečného materiálu - výkop  106,9 m3 -  zásyp zeminou nebude"</t>
  </si>
  <si>
    <t xml:space="preserve">"štěrkopískové podsyp a sedlo  27,0 m3"</t>
  </si>
  <si>
    <t xml:space="preserve">"obsyp potrubí vč. potrubí  75,1 m3"</t>
  </si>
  <si>
    <t>"OP Š 4,8 m3"</t>
  </si>
  <si>
    <t>27,0+75,1+4,8</t>
  </si>
  <si>
    <t>346926273</t>
  </si>
  <si>
    <t>106,9*1,6</t>
  </si>
  <si>
    <t>2101077486</t>
  </si>
  <si>
    <t>"příloha 4 "</t>
  </si>
  <si>
    <t>77,0*1,5*0,65</t>
  </si>
  <si>
    <t>697570131</t>
  </si>
  <si>
    <t>75,1*1,9</t>
  </si>
  <si>
    <t>-566918004</t>
  </si>
  <si>
    <t>77,0*1,0*0,35</t>
  </si>
  <si>
    <t>812392121</t>
  </si>
  <si>
    <t>Montáž potrubí z trub TBP těsněných pryžovými kroužky otevřený výkop sklon do 20 % DN 400</t>
  </si>
  <si>
    <t>-414211032</t>
  </si>
  <si>
    <t>77,0</t>
  </si>
  <si>
    <t>59223021</t>
  </si>
  <si>
    <t>trouba betonová se zabudovaným těsnením D 40x250x7,5 cm</t>
  </si>
  <si>
    <t>1439427880</t>
  </si>
  <si>
    <t>892000000R</t>
  </si>
  <si>
    <t>Kamerová prohlídka</t>
  </si>
  <si>
    <t>-371071291</t>
  </si>
  <si>
    <t>892392121</t>
  </si>
  <si>
    <t>Tlaková zkouška vzduchem potrubí DN 400 těsnícím vakem ucpávkovým</t>
  </si>
  <si>
    <t>úsek</t>
  </si>
  <si>
    <t>-735905901</t>
  </si>
  <si>
    <t>894411131</t>
  </si>
  <si>
    <t>Zřízení šachet kanalizačních z betonových dílců na potrubí DN přes 300 do 400 dno beton tř. C 25/30</t>
  </si>
  <si>
    <t>-800745039</t>
  </si>
  <si>
    <t>"příloha 3.6 - Š1, Š2, Š3 ,Š4"</t>
  </si>
  <si>
    <t xml:space="preserve">"revizní šachty  - šachetní dno, šachetní skruže,zákrytová deska, vyrovnávací prstenec, plastový poklop tř. B125"</t>
  </si>
  <si>
    <t>"šachty budou označeny výtyčkou"</t>
  </si>
  <si>
    <t>Ostatní konstrukce a práce-bourání</t>
  </si>
  <si>
    <t>931000001R</t>
  </si>
  <si>
    <t xml:space="preserve">Zřízení vodotěsného průchodu stěnou šachty   D+M</t>
  </si>
  <si>
    <t>1547328220</t>
  </si>
  <si>
    <t>" příloha 1 - Š1 -2x, Š2 - 2x, Š3 -2x, Š4 - 2x"</t>
  </si>
  <si>
    <t>998274101</t>
  </si>
  <si>
    <t>Přesun hmot pro trubní vedení z trub betonových otevřený výkop</t>
  </si>
  <si>
    <t>535589852</t>
  </si>
  <si>
    <t xml:space="preserve">02 - SO 302  Úpravy meloirací v k.ú. Osek u Rokycan</t>
  </si>
  <si>
    <t xml:space="preserve">02.1 - SO 302-1  Svodný drén v km 1,900-1,966 - levá strana</t>
  </si>
  <si>
    <t>476844942</t>
  </si>
  <si>
    <t>10*2,0</t>
  </si>
  <si>
    <t>-376757040</t>
  </si>
  <si>
    <t>66,0*(0,8+1,15+0,78)/3*0,5</t>
  </si>
  <si>
    <t>5*0,5</t>
  </si>
  <si>
    <t>"rozšíření pro výust. objekt"</t>
  </si>
  <si>
    <t>-1884492008</t>
  </si>
  <si>
    <t>36,5</t>
  </si>
  <si>
    <t>-66,0*0,5*0,10</t>
  </si>
  <si>
    <t>-66,0*0,5*0,3</t>
  </si>
  <si>
    <t>"- OP výustní objekt"</t>
  </si>
  <si>
    <t>"přebytečná zemina 17,2 m3"</t>
  </si>
  <si>
    <t>-926837242</t>
  </si>
  <si>
    <t>66,0*0,5*0,3</t>
  </si>
  <si>
    <t>2000119806</t>
  </si>
  <si>
    <t>9,9*1,9</t>
  </si>
  <si>
    <t>440995943</t>
  </si>
  <si>
    <t>17,2</t>
  </si>
  <si>
    <t>-272100375</t>
  </si>
  <si>
    <t>17,2*1,6</t>
  </si>
  <si>
    <t>604838759</t>
  </si>
  <si>
    <t>1210651873</t>
  </si>
  <si>
    <t>66,0*0,5*0,10</t>
  </si>
  <si>
    <t>1998797552</t>
  </si>
  <si>
    <t>66,0*0,5</t>
  </si>
  <si>
    <t>-1473064984</t>
  </si>
  <si>
    <t>33,0</t>
  </si>
  <si>
    <t>544963017</t>
  </si>
  <si>
    <t>1808808650</t>
  </si>
  <si>
    <t>1999120995</t>
  </si>
  <si>
    <t>1746742137</t>
  </si>
  <si>
    <t>-622407957</t>
  </si>
  <si>
    <t>66,0</t>
  </si>
  <si>
    <t>-1482691219</t>
  </si>
  <si>
    <t>853586502</t>
  </si>
  <si>
    <t>-277708467</t>
  </si>
  <si>
    <t>-4783462</t>
  </si>
  <si>
    <t xml:space="preserve">02.2 - SO 302-2  Svodný drén v km 2,670 - křížení s komunikací</t>
  </si>
  <si>
    <t>34073840</t>
  </si>
  <si>
    <t>1169251974</t>
  </si>
  <si>
    <t>44,0*(1,04+0,99)/2*0,5</t>
  </si>
  <si>
    <t>-47953233</t>
  </si>
  <si>
    <t>24,3</t>
  </si>
  <si>
    <t>-44,0*0,5*0,10</t>
  </si>
  <si>
    <t>-44,0*0,5*0,4</t>
  </si>
  <si>
    <t>"přebytečná zemina 4,2 m3"</t>
  </si>
  <si>
    <t>-1622523205</t>
  </si>
  <si>
    <t>44,0*0,5*0,4</t>
  </si>
  <si>
    <t>-870289156</t>
  </si>
  <si>
    <t>4,2</t>
  </si>
  <si>
    <t>-1500789616</t>
  </si>
  <si>
    <t>4,2*1,6</t>
  </si>
  <si>
    <t>1324484815</t>
  </si>
  <si>
    <t>827634056</t>
  </si>
  <si>
    <t>44,0*0,5*0,10</t>
  </si>
  <si>
    <t>320441776</t>
  </si>
  <si>
    <t>44,0</t>
  </si>
  <si>
    <t>-39223750</t>
  </si>
  <si>
    <t>-1699893321</t>
  </si>
  <si>
    <t xml:space="preserve">02.3 - SO 302-3  Svodný drén v km 2,673-2,742 - levá strana</t>
  </si>
  <si>
    <t>1364038570</t>
  </si>
  <si>
    <t>-440668733</t>
  </si>
  <si>
    <t xml:space="preserve">"příloha 3.3 a příloha  4"</t>
  </si>
  <si>
    <t>69,0*(1,19+0,99)/2*0,50</t>
  </si>
  <si>
    <t>6*0,5</t>
  </si>
  <si>
    <t>-1775398930</t>
  </si>
  <si>
    <t>41,6</t>
  </si>
  <si>
    <t>-69,0*0,5*0,10</t>
  </si>
  <si>
    <t>-69,0*0,5*0,3</t>
  </si>
  <si>
    <t>"přebytečná zemina 14,9 m3"</t>
  </si>
  <si>
    <t>-586548792</t>
  </si>
  <si>
    <t>69,0*0,5*0,3</t>
  </si>
  <si>
    <t>1576434297</t>
  </si>
  <si>
    <t>10,4*1,9</t>
  </si>
  <si>
    <t>432008659</t>
  </si>
  <si>
    <t>14,9</t>
  </si>
  <si>
    <t>-608379744</t>
  </si>
  <si>
    <t>14,9*1,6</t>
  </si>
  <si>
    <t>-1709553192</t>
  </si>
  <si>
    <t>-127095047</t>
  </si>
  <si>
    <t>69,0*0,5*0,10</t>
  </si>
  <si>
    <t>663070533</t>
  </si>
  <si>
    <t>69,0*0,5</t>
  </si>
  <si>
    <t>1281256494</t>
  </si>
  <si>
    <t>34,5</t>
  </si>
  <si>
    <t>-42909108</t>
  </si>
  <si>
    <t>69,0</t>
  </si>
  <si>
    <t>-1602164201</t>
  </si>
  <si>
    <t>6,0</t>
  </si>
  <si>
    <t>1438105068</t>
  </si>
  <si>
    <t>-19265897</t>
  </si>
  <si>
    <t xml:space="preserve">02.4 - SO 302-4  Svodný drén v km 2,742 - 2,814 - levá strana</t>
  </si>
  <si>
    <t>1915916572</t>
  </si>
  <si>
    <t>-1004994543</t>
  </si>
  <si>
    <t>72,0*(1,19+1,05)/2*0,50</t>
  </si>
  <si>
    <t>8*0,50</t>
  </si>
  <si>
    <t>-1262132300</t>
  </si>
  <si>
    <t>45,3</t>
  </si>
  <si>
    <t>-72,0*0,5*0,10</t>
  </si>
  <si>
    <t>-72,0*0,5*0,3</t>
  </si>
  <si>
    <t>"přebytečná zemina 15,4 m3"</t>
  </si>
  <si>
    <t>-1279037533</t>
  </si>
  <si>
    <t>72,0*0,5*0,3</t>
  </si>
  <si>
    <t>759496165</t>
  </si>
  <si>
    <t>10,8*1,9</t>
  </si>
  <si>
    <t>2099291985</t>
  </si>
  <si>
    <t>15,4</t>
  </si>
  <si>
    <t>110671475</t>
  </si>
  <si>
    <t>15,4*1,6</t>
  </si>
  <si>
    <t>-708417338</t>
  </si>
  <si>
    <t>545916223</t>
  </si>
  <si>
    <t>72,0*0,5*0,10</t>
  </si>
  <si>
    <t>-960117935</t>
  </si>
  <si>
    <t>72,0*0,5</t>
  </si>
  <si>
    <t>1159876484</t>
  </si>
  <si>
    <t>36,0</t>
  </si>
  <si>
    <t>-781738477</t>
  </si>
  <si>
    <t>72,0</t>
  </si>
  <si>
    <t>547747788</t>
  </si>
  <si>
    <t>-344265890</t>
  </si>
  <si>
    <t>-1223796129</t>
  </si>
  <si>
    <t xml:space="preserve">02.5 - SO 302-5  Svodný drén v km 2,742 - křížení s komunikací</t>
  </si>
  <si>
    <t>1994338520</t>
  </si>
  <si>
    <t>1640226694</t>
  </si>
  <si>
    <t xml:space="preserve">"příloha 3.5 , příloha  4"</t>
  </si>
  <si>
    <t>49,0*1,09*0,5</t>
  </si>
  <si>
    <t>1081400179</t>
  </si>
  <si>
    <t>28,7</t>
  </si>
  <si>
    <t>-49,0*0,5*0,10</t>
  </si>
  <si>
    <t>-49,0*0,5*0,4</t>
  </si>
  <si>
    <t>"přebytečná zemina 4,5 m3"</t>
  </si>
  <si>
    <t>1930248116</t>
  </si>
  <si>
    <t>49,0*0,5*0,4</t>
  </si>
  <si>
    <t>77235778</t>
  </si>
  <si>
    <t>4,5</t>
  </si>
  <si>
    <t>1158223598</t>
  </si>
  <si>
    <t>4,5*1,6</t>
  </si>
  <si>
    <t>2011685298</t>
  </si>
  <si>
    <t>1423958556</t>
  </si>
  <si>
    <t>49,0*0,5*0,10</t>
  </si>
  <si>
    <t>1036396701</t>
  </si>
  <si>
    <t>49,0</t>
  </si>
  <si>
    <t>1788285182</t>
  </si>
  <si>
    <t>-1204382506</t>
  </si>
  <si>
    <t xml:space="preserve">02.6 - SO 302-6  Svodný drén v km 3,543 - levá strana</t>
  </si>
  <si>
    <t>1070999600</t>
  </si>
  <si>
    <t>732064932</t>
  </si>
  <si>
    <t xml:space="preserve">"příloha 3.6 a příloha  4"</t>
  </si>
  <si>
    <t>78,0*(1,27+0,93)/2*0,5</t>
  </si>
  <si>
    <t>721884316</t>
  </si>
  <si>
    <t>49,4</t>
  </si>
  <si>
    <t>-78,0*0,5*0,10</t>
  </si>
  <si>
    <t>-78,0*0,5*0,3</t>
  </si>
  <si>
    <t>"přebytečná zemina 18,6 m3"</t>
  </si>
  <si>
    <t>569590072</t>
  </si>
  <si>
    <t>78,0*0,5*0,3</t>
  </si>
  <si>
    <t>-277657579</t>
  </si>
  <si>
    <t>11,7*1,9</t>
  </si>
  <si>
    <t>1526570207</t>
  </si>
  <si>
    <t>18,6</t>
  </si>
  <si>
    <t>729733362</t>
  </si>
  <si>
    <t>18,6*1,6</t>
  </si>
  <si>
    <t>85321518</t>
  </si>
  <si>
    <t>1655246459</t>
  </si>
  <si>
    <t>78,0*0,5*0,10</t>
  </si>
  <si>
    <t>-1866840017</t>
  </si>
  <si>
    <t>78,0*0,5</t>
  </si>
  <si>
    <t>1055697990</t>
  </si>
  <si>
    <t>39,0</t>
  </si>
  <si>
    <t>444734868</t>
  </si>
  <si>
    <t>-1538614005</t>
  </si>
  <si>
    <t>-1677671071</t>
  </si>
  <si>
    <t>-425956740</t>
  </si>
  <si>
    <t>1621150780</t>
  </si>
  <si>
    <t>78,0</t>
  </si>
  <si>
    <t>228304138</t>
  </si>
  <si>
    <t>Montáž a dodávka koncové klapeky na svislou stěnu DN 80</t>
  </si>
  <si>
    <t>723677525</t>
  </si>
  <si>
    <t>1705028254</t>
  </si>
  <si>
    <t>-124695600</t>
  </si>
  <si>
    <t xml:space="preserve">02.7 - SO 302-7  Svodný drén v km 3,543-3,625 - levá strana </t>
  </si>
  <si>
    <t>1160399089</t>
  </si>
  <si>
    <t>1317056466</t>
  </si>
  <si>
    <t xml:space="preserve">"příloha 3.7 a příloha  4"</t>
  </si>
  <si>
    <t>82,0*(1,27+0,96)/2*0,5</t>
  </si>
  <si>
    <t>2128027402</t>
  </si>
  <si>
    <t>52,2</t>
  </si>
  <si>
    <t>525514730</t>
  </si>
  <si>
    <t>147261659</t>
  </si>
  <si>
    <t>-1281567405</t>
  </si>
  <si>
    <t>-223244042</t>
  </si>
  <si>
    <t>-1214599572</t>
  </si>
  <si>
    <t>300182903</t>
  </si>
  <si>
    <t>-949449309</t>
  </si>
  <si>
    <t>-1277602614</t>
  </si>
  <si>
    <t>-456468013</t>
  </si>
  <si>
    <t>842685781</t>
  </si>
  <si>
    <t>1271304329</t>
  </si>
  <si>
    <t>119611626</t>
  </si>
  <si>
    <t>1086467193</t>
  </si>
  <si>
    <t>-2064389820</t>
  </si>
  <si>
    <t>1504968950</t>
  </si>
  <si>
    <t>-664807440</t>
  </si>
  <si>
    <t>-881021266</t>
  </si>
  <si>
    <t xml:space="preserve">03 - SO 303   Úpravy meliorací v k.ú. Vitinka</t>
  </si>
  <si>
    <t xml:space="preserve">03.1 - SO 303-1  Svodný drén v km 4,153-4,225 - levá strana</t>
  </si>
  <si>
    <t>1875435754</t>
  </si>
  <si>
    <t>801826256</t>
  </si>
  <si>
    <t>72,0*(1,02+0,88)/2*0,5</t>
  </si>
  <si>
    <t>8*0,5</t>
  </si>
  <si>
    <t>700665248</t>
  </si>
  <si>
    <t>40,2</t>
  </si>
  <si>
    <t>-72,0*0,5*0,30</t>
  </si>
  <si>
    <t>"přebytečná zemina 16,4 m3"</t>
  </si>
  <si>
    <t>855213129</t>
  </si>
  <si>
    <t>814894337</t>
  </si>
  <si>
    <t>-596917818</t>
  </si>
  <si>
    <t>16,4</t>
  </si>
  <si>
    <t>1456518594</t>
  </si>
  <si>
    <t>16,4*1,6</t>
  </si>
  <si>
    <t>1405465453</t>
  </si>
  <si>
    <t>-1942697558</t>
  </si>
  <si>
    <t>105554323</t>
  </si>
  <si>
    <t>-381528617</t>
  </si>
  <si>
    <t>-657497463</t>
  </si>
  <si>
    <t>72*1,2 'Přepočtené koeficientem množství</t>
  </si>
  <si>
    <t>-126148928</t>
  </si>
  <si>
    <t>-470893519</t>
  </si>
  <si>
    <t>1042982327</t>
  </si>
  <si>
    <t xml:space="preserve">03.2 - SO 303-2  Svodný drén v km 4,225-4,292 - levá strana</t>
  </si>
  <si>
    <t>600667338</t>
  </si>
  <si>
    <t>-29601408</t>
  </si>
  <si>
    <t xml:space="preserve">"příloha 3.2 a příloha  4"</t>
  </si>
  <si>
    <t>67,0*(1,02+0,83)/2*0,5</t>
  </si>
  <si>
    <t>1,0*1,0*1,0</t>
  </si>
  <si>
    <t>1024732510</t>
  </si>
  <si>
    <t>-67,0*0,5*0,10</t>
  </si>
  <si>
    <t>-67,0*0,5*0,30</t>
  </si>
  <si>
    <t>"přebytečná zemina 14,5 m3"</t>
  </si>
  <si>
    <t>1685281320</t>
  </si>
  <si>
    <t>67,0*0,5*0,3</t>
  </si>
  <si>
    <t>-416797479</t>
  </si>
  <si>
    <t>10,1*1,9</t>
  </si>
  <si>
    <t>1205925299</t>
  </si>
  <si>
    <t>14,5</t>
  </si>
  <si>
    <t>1289298400</t>
  </si>
  <si>
    <t>14,5*1,6</t>
  </si>
  <si>
    <t>966075457</t>
  </si>
  <si>
    <t>292572461</t>
  </si>
  <si>
    <t>67,0*0,5*0,10</t>
  </si>
  <si>
    <t>1506288060</t>
  </si>
  <si>
    <t>67,0*0,5</t>
  </si>
  <si>
    <t>312351755</t>
  </si>
  <si>
    <t>33,5</t>
  </si>
  <si>
    <t>494551746</t>
  </si>
  <si>
    <t>67,0</t>
  </si>
  <si>
    <t>1468797288</t>
  </si>
  <si>
    <t>-1894419625</t>
  </si>
  <si>
    <t>-2056434255</t>
  </si>
  <si>
    <t xml:space="preserve">03.3 - SO 303-4   Přeložka Oseckého potoka v km 4,471- křížení s komunikací</t>
  </si>
  <si>
    <t>-879576241</t>
  </si>
  <si>
    <t>60*2,0</t>
  </si>
  <si>
    <t>129153101</t>
  </si>
  <si>
    <t>Čištění otevřených koryt vodotečí šíře dna do 5 m hl do 2,5 m v hornině třídy těžitelnosti I skupiny 1 a 2 strojně</t>
  </si>
  <si>
    <t>302241612</t>
  </si>
  <si>
    <t>"pročištění koryta Oseckého potoka cca 0,2 m3/bm"</t>
  </si>
  <si>
    <t>160,0*0,2</t>
  </si>
  <si>
    <t>1690068912</t>
  </si>
  <si>
    <t xml:space="preserve">"příloha 3.4, 6 -  úseky mezi propustky a zatrubněním Oceckého potoka"</t>
  </si>
  <si>
    <t xml:space="preserve">"27,5+28,0+49,0= 104,5 m,  š. ve dně 0,6m,  prům. hl. 0,7 m"</t>
  </si>
  <si>
    <t>104,5*(0,6+3,0)/2*0,7</t>
  </si>
  <si>
    <t>"prohloubení pro dlažbu"</t>
  </si>
  <si>
    <t>31,5*3,4*0,3</t>
  </si>
  <si>
    <t>"prohloubení pro zához"</t>
  </si>
  <si>
    <t>(27,5+49,0)*2,3*0,2</t>
  </si>
  <si>
    <t>131151102</t>
  </si>
  <si>
    <t>Hloubení jam nezapažených v hornině třídy těžitelnosti I skupiny 1 a 2 objem do 50 m3 strojně</t>
  </si>
  <si>
    <t>-1222665542</t>
  </si>
  <si>
    <t>"příloha 7 - pro betonový práh a betonové čelo"</t>
  </si>
  <si>
    <t>(1,4+2,4)/2*1,4*6,0*2</t>
  </si>
  <si>
    <t>146461194</t>
  </si>
  <si>
    <t>"výpočet v pol. 129103101, 124203101, 131201101"</t>
  </si>
  <si>
    <t>32,0+199,0+31,9</t>
  </si>
  <si>
    <t>-259005660</t>
  </si>
  <si>
    <t>262,9*1,6</t>
  </si>
  <si>
    <t>645549299</t>
  </si>
  <si>
    <t>" příloha 6 - svahování břehů pod dlažbu a ohumusování"</t>
  </si>
  <si>
    <t>2*31,5*1,4</t>
  </si>
  <si>
    <t>2*76,5*0,5</t>
  </si>
  <si>
    <t>162201101R</t>
  </si>
  <si>
    <t xml:space="preserve">Vodorovné přemístění ornice do 20 m </t>
  </si>
  <si>
    <t>161303437</t>
  </si>
  <si>
    <t>"příloha 6 - břehy nad kamenným záhozem"</t>
  </si>
  <si>
    <t>153,0*1,0*0,10</t>
  </si>
  <si>
    <t>167101101R</t>
  </si>
  <si>
    <t xml:space="preserve">Nakládání ornice na mezideponii </t>
  </si>
  <si>
    <t>-652000690</t>
  </si>
  <si>
    <t>" výpočet v pol. 162201101R"</t>
  </si>
  <si>
    <t>15,3</t>
  </si>
  <si>
    <t>181351103</t>
  </si>
  <si>
    <t>Rozprostření ornice tl vrstvy do 200 mm pl přes 100 do 500 m2 v rovině nebo ve svahu do 1:5 strojně</t>
  </si>
  <si>
    <t>641584558</t>
  </si>
  <si>
    <t xml:space="preserve">"příloha 6 ,  0,5 m za břehovou čáru"</t>
  </si>
  <si>
    <t>2*76,5*1,0</t>
  </si>
  <si>
    <t>181411122</t>
  </si>
  <si>
    <t xml:space="preserve">Založení  trávníku výsevem plochy do 1000 m2 v rovině </t>
  </si>
  <si>
    <t>-241018546</t>
  </si>
  <si>
    <t>153,0</t>
  </si>
  <si>
    <t>005724700</t>
  </si>
  <si>
    <t>osivo směs travní univerzál</t>
  </si>
  <si>
    <t>kg</t>
  </si>
  <si>
    <t>1264131320</t>
  </si>
  <si>
    <t>153,0*0,025</t>
  </si>
  <si>
    <t>321311116</t>
  </si>
  <si>
    <t>Konstrukce vodních staveb z betonu prostého mrazuvzdorného tř. C 30/37</t>
  </si>
  <si>
    <t>445971624</t>
  </si>
  <si>
    <t>"příloha 7 - vtokový a výtokový objekt"</t>
  </si>
  <si>
    <t>(0,6+4,2)/2*0,9*0,5*2</t>
  </si>
  <si>
    <t>5,2*0,75*0,5*2</t>
  </si>
  <si>
    <t>321351010</t>
  </si>
  <si>
    <t>Bednění konstrukcí vodních staveb rovinné - zřízení</t>
  </si>
  <si>
    <t>778963377</t>
  </si>
  <si>
    <t>(0,6+4,2)/2*2*2</t>
  </si>
  <si>
    <t>5,2*0,75*2*2</t>
  </si>
  <si>
    <t>0,75*0,5*2*2</t>
  </si>
  <si>
    <t>321352010</t>
  </si>
  <si>
    <t>Bednění konstrukcí vodních staveb rovinné - odstranění</t>
  </si>
  <si>
    <t>1315335554</t>
  </si>
  <si>
    <t>26,5</t>
  </si>
  <si>
    <t>1155743138</t>
  </si>
  <si>
    <t xml:space="preserve">"příloha 6- koryto km 0,00-0,0275,  km 0,1025-0,1515"</t>
  </si>
  <si>
    <t>"27,5+49,0 = 76,5m tl. 20 cm"</t>
  </si>
  <si>
    <t>76,5*2,3*0,2</t>
  </si>
  <si>
    <t>207186365</t>
  </si>
  <si>
    <t>76,5*2,3</t>
  </si>
  <si>
    <t>1750106184</t>
  </si>
  <si>
    <t>"příloha 6, koryto km 0,0565-0,0880 = 31,5 m"</t>
  </si>
  <si>
    <t>31,5*3,4</t>
  </si>
  <si>
    <t>"příloha 7 - koryto u čel opevněny dlažbou 1,0m"</t>
  </si>
  <si>
    <t>1,0*1,8</t>
  </si>
  <si>
    <t>451311511</t>
  </si>
  <si>
    <t xml:space="preserve">Podklad pro dlažbu z betonu prostého mrazuvzdorného tř. C 25/30  XF3 vrstva tl do 100 mm</t>
  </si>
  <si>
    <t>CS ÚRS 2018 01</t>
  </si>
  <si>
    <t>1712559200</t>
  </si>
  <si>
    <t>Přesun hmot pro úpravy vodních toků , hráze rybníků a pod.</t>
  </si>
  <si>
    <t>1544729861</t>
  </si>
  <si>
    <t xml:space="preserve">03.4 - SO 303-5  Přeložka odvodnění rokle</t>
  </si>
  <si>
    <t>1519568392</t>
  </si>
  <si>
    <t>115101301</t>
  </si>
  <si>
    <t>Pohotovost čerpací soupravy pro dopravní výšku do 10 m přítok do 500 l/min</t>
  </si>
  <si>
    <t>den</t>
  </si>
  <si>
    <t>1102297652</t>
  </si>
  <si>
    <t>60,0</t>
  </si>
  <si>
    <t>123252105</t>
  </si>
  <si>
    <t>Vykopávky zářezů na suchu v hornině třídy těžitelnosti I skupiny 3 objem do 1000 m3 strojně</t>
  </si>
  <si>
    <t>-1361812159</t>
  </si>
  <si>
    <t xml:space="preserve">"příloha 3.5, 4 -  sníženo o hrubé teenní úpravy - 20,0 cm"</t>
  </si>
  <si>
    <t>28,0*(0,7+1,8)/2*1,2</t>
  </si>
  <si>
    <t>158,0*(0,7+2,4)/2*1,7</t>
  </si>
  <si>
    <t xml:space="preserve">"+ rozšíření pro Š  "  3*1,2*1,2*1,7</t>
  </si>
  <si>
    <t xml:space="preserve">"+ rozš. pro výust. objekt"  1,0</t>
  </si>
  <si>
    <t>174101103</t>
  </si>
  <si>
    <t>Zásyp zářezů pro podzemní vedení sypaninou se zhutněním</t>
  </si>
  <si>
    <t>1807380759</t>
  </si>
  <si>
    <t>466,6</t>
  </si>
  <si>
    <t>"- štěrkopískové lože"</t>
  </si>
  <si>
    <t>-186,0*0,9*0,20</t>
  </si>
  <si>
    <t>"- obsyp štěrkopískem"</t>
  </si>
  <si>
    <t>-186,0*(0,9+1,8)/2*0,85</t>
  </si>
  <si>
    <t>"- OP Š"</t>
  </si>
  <si>
    <t>-7,3</t>
  </si>
  <si>
    <t xml:space="preserve">"přebytečná zemina   254,2 m3"</t>
  </si>
  <si>
    <t>Obsypání potrubí strojně sypaninou bez prohození, uloženou do 3 m</t>
  </si>
  <si>
    <t>-523695194</t>
  </si>
  <si>
    <t>186,0*(0,9+1,8)/2*0,85</t>
  </si>
  <si>
    <t>"- potrubí DN 400"</t>
  </si>
  <si>
    <t>-186,0*0,145</t>
  </si>
  <si>
    <t>58331200</t>
  </si>
  <si>
    <t>štěrkopísek netříděný zásypový materiál</t>
  </si>
  <si>
    <t>968114352</t>
  </si>
  <si>
    <t>186,4*1,9</t>
  </si>
  <si>
    <t>354,2*2 "Přepočtené koeficientem množství</t>
  </si>
  <si>
    <t>556570082</t>
  </si>
  <si>
    <t>"výpočet v pol. 174101103 - přebytečný materiál"</t>
  </si>
  <si>
    <t>254,2</t>
  </si>
  <si>
    <t>381272290</t>
  </si>
  <si>
    <t>254,2*1,6</t>
  </si>
  <si>
    <t>17100001R</t>
  </si>
  <si>
    <t>Hutnící zkoušky</t>
  </si>
  <si>
    <t>1440440782</t>
  </si>
  <si>
    <t>181951112</t>
  </si>
  <si>
    <t>Úprava pláně v hornině třídy těžitelnosti I skupiny 1 až 3 se zhutněním strojně</t>
  </si>
  <si>
    <t>536411611</t>
  </si>
  <si>
    <t>186,0*3,0</t>
  </si>
  <si>
    <t>321311115</t>
  </si>
  <si>
    <t>Konstrukce z betonu prostého mrazuvzdorného tř. C 16/20</t>
  </si>
  <si>
    <t>-1432759269</t>
  </si>
  <si>
    <t xml:space="preserve">"příloha 1 str. 11 - výustní objekt  - betonový blok vč. potřebného bednění"</t>
  </si>
  <si>
    <t>4,0*1,0*0,5</t>
  </si>
  <si>
    <t>964895518</t>
  </si>
  <si>
    <t>186,0*0,9*0,20</t>
  </si>
  <si>
    <t>"pod šachty"</t>
  </si>
  <si>
    <t>3*2,0*2,0*0,2</t>
  </si>
  <si>
    <t>452311141</t>
  </si>
  <si>
    <t xml:space="preserve">Podkladní desky z betonu prostého tř. C 16/20  XO</t>
  </si>
  <si>
    <t>-1189858550</t>
  </si>
  <si>
    <t>"příloha 1 str. 11"</t>
  </si>
  <si>
    <t>3*1,5*1,5*0,10</t>
  </si>
  <si>
    <t>-1158070739</t>
  </si>
  <si>
    <t>"příloha 1 str.11 - cca"</t>
  </si>
  <si>
    <t>70820332</t>
  </si>
  <si>
    <t>30,0</t>
  </si>
  <si>
    <t>Montáž potrubí z trub TBH s integrovaným pryžovým těsněním otevřený výkop sklon do 20 % DN 400</t>
  </si>
  <si>
    <t>1492158713</t>
  </si>
  <si>
    <t xml:space="preserve">"příloha 1- str. 9,  příloha 3.5"</t>
  </si>
  <si>
    <t>"km 0,000-0,028, km 0,053-0,211"</t>
  </si>
  <si>
    <t>186,0</t>
  </si>
  <si>
    <t>trouba betonová hrdlová DN 400</t>
  </si>
  <si>
    <t>-23234689</t>
  </si>
  <si>
    <t>"příloha 1 - str. 9"</t>
  </si>
  <si>
    <t>1998354946</t>
  </si>
  <si>
    <t>892362121</t>
  </si>
  <si>
    <t>Tlaková zkouška vzduchem potrubí DN 250 těsnícím vakem ucpávkovým</t>
  </si>
  <si>
    <t>1979619060</t>
  </si>
  <si>
    <t>894411131R</t>
  </si>
  <si>
    <t xml:space="preserve">Zřízení šachet kanalizačních z betonových dílců na potrubí DN 400 dno beton tř. C 25/30  D+M</t>
  </si>
  <si>
    <t>1425282958</t>
  </si>
  <si>
    <t xml:space="preserve">"příloha 5 - revizní šachty vodonepropustné, dodávka a osazení - montáž dna  skruží vč. stupadel, prstenců, poklopu s odvětrání, a šachtových vložek"</t>
  </si>
  <si>
    <t>Napojení na stávající potrubí</t>
  </si>
  <si>
    <t>462934668</t>
  </si>
  <si>
    <t>"příloha 3.5 v km 0,211"</t>
  </si>
  <si>
    <t>22</t>
  </si>
  <si>
    <t>Napojení na přeložku Oseckého potoka</t>
  </si>
  <si>
    <t>897428217</t>
  </si>
  <si>
    <t>"příloha 3.5 - v km 0,00"</t>
  </si>
  <si>
    <t>23</t>
  </si>
  <si>
    <t>998271301</t>
  </si>
  <si>
    <t>Přesun hmot pro kanalizace hloubené monolitické z betonu otevřený výkop</t>
  </si>
  <si>
    <t>1221469523</t>
  </si>
  <si>
    <t xml:space="preserve">03.5 - SO 303-6  Odtok z požární nádrže</t>
  </si>
  <si>
    <t>1723457144</t>
  </si>
  <si>
    <t>378996323</t>
  </si>
  <si>
    <t>-1468355370</t>
  </si>
  <si>
    <t>"příloha 3.6, 4"</t>
  </si>
  <si>
    <t>122,0*(0,7+2,0)/2*1,3</t>
  </si>
  <si>
    <t>20441604</t>
  </si>
  <si>
    <t>222,4</t>
  </si>
  <si>
    <t>-122,0*0,9*0,20</t>
  </si>
  <si>
    <t>-122,0*(0,9+1,8)/2*0,85</t>
  </si>
  <si>
    <t xml:space="preserve">"přebytečná zemina   169,3 m3"</t>
  </si>
  <si>
    <t>1693088964</t>
  </si>
  <si>
    <t>122,0*(0,9+1,8)/2*0,85</t>
  </si>
  <si>
    <t>-122,0*0,145</t>
  </si>
  <si>
    <t>-1775406754</t>
  </si>
  <si>
    <t>122,3*1,9</t>
  </si>
  <si>
    <t>171151103</t>
  </si>
  <si>
    <t>Uložení sypaniny z hornin soudržných do násypů zhutněných strojně</t>
  </si>
  <si>
    <t>-817510456</t>
  </si>
  <si>
    <t>"příloha 1 - str.12"</t>
  </si>
  <si>
    <t>"obsyp - násyp vytěženou přebytečnou zeminou z objektu uloženou podél výkopu"</t>
  </si>
  <si>
    <t>169,3</t>
  </si>
  <si>
    <t>162301101R</t>
  </si>
  <si>
    <t>Vodorovné přemístění ornice do 500 m</t>
  </si>
  <si>
    <t>-955116933</t>
  </si>
  <si>
    <t>"z mezideponie"</t>
  </si>
  <si>
    <t>122,0*4,0*0,10</t>
  </si>
  <si>
    <t>359394346</t>
  </si>
  <si>
    <t>48,4</t>
  </si>
  <si>
    <t>1678005567</t>
  </si>
  <si>
    <t>122,0*4,0</t>
  </si>
  <si>
    <t>-2014555323</t>
  </si>
  <si>
    <t>488,0</t>
  </si>
  <si>
    <t>1049357317</t>
  </si>
  <si>
    <t>488,0*0,025</t>
  </si>
  <si>
    <t>-1531678676</t>
  </si>
  <si>
    <t>321311115R</t>
  </si>
  <si>
    <t>577711535</t>
  </si>
  <si>
    <t xml:space="preserve">"příloha 1 str. 12 - výustní objekt  - betonový blok vč. potřebného bednění"</t>
  </si>
  <si>
    <t>-1826981928</t>
  </si>
  <si>
    <t>122,0*0,9*0,20</t>
  </si>
  <si>
    <t>-1455499715</t>
  </si>
  <si>
    <t>-1779865877</t>
  </si>
  <si>
    <t>-1057336942</t>
  </si>
  <si>
    <t xml:space="preserve">Montáž potrubí z trub  těsněných pryžovými kroužky otevřený výkop DN 400</t>
  </si>
  <si>
    <t>-644245254</t>
  </si>
  <si>
    <t xml:space="preserve">"příloha 1- str. 12,  příloha 3.6"</t>
  </si>
  <si>
    <t>"km 0,000-0,122"</t>
  </si>
  <si>
    <t>122,0</t>
  </si>
  <si>
    <t>-167773123</t>
  </si>
  <si>
    <t>"příloha 1 - str. 12"</t>
  </si>
  <si>
    <t>-1379689324</t>
  </si>
  <si>
    <t>-560212775</t>
  </si>
  <si>
    <t>216205550</t>
  </si>
  <si>
    <t>24</t>
  </si>
  <si>
    <t>2015625717</t>
  </si>
  <si>
    <t>"příloha 3.6 v km 0,122"</t>
  </si>
  <si>
    <t>25</t>
  </si>
  <si>
    <t>-1750556417</t>
  </si>
  <si>
    <t>"příloha 3.6 - v km 0,00"</t>
  </si>
  <si>
    <t>26</t>
  </si>
  <si>
    <t>-805303324</t>
  </si>
  <si>
    <t xml:space="preserve">04 - SO 304   Přeložka vodovodu do Litohlav v km 0,530</t>
  </si>
  <si>
    <t>277510537</t>
  </si>
  <si>
    <t>30*4,0</t>
  </si>
  <si>
    <t>444379553</t>
  </si>
  <si>
    <t>615568334</t>
  </si>
  <si>
    <t>"příloha 3, 4 - výstavba zahájena po provedení hrubých terenních úprav"</t>
  </si>
  <si>
    <t>228,0*(0,5+2,0)/2*1,5</t>
  </si>
  <si>
    <t>1616761941</t>
  </si>
  <si>
    <t>427,5</t>
  </si>
  <si>
    <t>-228,0*0,6*0,10</t>
  </si>
  <si>
    <t>-228,0*0,8*0,40</t>
  </si>
  <si>
    <t xml:space="preserve">"přebytečná zemina   86,7 m3"</t>
  </si>
  <si>
    <t>665439395</t>
  </si>
  <si>
    <t>228,0*0,8*0,4</t>
  </si>
  <si>
    <t>-924915066</t>
  </si>
  <si>
    <t>73,0*1,9</t>
  </si>
  <si>
    <t>162751117</t>
  </si>
  <si>
    <t>Vodorovné přemístění přes 9 000 do 10000 m výkopku/sypaniny z horniny třídy těžitelnosti I skupiny 1 až 3</t>
  </si>
  <si>
    <t>240734388</t>
  </si>
  <si>
    <t>"přebytečný výkopek - výpočet v pol. 174101103"</t>
  </si>
  <si>
    <t>86,7</t>
  </si>
  <si>
    <t>162751119</t>
  </si>
  <si>
    <t>Příplatek k vodorovnému přemístění výkopku/sypaniny z horniny třídy těžitelnosti I skupiny 1 až 3 ZKD 1000 m přes 10000 m</t>
  </si>
  <si>
    <t>-995521408</t>
  </si>
  <si>
    <t>"skládka 15 km, příplatek 5x"</t>
  </si>
  <si>
    <t>5*86,7</t>
  </si>
  <si>
    <t>-1420949809</t>
  </si>
  <si>
    <t>86,7*1,6</t>
  </si>
  <si>
    <t>-1910681685</t>
  </si>
  <si>
    <t>93789216</t>
  </si>
  <si>
    <t>228,0*0,6*0,10</t>
  </si>
  <si>
    <t>452313131</t>
  </si>
  <si>
    <t>Podkladní bloky z betonu prostého tř. C 12/15 otevřený výkop</t>
  </si>
  <si>
    <t>1679488794</t>
  </si>
  <si>
    <t>"příloha 5 - specifikace materiálu"</t>
  </si>
  <si>
    <t>2*0,10</t>
  </si>
  <si>
    <t>-829335503</t>
  </si>
  <si>
    <t>899914114</t>
  </si>
  <si>
    <t>Montáž ocelové chráničky DN 300</t>
  </si>
  <si>
    <t>-424980528</t>
  </si>
  <si>
    <t xml:space="preserve">"příloha 1 str. 6, km 0,1485-0,1625" </t>
  </si>
  <si>
    <t>14,0</t>
  </si>
  <si>
    <t>14011112</t>
  </si>
  <si>
    <t>trubka ocelová bezešvá hladká jakost 11 353 324x10,0mm</t>
  </si>
  <si>
    <t>220888270</t>
  </si>
  <si>
    <t>14*1,1</t>
  </si>
  <si>
    <t>899911136</t>
  </si>
  <si>
    <t>Kluzná objímka výšky 60 mm vnějšího průměru potrubí do 328 mm</t>
  </si>
  <si>
    <t>964450175</t>
  </si>
  <si>
    <t>17,0</t>
  </si>
  <si>
    <t>899913144</t>
  </si>
  <si>
    <t>Uzavírací manžeta chráničky potrubí DN 100 x 300</t>
  </si>
  <si>
    <t>-1269402174</t>
  </si>
  <si>
    <t>851261131</t>
  </si>
  <si>
    <t>Montáž potrubí z trub litinových hrdlových s integrovaným těsněním otevřený výkop DN 100</t>
  </si>
  <si>
    <t>-2028308421</t>
  </si>
  <si>
    <t>228,0</t>
  </si>
  <si>
    <t>55253001</t>
  </si>
  <si>
    <t>trouba vodovodní z tvárné litiny s cementovou výstelkou DN 100</t>
  </si>
  <si>
    <t>-2000688469</t>
  </si>
  <si>
    <t>857242122</t>
  </si>
  <si>
    <t>Montáž litinových tvarovek jednoosých přírubových otevřený výkop DN 80</t>
  </si>
  <si>
    <t>2021426906</t>
  </si>
  <si>
    <t>HWL.505008020016</t>
  </si>
  <si>
    <t>KOLENO PATNÍ PŘÍRUBOVÉ DLOUHÉ 80</t>
  </si>
  <si>
    <t>-1223642547</t>
  </si>
  <si>
    <t>857262122</t>
  </si>
  <si>
    <t>Montáž litinových tvarovek jednoosých přírubových otevřený výkop DN 100</t>
  </si>
  <si>
    <t>-1442536317</t>
  </si>
  <si>
    <t>HWL.760210011816</t>
  </si>
  <si>
    <t>PŘÍRUBA - TAH - LITINA 100/118</t>
  </si>
  <si>
    <t>1258654506</t>
  </si>
  <si>
    <t>857261131</t>
  </si>
  <si>
    <t>Montáž litinových tvarovek jednoosých hrdlových otevřený výkop s integrovaným těsněním DN 100</t>
  </si>
  <si>
    <t>-405448470</t>
  </si>
  <si>
    <t>7+4+2+5</t>
  </si>
  <si>
    <t>HWL.MMK110000010</t>
  </si>
  <si>
    <t>TVAROVKA HRDLOVÁ TYTON MMK-kus 11° 100</t>
  </si>
  <si>
    <t>545848245</t>
  </si>
  <si>
    <t>HWL.MMK210000010</t>
  </si>
  <si>
    <t>TVAROVKA HRDLOVÁ TYTON MMK-kus 22° 100</t>
  </si>
  <si>
    <t>587946127</t>
  </si>
  <si>
    <t>27</t>
  </si>
  <si>
    <t>HWL.MMK310000010</t>
  </si>
  <si>
    <t>TVAROVKA HRDLOVÁ TYTON MMK-kus 30° 100</t>
  </si>
  <si>
    <t>-777926773</t>
  </si>
  <si>
    <t>28</t>
  </si>
  <si>
    <t>HWL.MMK410000010</t>
  </si>
  <si>
    <t>TVAROVKA HRDLOVÁ TYTON MMK-kus 45° 100</t>
  </si>
  <si>
    <t>-970300941</t>
  </si>
  <si>
    <t>29</t>
  </si>
  <si>
    <t>857263131</t>
  </si>
  <si>
    <t>Montáž litinových tvarovek odbočných hrdlových otevřený výkop s integrovaným těsněním DN 100</t>
  </si>
  <si>
    <t>-208880216</t>
  </si>
  <si>
    <t>" příloha 5 - specifikace materiálu"</t>
  </si>
  <si>
    <t>30</t>
  </si>
  <si>
    <t>HWL.MMB010008010</t>
  </si>
  <si>
    <t>TVAROVKA HRDLOVÁ TYTON MMB-kus 100/80</t>
  </si>
  <si>
    <t>2001802861</t>
  </si>
  <si>
    <t>31</t>
  </si>
  <si>
    <t>891241112</t>
  </si>
  <si>
    <t>Montáž vodovodních šoupátek otevřený výkop DN 80 vč. zemní soupravy</t>
  </si>
  <si>
    <t>1539069271</t>
  </si>
  <si>
    <t>32</t>
  </si>
  <si>
    <t>HWL.400208000016</t>
  </si>
  <si>
    <t>ŠOUPĚ E2 PŘÍRUBOVÉ KRÁTKÉ 80</t>
  </si>
  <si>
    <t>682252989</t>
  </si>
  <si>
    <t>33</t>
  </si>
  <si>
    <t>HWL.950205010001</t>
  </si>
  <si>
    <t>SOUPRAVA ZEMNÍ TELESKOPICKÁ E2-1,07-1,5 50-100 (1,07-1,5m)</t>
  </si>
  <si>
    <t>-913749517</t>
  </si>
  <si>
    <t>34</t>
  </si>
  <si>
    <t>899401112</t>
  </si>
  <si>
    <t>Osazení poklopů litinových šoupátkových</t>
  </si>
  <si>
    <t>1830978599</t>
  </si>
  <si>
    <t xml:space="preserve">"příloha 5- spewcifikace  materiálu"</t>
  </si>
  <si>
    <t xml:space="preserve"> 2,0</t>
  </si>
  <si>
    <t>35</t>
  </si>
  <si>
    <t>HWL.155000000000</t>
  </si>
  <si>
    <t>POKLOP ULIČNÍ LEHKÝ VODA</t>
  </si>
  <si>
    <t>1573316821</t>
  </si>
  <si>
    <t>36</t>
  </si>
  <si>
    <t>HWL.348100000000</t>
  </si>
  <si>
    <t xml:space="preserve">PODKLAD. DESKA  UNI UNI</t>
  </si>
  <si>
    <t>-1904492570</t>
  </si>
  <si>
    <t>37</t>
  </si>
  <si>
    <t>891247111</t>
  </si>
  <si>
    <t>Montáž hydrantů podzemních DN 80</t>
  </si>
  <si>
    <t>-1940372930</t>
  </si>
  <si>
    <t>38</t>
  </si>
  <si>
    <t>HWL.K24008015016</t>
  </si>
  <si>
    <t>HYDRANT DUO PODZEMNÍ 80/1,5 m</t>
  </si>
  <si>
    <t>2044767536</t>
  </si>
  <si>
    <t>39</t>
  </si>
  <si>
    <t>899401113</t>
  </si>
  <si>
    <t>Osazení poklopů litinových hydrantových</t>
  </si>
  <si>
    <t>2074839153</t>
  </si>
  <si>
    <t>40</t>
  </si>
  <si>
    <t>HWL.195000000002</t>
  </si>
  <si>
    <t>HYDRANTOVÝ POKLOP 21 kg / HAWLE - HYDRANT</t>
  </si>
  <si>
    <t>121600512</t>
  </si>
  <si>
    <t>41</t>
  </si>
  <si>
    <t>HWL.348200000000</t>
  </si>
  <si>
    <t xml:space="preserve">PODKLAD. DESKA  POD HYDRANT.POKLOP</t>
  </si>
  <si>
    <t>-568965022</t>
  </si>
  <si>
    <t>42</t>
  </si>
  <si>
    <t>892271111</t>
  </si>
  <si>
    <t xml:space="preserve">Tlaková zkouška vodou potrubí DN 100 </t>
  </si>
  <si>
    <t>-156864661</t>
  </si>
  <si>
    <t>43</t>
  </si>
  <si>
    <t>892273122</t>
  </si>
  <si>
    <t>Proplach a dezinfekce vodovodního potrubí DN od 80 do 125</t>
  </si>
  <si>
    <t>-1696932178</t>
  </si>
  <si>
    <t>44</t>
  </si>
  <si>
    <t>892372111</t>
  </si>
  <si>
    <t>Zabezpečení konců potrubí DN do 300 při tlakových zkouškách vodou</t>
  </si>
  <si>
    <t>394377111</t>
  </si>
  <si>
    <t>45</t>
  </si>
  <si>
    <t>899713111</t>
  </si>
  <si>
    <t xml:space="preserve">Orientační ocelové sloupky - výtyčka s tabulkou, betonový základ     D+M</t>
  </si>
  <si>
    <t>613012048</t>
  </si>
  <si>
    <t>"příloha 1 - str. 7"</t>
  </si>
  <si>
    <t>46</t>
  </si>
  <si>
    <t>899721112</t>
  </si>
  <si>
    <t>Signalizační vodič CYKY 2x2,5 mm2</t>
  </si>
  <si>
    <t>-1980204406</t>
  </si>
  <si>
    <t>230,0</t>
  </si>
  <si>
    <t>47</t>
  </si>
  <si>
    <t>899722113</t>
  </si>
  <si>
    <t>Krytí potrubí z plastů výstražnou fólií z PVC 30 cm</t>
  </si>
  <si>
    <t>1639473626</t>
  </si>
  <si>
    <t>48</t>
  </si>
  <si>
    <t>871000001R</t>
  </si>
  <si>
    <t xml:space="preserve">Náhradní zásobování - provizorní propojení  - suchovod PE 100, DN 100 vč.tvarovek, armatur, napojení, ukotvení, ochrana v místě přejezdů a odstranění</t>
  </si>
  <si>
    <t>-1680683567</t>
  </si>
  <si>
    <t>"příloha 1 - str. 4"</t>
  </si>
  <si>
    <t>250,0</t>
  </si>
  <si>
    <t>49</t>
  </si>
  <si>
    <t>892273122R</t>
  </si>
  <si>
    <t>Proplach a dezinfekce vodovodního potrubí DN 100 - suchovod</t>
  </si>
  <si>
    <t>478225784</t>
  </si>
  <si>
    <t>50</t>
  </si>
  <si>
    <t>892271111R</t>
  </si>
  <si>
    <t xml:space="preserve">Tlaková zkouška vodou potrubí DN 100  - suchovod</t>
  </si>
  <si>
    <t>913683164</t>
  </si>
  <si>
    <t>51</t>
  </si>
  <si>
    <t>100000002R</t>
  </si>
  <si>
    <t>Vypouštění a proplachy potrubí</t>
  </si>
  <si>
    <t>Kč</t>
  </si>
  <si>
    <t>183234452</t>
  </si>
  <si>
    <t xml:space="preserve">"příloha 1 - str.3 -  náklady na uvedení vodovodu do provozu, (odkalení odvzdušnění)"</t>
  </si>
  <si>
    <t xml:space="preserve"> 1,0</t>
  </si>
  <si>
    <t>52</t>
  </si>
  <si>
    <t>879221111R</t>
  </si>
  <si>
    <t xml:space="preserve">Přepojení přeložky na stávající vodovod  DN 100</t>
  </si>
  <si>
    <t>1182248041</t>
  </si>
  <si>
    <t>53</t>
  </si>
  <si>
    <t>998273102</t>
  </si>
  <si>
    <t>Přesun hmot pro trubní vedení z trub litinových otevřený výkop</t>
  </si>
  <si>
    <t>1745569700</t>
  </si>
  <si>
    <t xml:space="preserve">05 - SO 305  Přeložka vodovodu v km 4,540</t>
  </si>
  <si>
    <t>1147995614</t>
  </si>
  <si>
    <t>-874065550</t>
  </si>
  <si>
    <t>-1841153383</t>
  </si>
  <si>
    <t>"příloha 3, 4 - výstavba zahájena po provedení hrubých terenních úprav - 20,0 cm"</t>
  </si>
  <si>
    <t>164,0*(0,5+2,0)/2*1,5</t>
  </si>
  <si>
    <t>2109039415</t>
  </si>
  <si>
    <t>307,5</t>
  </si>
  <si>
    <t>-164,0*0,6*0,10</t>
  </si>
  <si>
    <t>-164,0*0,8*0,40</t>
  </si>
  <si>
    <t xml:space="preserve">"přebytečná zemina   62,3 m3"</t>
  </si>
  <si>
    <t>215652504</t>
  </si>
  <si>
    <t>164,0*0,8*0,40</t>
  </si>
  <si>
    <t>1046943699</t>
  </si>
  <si>
    <t>52,5*1,9</t>
  </si>
  <si>
    <t>-2060771319</t>
  </si>
  <si>
    <t>62,3</t>
  </si>
  <si>
    <t>1454105965</t>
  </si>
  <si>
    <t>5*62,3</t>
  </si>
  <si>
    <t>-1403666752</t>
  </si>
  <si>
    <t>62,3*1,6</t>
  </si>
  <si>
    <t>1152008878</t>
  </si>
  <si>
    <t>1334129032</t>
  </si>
  <si>
    <t>164,0*0,6*0,10</t>
  </si>
  <si>
    <t>-195429931</t>
  </si>
  <si>
    <t>1*0,10</t>
  </si>
  <si>
    <t>-1405661518</t>
  </si>
  <si>
    <t>1963514535</t>
  </si>
  <si>
    <t xml:space="preserve">"příloha 1 str. 3, km 0,0635-0,1005, km 0,1065-0,1355  a  příloha 5"</t>
  </si>
  <si>
    <t>37,0+29,0</t>
  </si>
  <si>
    <t>-1215315586</t>
  </si>
  <si>
    <t xml:space="preserve">66,0*1,1  </t>
  </si>
  <si>
    <t>-1650958216</t>
  </si>
  <si>
    <t>39,0+32,0</t>
  </si>
  <si>
    <t>899913135</t>
  </si>
  <si>
    <t>Uzavírací manžeta chráničky potrubí DN 80 x 300</t>
  </si>
  <si>
    <t>-290976332</t>
  </si>
  <si>
    <t>851241131</t>
  </si>
  <si>
    <t>Montáž potrubí z trub litinových hrdlových s integrovaným těsněním otevřený výkop DN 80</t>
  </si>
  <si>
    <t>-1343687310</t>
  </si>
  <si>
    <t>164,0</t>
  </si>
  <si>
    <t>55253000</t>
  </si>
  <si>
    <t>trouba vodovodní litinová s cementovou výstelkou DN 80 mm</t>
  </si>
  <si>
    <t>2115198948</t>
  </si>
  <si>
    <t>857241131</t>
  </si>
  <si>
    <t>Montáž litinových tvarovek jednoosých hrdlových otevřený výkop s integrovaným těsněním DN 80</t>
  </si>
  <si>
    <t>1687822890</t>
  </si>
  <si>
    <t>1+3</t>
  </si>
  <si>
    <t>HWL.MMK308000010</t>
  </si>
  <si>
    <t>TVAROVKA HRDLOVÁ TYTON MMK-kus 30° 80</t>
  </si>
  <si>
    <t>668123768</t>
  </si>
  <si>
    <t>HWL.MMK408000010</t>
  </si>
  <si>
    <t>TVAROVKA HRDLOVÁ TYTON MMK-kus 45° 80</t>
  </si>
  <si>
    <t>1541046055</t>
  </si>
  <si>
    <t xml:space="preserve">Montáž litinových tvarovek jednoosých přírubových  DN 80</t>
  </si>
  <si>
    <t>1109678027</t>
  </si>
  <si>
    <t>1,0+2,0</t>
  </si>
  <si>
    <t>1552119883</t>
  </si>
  <si>
    <t>HWL.760208009816</t>
  </si>
  <si>
    <t>PŘÍRUBA - TAH - LITINA 80/98</t>
  </si>
  <si>
    <t>-426210033</t>
  </si>
  <si>
    <t>857243131</t>
  </si>
  <si>
    <t>Montáž litinových tvarovek odbočných hrdlových otevřený výkop s integrovaným těsněním DN 80</t>
  </si>
  <si>
    <t>-533165700</t>
  </si>
  <si>
    <t>HWL.MMB008008010</t>
  </si>
  <si>
    <t>TVAROVKA HRDLOVÁ TYTON MMB-kus 80/80</t>
  </si>
  <si>
    <t>2008835067</t>
  </si>
  <si>
    <t>-1449065372</t>
  </si>
  <si>
    <t>414346613</t>
  </si>
  <si>
    <t>-1267303782</t>
  </si>
  <si>
    <t>1937885071</t>
  </si>
  <si>
    <t>1955117514</t>
  </si>
  <si>
    <t>2081428413</t>
  </si>
  <si>
    <t>-1448499996</t>
  </si>
  <si>
    <t>2015589849</t>
  </si>
  <si>
    <t>-1989513243</t>
  </si>
  <si>
    <t>1992666974</t>
  </si>
  <si>
    <t>-320032965</t>
  </si>
  <si>
    <t>892241111</t>
  </si>
  <si>
    <t>Tlaková zkouška vodou potrubí do 80</t>
  </si>
  <si>
    <t>-610406711</t>
  </si>
  <si>
    <t>1600323024</t>
  </si>
  <si>
    <t>1306774824</t>
  </si>
  <si>
    <t>-189979746</t>
  </si>
  <si>
    <t>-1153361645</t>
  </si>
  <si>
    <t>174,0</t>
  </si>
  <si>
    <t>-1033730520</t>
  </si>
  <si>
    <t xml:space="preserve">Náhradní zásobování - provizorní propojení  - suchovod PE 100, DN 80 vč.tvarovek, armatur, napojení, ukotvení, ochrana v místě přejezdů a odstranění</t>
  </si>
  <si>
    <t>231610623</t>
  </si>
  <si>
    <t>200,0</t>
  </si>
  <si>
    <t>Proplach a dezinfekce vodovodního potrubí DN 80 - suchovod</t>
  </si>
  <si>
    <t>-1107856038</t>
  </si>
  <si>
    <t>892241111R</t>
  </si>
  <si>
    <t>Tlaková zkouška vodou potrubí do 80 - suchovod</t>
  </si>
  <si>
    <t>1055663018</t>
  </si>
  <si>
    <t>1843873625</t>
  </si>
  <si>
    <t xml:space="preserve">Přepojení přeložky na stávající vodovod  DN 80</t>
  </si>
  <si>
    <t>-954222464</t>
  </si>
  <si>
    <t>1176709406</t>
  </si>
  <si>
    <t xml:space="preserve">06 - SO 306  Ochrana HOZ v km 5,041</t>
  </si>
  <si>
    <t>-578510336</t>
  </si>
  <si>
    <t>10*4,0</t>
  </si>
  <si>
    <t>-1249076566</t>
  </si>
  <si>
    <t xml:space="preserve">"příloha 3 a příloha  4"</t>
  </si>
  <si>
    <t>18,0*(1,11+1,27+1,1)/3*0,5</t>
  </si>
  <si>
    <t>-244992289</t>
  </si>
  <si>
    <t>12,4</t>
  </si>
  <si>
    <t>"- lože štěrkopískové"</t>
  </si>
  <si>
    <t>-18,0*0,5*0,10</t>
  </si>
  <si>
    <t>"- obsyp štěrkopískový"</t>
  </si>
  <si>
    <t>-18,0*0,5*0,4</t>
  </si>
  <si>
    <t>-2,6</t>
  </si>
  <si>
    <t xml:space="preserve">"přebytečná zemina   7,1 m3"</t>
  </si>
  <si>
    <t>-1259626329</t>
  </si>
  <si>
    <t>18,0*0,5*0,4</t>
  </si>
  <si>
    <t>-1301252254</t>
  </si>
  <si>
    <t>3,6*1,9</t>
  </si>
  <si>
    <t>25657143</t>
  </si>
  <si>
    <t>7,1</t>
  </si>
  <si>
    <t>-906989048</t>
  </si>
  <si>
    <t>7,1*1,6</t>
  </si>
  <si>
    <t>-414557163</t>
  </si>
  <si>
    <t>803205660</t>
  </si>
  <si>
    <t>18,0*0,5*0,10</t>
  </si>
  <si>
    <t>"pro šachty"</t>
  </si>
  <si>
    <t>1,2*1,2*0,10*2</t>
  </si>
  <si>
    <t>Podkladní desky z betonu prostého tř. C 16/20 otevřený výkop</t>
  </si>
  <si>
    <t>1410438710</t>
  </si>
  <si>
    <t>2*1,0*1,0*0,10</t>
  </si>
  <si>
    <t>1589436392</t>
  </si>
  <si>
    <t>18,0</t>
  </si>
  <si>
    <t>-1024521459</t>
  </si>
  <si>
    <t>-372299332</t>
  </si>
  <si>
    <t xml:space="preserve">07 - SO 307  Prodloužení kanalizace v km 0,328-0,600</t>
  </si>
  <si>
    <t>1342887094</t>
  </si>
  <si>
    <t>60*4,0</t>
  </si>
  <si>
    <t>-953494474</t>
  </si>
  <si>
    <t>132254205</t>
  </si>
  <si>
    <t>Hloubení zapažených rýh š do 2000 mm v hornině třídy těžitelnosti I skupiny 3 objem do 1000 m3</t>
  </si>
  <si>
    <t>1842531860</t>
  </si>
  <si>
    <t>"příloha 3, 4"</t>
  </si>
  <si>
    <t>271,0*(1,85+2,2+2,49+2,33+2,05+1,84)/6*1,3</t>
  </si>
  <si>
    <t>"+ rozšíření pro Š "</t>
  </si>
  <si>
    <t>(3*1,2*1,2*2,4)+(4*1,2*1,2*2,1)</t>
  </si>
  <si>
    <t>151101101</t>
  </si>
  <si>
    <t>Zřízení příložného pažení a rozepření stěn rýh hl do 2 m</t>
  </si>
  <si>
    <t>-1753996728</t>
  </si>
  <si>
    <t>271,0*(1,85+2,2+2,349+2,33+2,05+1,84)/6*2</t>
  </si>
  <si>
    <t>151101111</t>
  </si>
  <si>
    <t>Odstranění příložného pažení a rozepření stěn rýh hl do 2 m</t>
  </si>
  <si>
    <t>-541925736</t>
  </si>
  <si>
    <t>1139,9</t>
  </si>
  <si>
    <t>174151101</t>
  </si>
  <si>
    <t>1269530498</t>
  </si>
  <si>
    <t>771,7</t>
  </si>
  <si>
    <t>-271,0*1,3*0,10</t>
  </si>
  <si>
    <t>-271,0*1,3*0,6</t>
  </si>
  <si>
    <t>-22,5</t>
  </si>
  <si>
    <t xml:space="preserve">"přebytečná zemina   269,1 m3"</t>
  </si>
  <si>
    <t>145142855</t>
  </si>
  <si>
    <t>271,0*1,3*0,6</t>
  </si>
  <si>
    <t>"- potrubí DN 300"</t>
  </si>
  <si>
    <t>-271,0*0,065</t>
  </si>
  <si>
    <t>-1968195382</t>
  </si>
  <si>
    <t>193,8*1,9</t>
  </si>
  <si>
    <t>162351103</t>
  </si>
  <si>
    <t>Vodorovné přemístění přes 50 do 500 m výkopku/sypaniny z horniny třídy těžitelnosti I skupiny 1 až 3</t>
  </si>
  <si>
    <t>-555201326</t>
  </si>
  <si>
    <t xml:space="preserve">"mezideponi a zpět na zásyp - výpočet v pol. 174201101" </t>
  </si>
  <si>
    <t>502,6+502,6</t>
  </si>
  <si>
    <t>167151111</t>
  </si>
  <si>
    <t>Nakládání výkopku z hornin třídy těžitelnosti I skupiny 1 až 3 přes 100 m3</t>
  </si>
  <si>
    <t>1688017731</t>
  </si>
  <si>
    <t>"na mezideponii"</t>
  </si>
  <si>
    <t>502,6</t>
  </si>
  <si>
    <t>-1059893733</t>
  </si>
  <si>
    <t>269,1</t>
  </si>
  <si>
    <t>-468717395</t>
  </si>
  <si>
    <t>269,1*1,6</t>
  </si>
  <si>
    <t>-1112660287</t>
  </si>
  <si>
    <t>271,0*2,0</t>
  </si>
  <si>
    <t>171000001R</t>
  </si>
  <si>
    <t>2105425915</t>
  </si>
  <si>
    <t>-1574350386</t>
  </si>
  <si>
    <t>271,0*1,3*0,10</t>
  </si>
  <si>
    <t>7*2,0*2,0*0,10</t>
  </si>
  <si>
    <t>-1483986101</t>
  </si>
  <si>
    <t>7*1,5*1,5*0,10</t>
  </si>
  <si>
    <t>871375241</t>
  </si>
  <si>
    <t>Kanalizační potrubí z tvrdého PVC vícevrstvé tuhost třídy SN12 DN 300</t>
  </si>
  <si>
    <t>1564257549</t>
  </si>
  <si>
    <t>"příloha 1, str.3"</t>
  </si>
  <si>
    <t>271,0</t>
  </si>
  <si>
    <t>877375211</t>
  </si>
  <si>
    <t>Montáž tvarovek z tvrdého PVC-systém KG nebo z polypropylenu-systém KG 2000 jednoosé DN 300</t>
  </si>
  <si>
    <t>-994136304</t>
  </si>
  <si>
    <t>12,0</t>
  </si>
  <si>
    <t>28612253</t>
  </si>
  <si>
    <t>vložka šachtová kanalizační DN 315</t>
  </si>
  <si>
    <t>-1389057759</t>
  </si>
  <si>
    <t>877375221</t>
  </si>
  <si>
    <t>Montáž tvarovek z tvrdého PVC-systém KG nebo z polypropylenu-systém KG 2000 dvouosé DN 300</t>
  </si>
  <si>
    <t>795297042</t>
  </si>
  <si>
    <t>10,0</t>
  </si>
  <si>
    <t>28611405</t>
  </si>
  <si>
    <t>odbočka kanalizační plastová s hrdlem KG 300/200/45°</t>
  </si>
  <si>
    <t>692072112</t>
  </si>
  <si>
    <t>-1332436949</t>
  </si>
  <si>
    <t>-1373423002</t>
  </si>
  <si>
    <t xml:space="preserve">Zřízení šachet kanalizačních z betonových dílců na potrubí DN 300 dno beton tř. C 25/30  D+M</t>
  </si>
  <si>
    <t>-1132126704</t>
  </si>
  <si>
    <t xml:space="preserve">"příloha 5 - revizní šachty vodonepropustné, dodávka a osazení - montáž dna  skruží vč. stupadel, prstenců, poklopu s odvětrání"</t>
  </si>
  <si>
    <t>-177494520</t>
  </si>
  <si>
    <t>"příloha 2 - zaústění do stávající kanalizace"</t>
  </si>
  <si>
    <t>998276101</t>
  </si>
  <si>
    <t>Přesun hmot pro trubní vedení z trub z plastických hmot otevřený výkop</t>
  </si>
  <si>
    <t>-371345744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</si>
</sst>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315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NAPOJENÍ ROKYCANSKA NA DÁLNICI D5, I. 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Rokycansko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26. 4. 2022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J. Egermaier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ROUND(AG95+AG102+AG110+SUM(AG116:AG119),2)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ROUND(AS95+AS102+AS110+SUM(AS116:AS119),2)</f>
        <v>0</v>
      </c>
      <c r="AT94" s="115">
        <f>ROUND(SUM(AV94:AW94),2)</f>
        <v>0</v>
      </c>
      <c r="AU94" s="116">
        <f>ROUND(AU95+AU102+AU110+SUM(AU116:AU119),5)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ROUND(AZ95+AZ102+AZ110+SUM(AZ116:AZ119),2)</f>
        <v>0</v>
      </c>
      <c r="BA94" s="115">
        <f>ROUND(BA95+BA102+BA110+SUM(BA116:BA119),2)</f>
        <v>0</v>
      </c>
      <c r="BB94" s="115">
        <f>ROUND(BB95+BB102+BB110+SUM(BB116:BB119),2)</f>
        <v>0</v>
      </c>
      <c r="BC94" s="115">
        <f>ROUND(BC95+BC102+BC110+SUM(BC116:BC119),2)</f>
        <v>0</v>
      </c>
      <c r="BD94" s="117">
        <f>ROUND(BD95+BD102+BD110+SUM(BD116:BD119),2)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7"/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ROUND(SUM(AG96:AG101),2)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81</v>
      </c>
      <c r="AR95" s="127"/>
      <c r="AS95" s="128">
        <f>ROUND(SUM(AS96:AS101),2)</f>
        <v>0</v>
      </c>
      <c r="AT95" s="129">
        <f>ROUND(SUM(AV95:AW95),2)</f>
        <v>0</v>
      </c>
      <c r="AU95" s="130">
        <f>ROUND(SUM(AU96:AU101),5)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ROUND(SUM(AZ96:AZ101),2)</f>
        <v>0</v>
      </c>
      <c r="BA95" s="129">
        <f>ROUND(SUM(BA96:BA101),2)</f>
        <v>0</v>
      </c>
      <c r="BB95" s="129">
        <f>ROUND(SUM(BB96:BB101),2)</f>
        <v>0</v>
      </c>
      <c r="BC95" s="129">
        <f>ROUND(SUM(BC96:BC101),2)</f>
        <v>0</v>
      </c>
      <c r="BD95" s="131">
        <f>ROUND(SUM(BD96:BD101),2)</f>
        <v>0</v>
      </c>
      <c r="BE95" s="7"/>
      <c r="BS95" s="132" t="s">
        <v>74</v>
      </c>
      <c r="BT95" s="132" t="s">
        <v>82</v>
      </c>
      <c r="BU95" s="132" t="s">
        <v>76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4" customFormat="1" ht="23.25" customHeight="1">
      <c r="A96" s="133" t="s">
        <v>85</v>
      </c>
      <c r="B96" s="71"/>
      <c r="C96" s="134"/>
      <c r="D96" s="134"/>
      <c r="E96" s="135" t="s">
        <v>86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'01.1 - SO 301-1  Svodný d...'!J32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88</v>
      </c>
      <c r="AR96" s="73"/>
      <c r="AS96" s="138">
        <v>0</v>
      </c>
      <c r="AT96" s="139">
        <f>ROUND(SUM(AV96:AW96),2)</f>
        <v>0</v>
      </c>
      <c r="AU96" s="140">
        <f>'01.1 - SO 301-1  Svodný d...'!P125</f>
        <v>0</v>
      </c>
      <c r="AV96" s="139">
        <f>'01.1 - SO 301-1  Svodný d...'!J35</f>
        <v>0</v>
      </c>
      <c r="AW96" s="139">
        <f>'01.1 - SO 301-1  Svodný d...'!J36</f>
        <v>0</v>
      </c>
      <c r="AX96" s="139">
        <f>'01.1 - SO 301-1  Svodný d...'!J37</f>
        <v>0</v>
      </c>
      <c r="AY96" s="139">
        <f>'01.1 - SO 301-1  Svodný d...'!J38</f>
        <v>0</v>
      </c>
      <c r="AZ96" s="139">
        <f>'01.1 - SO 301-1  Svodný d...'!F35</f>
        <v>0</v>
      </c>
      <c r="BA96" s="139">
        <f>'01.1 - SO 301-1  Svodný d...'!F36</f>
        <v>0</v>
      </c>
      <c r="BB96" s="139">
        <f>'01.1 - SO 301-1  Svodný d...'!F37</f>
        <v>0</v>
      </c>
      <c r="BC96" s="139">
        <f>'01.1 - SO 301-1  Svodný d...'!F38</f>
        <v>0</v>
      </c>
      <c r="BD96" s="141">
        <f>'01.1 - SO 301-1  Svodný d...'!F39</f>
        <v>0</v>
      </c>
      <c r="BE96" s="4"/>
      <c r="BT96" s="142" t="s">
        <v>84</v>
      </c>
      <c r="BV96" s="142" t="s">
        <v>77</v>
      </c>
      <c r="BW96" s="142" t="s">
        <v>89</v>
      </c>
      <c r="BX96" s="142" t="s">
        <v>83</v>
      </c>
      <c r="CL96" s="142" t="s">
        <v>1</v>
      </c>
    </row>
    <row r="97" s="4" customFormat="1" ht="23.25" customHeight="1">
      <c r="A97" s="133" t="s">
        <v>85</v>
      </c>
      <c r="B97" s="71"/>
      <c r="C97" s="134"/>
      <c r="D97" s="134"/>
      <c r="E97" s="135" t="s">
        <v>90</v>
      </c>
      <c r="F97" s="135"/>
      <c r="G97" s="135"/>
      <c r="H97" s="135"/>
      <c r="I97" s="135"/>
      <c r="J97" s="134"/>
      <c r="K97" s="135" t="s">
        <v>91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'01.2 - SO 301-2  Svodný d...'!J32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88</v>
      </c>
      <c r="AR97" s="73"/>
      <c r="AS97" s="138">
        <v>0</v>
      </c>
      <c r="AT97" s="139">
        <f>ROUND(SUM(AV97:AW97),2)</f>
        <v>0</v>
      </c>
      <c r="AU97" s="140">
        <f>'01.2 - SO 301-2  Svodný d...'!P125</f>
        <v>0</v>
      </c>
      <c r="AV97" s="139">
        <f>'01.2 - SO 301-2  Svodný d...'!J35</f>
        <v>0</v>
      </c>
      <c r="AW97" s="139">
        <f>'01.2 - SO 301-2  Svodný d...'!J36</f>
        <v>0</v>
      </c>
      <c r="AX97" s="139">
        <f>'01.2 - SO 301-2  Svodný d...'!J37</f>
        <v>0</v>
      </c>
      <c r="AY97" s="139">
        <f>'01.2 - SO 301-2  Svodný d...'!J38</f>
        <v>0</v>
      </c>
      <c r="AZ97" s="139">
        <f>'01.2 - SO 301-2  Svodný d...'!F35</f>
        <v>0</v>
      </c>
      <c r="BA97" s="139">
        <f>'01.2 - SO 301-2  Svodný d...'!F36</f>
        <v>0</v>
      </c>
      <c r="BB97" s="139">
        <f>'01.2 - SO 301-2  Svodný d...'!F37</f>
        <v>0</v>
      </c>
      <c r="BC97" s="139">
        <f>'01.2 - SO 301-2  Svodný d...'!F38</f>
        <v>0</v>
      </c>
      <c r="BD97" s="141">
        <f>'01.2 - SO 301-2  Svodný d...'!F39</f>
        <v>0</v>
      </c>
      <c r="BE97" s="4"/>
      <c r="BT97" s="142" t="s">
        <v>84</v>
      </c>
      <c r="BV97" s="142" t="s">
        <v>77</v>
      </c>
      <c r="BW97" s="142" t="s">
        <v>92</v>
      </c>
      <c r="BX97" s="142" t="s">
        <v>83</v>
      </c>
      <c r="CL97" s="142" t="s">
        <v>1</v>
      </c>
    </row>
    <row r="98" s="4" customFormat="1" ht="23.25" customHeight="1">
      <c r="A98" s="133" t="s">
        <v>85</v>
      </c>
      <c r="B98" s="71"/>
      <c r="C98" s="134"/>
      <c r="D98" s="134"/>
      <c r="E98" s="135" t="s">
        <v>93</v>
      </c>
      <c r="F98" s="135"/>
      <c r="G98" s="135"/>
      <c r="H98" s="135"/>
      <c r="I98" s="135"/>
      <c r="J98" s="134"/>
      <c r="K98" s="135" t="s">
        <v>94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'01.3 - SO 301-3  Svodný d...'!J32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88</v>
      </c>
      <c r="AR98" s="73"/>
      <c r="AS98" s="138">
        <v>0</v>
      </c>
      <c r="AT98" s="139">
        <f>ROUND(SUM(AV98:AW98),2)</f>
        <v>0</v>
      </c>
      <c r="AU98" s="140">
        <f>'01.3 - SO 301-3  Svodný d...'!P125</f>
        <v>0</v>
      </c>
      <c r="AV98" s="139">
        <f>'01.3 - SO 301-3  Svodný d...'!J35</f>
        <v>0</v>
      </c>
      <c r="AW98" s="139">
        <f>'01.3 - SO 301-3  Svodný d...'!J36</f>
        <v>0</v>
      </c>
      <c r="AX98" s="139">
        <f>'01.3 - SO 301-3  Svodný d...'!J37</f>
        <v>0</v>
      </c>
      <c r="AY98" s="139">
        <f>'01.3 - SO 301-3  Svodný d...'!J38</f>
        <v>0</v>
      </c>
      <c r="AZ98" s="139">
        <f>'01.3 - SO 301-3  Svodný d...'!F35</f>
        <v>0</v>
      </c>
      <c r="BA98" s="139">
        <f>'01.3 - SO 301-3  Svodný d...'!F36</f>
        <v>0</v>
      </c>
      <c r="BB98" s="139">
        <f>'01.3 - SO 301-3  Svodný d...'!F37</f>
        <v>0</v>
      </c>
      <c r="BC98" s="139">
        <f>'01.3 - SO 301-3  Svodný d...'!F38</f>
        <v>0</v>
      </c>
      <c r="BD98" s="141">
        <f>'01.3 - SO 301-3  Svodný d...'!F39</f>
        <v>0</v>
      </c>
      <c r="BE98" s="4"/>
      <c r="BT98" s="142" t="s">
        <v>84</v>
      </c>
      <c r="BV98" s="142" t="s">
        <v>77</v>
      </c>
      <c r="BW98" s="142" t="s">
        <v>95</v>
      </c>
      <c r="BX98" s="142" t="s">
        <v>83</v>
      </c>
      <c r="CL98" s="142" t="s">
        <v>1</v>
      </c>
    </row>
    <row r="99" s="4" customFormat="1" ht="23.25" customHeight="1">
      <c r="A99" s="133" t="s">
        <v>85</v>
      </c>
      <c r="B99" s="71"/>
      <c r="C99" s="134"/>
      <c r="D99" s="134"/>
      <c r="E99" s="135" t="s">
        <v>96</v>
      </c>
      <c r="F99" s="135"/>
      <c r="G99" s="135"/>
      <c r="H99" s="135"/>
      <c r="I99" s="135"/>
      <c r="J99" s="134"/>
      <c r="K99" s="135" t="s">
        <v>97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'01.4 - SO 301-4  Svodný d...'!J32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88</v>
      </c>
      <c r="AR99" s="73"/>
      <c r="AS99" s="138">
        <v>0</v>
      </c>
      <c r="AT99" s="139">
        <f>ROUND(SUM(AV99:AW99),2)</f>
        <v>0</v>
      </c>
      <c r="AU99" s="140">
        <f>'01.4 - SO 301-4  Svodný d...'!P125</f>
        <v>0</v>
      </c>
      <c r="AV99" s="139">
        <f>'01.4 - SO 301-4  Svodný d...'!J35</f>
        <v>0</v>
      </c>
      <c r="AW99" s="139">
        <f>'01.4 - SO 301-4  Svodný d...'!J36</f>
        <v>0</v>
      </c>
      <c r="AX99" s="139">
        <f>'01.4 - SO 301-4  Svodný d...'!J37</f>
        <v>0</v>
      </c>
      <c r="AY99" s="139">
        <f>'01.4 - SO 301-4  Svodný d...'!J38</f>
        <v>0</v>
      </c>
      <c r="AZ99" s="139">
        <f>'01.4 - SO 301-4  Svodný d...'!F35</f>
        <v>0</v>
      </c>
      <c r="BA99" s="139">
        <f>'01.4 - SO 301-4  Svodný d...'!F36</f>
        <v>0</v>
      </c>
      <c r="BB99" s="139">
        <f>'01.4 - SO 301-4  Svodný d...'!F37</f>
        <v>0</v>
      </c>
      <c r="BC99" s="139">
        <f>'01.4 - SO 301-4  Svodný d...'!F38</f>
        <v>0</v>
      </c>
      <c r="BD99" s="141">
        <f>'01.4 - SO 301-4  Svodný d...'!F39</f>
        <v>0</v>
      </c>
      <c r="BE99" s="4"/>
      <c r="BT99" s="142" t="s">
        <v>84</v>
      </c>
      <c r="BV99" s="142" t="s">
        <v>77</v>
      </c>
      <c r="BW99" s="142" t="s">
        <v>98</v>
      </c>
      <c r="BX99" s="142" t="s">
        <v>83</v>
      </c>
      <c r="CL99" s="142" t="s">
        <v>1</v>
      </c>
    </row>
    <row r="100" s="4" customFormat="1" ht="23.25" customHeight="1">
      <c r="A100" s="133" t="s">
        <v>85</v>
      </c>
      <c r="B100" s="71"/>
      <c r="C100" s="134"/>
      <c r="D100" s="134"/>
      <c r="E100" s="135" t="s">
        <v>99</v>
      </c>
      <c r="F100" s="135"/>
      <c r="G100" s="135"/>
      <c r="H100" s="135"/>
      <c r="I100" s="135"/>
      <c r="J100" s="134"/>
      <c r="K100" s="135" t="s">
        <v>100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'01.5 - SO 301-5  Úprava V...'!J32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88</v>
      </c>
      <c r="AR100" s="73"/>
      <c r="AS100" s="138">
        <v>0</v>
      </c>
      <c r="AT100" s="139">
        <f>ROUND(SUM(AV100:AW100),2)</f>
        <v>0</v>
      </c>
      <c r="AU100" s="140">
        <f>'01.5 - SO 301-5  Úprava V...'!P128</f>
        <v>0</v>
      </c>
      <c r="AV100" s="139">
        <f>'01.5 - SO 301-5  Úprava V...'!J35</f>
        <v>0</v>
      </c>
      <c r="AW100" s="139">
        <f>'01.5 - SO 301-5  Úprava V...'!J36</f>
        <v>0</v>
      </c>
      <c r="AX100" s="139">
        <f>'01.5 - SO 301-5  Úprava V...'!J37</f>
        <v>0</v>
      </c>
      <c r="AY100" s="139">
        <f>'01.5 - SO 301-5  Úprava V...'!J38</f>
        <v>0</v>
      </c>
      <c r="AZ100" s="139">
        <f>'01.5 - SO 301-5  Úprava V...'!F35</f>
        <v>0</v>
      </c>
      <c r="BA100" s="139">
        <f>'01.5 - SO 301-5  Úprava V...'!F36</f>
        <v>0</v>
      </c>
      <c r="BB100" s="139">
        <f>'01.5 - SO 301-5  Úprava V...'!F37</f>
        <v>0</v>
      </c>
      <c r="BC100" s="139">
        <f>'01.5 - SO 301-5  Úprava V...'!F38</f>
        <v>0</v>
      </c>
      <c r="BD100" s="141">
        <f>'01.5 - SO 301-5  Úprava V...'!F39</f>
        <v>0</v>
      </c>
      <c r="BE100" s="4"/>
      <c r="BT100" s="142" t="s">
        <v>84</v>
      </c>
      <c r="BV100" s="142" t="s">
        <v>77</v>
      </c>
      <c r="BW100" s="142" t="s">
        <v>101</v>
      </c>
      <c r="BX100" s="142" t="s">
        <v>83</v>
      </c>
      <c r="CL100" s="142" t="s">
        <v>1</v>
      </c>
    </row>
    <row r="101" s="4" customFormat="1" ht="23.25" customHeight="1">
      <c r="A101" s="133" t="s">
        <v>85</v>
      </c>
      <c r="B101" s="71"/>
      <c r="C101" s="134"/>
      <c r="D101" s="134"/>
      <c r="E101" s="135" t="s">
        <v>102</v>
      </c>
      <c r="F101" s="135"/>
      <c r="G101" s="135"/>
      <c r="H101" s="135"/>
      <c r="I101" s="135"/>
      <c r="J101" s="134"/>
      <c r="K101" s="135" t="s">
        <v>103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'01.6 - SO 301-6  Přeložka...'!J32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88</v>
      </c>
      <c r="AR101" s="73"/>
      <c r="AS101" s="138">
        <v>0</v>
      </c>
      <c r="AT101" s="139">
        <f>ROUND(SUM(AV101:AW101),2)</f>
        <v>0</v>
      </c>
      <c r="AU101" s="140">
        <f>'01.6 - SO 301-6  Přeložka...'!P126</f>
        <v>0</v>
      </c>
      <c r="AV101" s="139">
        <f>'01.6 - SO 301-6  Přeložka...'!J35</f>
        <v>0</v>
      </c>
      <c r="AW101" s="139">
        <f>'01.6 - SO 301-6  Přeložka...'!J36</f>
        <v>0</v>
      </c>
      <c r="AX101" s="139">
        <f>'01.6 - SO 301-6  Přeložka...'!J37</f>
        <v>0</v>
      </c>
      <c r="AY101" s="139">
        <f>'01.6 - SO 301-6  Přeložka...'!J38</f>
        <v>0</v>
      </c>
      <c r="AZ101" s="139">
        <f>'01.6 - SO 301-6  Přeložka...'!F35</f>
        <v>0</v>
      </c>
      <c r="BA101" s="139">
        <f>'01.6 - SO 301-6  Přeložka...'!F36</f>
        <v>0</v>
      </c>
      <c r="BB101" s="139">
        <f>'01.6 - SO 301-6  Přeložka...'!F37</f>
        <v>0</v>
      </c>
      <c r="BC101" s="139">
        <f>'01.6 - SO 301-6  Přeložka...'!F38</f>
        <v>0</v>
      </c>
      <c r="BD101" s="141">
        <f>'01.6 - SO 301-6  Přeložka...'!F39</f>
        <v>0</v>
      </c>
      <c r="BE101" s="4"/>
      <c r="BT101" s="142" t="s">
        <v>84</v>
      </c>
      <c r="BV101" s="142" t="s">
        <v>77</v>
      </c>
      <c r="BW101" s="142" t="s">
        <v>104</v>
      </c>
      <c r="BX101" s="142" t="s">
        <v>83</v>
      </c>
      <c r="CL101" s="142" t="s">
        <v>1</v>
      </c>
    </row>
    <row r="102" s="7" customFormat="1" ht="24.75" customHeight="1">
      <c r="A102" s="7"/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ROUND(SUM(AG103:AG109),2)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81</v>
      </c>
      <c r="AR102" s="127"/>
      <c r="AS102" s="128">
        <f>ROUND(SUM(AS103:AS109),2)</f>
        <v>0</v>
      </c>
      <c r="AT102" s="129">
        <f>ROUND(SUM(AV102:AW102),2)</f>
        <v>0</v>
      </c>
      <c r="AU102" s="130">
        <f>ROUND(SUM(AU103:AU109),5)</f>
        <v>0</v>
      </c>
      <c r="AV102" s="129">
        <f>ROUND(AZ102*L29,2)</f>
        <v>0</v>
      </c>
      <c r="AW102" s="129">
        <f>ROUND(BA102*L30,2)</f>
        <v>0</v>
      </c>
      <c r="AX102" s="129">
        <f>ROUND(BB102*L29,2)</f>
        <v>0</v>
      </c>
      <c r="AY102" s="129">
        <f>ROUND(BC102*L30,2)</f>
        <v>0</v>
      </c>
      <c r="AZ102" s="129">
        <f>ROUND(SUM(AZ103:AZ109),2)</f>
        <v>0</v>
      </c>
      <c r="BA102" s="129">
        <f>ROUND(SUM(BA103:BA109),2)</f>
        <v>0</v>
      </c>
      <c r="BB102" s="129">
        <f>ROUND(SUM(BB103:BB109),2)</f>
        <v>0</v>
      </c>
      <c r="BC102" s="129">
        <f>ROUND(SUM(BC103:BC109),2)</f>
        <v>0</v>
      </c>
      <c r="BD102" s="131">
        <f>ROUND(SUM(BD103:BD109),2)</f>
        <v>0</v>
      </c>
      <c r="BE102" s="7"/>
      <c r="BS102" s="132" t="s">
        <v>74</v>
      </c>
      <c r="BT102" s="132" t="s">
        <v>82</v>
      </c>
      <c r="BU102" s="132" t="s">
        <v>76</v>
      </c>
      <c r="BV102" s="132" t="s">
        <v>77</v>
      </c>
      <c r="BW102" s="132" t="s">
        <v>107</v>
      </c>
      <c r="BX102" s="132" t="s">
        <v>5</v>
      </c>
      <c r="CL102" s="132" t="s">
        <v>1</v>
      </c>
      <c r="CM102" s="132" t="s">
        <v>84</v>
      </c>
    </row>
    <row r="103" s="4" customFormat="1" ht="23.25" customHeight="1">
      <c r="A103" s="133" t="s">
        <v>85</v>
      </c>
      <c r="B103" s="71"/>
      <c r="C103" s="134"/>
      <c r="D103" s="134"/>
      <c r="E103" s="135" t="s">
        <v>108</v>
      </c>
      <c r="F103" s="135"/>
      <c r="G103" s="135"/>
      <c r="H103" s="135"/>
      <c r="I103" s="135"/>
      <c r="J103" s="134"/>
      <c r="K103" s="135" t="s">
        <v>109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'02.1 - SO 302-1  Svodný d...'!J32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88</v>
      </c>
      <c r="AR103" s="73"/>
      <c r="AS103" s="138">
        <v>0</v>
      </c>
      <c r="AT103" s="139">
        <f>ROUND(SUM(AV103:AW103),2)</f>
        <v>0</v>
      </c>
      <c r="AU103" s="140">
        <f>'02.1 - SO 302-1  Svodný d...'!P125</f>
        <v>0</v>
      </c>
      <c r="AV103" s="139">
        <f>'02.1 - SO 302-1  Svodný d...'!J35</f>
        <v>0</v>
      </c>
      <c r="AW103" s="139">
        <f>'02.1 - SO 302-1  Svodný d...'!J36</f>
        <v>0</v>
      </c>
      <c r="AX103" s="139">
        <f>'02.1 - SO 302-1  Svodný d...'!J37</f>
        <v>0</v>
      </c>
      <c r="AY103" s="139">
        <f>'02.1 - SO 302-1  Svodný d...'!J38</f>
        <v>0</v>
      </c>
      <c r="AZ103" s="139">
        <f>'02.1 - SO 302-1  Svodný d...'!F35</f>
        <v>0</v>
      </c>
      <c r="BA103" s="139">
        <f>'02.1 - SO 302-1  Svodný d...'!F36</f>
        <v>0</v>
      </c>
      <c r="BB103" s="139">
        <f>'02.1 - SO 302-1  Svodný d...'!F37</f>
        <v>0</v>
      </c>
      <c r="BC103" s="139">
        <f>'02.1 - SO 302-1  Svodný d...'!F38</f>
        <v>0</v>
      </c>
      <c r="BD103" s="141">
        <f>'02.1 - SO 302-1  Svodný d...'!F39</f>
        <v>0</v>
      </c>
      <c r="BE103" s="4"/>
      <c r="BT103" s="142" t="s">
        <v>84</v>
      </c>
      <c r="BV103" s="142" t="s">
        <v>77</v>
      </c>
      <c r="BW103" s="142" t="s">
        <v>110</v>
      </c>
      <c r="BX103" s="142" t="s">
        <v>107</v>
      </c>
      <c r="CL103" s="142" t="s">
        <v>1</v>
      </c>
    </row>
    <row r="104" s="4" customFormat="1" ht="23.25" customHeight="1">
      <c r="A104" s="133" t="s">
        <v>85</v>
      </c>
      <c r="B104" s="71"/>
      <c r="C104" s="134"/>
      <c r="D104" s="134"/>
      <c r="E104" s="135" t="s">
        <v>111</v>
      </c>
      <c r="F104" s="135"/>
      <c r="G104" s="135"/>
      <c r="H104" s="135"/>
      <c r="I104" s="135"/>
      <c r="J104" s="134"/>
      <c r="K104" s="135" t="s">
        <v>112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'02.2 - SO 302-2  Svodný d...'!J32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88</v>
      </c>
      <c r="AR104" s="73"/>
      <c r="AS104" s="138">
        <v>0</v>
      </c>
      <c r="AT104" s="139">
        <f>ROUND(SUM(AV104:AW104),2)</f>
        <v>0</v>
      </c>
      <c r="AU104" s="140">
        <f>'02.2 - SO 302-2  Svodný d...'!P125</f>
        <v>0</v>
      </c>
      <c r="AV104" s="139">
        <f>'02.2 - SO 302-2  Svodný d...'!J35</f>
        <v>0</v>
      </c>
      <c r="AW104" s="139">
        <f>'02.2 - SO 302-2  Svodný d...'!J36</f>
        <v>0</v>
      </c>
      <c r="AX104" s="139">
        <f>'02.2 - SO 302-2  Svodný d...'!J37</f>
        <v>0</v>
      </c>
      <c r="AY104" s="139">
        <f>'02.2 - SO 302-2  Svodný d...'!J38</f>
        <v>0</v>
      </c>
      <c r="AZ104" s="139">
        <f>'02.2 - SO 302-2  Svodný d...'!F35</f>
        <v>0</v>
      </c>
      <c r="BA104" s="139">
        <f>'02.2 - SO 302-2  Svodný d...'!F36</f>
        <v>0</v>
      </c>
      <c r="BB104" s="139">
        <f>'02.2 - SO 302-2  Svodný d...'!F37</f>
        <v>0</v>
      </c>
      <c r="BC104" s="139">
        <f>'02.2 - SO 302-2  Svodný d...'!F38</f>
        <v>0</v>
      </c>
      <c r="BD104" s="141">
        <f>'02.2 - SO 302-2  Svodný d...'!F39</f>
        <v>0</v>
      </c>
      <c r="BE104" s="4"/>
      <c r="BT104" s="142" t="s">
        <v>84</v>
      </c>
      <c r="BV104" s="142" t="s">
        <v>77</v>
      </c>
      <c r="BW104" s="142" t="s">
        <v>113</v>
      </c>
      <c r="BX104" s="142" t="s">
        <v>107</v>
      </c>
      <c r="CL104" s="142" t="s">
        <v>1</v>
      </c>
    </row>
    <row r="105" s="4" customFormat="1" ht="23.25" customHeight="1">
      <c r="A105" s="133" t="s">
        <v>85</v>
      </c>
      <c r="B105" s="71"/>
      <c r="C105" s="134"/>
      <c r="D105" s="134"/>
      <c r="E105" s="135" t="s">
        <v>114</v>
      </c>
      <c r="F105" s="135"/>
      <c r="G105" s="135"/>
      <c r="H105" s="135"/>
      <c r="I105" s="135"/>
      <c r="J105" s="134"/>
      <c r="K105" s="135" t="s">
        <v>115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'02.3 - SO 302-3  Svodný d...'!J32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88</v>
      </c>
      <c r="AR105" s="73"/>
      <c r="AS105" s="138">
        <v>0</v>
      </c>
      <c r="AT105" s="139">
        <f>ROUND(SUM(AV105:AW105),2)</f>
        <v>0</v>
      </c>
      <c r="AU105" s="140">
        <f>'02.3 - SO 302-3  Svodný d...'!P125</f>
        <v>0</v>
      </c>
      <c r="AV105" s="139">
        <f>'02.3 - SO 302-3  Svodný d...'!J35</f>
        <v>0</v>
      </c>
      <c r="AW105" s="139">
        <f>'02.3 - SO 302-3  Svodný d...'!J36</f>
        <v>0</v>
      </c>
      <c r="AX105" s="139">
        <f>'02.3 - SO 302-3  Svodný d...'!J37</f>
        <v>0</v>
      </c>
      <c r="AY105" s="139">
        <f>'02.3 - SO 302-3  Svodný d...'!J38</f>
        <v>0</v>
      </c>
      <c r="AZ105" s="139">
        <f>'02.3 - SO 302-3  Svodný d...'!F35</f>
        <v>0</v>
      </c>
      <c r="BA105" s="139">
        <f>'02.3 - SO 302-3  Svodný d...'!F36</f>
        <v>0</v>
      </c>
      <c r="BB105" s="139">
        <f>'02.3 - SO 302-3  Svodný d...'!F37</f>
        <v>0</v>
      </c>
      <c r="BC105" s="139">
        <f>'02.3 - SO 302-3  Svodný d...'!F38</f>
        <v>0</v>
      </c>
      <c r="BD105" s="141">
        <f>'02.3 - SO 302-3  Svodný d...'!F39</f>
        <v>0</v>
      </c>
      <c r="BE105" s="4"/>
      <c r="BT105" s="142" t="s">
        <v>84</v>
      </c>
      <c r="BV105" s="142" t="s">
        <v>77</v>
      </c>
      <c r="BW105" s="142" t="s">
        <v>116</v>
      </c>
      <c r="BX105" s="142" t="s">
        <v>107</v>
      </c>
      <c r="CL105" s="142" t="s">
        <v>1</v>
      </c>
    </row>
    <row r="106" s="4" customFormat="1" ht="23.25" customHeight="1">
      <c r="A106" s="133" t="s">
        <v>85</v>
      </c>
      <c r="B106" s="71"/>
      <c r="C106" s="134"/>
      <c r="D106" s="134"/>
      <c r="E106" s="135" t="s">
        <v>117</v>
      </c>
      <c r="F106" s="135"/>
      <c r="G106" s="135"/>
      <c r="H106" s="135"/>
      <c r="I106" s="135"/>
      <c r="J106" s="134"/>
      <c r="K106" s="135" t="s">
        <v>118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'02.4 - SO 302-4  Svodný d...'!J32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88</v>
      </c>
      <c r="AR106" s="73"/>
      <c r="AS106" s="138">
        <v>0</v>
      </c>
      <c r="AT106" s="139">
        <f>ROUND(SUM(AV106:AW106),2)</f>
        <v>0</v>
      </c>
      <c r="AU106" s="140">
        <f>'02.4 - SO 302-4  Svodný d...'!P125</f>
        <v>0</v>
      </c>
      <c r="AV106" s="139">
        <f>'02.4 - SO 302-4  Svodný d...'!J35</f>
        <v>0</v>
      </c>
      <c r="AW106" s="139">
        <f>'02.4 - SO 302-4  Svodný d...'!J36</f>
        <v>0</v>
      </c>
      <c r="AX106" s="139">
        <f>'02.4 - SO 302-4  Svodný d...'!J37</f>
        <v>0</v>
      </c>
      <c r="AY106" s="139">
        <f>'02.4 - SO 302-4  Svodný d...'!J38</f>
        <v>0</v>
      </c>
      <c r="AZ106" s="139">
        <f>'02.4 - SO 302-4  Svodný d...'!F35</f>
        <v>0</v>
      </c>
      <c r="BA106" s="139">
        <f>'02.4 - SO 302-4  Svodný d...'!F36</f>
        <v>0</v>
      </c>
      <c r="BB106" s="139">
        <f>'02.4 - SO 302-4  Svodný d...'!F37</f>
        <v>0</v>
      </c>
      <c r="BC106" s="139">
        <f>'02.4 - SO 302-4  Svodný d...'!F38</f>
        <v>0</v>
      </c>
      <c r="BD106" s="141">
        <f>'02.4 - SO 302-4  Svodný d...'!F39</f>
        <v>0</v>
      </c>
      <c r="BE106" s="4"/>
      <c r="BT106" s="142" t="s">
        <v>84</v>
      </c>
      <c r="BV106" s="142" t="s">
        <v>77</v>
      </c>
      <c r="BW106" s="142" t="s">
        <v>119</v>
      </c>
      <c r="BX106" s="142" t="s">
        <v>107</v>
      </c>
      <c r="CL106" s="142" t="s">
        <v>1</v>
      </c>
    </row>
    <row r="107" s="4" customFormat="1" ht="23.25" customHeight="1">
      <c r="A107" s="133" t="s">
        <v>85</v>
      </c>
      <c r="B107" s="71"/>
      <c r="C107" s="134"/>
      <c r="D107" s="134"/>
      <c r="E107" s="135" t="s">
        <v>120</v>
      </c>
      <c r="F107" s="135"/>
      <c r="G107" s="135"/>
      <c r="H107" s="135"/>
      <c r="I107" s="135"/>
      <c r="J107" s="134"/>
      <c r="K107" s="135" t="s">
        <v>121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'02.5 - SO 302-5  Svodný d...'!J32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88</v>
      </c>
      <c r="AR107" s="73"/>
      <c r="AS107" s="138">
        <v>0</v>
      </c>
      <c r="AT107" s="139">
        <f>ROUND(SUM(AV107:AW107),2)</f>
        <v>0</v>
      </c>
      <c r="AU107" s="140">
        <f>'02.5 - SO 302-5  Svodný d...'!P125</f>
        <v>0</v>
      </c>
      <c r="AV107" s="139">
        <f>'02.5 - SO 302-5  Svodný d...'!J35</f>
        <v>0</v>
      </c>
      <c r="AW107" s="139">
        <f>'02.5 - SO 302-5  Svodný d...'!J36</f>
        <v>0</v>
      </c>
      <c r="AX107" s="139">
        <f>'02.5 - SO 302-5  Svodný d...'!J37</f>
        <v>0</v>
      </c>
      <c r="AY107" s="139">
        <f>'02.5 - SO 302-5  Svodný d...'!J38</f>
        <v>0</v>
      </c>
      <c r="AZ107" s="139">
        <f>'02.5 - SO 302-5  Svodný d...'!F35</f>
        <v>0</v>
      </c>
      <c r="BA107" s="139">
        <f>'02.5 - SO 302-5  Svodný d...'!F36</f>
        <v>0</v>
      </c>
      <c r="BB107" s="139">
        <f>'02.5 - SO 302-5  Svodný d...'!F37</f>
        <v>0</v>
      </c>
      <c r="BC107" s="139">
        <f>'02.5 - SO 302-5  Svodný d...'!F38</f>
        <v>0</v>
      </c>
      <c r="BD107" s="141">
        <f>'02.5 - SO 302-5  Svodný d...'!F39</f>
        <v>0</v>
      </c>
      <c r="BE107" s="4"/>
      <c r="BT107" s="142" t="s">
        <v>84</v>
      </c>
      <c r="BV107" s="142" t="s">
        <v>77</v>
      </c>
      <c r="BW107" s="142" t="s">
        <v>122</v>
      </c>
      <c r="BX107" s="142" t="s">
        <v>107</v>
      </c>
      <c r="CL107" s="142" t="s">
        <v>1</v>
      </c>
    </row>
    <row r="108" s="4" customFormat="1" ht="23.25" customHeight="1">
      <c r="A108" s="133" t="s">
        <v>85</v>
      </c>
      <c r="B108" s="71"/>
      <c r="C108" s="134"/>
      <c r="D108" s="134"/>
      <c r="E108" s="135" t="s">
        <v>123</v>
      </c>
      <c r="F108" s="135"/>
      <c r="G108" s="135"/>
      <c r="H108" s="135"/>
      <c r="I108" s="135"/>
      <c r="J108" s="134"/>
      <c r="K108" s="135" t="s">
        <v>124</v>
      </c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6">
        <f>'02.6 - SO 302-6  Svodný d...'!J32</f>
        <v>0</v>
      </c>
      <c r="AH108" s="134"/>
      <c r="AI108" s="134"/>
      <c r="AJ108" s="134"/>
      <c r="AK108" s="134"/>
      <c r="AL108" s="134"/>
      <c r="AM108" s="134"/>
      <c r="AN108" s="136">
        <f>SUM(AG108,AT108)</f>
        <v>0</v>
      </c>
      <c r="AO108" s="134"/>
      <c r="AP108" s="134"/>
      <c r="AQ108" s="137" t="s">
        <v>88</v>
      </c>
      <c r="AR108" s="73"/>
      <c r="AS108" s="138">
        <v>0</v>
      </c>
      <c r="AT108" s="139">
        <f>ROUND(SUM(AV108:AW108),2)</f>
        <v>0</v>
      </c>
      <c r="AU108" s="140">
        <f>'02.6 - SO 302-6  Svodný d...'!P125</f>
        <v>0</v>
      </c>
      <c r="AV108" s="139">
        <f>'02.6 - SO 302-6  Svodný d...'!J35</f>
        <v>0</v>
      </c>
      <c r="AW108" s="139">
        <f>'02.6 - SO 302-6  Svodný d...'!J36</f>
        <v>0</v>
      </c>
      <c r="AX108" s="139">
        <f>'02.6 - SO 302-6  Svodný d...'!J37</f>
        <v>0</v>
      </c>
      <c r="AY108" s="139">
        <f>'02.6 - SO 302-6  Svodný d...'!J38</f>
        <v>0</v>
      </c>
      <c r="AZ108" s="139">
        <f>'02.6 - SO 302-6  Svodný d...'!F35</f>
        <v>0</v>
      </c>
      <c r="BA108" s="139">
        <f>'02.6 - SO 302-6  Svodný d...'!F36</f>
        <v>0</v>
      </c>
      <c r="BB108" s="139">
        <f>'02.6 - SO 302-6  Svodný d...'!F37</f>
        <v>0</v>
      </c>
      <c r="BC108" s="139">
        <f>'02.6 - SO 302-6  Svodný d...'!F38</f>
        <v>0</v>
      </c>
      <c r="BD108" s="141">
        <f>'02.6 - SO 302-6  Svodný d...'!F39</f>
        <v>0</v>
      </c>
      <c r="BE108" s="4"/>
      <c r="BT108" s="142" t="s">
        <v>84</v>
      </c>
      <c r="BV108" s="142" t="s">
        <v>77</v>
      </c>
      <c r="BW108" s="142" t="s">
        <v>125</v>
      </c>
      <c r="BX108" s="142" t="s">
        <v>107</v>
      </c>
      <c r="CL108" s="142" t="s">
        <v>1</v>
      </c>
    </row>
    <row r="109" s="4" customFormat="1" ht="23.25" customHeight="1">
      <c r="A109" s="133" t="s">
        <v>85</v>
      </c>
      <c r="B109" s="71"/>
      <c r="C109" s="134"/>
      <c r="D109" s="134"/>
      <c r="E109" s="135" t="s">
        <v>126</v>
      </c>
      <c r="F109" s="135"/>
      <c r="G109" s="135"/>
      <c r="H109" s="135"/>
      <c r="I109" s="135"/>
      <c r="J109" s="134"/>
      <c r="K109" s="135" t="s">
        <v>127</v>
      </c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6">
        <f>'02.7 - SO 302-7  Svodný d...'!J32</f>
        <v>0</v>
      </c>
      <c r="AH109" s="134"/>
      <c r="AI109" s="134"/>
      <c r="AJ109" s="134"/>
      <c r="AK109" s="134"/>
      <c r="AL109" s="134"/>
      <c r="AM109" s="134"/>
      <c r="AN109" s="136">
        <f>SUM(AG109,AT109)</f>
        <v>0</v>
      </c>
      <c r="AO109" s="134"/>
      <c r="AP109" s="134"/>
      <c r="AQ109" s="137" t="s">
        <v>88</v>
      </c>
      <c r="AR109" s="73"/>
      <c r="AS109" s="138">
        <v>0</v>
      </c>
      <c r="AT109" s="139">
        <f>ROUND(SUM(AV109:AW109),2)</f>
        <v>0</v>
      </c>
      <c r="AU109" s="140">
        <f>'02.7 - SO 302-7  Svodný d...'!P125</f>
        <v>0</v>
      </c>
      <c r="AV109" s="139">
        <f>'02.7 - SO 302-7  Svodný d...'!J35</f>
        <v>0</v>
      </c>
      <c r="AW109" s="139">
        <f>'02.7 - SO 302-7  Svodný d...'!J36</f>
        <v>0</v>
      </c>
      <c r="AX109" s="139">
        <f>'02.7 - SO 302-7  Svodný d...'!J37</f>
        <v>0</v>
      </c>
      <c r="AY109" s="139">
        <f>'02.7 - SO 302-7  Svodný d...'!J38</f>
        <v>0</v>
      </c>
      <c r="AZ109" s="139">
        <f>'02.7 - SO 302-7  Svodný d...'!F35</f>
        <v>0</v>
      </c>
      <c r="BA109" s="139">
        <f>'02.7 - SO 302-7  Svodný d...'!F36</f>
        <v>0</v>
      </c>
      <c r="BB109" s="139">
        <f>'02.7 - SO 302-7  Svodný d...'!F37</f>
        <v>0</v>
      </c>
      <c r="BC109" s="139">
        <f>'02.7 - SO 302-7  Svodný d...'!F38</f>
        <v>0</v>
      </c>
      <c r="BD109" s="141">
        <f>'02.7 - SO 302-7  Svodný d...'!F39</f>
        <v>0</v>
      </c>
      <c r="BE109" s="4"/>
      <c r="BT109" s="142" t="s">
        <v>84</v>
      </c>
      <c r="BV109" s="142" t="s">
        <v>77</v>
      </c>
      <c r="BW109" s="142" t="s">
        <v>128</v>
      </c>
      <c r="BX109" s="142" t="s">
        <v>107</v>
      </c>
      <c r="CL109" s="142" t="s">
        <v>1</v>
      </c>
    </row>
    <row r="110" s="7" customFormat="1" ht="24.75" customHeight="1">
      <c r="A110" s="7"/>
      <c r="B110" s="120"/>
      <c r="C110" s="121"/>
      <c r="D110" s="122" t="s">
        <v>129</v>
      </c>
      <c r="E110" s="122"/>
      <c r="F110" s="122"/>
      <c r="G110" s="122"/>
      <c r="H110" s="122"/>
      <c r="I110" s="123"/>
      <c r="J110" s="122" t="s">
        <v>130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ROUND(SUM(AG111:AG115),2)</f>
        <v>0</v>
      </c>
      <c r="AH110" s="123"/>
      <c r="AI110" s="123"/>
      <c r="AJ110" s="123"/>
      <c r="AK110" s="123"/>
      <c r="AL110" s="123"/>
      <c r="AM110" s="123"/>
      <c r="AN110" s="125">
        <f>SUM(AG110,AT110)</f>
        <v>0</v>
      </c>
      <c r="AO110" s="123"/>
      <c r="AP110" s="123"/>
      <c r="AQ110" s="126" t="s">
        <v>81</v>
      </c>
      <c r="AR110" s="127"/>
      <c r="AS110" s="128">
        <f>ROUND(SUM(AS111:AS115),2)</f>
        <v>0</v>
      </c>
      <c r="AT110" s="129">
        <f>ROUND(SUM(AV110:AW110),2)</f>
        <v>0</v>
      </c>
      <c r="AU110" s="130">
        <f>ROUND(SUM(AU111:AU115),5)</f>
        <v>0</v>
      </c>
      <c r="AV110" s="129">
        <f>ROUND(AZ110*L29,2)</f>
        <v>0</v>
      </c>
      <c r="AW110" s="129">
        <f>ROUND(BA110*L30,2)</f>
        <v>0</v>
      </c>
      <c r="AX110" s="129">
        <f>ROUND(BB110*L29,2)</f>
        <v>0</v>
      </c>
      <c r="AY110" s="129">
        <f>ROUND(BC110*L30,2)</f>
        <v>0</v>
      </c>
      <c r="AZ110" s="129">
        <f>ROUND(SUM(AZ111:AZ115),2)</f>
        <v>0</v>
      </c>
      <c r="BA110" s="129">
        <f>ROUND(SUM(BA111:BA115),2)</f>
        <v>0</v>
      </c>
      <c r="BB110" s="129">
        <f>ROUND(SUM(BB111:BB115),2)</f>
        <v>0</v>
      </c>
      <c r="BC110" s="129">
        <f>ROUND(SUM(BC111:BC115),2)</f>
        <v>0</v>
      </c>
      <c r="BD110" s="131">
        <f>ROUND(SUM(BD111:BD115),2)</f>
        <v>0</v>
      </c>
      <c r="BE110" s="7"/>
      <c r="BS110" s="132" t="s">
        <v>74</v>
      </c>
      <c r="BT110" s="132" t="s">
        <v>82</v>
      </c>
      <c r="BU110" s="132" t="s">
        <v>76</v>
      </c>
      <c r="BV110" s="132" t="s">
        <v>77</v>
      </c>
      <c r="BW110" s="132" t="s">
        <v>131</v>
      </c>
      <c r="BX110" s="132" t="s">
        <v>5</v>
      </c>
      <c r="CL110" s="132" t="s">
        <v>1</v>
      </c>
      <c r="CM110" s="132" t="s">
        <v>84</v>
      </c>
    </row>
    <row r="111" s="4" customFormat="1" ht="23.25" customHeight="1">
      <c r="A111" s="133" t="s">
        <v>85</v>
      </c>
      <c r="B111" s="71"/>
      <c r="C111" s="134"/>
      <c r="D111" s="134"/>
      <c r="E111" s="135" t="s">
        <v>132</v>
      </c>
      <c r="F111" s="135"/>
      <c r="G111" s="135"/>
      <c r="H111" s="135"/>
      <c r="I111" s="135"/>
      <c r="J111" s="134"/>
      <c r="K111" s="135" t="s">
        <v>133</v>
      </c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6">
        <f>'03.1 - SO 303-1  Svodný d...'!J32</f>
        <v>0</v>
      </c>
      <c r="AH111" s="134"/>
      <c r="AI111" s="134"/>
      <c r="AJ111" s="134"/>
      <c r="AK111" s="134"/>
      <c r="AL111" s="134"/>
      <c r="AM111" s="134"/>
      <c r="AN111" s="136">
        <f>SUM(AG111,AT111)</f>
        <v>0</v>
      </c>
      <c r="AO111" s="134"/>
      <c r="AP111" s="134"/>
      <c r="AQ111" s="137" t="s">
        <v>88</v>
      </c>
      <c r="AR111" s="73"/>
      <c r="AS111" s="138">
        <v>0</v>
      </c>
      <c r="AT111" s="139">
        <f>ROUND(SUM(AV111:AW111),2)</f>
        <v>0</v>
      </c>
      <c r="AU111" s="140">
        <f>'03.1 - SO 303-1  Svodný d...'!P125</f>
        <v>0</v>
      </c>
      <c r="AV111" s="139">
        <f>'03.1 - SO 303-1  Svodný d...'!J35</f>
        <v>0</v>
      </c>
      <c r="AW111" s="139">
        <f>'03.1 - SO 303-1  Svodný d...'!J36</f>
        <v>0</v>
      </c>
      <c r="AX111" s="139">
        <f>'03.1 - SO 303-1  Svodný d...'!J37</f>
        <v>0</v>
      </c>
      <c r="AY111" s="139">
        <f>'03.1 - SO 303-1  Svodný d...'!J38</f>
        <v>0</v>
      </c>
      <c r="AZ111" s="139">
        <f>'03.1 - SO 303-1  Svodný d...'!F35</f>
        <v>0</v>
      </c>
      <c r="BA111" s="139">
        <f>'03.1 - SO 303-1  Svodný d...'!F36</f>
        <v>0</v>
      </c>
      <c r="BB111" s="139">
        <f>'03.1 - SO 303-1  Svodný d...'!F37</f>
        <v>0</v>
      </c>
      <c r="BC111" s="139">
        <f>'03.1 - SO 303-1  Svodný d...'!F38</f>
        <v>0</v>
      </c>
      <c r="BD111" s="141">
        <f>'03.1 - SO 303-1  Svodný d...'!F39</f>
        <v>0</v>
      </c>
      <c r="BE111" s="4"/>
      <c r="BT111" s="142" t="s">
        <v>84</v>
      </c>
      <c r="BV111" s="142" t="s">
        <v>77</v>
      </c>
      <c r="BW111" s="142" t="s">
        <v>134</v>
      </c>
      <c r="BX111" s="142" t="s">
        <v>131</v>
      </c>
      <c r="CL111" s="142" t="s">
        <v>1</v>
      </c>
    </row>
    <row r="112" s="4" customFormat="1" ht="23.25" customHeight="1">
      <c r="A112" s="133" t="s">
        <v>85</v>
      </c>
      <c r="B112" s="71"/>
      <c r="C112" s="134"/>
      <c r="D112" s="134"/>
      <c r="E112" s="135" t="s">
        <v>135</v>
      </c>
      <c r="F112" s="135"/>
      <c r="G112" s="135"/>
      <c r="H112" s="135"/>
      <c r="I112" s="135"/>
      <c r="J112" s="134"/>
      <c r="K112" s="135" t="s">
        <v>136</v>
      </c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6">
        <f>'03.2 - SO 303-2  Svodný d...'!J32</f>
        <v>0</v>
      </c>
      <c r="AH112" s="134"/>
      <c r="AI112" s="134"/>
      <c r="AJ112" s="134"/>
      <c r="AK112" s="134"/>
      <c r="AL112" s="134"/>
      <c r="AM112" s="134"/>
      <c r="AN112" s="136">
        <f>SUM(AG112,AT112)</f>
        <v>0</v>
      </c>
      <c r="AO112" s="134"/>
      <c r="AP112" s="134"/>
      <c r="AQ112" s="137" t="s">
        <v>88</v>
      </c>
      <c r="AR112" s="73"/>
      <c r="AS112" s="138">
        <v>0</v>
      </c>
      <c r="AT112" s="139">
        <f>ROUND(SUM(AV112:AW112),2)</f>
        <v>0</v>
      </c>
      <c r="AU112" s="140">
        <f>'03.2 - SO 303-2  Svodný d...'!P125</f>
        <v>0</v>
      </c>
      <c r="AV112" s="139">
        <f>'03.2 - SO 303-2  Svodný d...'!J35</f>
        <v>0</v>
      </c>
      <c r="AW112" s="139">
        <f>'03.2 - SO 303-2  Svodný d...'!J36</f>
        <v>0</v>
      </c>
      <c r="AX112" s="139">
        <f>'03.2 - SO 303-2  Svodný d...'!J37</f>
        <v>0</v>
      </c>
      <c r="AY112" s="139">
        <f>'03.2 - SO 303-2  Svodný d...'!J38</f>
        <v>0</v>
      </c>
      <c r="AZ112" s="139">
        <f>'03.2 - SO 303-2  Svodný d...'!F35</f>
        <v>0</v>
      </c>
      <c r="BA112" s="139">
        <f>'03.2 - SO 303-2  Svodný d...'!F36</f>
        <v>0</v>
      </c>
      <c r="BB112" s="139">
        <f>'03.2 - SO 303-2  Svodný d...'!F37</f>
        <v>0</v>
      </c>
      <c r="BC112" s="139">
        <f>'03.2 - SO 303-2  Svodný d...'!F38</f>
        <v>0</v>
      </c>
      <c r="BD112" s="141">
        <f>'03.2 - SO 303-2  Svodný d...'!F39</f>
        <v>0</v>
      </c>
      <c r="BE112" s="4"/>
      <c r="BT112" s="142" t="s">
        <v>84</v>
      </c>
      <c r="BV112" s="142" t="s">
        <v>77</v>
      </c>
      <c r="BW112" s="142" t="s">
        <v>137</v>
      </c>
      <c r="BX112" s="142" t="s">
        <v>131</v>
      </c>
      <c r="CL112" s="142" t="s">
        <v>1</v>
      </c>
    </row>
    <row r="113" s="4" customFormat="1" ht="23.25" customHeight="1">
      <c r="A113" s="133" t="s">
        <v>85</v>
      </c>
      <c r="B113" s="71"/>
      <c r="C113" s="134"/>
      <c r="D113" s="134"/>
      <c r="E113" s="135" t="s">
        <v>138</v>
      </c>
      <c r="F113" s="135"/>
      <c r="G113" s="135"/>
      <c r="H113" s="135"/>
      <c r="I113" s="135"/>
      <c r="J113" s="134"/>
      <c r="K113" s="135" t="s">
        <v>139</v>
      </c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6">
        <f>'03.3 - SO 303-4   Přeložk...'!J32</f>
        <v>0</v>
      </c>
      <c r="AH113" s="134"/>
      <c r="AI113" s="134"/>
      <c r="AJ113" s="134"/>
      <c r="AK113" s="134"/>
      <c r="AL113" s="134"/>
      <c r="AM113" s="134"/>
      <c r="AN113" s="136">
        <f>SUM(AG113,AT113)</f>
        <v>0</v>
      </c>
      <c r="AO113" s="134"/>
      <c r="AP113" s="134"/>
      <c r="AQ113" s="137" t="s">
        <v>88</v>
      </c>
      <c r="AR113" s="73"/>
      <c r="AS113" s="138">
        <v>0</v>
      </c>
      <c r="AT113" s="139">
        <f>ROUND(SUM(AV113:AW113),2)</f>
        <v>0</v>
      </c>
      <c r="AU113" s="140">
        <f>'03.3 - SO 303-4   Přeložk...'!P125</f>
        <v>0</v>
      </c>
      <c r="AV113" s="139">
        <f>'03.3 - SO 303-4   Přeložk...'!J35</f>
        <v>0</v>
      </c>
      <c r="AW113" s="139">
        <f>'03.3 - SO 303-4   Přeložk...'!J36</f>
        <v>0</v>
      </c>
      <c r="AX113" s="139">
        <f>'03.3 - SO 303-4   Přeložk...'!J37</f>
        <v>0</v>
      </c>
      <c r="AY113" s="139">
        <f>'03.3 - SO 303-4   Přeložk...'!J38</f>
        <v>0</v>
      </c>
      <c r="AZ113" s="139">
        <f>'03.3 - SO 303-4   Přeložk...'!F35</f>
        <v>0</v>
      </c>
      <c r="BA113" s="139">
        <f>'03.3 - SO 303-4   Přeložk...'!F36</f>
        <v>0</v>
      </c>
      <c r="BB113" s="139">
        <f>'03.3 - SO 303-4   Přeložk...'!F37</f>
        <v>0</v>
      </c>
      <c r="BC113" s="139">
        <f>'03.3 - SO 303-4   Přeložk...'!F38</f>
        <v>0</v>
      </c>
      <c r="BD113" s="141">
        <f>'03.3 - SO 303-4   Přeložk...'!F39</f>
        <v>0</v>
      </c>
      <c r="BE113" s="4"/>
      <c r="BT113" s="142" t="s">
        <v>84</v>
      </c>
      <c r="BV113" s="142" t="s">
        <v>77</v>
      </c>
      <c r="BW113" s="142" t="s">
        <v>140</v>
      </c>
      <c r="BX113" s="142" t="s">
        <v>131</v>
      </c>
      <c r="CL113" s="142" t="s">
        <v>1</v>
      </c>
    </row>
    <row r="114" s="4" customFormat="1" ht="16.5" customHeight="1">
      <c r="A114" s="133" t="s">
        <v>85</v>
      </c>
      <c r="B114" s="71"/>
      <c r="C114" s="134"/>
      <c r="D114" s="134"/>
      <c r="E114" s="135" t="s">
        <v>141</v>
      </c>
      <c r="F114" s="135"/>
      <c r="G114" s="135"/>
      <c r="H114" s="135"/>
      <c r="I114" s="135"/>
      <c r="J114" s="134"/>
      <c r="K114" s="135" t="s">
        <v>142</v>
      </c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6">
        <f>'03.4 - SO 303-5  Přeložka...'!J32</f>
        <v>0</v>
      </c>
      <c r="AH114" s="134"/>
      <c r="AI114" s="134"/>
      <c r="AJ114" s="134"/>
      <c r="AK114" s="134"/>
      <c r="AL114" s="134"/>
      <c r="AM114" s="134"/>
      <c r="AN114" s="136">
        <f>SUM(AG114,AT114)</f>
        <v>0</v>
      </c>
      <c r="AO114" s="134"/>
      <c r="AP114" s="134"/>
      <c r="AQ114" s="137" t="s">
        <v>88</v>
      </c>
      <c r="AR114" s="73"/>
      <c r="AS114" s="138">
        <v>0</v>
      </c>
      <c r="AT114" s="139">
        <f>ROUND(SUM(AV114:AW114),2)</f>
        <v>0</v>
      </c>
      <c r="AU114" s="140">
        <f>'03.4 - SO 303-5  Přeložka...'!P126</f>
        <v>0</v>
      </c>
      <c r="AV114" s="139">
        <f>'03.4 - SO 303-5  Přeložka...'!J35</f>
        <v>0</v>
      </c>
      <c r="AW114" s="139">
        <f>'03.4 - SO 303-5  Přeložka...'!J36</f>
        <v>0</v>
      </c>
      <c r="AX114" s="139">
        <f>'03.4 - SO 303-5  Přeložka...'!J37</f>
        <v>0</v>
      </c>
      <c r="AY114" s="139">
        <f>'03.4 - SO 303-5  Přeložka...'!J38</f>
        <v>0</v>
      </c>
      <c r="AZ114" s="139">
        <f>'03.4 - SO 303-5  Přeložka...'!F35</f>
        <v>0</v>
      </c>
      <c r="BA114" s="139">
        <f>'03.4 - SO 303-5  Přeložka...'!F36</f>
        <v>0</v>
      </c>
      <c r="BB114" s="139">
        <f>'03.4 - SO 303-5  Přeložka...'!F37</f>
        <v>0</v>
      </c>
      <c r="BC114" s="139">
        <f>'03.4 - SO 303-5  Přeložka...'!F38</f>
        <v>0</v>
      </c>
      <c r="BD114" s="141">
        <f>'03.4 - SO 303-5  Přeložka...'!F39</f>
        <v>0</v>
      </c>
      <c r="BE114" s="4"/>
      <c r="BT114" s="142" t="s">
        <v>84</v>
      </c>
      <c r="BV114" s="142" t="s">
        <v>77</v>
      </c>
      <c r="BW114" s="142" t="s">
        <v>143</v>
      </c>
      <c r="BX114" s="142" t="s">
        <v>131</v>
      </c>
      <c r="CL114" s="142" t="s">
        <v>1</v>
      </c>
    </row>
    <row r="115" s="4" customFormat="1" ht="16.5" customHeight="1">
      <c r="A115" s="133" t="s">
        <v>85</v>
      </c>
      <c r="B115" s="71"/>
      <c r="C115" s="134"/>
      <c r="D115" s="134"/>
      <c r="E115" s="135" t="s">
        <v>144</v>
      </c>
      <c r="F115" s="135"/>
      <c r="G115" s="135"/>
      <c r="H115" s="135"/>
      <c r="I115" s="135"/>
      <c r="J115" s="134"/>
      <c r="K115" s="135" t="s">
        <v>145</v>
      </c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6">
        <f>'03.5 - SO 303-6  Odtok z ...'!J32</f>
        <v>0</v>
      </c>
      <c r="AH115" s="134"/>
      <c r="AI115" s="134"/>
      <c r="AJ115" s="134"/>
      <c r="AK115" s="134"/>
      <c r="AL115" s="134"/>
      <c r="AM115" s="134"/>
      <c r="AN115" s="136">
        <f>SUM(AG115,AT115)</f>
        <v>0</v>
      </c>
      <c r="AO115" s="134"/>
      <c r="AP115" s="134"/>
      <c r="AQ115" s="137" t="s">
        <v>88</v>
      </c>
      <c r="AR115" s="73"/>
      <c r="AS115" s="138">
        <v>0</v>
      </c>
      <c r="AT115" s="139">
        <f>ROUND(SUM(AV115:AW115),2)</f>
        <v>0</v>
      </c>
      <c r="AU115" s="140">
        <f>'03.5 - SO 303-6  Odtok z ...'!P126</f>
        <v>0</v>
      </c>
      <c r="AV115" s="139">
        <f>'03.5 - SO 303-6  Odtok z ...'!J35</f>
        <v>0</v>
      </c>
      <c r="AW115" s="139">
        <f>'03.5 - SO 303-6  Odtok z ...'!J36</f>
        <v>0</v>
      </c>
      <c r="AX115" s="139">
        <f>'03.5 - SO 303-6  Odtok z ...'!J37</f>
        <v>0</v>
      </c>
      <c r="AY115" s="139">
        <f>'03.5 - SO 303-6  Odtok z ...'!J38</f>
        <v>0</v>
      </c>
      <c r="AZ115" s="139">
        <f>'03.5 - SO 303-6  Odtok z ...'!F35</f>
        <v>0</v>
      </c>
      <c r="BA115" s="139">
        <f>'03.5 - SO 303-6  Odtok z ...'!F36</f>
        <v>0</v>
      </c>
      <c r="BB115" s="139">
        <f>'03.5 - SO 303-6  Odtok z ...'!F37</f>
        <v>0</v>
      </c>
      <c r="BC115" s="139">
        <f>'03.5 - SO 303-6  Odtok z ...'!F38</f>
        <v>0</v>
      </c>
      <c r="BD115" s="141">
        <f>'03.5 - SO 303-6  Odtok z ...'!F39</f>
        <v>0</v>
      </c>
      <c r="BE115" s="4"/>
      <c r="BT115" s="142" t="s">
        <v>84</v>
      </c>
      <c r="BV115" s="142" t="s">
        <v>77</v>
      </c>
      <c r="BW115" s="142" t="s">
        <v>146</v>
      </c>
      <c r="BX115" s="142" t="s">
        <v>131</v>
      </c>
      <c r="CL115" s="142" t="s">
        <v>1</v>
      </c>
    </row>
    <row r="116" s="7" customFormat="1" ht="24.75" customHeight="1">
      <c r="A116" s="133" t="s">
        <v>85</v>
      </c>
      <c r="B116" s="120"/>
      <c r="C116" s="121"/>
      <c r="D116" s="122" t="s">
        <v>147</v>
      </c>
      <c r="E116" s="122"/>
      <c r="F116" s="122"/>
      <c r="G116" s="122"/>
      <c r="H116" s="122"/>
      <c r="I116" s="123"/>
      <c r="J116" s="122" t="s">
        <v>148</v>
      </c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5">
        <f>'04 - SO 304   Přeložka vo...'!J30</f>
        <v>0</v>
      </c>
      <c r="AH116" s="123"/>
      <c r="AI116" s="123"/>
      <c r="AJ116" s="123"/>
      <c r="AK116" s="123"/>
      <c r="AL116" s="123"/>
      <c r="AM116" s="123"/>
      <c r="AN116" s="125">
        <f>SUM(AG116,AT116)</f>
        <v>0</v>
      </c>
      <c r="AO116" s="123"/>
      <c r="AP116" s="123"/>
      <c r="AQ116" s="126" t="s">
        <v>81</v>
      </c>
      <c r="AR116" s="127"/>
      <c r="AS116" s="128">
        <v>0</v>
      </c>
      <c r="AT116" s="129">
        <f>ROUND(SUM(AV116:AW116),2)</f>
        <v>0</v>
      </c>
      <c r="AU116" s="130">
        <f>'04 - SO 304   Přeložka vo...'!P121</f>
        <v>0</v>
      </c>
      <c r="AV116" s="129">
        <f>'04 - SO 304   Přeložka vo...'!J33</f>
        <v>0</v>
      </c>
      <c r="AW116" s="129">
        <f>'04 - SO 304   Přeložka vo...'!J34</f>
        <v>0</v>
      </c>
      <c r="AX116" s="129">
        <f>'04 - SO 304   Přeložka vo...'!J35</f>
        <v>0</v>
      </c>
      <c r="AY116" s="129">
        <f>'04 - SO 304   Přeložka vo...'!J36</f>
        <v>0</v>
      </c>
      <c r="AZ116" s="129">
        <f>'04 - SO 304   Přeložka vo...'!F33</f>
        <v>0</v>
      </c>
      <c r="BA116" s="129">
        <f>'04 - SO 304   Přeložka vo...'!F34</f>
        <v>0</v>
      </c>
      <c r="BB116" s="129">
        <f>'04 - SO 304   Přeložka vo...'!F35</f>
        <v>0</v>
      </c>
      <c r="BC116" s="129">
        <f>'04 - SO 304   Přeložka vo...'!F36</f>
        <v>0</v>
      </c>
      <c r="BD116" s="131">
        <f>'04 - SO 304   Přeložka vo...'!F37</f>
        <v>0</v>
      </c>
      <c r="BE116" s="7"/>
      <c r="BT116" s="132" t="s">
        <v>82</v>
      </c>
      <c r="BV116" s="132" t="s">
        <v>77</v>
      </c>
      <c r="BW116" s="132" t="s">
        <v>149</v>
      </c>
      <c r="BX116" s="132" t="s">
        <v>5</v>
      </c>
      <c r="CL116" s="132" t="s">
        <v>1</v>
      </c>
      <c r="CM116" s="132" t="s">
        <v>84</v>
      </c>
    </row>
    <row r="117" s="7" customFormat="1" ht="24.75" customHeight="1">
      <c r="A117" s="133" t="s">
        <v>85</v>
      </c>
      <c r="B117" s="120"/>
      <c r="C117" s="121"/>
      <c r="D117" s="122" t="s">
        <v>150</v>
      </c>
      <c r="E117" s="122"/>
      <c r="F117" s="122"/>
      <c r="G117" s="122"/>
      <c r="H117" s="122"/>
      <c r="I117" s="123"/>
      <c r="J117" s="122" t="s">
        <v>151</v>
      </c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5">
        <f>'05 - SO 305  Přeložka vod...'!J30</f>
        <v>0</v>
      </c>
      <c r="AH117" s="123"/>
      <c r="AI117" s="123"/>
      <c r="AJ117" s="123"/>
      <c r="AK117" s="123"/>
      <c r="AL117" s="123"/>
      <c r="AM117" s="123"/>
      <c r="AN117" s="125">
        <f>SUM(AG117,AT117)</f>
        <v>0</v>
      </c>
      <c r="AO117" s="123"/>
      <c r="AP117" s="123"/>
      <c r="AQ117" s="126" t="s">
        <v>81</v>
      </c>
      <c r="AR117" s="127"/>
      <c r="AS117" s="128">
        <v>0</v>
      </c>
      <c r="AT117" s="129">
        <f>ROUND(SUM(AV117:AW117),2)</f>
        <v>0</v>
      </c>
      <c r="AU117" s="130">
        <f>'05 - SO 305  Přeložka vod...'!P121</f>
        <v>0</v>
      </c>
      <c r="AV117" s="129">
        <f>'05 - SO 305  Přeložka vod...'!J33</f>
        <v>0</v>
      </c>
      <c r="AW117" s="129">
        <f>'05 - SO 305  Přeložka vod...'!J34</f>
        <v>0</v>
      </c>
      <c r="AX117" s="129">
        <f>'05 - SO 305  Přeložka vod...'!J35</f>
        <v>0</v>
      </c>
      <c r="AY117" s="129">
        <f>'05 - SO 305  Přeložka vod...'!J36</f>
        <v>0</v>
      </c>
      <c r="AZ117" s="129">
        <f>'05 - SO 305  Přeložka vod...'!F33</f>
        <v>0</v>
      </c>
      <c r="BA117" s="129">
        <f>'05 - SO 305  Přeložka vod...'!F34</f>
        <v>0</v>
      </c>
      <c r="BB117" s="129">
        <f>'05 - SO 305  Přeložka vod...'!F35</f>
        <v>0</v>
      </c>
      <c r="BC117" s="129">
        <f>'05 - SO 305  Přeložka vod...'!F36</f>
        <v>0</v>
      </c>
      <c r="BD117" s="131">
        <f>'05 - SO 305  Přeložka vod...'!F37</f>
        <v>0</v>
      </c>
      <c r="BE117" s="7"/>
      <c r="BT117" s="132" t="s">
        <v>82</v>
      </c>
      <c r="BV117" s="132" t="s">
        <v>77</v>
      </c>
      <c r="BW117" s="132" t="s">
        <v>152</v>
      </c>
      <c r="BX117" s="132" t="s">
        <v>5</v>
      </c>
      <c r="CL117" s="132" t="s">
        <v>1</v>
      </c>
      <c r="CM117" s="132" t="s">
        <v>84</v>
      </c>
    </row>
    <row r="118" s="7" customFormat="1" ht="16.5" customHeight="1">
      <c r="A118" s="133" t="s">
        <v>85</v>
      </c>
      <c r="B118" s="120"/>
      <c r="C118" s="121"/>
      <c r="D118" s="122" t="s">
        <v>153</v>
      </c>
      <c r="E118" s="122"/>
      <c r="F118" s="122"/>
      <c r="G118" s="122"/>
      <c r="H118" s="122"/>
      <c r="I118" s="123"/>
      <c r="J118" s="122" t="s">
        <v>154</v>
      </c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/>
      <c r="AF118" s="122"/>
      <c r="AG118" s="125">
        <f>'06 - SO 306  Ochrana HOZ ...'!J30</f>
        <v>0</v>
      </c>
      <c r="AH118" s="123"/>
      <c r="AI118" s="123"/>
      <c r="AJ118" s="123"/>
      <c r="AK118" s="123"/>
      <c r="AL118" s="123"/>
      <c r="AM118" s="123"/>
      <c r="AN118" s="125">
        <f>SUM(AG118,AT118)</f>
        <v>0</v>
      </c>
      <c r="AO118" s="123"/>
      <c r="AP118" s="123"/>
      <c r="AQ118" s="126" t="s">
        <v>81</v>
      </c>
      <c r="AR118" s="127"/>
      <c r="AS118" s="128">
        <v>0</v>
      </c>
      <c r="AT118" s="129">
        <f>ROUND(SUM(AV118:AW118),2)</f>
        <v>0</v>
      </c>
      <c r="AU118" s="130">
        <f>'06 - SO 306  Ochrana HOZ ...'!P121</f>
        <v>0</v>
      </c>
      <c r="AV118" s="129">
        <f>'06 - SO 306  Ochrana HOZ ...'!J33</f>
        <v>0</v>
      </c>
      <c r="AW118" s="129">
        <f>'06 - SO 306  Ochrana HOZ ...'!J34</f>
        <v>0</v>
      </c>
      <c r="AX118" s="129">
        <f>'06 - SO 306  Ochrana HOZ ...'!J35</f>
        <v>0</v>
      </c>
      <c r="AY118" s="129">
        <f>'06 - SO 306  Ochrana HOZ ...'!J36</f>
        <v>0</v>
      </c>
      <c r="AZ118" s="129">
        <f>'06 - SO 306  Ochrana HOZ ...'!F33</f>
        <v>0</v>
      </c>
      <c r="BA118" s="129">
        <f>'06 - SO 306  Ochrana HOZ ...'!F34</f>
        <v>0</v>
      </c>
      <c r="BB118" s="129">
        <f>'06 - SO 306  Ochrana HOZ ...'!F35</f>
        <v>0</v>
      </c>
      <c r="BC118" s="129">
        <f>'06 - SO 306  Ochrana HOZ ...'!F36</f>
        <v>0</v>
      </c>
      <c r="BD118" s="131">
        <f>'06 - SO 306  Ochrana HOZ ...'!F37</f>
        <v>0</v>
      </c>
      <c r="BE118" s="7"/>
      <c r="BT118" s="132" t="s">
        <v>82</v>
      </c>
      <c r="BV118" s="132" t="s">
        <v>77</v>
      </c>
      <c r="BW118" s="132" t="s">
        <v>155</v>
      </c>
      <c r="BX118" s="132" t="s">
        <v>5</v>
      </c>
      <c r="CL118" s="132" t="s">
        <v>1</v>
      </c>
      <c r="CM118" s="132" t="s">
        <v>84</v>
      </c>
    </row>
    <row r="119" s="7" customFormat="1" ht="24.75" customHeight="1">
      <c r="A119" s="133" t="s">
        <v>85</v>
      </c>
      <c r="B119" s="120"/>
      <c r="C119" s="121"/>
      <c r="D119" s="122" t="s">
        <v>156</v>
      </c>
      <c r="E119" s="122"/>
      <c r="F119" s="122"/>
      <c r="G119" s="122"/>
      <c r="H119" s="122"/>
      <c r="I119" s="123"/>
      <c r="J119" s="122" t="s">
        <v>157</v>
      </c>
      <c r="K119" s="122"/>
      <c r="L119" s="122"/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5">
        <f>'07 - SO 307  Prodloužení ...'!J30</f>
        <v>0</v>
      </c>
      <c r="AH119" s="123"/>
      <c r="AI119" s="123"/>
      <c r="AJ119" s="123"/>
      <c r="AK119" s="123"/>
      <c r="AL119" s="123"/>
      <c r="AM119" s="123"/>
      <c r="AN119" s="125">
        <f>SUM(AG119,AT119)</f>
        <v>0</v>
      </c>
      <c r="AO119" s="123"/>
      <c r="AP119" s="123"/>
      <c r="AQ119" s="126" t="s">
        <v>81</v>
      </c>
      <c r="AR119" s="127"/>
      <c r="AS119" s="143">
        <v>0</v>
      </c>
      <c r="AT119" s="144">
        <f>ROUND(SUM(AV119:AW119),2)</f>
        <v>0</v>
      </c>
      <c r="AU119" s="145">
        <f>'07 - SO 307  Prodloužení ...'!P121</f>
        <v>0</v>
      </c>
      <c r="AV119" s="144">
        <f>'07 - SO 307  Prodloužení ...'!J33</f>
        <v>0</v>
      </c>
      <c r="AW119" s="144">
        <f>'07 - SO 307  Prodloužení ...'!J34</f>
        <v>0</v>
      </c>
      <c r="AX119" s="144">
        <f>'07 - SO 307  Prodloužení ...'!J35</f>
        <v>0</v>
      </c>
      <c r="AY119" s="144">
        <f>'07 - SO 307  Prodloužení ...'!J36</f>
        <v>0</v>
      </c>
      <c r="AZ119" s="144">
        <f>'07 - SO 307  Prodloužení ...'!F33</f>
        <v>0</v>
      </c>
      <c r="BA119" s="144">
        <f>'07 - SO 307  Prodloužení ...'!F34</f>
        <v>0</v>
      </c>
      <c r="BB119" s="144">
        <f>'07 - SO 307  Prodloužení ...'!F35</f>
        <v>0</v>
      </c>
      <c r="BC119" s="144">
        <f>'07 - SO 307  Prodloužení ...'!F36</f>
        <v>0</v>
      </c>
      <c r="BD119" s="146">
        <f>'07 - SO 307  Prodloužení ...'!F37</f>
        <v>0</v>
      </c>
      <c r="BE119" s="7"/>
      <c r="BT119" s="132" t="s">
        <v>82</v>
      </c>
      <c r="BV119" s="132" t="s">
        <v>77</v>
      </c>
      <c r="BW119" s="132" t="s">
        <v>158</v>
      </c>
      <c r="BX119" s="132" t="s">
        <v>5</v>
      </c>
      <c r="CL119" s="132" t="s">
        <v>1</v>
      </c>
      <c r="CM119" s="132" t="s">
        <v>84</v>
      </c>
    </row>
    <row r="120" s="2" customFormat="1" ht="30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5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45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</sheetData>
  <sheetProtection sheet="1" formatColumns="0" formatRows="0" objects="1" scenarios="1" spinCount="100000" saltValue="k82cjFFzQDt8hx5Du5JI4n0bw4aMBmDxPLm+XbJf+zcHxVwHp9Q/qLeCAeafTu/lIY1jdBNInOeSptksdBa6Hg==" hashValue="MezIzmdYwXYg3bUGWhuuRjnFHiy0YefRZnqt+b6kIzs4GYgksnYAd7gDFkW+/pkg/oconSm8iCMHM9czEKQAdQ==" algorithmName="SHA-512" password="CC35"/>
  <mergeCells count="138">
    <mergeCell ref="K104:AF104"/>
    <mergeCell ref="E104:I104"/>
    <mergeCell ref="E105:I105"/>
    <mergeCell ref="K105:AF105"/>
    <mergeCell ref="E106:I106"/>
    <mergeCell ref="K106:AF106"/>
    <mergeCell ref="E107:I107"/>
    <mergeCell ref="K107:AF107"/>
    <mergeCell ref="K108:AF108"/>
    <mergeCell ref="E108:I108"/>
    <mergeCell ref="K109:AF109"/>
    <mergeCell ref="E109:I109"/>
    <mergeCell ref="J110:AF110"/>
    <mergeCell ref="D110:H110"/>
    <mergeCell ref="K111:AF111"/>
    <mergeCell ref="E111:I111"/>
    <mergeCell ref="K112:AF112"/>
    <mergeCell ref="E112:I112"/>
    <mergeCell ref="K113:AF113"/>
    <mergeCell ref="E113:I113"/>
    <mergeCell ref="E114:I114"/>
    <mergeCell ref="K114:AF114"/>
    <mergeCell ref="E115:I115"/>
    <mergeCell ref="K115:AF115"/>
    <mergeCell ref="D116:H116"/>
    <mergeCell ref="J116:AF116"/>
    <mergeCell ref="J117:AF117"/>
    <mergeCell ref="D117:H117"/>
    <mergeCell ref="J118:AF118"/>
    <mergeCell ref="D118:H118"/>
    <mergeCell ref="D119:H119"/>
    <mergeCell ref="J119:AF119"/>
    <mergeCell ref="AN101:AP101"/>
    <mergeCell ref="AG101:AM101"/>
    <mergeCell ref="AN102:AP102"/>
    <mergeCell ref="AG102:AM102"/>
    <mergeCell ref="AN103:AP103"/>
    <mergeCell ref="AG103:AM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K100:AF100"/>
    <mergeCell ref="E100:I100"/>
    <mergeCell ref="K101:AF101"/>
    <mergeCell ref="E101:I101"/>
    <mergeCell ref="J102:AF102"/>
    <mergeCell ref="D102:H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G99:AM99"/>
    <mergeCell ref="AN99:AP99"/>
    <mergeCell ref="AG100:AM100"/>
    <mergeCell ref="AN100:AP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SO 301-1  Svodný d...'!C2" display="/"/>
    <hyperlink ref="A97" location="'01.2 - SO 301-2  Svodný d...'!C2" display="/"/>
    <hyperlink ref="A98" location="'01.3 - SO 301-3  Svodný d...'!C2" display="/"/>
    <hyperlink ref="A99" location="'01.4 - SO 301-4  Svodný d...'!C2" display="/"/>
    <hyperlink ref="A100" location="'01.5 - SO 301-5  Úprava V...'!C2" display="/"/>
    <hyperlink ref="A101" location="'01.6 - SO 301-6  Přeložka...'!C2" display="/"/>
    <hyperlink ref="A103" location="'02.1 - SO 302-1  Svodný d...'!C2" display="/"/>
    <hyperlink ref="A104" location="'02.2 - SO 302-2  Svodný d...'!C2" display="/"/>
    <hyperlink ref="A105" location="'02.3 - SO 302-3  Svodný d...'!C2" display="/"/>
    <hyperlink ref="A106" location="'02.4 - SO 302-4  Svodný d...'!C2" display="/"/>
    <hyperlink ref="A107" location="'02.5 - SO 302-5  Svodný d...'!C2" display="/"/>
    <hyperlink ref="A108" location="'02.6 - SO 302-6  Svodný d...'!C2" display="/"/>
    <hyperlink ref="A109" location="'02.7 - SO 302-7  Svodný d...'!C2" display="/"/>
    <hyperlink ref="A111" location="'03.1 - SO 303-1  Svodný d...'!C2" display="/"/>
    <hyperlink ref="A112" location="'03.2 - SO 303-2  Svodný d...'!C2" display="/"/>
    <hyperlink ref="A113" location="'03.3 - SO 303-4   Přeložk...'!C2" display="/"/>
    <hyperlink ref="A114" location="'03.4 - SO 303-5  Přeložka...'!C2" display="/"/>
    <hyperlink ref="A115" location="'03.5 - SO 303-6  Odtok z ...'!C2" display="/"/>
    <hyperlink ref="A116" location="'04 - SO 304   Přeložka vo...'!C2" display="/"/>
    <hyperlink ref="A117" location="'05 - SO 305  Přeložka vod...'!C2" display="/"/>
    <hyperlink ref="A118" location="'06 - SO 306  Ochrana HOZ ...'!C2" display="/"/>
    <hyperlink ref="A119" location="'07 - SO 307  Prodlouže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681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ROUND((SUM(BE125:BE183)),  2)</f>
        <v>0</v>
      </c>
      <c r="G35" s="39"/>
      <c r="H35" s="39"/>
      <c r="I35" s="165">
        <v>0.20999999999999999</v>
      </c>
      <c r="J35" s="164">
        <f>ROUND(((SUM(BE125:BE183))*I35),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ROUND((SUM(BF125:BF183)),  2)</f>
        <v>0</v>
      </c>
      <c r="G36" s="39"/>
      <c r="H36" s="39"/>
      <c r="I36" s="165">
        <v>0.14999999999999999</v>
      </c>
      <c r="J36" s="164">
        <f>ROUND(((SUM(BF125:BF183))*I36),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ROUND((SUM(BG125:BG183)),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ROUND((SUM(BH125:BH183)),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ROUND((SUM(BI125:BI183)),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02.3 - SO 302-3  Svodný drén v km 2,673-2,742 -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J182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02.3 - SO 302-3  Svodný drén v km 2,673-2,742 -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1.6251100000000001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P127+P163+P172+P182</f>
        <v>0</v>
      </c>
      <c r="Q126" s="219"/>
      <c r="R126" s="220">
        <f>R127+R163+R172+R182</f>
        <v>1.6251100000000001</v>
      </c>
      <c r="S126" s="219"/>
      <c r="T126" s="221">
        <f>T127+T163+T172+T182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BK127+BK163+BK172+BK182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SUM(P128:P162)</f>
        <v>0</v>
      </c>
      <c r="Q127" s="219"/>
      <c r="R127" s="220">
        <f>SUM(R128:R162)</f>
        <v>0</v>
      </c>
      <c r="S127" s="219"/>
      <c r="T127" s="221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SUM(BK128:BK162)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682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41.600000000000001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683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684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685</v>
      </c>
      <c r="G133" s="240"/>
      <c r="H133" s="244">
        <v>37.600000000000001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418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686</v>
      </c>
      <c r="G137" s="240"/>
      <c r="H137" s="244">
        <v>3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41.600000000000001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16.5" customHeight="1">
      <c r="A139" s="39"/>
      <c r="B139" s="40"/>
      <c r="C139" s="227" t="s">
        <v>212</v>
      </c>
      <c r="D139" s="227" t="s">
        <v>191</v>
      </c>
      <c r="E139" s="228" t="s">
        <v>213</v>
      </c>
      <c r="F139" s="229" t="s">
        <v>214</v>
      </c>
      <c r="G139" s="230" t="s">
        <v>215</v>
      </c>
      <c r="H139" s="231">
        <v>26.699999999999999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687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688</v>
      </c>
      <c r="G140" s="240"/>
      <c r="H140" s="244">
        <v>41.600000000000001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218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689</v>
      </c>
      <c r="G142" s="240"/>
      <c r="H142" s="244">
        <v>-3.5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690</v>
      </c>
      <c r="G144" s="240"/>
      <c r="H144" s="244">
        <v>-10.4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427</v>
      </c>
      <c r="G146" s="240"/>
      <c r="H146" s="244">
        <v>-1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26.699999999999999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691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26.699999999999999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196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10.4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692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229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693</v>
      </c>
      <c r="G152" s="240"/>
      <c r="H152" s="244">
        <v>10.4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16.5" customHeight="1">
      <c r="A153" s="39"/>
      <c r="B153" s="40"/>
      <c r="C153" s="283" t="s">
        <v>231</v>
      </c>
      <c r="D153" s="283" t="s">
        <v>232</v>
      </c>
      <c r="E153" s="284" t="s">
        <v>233</v>
      </c>
      <c r="F153" s="285" t="s">
        <v>234</v>
      </c>
      <c r="G153" s="286" t="s">
        <v>235</v>
      </c>
      <c r="H153" s="287">
        <v>19.800000000000001</v>
      </c>
      <c r="I153" s="288"/>
      <c r="J153" s="287">
        <f>ROUND(I153*H153,2)</f>
        <v>0</v>
      </c>
      <c r="K153" s="285" t="s">
        <v>195</v>
      </c>
      <c r="L153" s="289"/>
      <c r="M153" s="290" t="s">
        <v>1</v>
      </c>
      <c r="N153" s="291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236</v>
      </c>
      <c r="AT153" s="237" t="s">
        <v>232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694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695</v>
      </c>
      <c r="G154" s="240"/>
      <c r="H154" s="244">
        <v>19.800000000000001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37.8" customHeight="1">
      <c r="A155" s="39"/>
      <c r="B155" s="40"/>
      <c r="C155" s="227" t="s">
        <v>240</v>
      </c>
      <c r="D155" s="227" t="s">
        <v>191</v>
      </c>
      <c r="E155" s="228" t="s">
        <v>323</v>
      </c>
      <c r="F155" s="229" t="s">
        <v>324</v>
      </c>
      <c r="G155" s="230" t="s">
        <v>202</v>
      </c>
      <c r="H155" s="231">
        <v>14.9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696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244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697</v>
      </c>
      <c r="G157" s="240"/>
      <c r="H157" s="244">
        <v>14.9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33" customHeight="1">
      <c r="A158" s="39"/>
      <c r="B158" s="40"/>
      <c r="C158" s="227" t="s">
        <v>246</v>
      </c>
      <c r="D158" s="227" t="s">
        <v>191</v>
      </c>
      <c r="E158" s="228" t="s">
        <v>247</v>
      </c>
      <c r="F158" s="229" t="s">
        <v>248</v>
      </c>
      <c r="G158" s="230" t="s">
        <v>235</v>
      </c>
      <c r="H158" s="231">
        <v>23.800000000000001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698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699</v>
      </c>
      <c r="G159" s="240"/>
      <c r="H159" s="244">
        <v>23.800000000000001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236</v>
      </c>
      <c r="D160" s="227" t="s">
        <v>191</v>
      </c>
      <c r="E160" s="228" t="s">
        <v>251</v>
      </c>
      <c r="F160" s="229" t="s">
        <v>252</v>
      </c>
      <c r="G160" s="230" t="s">
        <v>253</v>
      </c>
      <c r="H160" s="231">
        <v>2</v>
      </c>
      <c r="I160" s="232"/>
      <c r="J160" s="231">
        <f>ROUND(I160*H160,2)</f>
        <v>0</v>
      </c>
      <c r="K160" s="229" t="s">
        <v>1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700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255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330</v>
      </c>
      <c r="G162" s="240"/>
      <c r="H162" s="244">
        <v>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12" customFormat="1" ht="22.8" customHeight="1">
      <c r="A163" s="12"/>
      <c r="B163" s="211"/>
      <c r="C163" s="212"/>
      <c r="D163" s="213" t="s">
        <v>74</v>
      </c>
      <c r="E163" s="225" t="s">
        <v>196</v>
      </c>
      <c r="F163" s="225" t="s">
        <v>257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SUM(P164:P171)</f>
        <v>0</v>
      </c>
      <c r="Q163" s="219"/>
      <c r="R163" s="220">
        <f>SUM(R164:R171)</f>
        <v>0.041400000000000006</v>
      </c>
      <c r="S163" s="219"/>
      <c r="T163" s="22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82</v>
      </c>
      <c r="AT163" s="223" t="s">
        <v>74</v>
      </c>
      <c r="AU163" s="223" t="s">
        <v>82</v>
      </c>
      <c r="AY163" s="222" t="s">
        <v>189</v>
      </c>
      <c r="BK163" s="224">
        <f>SUM(BK164:BK171)</f>
        <v>0</v>
      </c>
    </row>
    <row r="164" s="2" customFormat="1" ht="24.15" customHeight="1">
      <c r="A164" s="39"/>
      <c r="B164" s="40"/>
      <c r="C164" s="227" t="s">
        <v>258</v>
      </c>
      <c r="D164" s="227" t="s">
        <v>191</v>
      </c>
      <c r="E164" s="228" t="s">
        <v>259</v>
      </c>
      <c r="F164" s="229" t="s">
        <v>260</v>
      </c>
      <c r="G164" s="230" t="s">
        <v>202</v>
      </c>
      <c r="H164" s="231">
        <v>3.5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701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262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702</v>
      </c>
      <c r="G166" s="240"/>
      <c r="H166" s="244">
        <v>3.5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2" customFormat="1" ht="16.5" customHeight="1">
      <c r="A167" s="39"/>
      <c r="B167" s="40"/>
      <c r="C167" s="227" t="s">
        <v>264</v>
      </c>
      <c r="D167" s="227" t="s">
        <v>191</v>
      </c>
      <c r="E167" s="228" t="s">
        <v>265</v>
      </c>
      <c r="F167" s="229" t="s">
        <v>266</v>
      </c>
      <c r="G167" s="230" t="s">
        <v>267</v>
      </c>
      <c r="H167" s="231">
        <v>34.5</v>
      </c>
      <c r="I167" s="232"/>
      <c r="J167" s="231">
        <f>ROUND(I167*H167,2)</f>
        <v>0</v>
      </c>
      <c r="K167" s="229" t="s">
        <v>195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0.001</v>
      </c>
      <c r="R167" s="235">
        <f>Q167*H167</f>
        <v>0.034500000000000003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703</v>
      </c>
    </row>
    <row r="168" s="14" customFormat="1">
      <c r="A168" s="14"/>
      <c r="B168" s="251"/>
      <c r="C168" s="252"/>
      <c r="D168" s="241" t="s">
        <v>198</v>
      </c>
      <c r="E168" s="253" t="s">
        <v>1</v>
      </c>
      <c r="F168" s="254" t="s">
        <v>269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198</v>
      </c>
      <c r="AU168" s="260" t="s">
        <v>84</v>
      </c>
      <c r="AV168" s="14" t="s">
        <v>82</v>
      </c>
      <c r="AW168" s="14" t="s">
        <v>32</v>
      </c>
      <c r="AX168" s="14" t="s">
        <v>75</v>
      </c>
      <c r="AY168" s="260" t="s">
        <v>189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704</v>
      </c>
      <c r="G169" s="240"/>
      <c r="H169" s="244">
        <v>34.5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16.5" customHeight="1">
      <c r="A170" s="39"/>
      <c r="B170" s="40"/>
      <c r="C170" s="283" t="s">
        <v>271</v>
      </c>
      <c r="D170" s="283" t="s">
        <v>232</v>
      </c>
      <c r="E170" s="284" t="s">
        <v>272</v>
      </c>
      <c r="F170" s="285" t="s">
        <v>273</v>
      </c>
      <c r="G170" s="286" t="s">
        <v>267</v>
      </c>
      <c r="H170" s="287">
        <v>34.5</v>
      </c>
      <c r="I170" s="288"/>
      <c r="J170" s="287">
        <f>ROUND(I170*H170,2)</f>
        <v>0</v>
      </c>
      <c r="K170" s="285" t="s">
        <v>195</v>
      </c>
      <c r="L170" s="289"/>
      <c r="M170" s="290" t="s">
        <v>1</v>
      </c>
      <c r="N170" s="291" t="s">
        <v>40</v>
      </c>
      <c r="O170" s="92"/>
      <c r="P170" s="235">
        <f>O170*H170</f>
        <v>0</v>
      </c>
      <c r="Q170" s="235">
        <v>0.00020000000000000001</v>
      </c>
      <c r="R170" s="235">
        <f>Q170*H170</f>
        <v>0.0069000000000000008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236</v>
      </c>
      <c r="AT170" s="237" t="s">
        <v>232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705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706</v>
      </c>
      <c r="G171" s="240"/>
      <c r="H171" s="244">
        <v>34.5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236</v>
      </c>
      <c r="F172" s="225" t="s">
        <v>276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SUM(P173:P181)</f>
        <v>0</v>
      </c>
      <c r="Q172" s="219"/>
      <c r="R172" s="220">
        <f>SUM(R173:R181)</f>
        <v>1.58371</v>
      </c>
      <c r="S172" s="219"/>
      <c r="T172" s="221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SUM(BK173:BK181)</f>
        <v>0</v>
      </c>
    </row>
    <row r="173" s="2" customFormat="1" ht="21.75" customHeight="1">
      <c r="A173" s="39"/>
      <c r="B173" s="40"/>
      <c r="C173" s="227" t="s">
        <v>277</v>
      </c>
      <c r="D173" s="227" t="s">
        <v>191</v>
      </c>
      <c r="E173" s="228" t="s">
        <v>278</v>
      </c>
      <c r="F173" s="229" t="s">
        <v>279</v>
      </c>
      <c r="G173" s="230" t="s">
        <v>215</v>
      </c>
      <c r="H173" s="231">
        <v>69</v>
      </c>
      <c r="I173" s="232"/>
      <c r="J173" s="231">
        <f>ROUND(I173*H173,2)</f>
        <v>0</v>
      </c>
      <c r="K173" s="229" t="s">
        <v>1</v>
      </c>
      <c r="L173" s="45"/>
      <c r="M173" s="233" t="s">
        <v>1</v>
      </c>
      <c r="N173" s="234" t="s">
        <v>40</v>
      </c>
      <c r="O173" s="92"/>
      <c r="P173" s="235">
        <f>O173*H173</f>
        <v>0</v>
      </c>
      <c r="Q173" s="235">
        <v>0.001</v>
      </c>
      <c r="R173" s="235">
        <f>Q173*H173</f>
        <v>0.069000000000000006</v>
      </c>
      <c r="S173" s="235">
        <v>0</v>
      </c>
      <c r="T173" s="23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707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281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708</v>
      </c>
      <c r="G175" s="240"/>
      <c r="H175" s="244">
        <v>69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16.5" customHeight="1">
      <c r="A176" s="39"/>
      <c r="B176" s="40"/>
      <c r="C176" s="227" t="s">
        <v>283</v>
      </c>
      <c r="D176" s="227" t="s">
        <v>191</v>
      </c>
      <c r="E176" s="228" t="s">
        <v>284</v>
      </c>
      <c r="F176" s="229" t="s">
        <v>285</v>
      </c>
      <c r="G176" s="230" t="s">
        <v>253</v>
      </c>
      <c r="H176" s="231">
        <v>6</v>
      </c>
      <c r="I176" s="232"/>
      <c r="J176" s="231">
        <f>ROUND(I176*H176,2)</f>
        <v>0</v>
      </c>
      <c r="K176" s="229" t="s">
        <v>1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709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287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710</v>
      </c>
      <c r="G178" s="240"/>
      <c r="H178" s="244">
        <v>6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21.75" customHeight="1">
      <c r="A179" s="39"/>
      <c r="B179" s="40"/>
      <c r="C179" s="227" t="s">
        <v>289</v>
      </c>
      <c r="D179" s="227" t="s">
        <v>191</v>
      </c>
      <c r="E179" s="228" t="s">
        <v>290</v>
      </c>
      <c r="F179" s="229" t="s">
        <v>291</v>
      </c>
      <c r="G179" s="230" t="s">
        <v>253</v>
      </c>
      <c r="H179" s="231">
        <v>1</v>
      </c>
      <c r="I179" s="232"/>
      <c r="J179" s="231">
        <f>ROUND(I179*H179,2)</f>
        <v>0</v>
      </c>
      <c r="K179" s="229" t="s">
        <v>1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1.51471</v>
      </c>
      <c r="R179" s="235">
        <f>Q179*H179</f>
        <v>1.51471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711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293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407</v>
      </c>
      <c r="G181" s="240"/>
      <c r="H181" s="244">
        <v>1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12" customFormat="1" ht="22.8" customHeight="1">
      <c r="A182" s="12"/>
      <c r="B182" s="211"/>
      <c r="C182" s="212"/>
      <c r="D182" s="213" t="s">
        <v>74</v>
      </c>
      <c r="E182" s="225" t="s">
        <v>295</v>
      </c>
      <c r="F182" s="225" t="s">
        <v>296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P183</f>
        <v>0</v>
      </c>
      <c r="Q182" s="219"/>
      <c r="R182" s="220">
        <f>R183</f>
        <v>0</v>
      </c>
      <c r="S182" s="219"/>
      <c r="T182" s="221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82</v>
      </c>
      <c r="AT182" s="223" t="s">
        <v>74</v>
      </c>
      <c r="AU182" s="223" t="s">
        <v>82</v>
      </c>
      <c r="AY182" s="222" t="s">
        <v>189</v>
      </c>
      <c r="BK182" s="224">
        <f>BK183</f>
        <v>0</v>
      </c>
    </row>
    <row r="183" s="2" customFormat="1" ht="21.75" customHeight="1">
      <c r="A183" s="39"/>
      <c r="B183" s="40"/>
      <c r="C183" s="227" t="s">
        <v>8</v>
      </c>
      <c r="D183" s="227" t="s">
        <v>191</v>
      </c>
      <c r="E183" s="228" t="s">
        <v>297</v>
      </c>
      <c r="F183" s="229" t="s">
        <v>298</v>
      </c>
      <c r="G183" s="230" t="s">
        <v>235</v>
      </c>
      <c r="H183" s="231">
        <v>1.6000000000000001</v>
      </c>
      <c r="I183" s="232"/>
      <c r="J183" s="231">
        <f>ROUND(I183*H183,2)</f>
        <v>0</v>
      </c>
      <c r="K183" s="229" t="s">
        <v>195</v>
      </c>
      <c r="L183" s="45"/>
      <c r="M183" s="292" t="s">
        <v>1</v>
      </c>
      <c r="N183" s="293" t="s">
        <v>40</v>
      </c>
      <c r="O183" s="294"/>
      <c r="P183" s="295">
        <f>O183*H183</f>
        <v>0</v>
      </c>
      <c r="Q183" s="295">
        <v>0</v>
      </c>
      <c r="R183" s="295">
        <f>Q183*H183</f>
        <v>0</v>
      </c>
      <c r="S183" s="295">
        <v>0</v>
      </c>
      <c r="T183" s="29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712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0m028vcZ4fibckQI2P8v6nU360AaqZR2duRkuQ1XxZgoITwJPrTvuC5/dK0wkeAfgeFJauNm6WA9WWnJmAnJOA==" hashValue="zbz1jyzvyuoqWl+rMsRxq24hq9JUleMC2OUjKQNdisn03Cp7TmftbDw5u/I0PwtfXQssnic4H8VGx/syNsWdAg==" algorithmName="SHA-512" password="CC35"/>
  <autoFilter ref="C124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713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ROUND((SUM(BE125:BE183)),  2)</f>
        <v>0</v>
      </c>
      <c r="G35" s="39"/>
      <c r="H35" s="39"/>
      <c r="I35" s="165">
        <v>0.20999999999999999</v>
      </c>
      <c r="J35" s="164">
        <f>ROUND(((SUM(BE125:BE183))*I35),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ROUND((SUM(BF125:BF183)),  2)</f>
        <v>0</v>
      </c>
      <c r="G36" s="39"/>
      <c r="H36" s="39"/>
      <c r="I36" s="165">
        <v>0.14999999999999999</v>
      </c>
      <c r="J36" s="164">
        <f>ROUND(((SUM(BF125:BF183))*I36),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ROUND((SUM(BG125:BG183)),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ROUND((SUM(BH125:BH183)),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ROUND((SUM(BI125:BI183)),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02.4 - SO 302-4  Svodný drén v km 2,742 - 2,814 -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J182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02.4 - SO 302-4  Svodný drén v km 2,742 - 2,814 -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1.62991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P127+P163+P172+P182</f>
        <v>0</v>
      </c>
      <c r="Q126" s="219"/>
      <c r="R126" s="220">
        <f>R127+R163+R172+R182</f>
        <v>1.62991</v>
      </c>
      <c r="S126" s="219"/>
      <c r="T126" s="221">
        <f>T127+T163+T172+T182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BK127+BK163+BK172+BK182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SUM(P128:P162)</f>
        <v>0</v>
      </c>
      <c r="Q127" s="219"/>
      <c r="R127" s="220">
        <f>SUM(R128:R162)</f>
        <v>0</v>
      </c>
      <c r="S127" s="219"/>
      <c r="T127" s="221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SUM(BK128:BK162)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714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45.299999999999997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715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416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716</v>
      </c>
      <c r="G133" s="240"/>
      <c r="H133" s="244">
        <v>40.299999999999997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418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717</v>
      </c>
      <c r="G137" s="240"/>
      <c r="H137" s="244">
        <v>4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45.299999999999997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16.5" customHeight="1">
      <c r="A139" s="39"/>
      <c r="B139" s="40"/>
      <c r="C139" s="227" t="s">
        <v>212</v>
      </c>
      <c r="D139" s="227" t="s">
        <v>191</v>
      </c>
      <c r="E139" s="228" t="s">
        <v>213</v>
      </c>
      <c r="F139" s="229" t="s">
        <v>214</v>
      </c>
      <c r="G139" s="230" t="s">
        <v>215</v>
      </c>
      <c r="H139" s="231">
        <v>29.899999999999999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718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719</v>
      </c>
      <c r="G140" s="240"/>
      <c r="H140" s="244">
        <v>45.299999999999997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218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720</v>
      </c>
      <c r="G142" s="240"/>
      <c r="H142" s="244">
        <v>-3.6000000000000001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721</v>
      </c>
      <c r="G144" s="240"/>
      <c r="H144" s="244">
        <v>-10.800000000000001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427</v>
      </c>
      <c r="G146" s="240"/>
      <c r="H146" s="244">
        <v>-1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29.899999999999999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722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29.899999999999999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196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10.800000000000001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723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229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724</v>
      </c>
      <c r="G152" s="240"/>
      <c r="H152" s="244">
        <v>10.800000000000001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16.5" customHeight="1">
      <c r="A153" s="39"/>
      <c r="B153" s="40"/>
      <c r="C153" s="283" t="s">
        <v>231</v>
      </c>
      <c r="D153" s="283" t="s">
        <v>232</v>
      </c>
      <c r="E153" s="284" t="s">
        <v>233</v>
      </c>
      <c r="F153" s="285" t="s">
        <v>234</v>
      </c>
      <c r="G153" s="286" t="s">
        <v>235</v>
      </c>
      <c r="H153" s="287">
        <v>20.5</v>
      </c>
      <c r="I153" s="288"/>
      <c r="J153" s="287">
        <f>ROUND(I153*H153,2)</f>
        <v>0</v>
      </c>
      <c r="K153" s="285" t="s">
        <v>195</v>
      </c>
      <c r="L153" s="289"/>
      <c r="M153" s="290" t="s">
        <v>1</v>
      </c>
      <c r="N153" s="291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236</v>
      </c>
      <c r="AT153" s="237" t="s">
        <v>232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725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726</v>
      </c>
      <c r="G154" s="240"/>
      <c r="H154" s="244">
        <v>20.5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37.8" customHeight="1">
      <c r="A155" s="39"/>
      <c r="B155" s="40"/>
      <c r="C155" s="227" t="s">
        <v>240</v>
      </c>
      <c r="D155" s="227" t="s">
        <v>191</v>
      </c>
      <c r="E155" s="228" t="s">
        <v>323</v>
      </c>
      <c r="F155" s="229" t="s">
        <v>324</v>
      </c>
      <c r="G155" s="230" t="s">
        <v>202</v>
      </c>
      <c r="H155" s="231">
        <v>15.4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727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244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728</v>
      </c>
      <c r="G157" s="240"/>
      <c r="H157" s="244">
        <v>15.4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33" customHeight="1">
      <c r="A158" s="39"/>
      <c r="B158" s="40"/>
      <c r="C158" s="227" t="s">
        <v>246</v>
      </c>
      <c r="D158" s="227" t="s">
        <v>191</v>
      </c>
      <c r="E158" s="228" t="s">
        <v>247</v>
      </c>
      <c r="F158" s="229" t="s">
        <v>248</v>
      </c>
      <c r="G158" s="230" t="s">
        <v>235</v>
      </c>
      <c r="H158" s="231">
        <v>24.600000000000001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729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730</v>
      </c>
      <c r="G159" s="240"/>
      <c r="H159" s="244">
        <v>24.600000000000001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236</v>
      </c>
      <c r="D160" s="227" t="s">
        <v>191</v>
      </c>
      <c r="E160" s="228" t="s">
        <v>251</v>
      </c>
      <c r="F160" s="229" t="s">
        <v>252</v>
      </c>
      <c r="G160" s="230" t="s">
        <v>253</v>
      </c>
      <c r="H160" s="231">
        <v>2</v>
      </c>
      <c r="I160" s="232"/>
      <c r="J160" s="231">
        <f>ROUND(I160*H160,2)</f>
        <v>0</v>
      </c>
      <c r="K160" s="229" t="s">
        <v>1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731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255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330</v>
      </c>
      <c r="G162" s="240"/>
      <c r="H162" s="244">
        <v>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12" customFormat="1" ht="22.8" customHeight="1">
      <c r="A163" s="12"/>
      <c r="B163" s="211"/>
      <c r="C163" s="212"/>
      <c r="D163" s="213" t="s">
        <v>74</v>
      </c>
      <c r="E163" s="225" t="s">
        <v>196</v>
      </c>
      <c r="F163" s="225" t="s">
        <v>257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SUM(P164:P171)</f>
        <v>0</v>
      </c>
      <c r="Q163" s="219"/>
      <c r="R163" s="220">
        <f>SUM(R164:R171)</f>
        <v>0.043200000000000002</v>
      </c>
      <c r="S163" s="219"/>
      <c r="T163" s="22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82</v>
      </c>
      <c r="AT163" s="223" t="s">
        <v>74</v>
      </c>
      <c r="AU163" s="223" t="s">
        <v>82</v>
      </c>
      <c r="AY163" s="222" t="s">
        <v>189</v>
      </c>
      <c r="BK163" s="224">
        <f>SUM(BK164:BK171)</f>
        <v>0</v>
      </c>
    </row>
    <row r="164" s="2" customFormat="1" ht="24.15" customHeight="1">
      <c r="A164" s="39"/>
      <c r="B164" s="40"/>
      <c r="C164" s="227" t="s">
        <v>258</v>
      </c>
      <c r="D164" s="227" t="s">
        <v>191</v>
      </c>
      <c r="E164" s="228" t="s">
        <v>259</v>
      </c>
      <c r="F164" s="229" t="s">
        <v>260</v>
      </c>
      <c r="G164" s="230" t="s">
        <v>202</v>
      </c>
      <c r="H164" s="231">
        <v>3.6000000000000001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732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262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733</v>
      </c>
      <c r="G166" s="240"/>
      <c r="H166" s="244">
        <v>3.6000000000000001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2" customFormat="1" ht="16.5" customHeight="1">
      <c r="A167" s="39"/>
      <c r="B167" s="40"/>
      <c r="C167" s="227" t="s">
        <v>264</v>
      </c>
      <c r="D167" s="227" t="s">
        <v>191</v>
      </c>
      <c r="E167" s="228" t="s">
        <v>265</v>
      </c>
      <c r="F167" s="229" t="s">
        <v>266</v>
      </c>
      <c r="G167" s="230" t="s">
        <v>267</v>
      </c>
      <c r="H167" s="231">
        <v>36</v>
      </c>
      <c r="I167" s="232"/>
      <c r="J167" s="231">
        <f>ROUND(I167*H167,2)</f>
        <v>0</v>
      </c>
      <c r="K167" s="229" t="s">
        <v>195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0.001</v>
      </c>
      <c r="R167" s="235">
        <f>Q167*H167</f>
        <v>0.036000000000000004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734</v>
      </c>
    </row>
    <row r="168" s="14" customFormat="1">
      <c r="A168" s="14"/>
      <c r="B168" s="251"/>
      <c r="C168" s="252"/>
      <c r="D168" s="241" t="s">
        <v>198</v>
      </c>
      <c r="E168" s="253" t="s">
        <v>1</v>
      </c>
      <c r="F168" s="254" t="s">
        <v>269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198</v>
      </c>
      <c r="AU168" s="260" t="s">
        <v>84</v>
      </c>
      <c r="AV168" s="14" t="s">
        <v>82</v>
      </c>
      <c r="AW168" s="14" t="s">
        <v>32</v>
      </c>
      <c r="AX168" s="14" t="s">
        <v>75</v>
      </c>
      <c r="AY168" s="260" t="s">
        <v>189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735</v>
      </c>
      <c r="G169" s="240"/>
      <c r="H169" s="244">
        <v>36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16.5" customHeight="1">
      <c r="A170" s="39"/>
      <c r="B170" s="40"/>
      <c r="C170" s="283" t="s">
        <v>271</v>
      </c>
      <c r="D170" s="283" t="s">
        <v>232</v>
      </c>
      <c r="E170" s="284" t="s">
        <v>272</v>
      </c>
      <c r="F170" s="285" t="s">
        <v>273</v>
      </c>
      <c r="G170" s="286" t="s">
        <v>267</v>
      </c>
      <c r="H170" s="287">
        <v>36</v>
      </c>
      <c r="I170" s="288"/>
      <c r="J170" s="287">
        <f>ROUND(I170*H170,2)</f>
        <v>0</v>
      </c>
      <c r="K170" s="285" t="s">
        <v>195</v>
      </c>
      <c r="L170" s="289"/>
      <c r="M170" s="290" t="s">
        <v>1</v>
      </c>
      <c r="N170" s="291" t="s">
        <v>40</v>
      </c>
      <c r="O170" s="92"/>
      <c r="P170" s="235">
        <f>O170*H170</f>
        <v>0</v>
      </c>
      <c r="Q170" s="235">
        <v>0.00020000000000000001</v>
      </c>
      <c r="R170" s="235">
        <f>Q170*H170</f>
        <v>0.0072000000000000007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236</v>
      </c>
      <c r="AT170" s="237" t="s">
        <v>232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736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737</v>
      </c>
      <c r="G171" s="240"/>
      <c r="H171" s="244">
        <v>36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236</v>
      </c>
      <c r="F172" s="225" t="s">
        <v>276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SUM(P173:P181)</f>
        <v>0</v>
      </c>
      <c r="Q172" s="219"/>
      <c r="R172" s="220">
        <f>SUM(R173:R181)</f>
        <v>1.5867100000000001</v>
      </c>
      <c r="S172" s="219"/>
      <c r="T172" s="221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SUM(BK173:BK181)</f>
        <v>0</v>
      </c>
    </row>
    <row r="173" s="2" customFormat="1" ht="21.75" customHeight="1">
      <c r="A173" s="39"/>
      <c r="B173" s="40"/>
      <c r="C173" s="227" t="s">
        <v>277</v>
      </c>
      <c r="D173" s="227" t="s">
        <v>191</v>
      </c>
      <c r="E173" s="228" t="s">
        <v>278</v>
      </c>
      <c r="F173" s="229" t="s">
        <v>279</v>
      </c>
      <c r="G173" s="230" t="s">
        <v>215</v>
      </c>
      <c r="H173" s="231">
        <v>72</v>
      </c>
      <c r="I173" s="232"/>
      <c r="J173" s="231">
        <f>ROUND(I173*H173,2)</f>
        <v>0</v>
      </c>
      <c r="K173" s="229" t="s">
        <v>1</v>
      </c>
      <c r="L173" s="45"/>
      <c r="M173" s="233" t="s">
        <v>1</v>
      </c>
      <c r="N173" s="234" t="s">
        <v>40</v>
      </c>
      <c r="O173" s="92"/>
      <c r="P173" s="235">
        <f>O173*H173</f>
        <v>0</v>
      </c>
      <c r="Q173" s="235">
        <v>0.001</v>
      </c>
      <c r="R173" s="235">
        <f>Q173*H173</f>
        <v>0.072000000000000008</v>
      </c>
      <c r="S173" s="235">
        <v>0</v>
      </c>
      <c r="T173" s="23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738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281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739</v>
      </c>
      <c r="G175" s="240"/>
      <c r="H175" s="244">
        <v>72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16.5" customHeight="1">
      <c r="A176" s="39"/>
      <c r="B176" s="40"/>
      <c r="C176" s="227" t="s">
        <v>283</v>
      </c>
      <c r="D176" s="227" t="s">
        <v>191</v>
      </c>
      <c r="E176" s="228" t="s">
        <v>284</v>
      </c>
      <c r="F176" s="229" t="s">
        <v>285</v>
      </c>
      <c r="G176" s="230" t="s">
        <v>253</v>
      </c>
      <c r="H176" s="231">
        <v>8</v>
      </c>
      <c r="I176" s="232"/>
      <c r="J176" s="231">
        <f>ROUND(I176*H176,2)</f>
        <v>0</v>
      </c>
      <c r="K176" s="229" t="s">
        <v>1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740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287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370</v>
      </c>
      <c r="G178" s="240"/>
      <c r="H178" s="244">
        <v>8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21.75" customHeight="1">
      <c r="A179" s="39"/>
      <c r="B179" s="40"/>
      <c r="C179" s="227" t="s">
        <v>289</v>
      </c>
      <c r="D179" s="227" t="s">
        <v>191</v>
      </c>
      <c r="E179" s="228" t="s">
        <v>290</v>
      </c>
      <c r="F179" s="229" t="s">
        <v>291</v>
      </c>
      <c r="G179" s="230" t="s">
        <v>253</v>
      </c>
      <c r="H179" s="231">
        <v>1</v>
      </c>
      <c r="I179" s="232"/>
      <c r="J179" s="231">
        <f>ROUND(I179*H179,2)</f>
        <v>0</v>
      </c>
      <c r="K179" s="229" t="s">
        <v>1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1.51471</v>
      </c>
      <c r="R179" s="235">
        <f>Q179*H179</f>
        <v>1.51471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741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293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407</v>
      </c>
      <c r="G181" s="240"/>
      <c r="H181" s="244">
        <v>1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12" customFormat="1" ht="22.8" customHeight="1">
      <c r="A182" s="12"/>
      <c r="B182" s="211"/>
      <c r="C182" s="212"/>
      <c r="D182" s="213" t="s">
        <v>74</v>
      </c>
      <c r="E182" s="225" t="s">
        <v>295</v>
      </c>
      <c r="F182" s="225" t="s">
        <v>296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P183</f>
        <v>0</v>
      </c>
      <c r="Q182" s="219"/>
      <c r="R182" s="220">
        <f>R183</f>
        <v>0</v>
      </c>
      <c r="S182" s="219"/>
      <c r="T182" s="221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82</v>
      </c>
      <c r="AT182" s="223" t="s">
        <v>74</v>
      </c>
      <c r="AU182" s="223" t="s">
        <v>82</v>
      </c>
      <c r="AY182" s="222" t="s">
        <v>189</v>
      </c>
      <c r="BK182" s="224">
        <f>BK183</f>
        <v>0</v>
      </c>
    </row>
    <row r="183" s="2" customFormat="1" ht="21.75" customHeight="1">
      <c r="A183" s="39"/>
      <c r="B183" s="40"/>
      <c r="C183" s="227" t="s">
        <v>8</v>
      </c>
      <c r="D183" s="227" t="s">
        <v>191</v>
      </c>
      <c r="E183" s="228" t="s">
        <v>297</v>
      </c>
      <c r="F183" s="229" t="s">
        <v>298</v>
      </c>
      <c r="G183" s="230" t="s">
        <v>235</v>
      </c>
      <c r="H183" s="231">
        <v>1.6000000000000001</v>
      </c>
      <c r="I183" s="232"/>
      <c r="J183" s="231">
        <f>ROUND(I183*H183,2)</f>
        <v>0</v>
      </c>
      <c r="K183" s="229" t="s">
        <v>195</v>
      </c>
      <c r="L183" s="45"/>
      <c r="M183" s="292" t="s">
        <v>1</v>
      </c>
      <c r="N183" s="293" t="s">
        <v>40</v>
      </c>
      <c r="O183" s="294"/>
      <c r="P183" s="295">
        <f>O183*H183</f>
        <v>0</v>
      </c>
      <c r="Q183" s="295">
        <v>0</v>
      </c>
      <c r="R183" s="295">
        <f>Q183*H183</f>
        <v>0</v>
      </c>
      <c r="S183" s="295">
        <v>0</v>
      </c>
      <c r="T183" s="29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742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eaLe/74/6qHaSW00W7e1shamM38gH0NhWoWuiC8RnBht4XZa+gtKDpN7HolSCyt8whGlhy2BBJngrsPcHbgrMw==" hashValue="2bKKjW38M8gFPvzVFtnApSjR/w98nTdA0a+W4OhuK+IssvetYfbWkwrAL51ngUpAoUJAC2xTT84PsGzLUMEY4Q==" algorithmName="SHA-512" password="CC35"/>
  <autoFilter ref="C124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743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ROUND((SUM(BE125:BE170)),  2)</f>
        <v>0</v>
      </c>
      <c r="G35" s="39"/>
      <c r="H35" s="39"/>
      <c r="I35" s="165">
        <v>0.20999999999999999</v>
      </c>
      <c r="J35" s="164">
        <f>ROUND(((SUM(BE125:BE170))*I35),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ROUND((SUM(BF125:BF170)),  2)</f>
        <v>0</v>
      </c>
      <c r="G36" s="39"/>
      <c r="H36" s="39"/>
      <c r="I36" s="165">
        <v>0.14999999999999999</v>
      </c>
      <c r="J36" s="164">
        <f>ROUND(((SUM(BF125:BF170))*I36),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ROUND((SUM(BG125:BG170)),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ROUND((SUM(BH125:BH170)),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ROUND((SUM(BI125:BI170)),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02.5 - SO 302-5  Svodný drén v km 2,742 - křížení s komunikací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J162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02.5 - SO 302-5  Svodný drén v km 2,742 - křížení s komunikací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3.0784199999999999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P127+P158+P162+P169</f>
        <v>0</v>
      </c>
      <c r="Q126" s="219"/>
      <c r="R126" s="220">
        <f>R127+R158+R162+R169</f>
        <v>3.0784199999999999</v>
      </c>
      <c r="S126" s="219"/>
      <c r="T126" s="221">
        <f>T127+T158+T162+T169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BK127+BK158+BK162+BK169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SUM(P128:P157)</f>
        <v>0</v>
      </c>
      <c r="Q127" s="219"/>
      <c r="R127" s="220">
        <f>SUM(R128:R157)</f>
        <v>0</v>
      </c>
      <c r="S127" s="219"/>
      <c r="T127" s="221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SUM(BK128:BK157)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744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28.699999999999999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745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746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747</v>
      </c>
      <c r="G133" s="240"/>
      <c r="H133" s="244">
        <v>26.699999999999999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308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5" customFormat="1">
      <c r="A136" s="15"/>
      <c r="B136" s="261"/>
      <c r="C136" s="262"/>
      <c r="D136" s="241" t="s">
        <v>198</v>
      </c>
      <c r="E136" s="263" t="s">
        <v>1</v>
      </c>
      <c r="F136" s="264" t="s">
        <v>211</v>
      </c>
      <c r="G136" s="262"/>
      <c r="H136" s="265">
        <v>28.699999999999999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198</v>
      </c>
      <c r="AU136" s="271" t="s">
        <v>84</v>
      </c>
      <c r="AV136" s="15" t="s">
        <v>196</v>
      </c>
      <c r="AW136" s="15" t="s">
        <v>32</v>
      </c>
      <c r="AX136" s="15" t="s">
        <v>82</v>
      </c>
      <c r="AY136" s="271" t="s">
        <v>189</v>
      </c>
    </row>
    <row r="137" s="2" customFormat="1" ht="16.5" customHeight="1">
      <c r="A137" s="39"/>
      <c r="B137" s="40"/>
      <c r="C137" s="227" t="s">
        <v>212</v>
      </c>
      <c r="D137" s="227" t="s">
        <v>191</v>
      </c>
      <c r="E137" s="228" t="s">
        <v>213</v>
      </c>
      <c r="F137" s="229" t="s">
        <v>214</v>
      </c>
      <c r="G137" s="230" t="s">
        <v>215</v>
      </c>
      <c r="H137" s="231">
        <v>14.4</v>
      </c>
      <c r="I137" s="232"/>
      <c r="J137" s="231">
        <f>ROUND(I137*H137,2)</f>
        <v>0</v>
      </c>
      <c r="K137" s="229" t="s">
        <v>195</v>
      </c>
      <c r="L137" s="45"/>
      <c r="M137" s="233" t="s">
        <v>1</v>
      </c>
      <c r="N137" s="234" t="s">
        <v>40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196</v>
      </c>
      <c r="AT137" s="237" t="s">
        <v>191</v>
      </c>
      <c r="AU137" s="237" t="s">
        <v>84</v>
      </c>
      <c r="AY137" s="18" t="s">
        <v>189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82</v>
      </c>
      <c r="BK137" s="238">
        <f>ROUND(I137*H137,2)</f>
        <v>0</v>
      </c>
      <c r="BL137" s="18" t="s">
        <v>196</v>
      </c>
      <c r="BM137" s="237" t="s">
        <v>748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749</v>
      </c>
      <c r="G138" s="240"/>
      <c r="H138" s="244">
        <v>28.699999999999999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313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750</v>
      </c>
      <c r="G140" s="240"/>
      <c r="H140" s="244">
        <v>-2.5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315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751</v>
      </c>
      <c r="G142" s="240"/>
      <c r="H142" s="244">
        <v>-9.8000000000000007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222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317</v>
      </c>
      <c r="G144" s="240"/>
      <c r="H144" s="244">
        <v>-2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752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5" customFormat="1">
      <c r="A146" s="15"/>
      <c r="B146" s="261"/>
      <c r="C146" s="262"/>
      <c r="D146" s="241" t="s">
        <v>198</v>
      </c>
      <c r="E146" s="263" t="s">
        <v>1</v>
      </c>
      <c r="F146" s="264" t="s">
        <v>211</v>
      </c>
      <c r="G146" s="262"/>
      <c r="H146" s="265">
        <v>14.4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198</v>
      </c>
      <c r="AU146" s="271" t="s">
        <v>84</v>
      </c>
      <c r="AV146" s="15" t="s">
        <v>196</v>
      </c>
      <c r="AW146" s="15" t="s">
        <v>32</v>
      </c>
      <c r="AX146" s="15" t="s">
        <v>82</v>
      </c>
      <c r="AY146" s="271" t="s">
        <v>189</v>
      </c>
    </row>
    <row r="147" s="2" customFormat="1" ht="16.5" customHeight="1">
      <c r="A147" s="39"/>
      <c r="B147" s="40"/>
      <c r="C147" s="227" t="s">
        <v>196</v>
      </c>
      <c r="D147" s="227" t="s">
        <v>191</v>
      </c>
      <c r="E147" s="228" t="s">
        <v>226</v>
      </c>
      <c r="F147" s="229" t="s">
        <v>319</v>
      </c>
      <c r="G147" s="230" t="s">
        <v>202</v>
      </c>
      <c r="H147" s="231">
        <v>9.8000000000000007</v>
      </c>
      <c r="I147" s="232"/>
      <c r="J147" s="231">
        <f>ROUND(I147*H147,2)</f>
        <v>0</v>
      </c>
      <c r="K147" s="229" t="s">
        <v>195</v>
      </c>
      <c r="L147" s="45"/>
      <c r="M147" s="233" t="s">
        <v>1</v>
      </c>
      <c r="N147" s="234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196</v>
      </c>
      <c r="AT147" s="237" t="s">
        <v>191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753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321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754</v>
      </c>
      <c r="G149" s="240"/>
      <c r="H149" s="244">
        <v>9.8000000000000007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37.8" customHeight="1">
      <c r="A150" s="39"/>
      <c r="B150" s="40"/>
      <c r="C150" s="227" t="s">
        <v>231</v>
      </c>
      <c r="D150" s="227" t="s">
        <v>191</v>
      </c>
      <c r="E150" s="228" t="s">
        <v>323</v>
      </c>
      <c r="F150" s="229" t="s">
        <v>324</v>
      </c>
      <c r="G150" s="230" t="s">
        <v>202</v>
      </c>
      <c r="H150" s="231">
        <v>4.5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755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244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756</v>
      </c>
      <c r="G152" s="240"/>
      <c r="H152" s="244">
        <v>4.5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33" customHeight="1">
      <c r="A153" s="39"/>
      <c r="B153" s="40"/>
      <c r="C153" s="227" t="s">
        <v>240</v>
      </c>
      <c r="D153" s="227" t="s">
        <v>191</v>
      </c>
      <c r="E153" s="228" t="s">
        <v>247</v>
      </c>
      <c r="F153" s="229" t="s">
        <v>248</v>
      </c>
      <c r="G153" s="230" t="s">
        <v>235</v>
      </c>
      <c r="H153" s="231">
        <v>7.2000000000000002</v>
      </c>
      <c r="I153" s="232"/>
      <c r="J153" s="231">
        <f>ROUND(I153*H153,2)</f>
        <v>0</v>
      </c>
      <c r="K153" s="229" t="s">
        <v>195</v>
      </c>
      <c r="L153" s="45"/>
      <c r="M153" s="233" t="s">
        <v>1</v>
      </c>
      <c r="N153" s="234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196</v>
      </c>
      <c r="AT153" s="237" t="s">
        <v>191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757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758</v>
      </c>
      <c r="G154" s="240"/>
      <c r="H154" s="244">
        <v>7.2000000000000002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16.5" customHeight="1">
      <c r="A155" s="39"/>
      <c r="B155" s="40"/>
      <c r="C155" s="227" t="s">
        <v>246</v>
      </c>
      <c r="D155" s="227" t="s">
        <v>191</v>
      </c>
      <c r="E155" s="228" t="s">
        <v>251</v>
      </c>
      <c r="F155" s="229" t="s">
        <v>252</v>
      </c>
      <c r="G155" s="230" t="s">
        <v>253</v>
      </c>
      <c r="H155" s="231">
        <v>2</v>
      </c>
      <c r="I155" s="232"/>
      <c r="J155" s="231">
        <f>ROUND(I155*H155,2)</f>
        <v>0</v>
      </c>
      <c r="K155" s="229" t="s">
        <v>1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759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255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330</v>
      </c>
      <c r="G157" s="240"/>
      <c r="H157" s="244">
        <v>2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12" customFormat="1" ht="22.8" customHeight="1">
      <c r="A158" s="12"/>
      <c r="B158" s="211"/>
      <c r="C158" s="212"/>
      <c r="D158" s="213" t="s">
        <v>74</v>
      </c>
      <c r="E158" s="225" t="s">
        <v>196</v>
      </c>
      <c r="F158" s="225" t="s">
        <v>257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SUM(P159:P161)</f>
        <v>0</v>
      </c>
      <c r="Q158" s="219"/>
      <c r="R158" s="220">
        <f>SUM(R159:R161)</f>
        <v>0</v>
      </c>
      <c r="S158" s="219"/>
      <c r="T158" s="221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82</v>
      </c>
      <c r="AT158" s="223" t="s">
        <v>74</v>
      </c>
      <c r="AU158" s="223" t="s">
        <v>82</v>
      </c>
      <c r="AY158" s="222" t="s">
        <v>189</v>
      </c>
      <c r="BK158" s="224">
        <f>SUM(BK159:BK161)</f>
        <v>0</v>
      </c>
    </row>
    <row r="159" s="2" customFormat="1" ht="16.5" customHeight="1">
      <c r="A159" s="39"/>
      <c r="B159" s="40"/>
      <c r="C159" s="227" t="s">
        <v>236</v>
      </c>
      <c r="D159" s="227" t="s">
        <v>191</v>
      </c>
      <c r="E159" s="228" t="s">
        <v>331</v>
      </c>
      <c r="F159" s="229" t="s">
        <v>332</v>
      </c>
      <c r="G159" s="230" t="s">
        <v>202</v>
      </c>
      <c r="H159" s="231">
        <v>2.5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760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334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761</v>
      </c>
      <c r="G161" s="240"/>
      <c r="H161" s="244">
        <v>2.5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12" customFormat="1" ht="22.8" customHeight="1">
      <c r="A162" s="12"/>
      <c r="B162" s="211"/>
      <c r="C162" s="212"/>
      <c r="D162" s="213" t="s">
        <v>74</v>
      </c>
      <c r="E162" s="225" t="s">
        <v>236</v>
      </c>
      <c r="F162" s="225" t="s">
        <v>276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SUM(P163:P168)</f>
        <v>0</v>
      </c>
      <c r="Q162" s="219"/>
      <c r="R162" s="220">
        <f>SUM(R163:R168)</f>
        <v>3.0784199999999999</v>
      </c>
      <c r="S162" s="219"/>
      <c r="T162" s="221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82</v>
      </c>
      <c r="AT162" s="223" t="s">
        <v>74</v>
      </c>
      <c r="AU162" s="223" t="s">
        <v>82</v>
      </c>
      <c r="AY162" s="222" t="s">
        <v>189</v>
      </c>
      <c r="BK162" s="224">
        <f>SUM(BK163:BK168)</f>
        <v>0</v>
      </c>
    </row>
    <row r="163" s="2" customFormat="1" ht="21.75" customHeight="1">
      <c r="A163" s="39"/>
      <c r="B163" s="40"/>
      <c r="C163" s="227" t="s">
        <v>258</v>
      </c>
      <c r="D163" s="227" t="s">
        <v>191</v>
      </c>
      <c r="E163" s="228" t="s">
        <v>336</v>
      </c>
      <c r="F163" s="229" t="s">
        <v>337</v>
      </c>
      <c r="G163" s="230" t="s">
        <v>215</v>
      </c>
      <c r="H163" s="231">
        <v>49</v>
      </c>
      <c r="I163" s="232"/>
      <c r="J163" s="231">
        <f>ROUND(I163*H163,2)</f>
        <v>0</v>
      </c>
      <c r="K163" s="229" t="s">
        <v>1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0.001</v>
      </c>
      <c r="R163" s="235">
        <f>Q163*H163</f>
        <v>0.049000000000000002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762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339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763</v>
      </c>
      <c r="G165" s="240"/>
      <c r="H165" s="244">
        <v>49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1.75" customHeight="1">
      <c r="A166" s="39"/>
      <c r="B166" s="40"/>
      <c r="C166" s="227" t="s">
        <v>264</v>
      </c>
      <c r="D166" s="227" t="s">
        <v>191</v>
      </c>
      <c r="E166" s="228" t="s">
        <v>290</v>
      </c>
      <c r="F166" s="229" t="s">
        <v>291</v>
      </c>
      <c r="G166" s="230" t="s">
        <v>253</v>
      </c>
      <c r="H166" s="231">
        <v>2</v>
      </c>
      <c r="I166" s="232"/>
      <c r="J166" s="231">
        <f>ROUND(I166*H166,2)</f>
        <v>0</v>
      </c>
      <c r="K166" s="229" t="s">
        <v>1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1.51471</v>
      </c>
      <c r="R166" s="235">
        <f>Q166*H166</f>
        <v>3.02942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764</v>
      </c>
    </row>
    <row r="167" s="14" customFormat="1">
      <c r="A167" s="14"/>
      <c r="B167" s="251"/>
      <c r="C167" s="252"/>
      <c r="D167" s="241" t="s">
        <v>198</v>
      </c>
      <c r="E167" s="253" t="s">
        <v>1</v>
      </c>
      <c r="F167" s="254" t="s">
        <v>293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198</v>
      </c>
      <c r="AU167" s="260" t="s">
        <v>84</v>
      </c>
      <c r="AV167" s="14" t="s">
        <v>82</v>
      </c>
      <c r="AW167" s="14" t="s">
        <v>32</v>
      </c>
      <c r="AX167" s="14" t="s">
        <v>75</v>
      </c>
      <c r="AY167" s="260" t="s">
        <v>189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330</v>
      </c>
      <c r="G168" s="240"/>
      <c r="H168" s="244">
        <v>2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82</v>
      </c>
      <c r="AY168" s="250" t="s">
        <v>189</v>
      </c>
    </row>
    <row r="169" s="12" customFormat="1" ht="22.8" customHeight="1">
      <c r="A169" s="12"/>
      <c r="B169" s="211"/>
      <c r="C169" s="212"/>
      <c r="D169" s="213" t="s">
        <v>74</v>
      </c>
      <c r="E169" s="225" t="s">
        <v>295</v>
      </c>
      <c r="F169" s="225" t="s">
        <v>296</v>
      </c>
      <c r="G169" s="212"/>
      <c r="H169" s="212"/>
      <c r="I169" s="215"/>
      <c r="J169" s="226">
        <f>BK169</f>
        <v>0</v>
      </c>
      <c r="K169" s="212"/>
      <c r="L169" s="217"/>
      <c r="M169" s="218"/>
      <c r="N169" s="219"/>
      <c r="O169" s="219"/>
      <c r="P169" s="220">
        <f>P170</f>
        <v>0</v>
      </c>
      <c r="Q169" s="219"/>
      <c r="R169" s="220">
        <f>R170</f>
        <v>0</v>
      </c>
      <c r="S169" s="219"/>
      <c r="T169" s="22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82</v>
      </c>
      <c r="AT169" s="223" t="s">
        <v>74</v>
      </c>
      <c r="AU169" s="223" t="s">
        <v>82</v>
      </c>
      <c r="AY169" s="222" t="s">
        <v>189</v>
      </c>
      <c r="BK169" s="224">
        <f>BK170</f>
        <v>0</v>
      </c>
    </row>
    <row r="170" s="2" customFormat="1" ht="21.75" customHeight="1">
      <c r="A170" s="39"/>
      <c r="B170" s="40"/>
      <c r="C170" s="227" t="s">
        <v>271</v>
      </c>
      <c r="D170" s="227" t="s">
        <v>191</v>
      </c>
      <c r="E170" s="228" t="s">
        <v>297</v>
      </c>
      <c r="F170" s="229" t="s">
        <v>298</v>
      </c>
      <c r="G170" s="230" t="s">
        <v>235</v>
      </c>
      <c r="H170" s="231">
        <v>3.1000000000000001</v>
      </c>
      <c r="I170" s="232"/>
      <c r="J170" s="231">
        <f>ROUND(I170*H170,2)</f>
        <v>0</v>
      </c>
      <c r="K170" s="229" t="s">
        <v>195</v>
      </c>
      <c r="L170" s="45"/>
      <c r="M170" s="292" t="s">
        <v>1</v>
      </c>
      <c r="N170" s="293" t="s">
        <v>40</v>
      </c>
      <c r="O170" s="294"/>
      <c r="P170" s="295">
        <f>O170*H170</f>
        <v>0</v>
      </c>
      <c r="Q170" s="295">
        <v>0</v>
      </c>
      <c r="R170" s="295">
        <f>Q170*H170</f>
        <v>0</v>
      </c>
      <c r="S170" s="295">
        <v>0</v>
      </c>
      <c r="T170" s="29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765</v>
      </c>
    </row>
    <row r="171" s="2" customFormat="1" ht="6.96" customHeight="1">
      <c r="A171" s="39"/>
      <c r="B171" s="67"/>
      <c r="C171" s="68"/>
      <c r="D171" s="68"/>
      <c r="E171" s="68"/>
      <c r="F171" s="68"/>
      <c r="G171" s="68"/>
      <c r="H171" s="68"/>
      <c r="I171" s="68"/>
      <c r="J171" s="68"/>
      <c r="K171" s="68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Ht7UVWNve8IGgQ8cpfktKgjGX3XU6HBBxRrGmUR9aXqO0Iue6et2hiXMOsVD75vBMijVQ2AnQDAW7R6g5mbkwg==" hashValue="0wkqYxiuvYlTGaaqayUTzUEGyux6KtOnleIRL7HoAYiOVXQyMIjTZLRxHBFuDRw3jTv0L7oJzEAqbNIZ1YOH2A==" algorithmName="SHA-512" password="CC35"/>
  <autoFilter ref="C124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766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ROUND((SUM(BE125:BE201)),  2)</f>
        <v>0</v>
      </c>
      <c r="G35" s="39"/>
      <c r="H35" s="39"/>
      <c r="I35" s="165">
        <v>0.20999999999999999</v>
      </c>
      <c r="J35" s="164">
        <f>ROUND(((SUM(BE125:BE201))*I35),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ROUND((SUM(BF125:BF201)),  2)</f>
        <v>0</v>
      </c>
      <c r="G36" s="39"/>
      <c r="H36" s="39"/>
      <c r="I36" s="165">
        <v>0.14999999999999999</v>
      </c>
      <c r="J36" s="164">
        <f>ROUND(((SUM(BF125:BF201))*I36),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ROUND((SUM(BG125:BG201)),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ROUND((SUM(BH125:BH201)),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ROUND((SUM(BI125:BI201)),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02.6 - SO 302-6  Svodný drén v km 3,543 -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J187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 xml:space="preserve">02.6 - SO 302-6  Svodný drén v km 3,543 -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9.8198919999999976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P127+P167+P187+P200</f>
        <v>0</v>
      </c>
      <c r="Q126" s="219"/>
      <c r="R126" s="220">
        <f>R127+R167+R187+R200</f>
        <v>9.8198919999999976</v>
      </c>
      <c r="S126" s="219"/>
      <c r="T126" s="221">
        <f>T127+T167+T187+T200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BK127+BK167+BK187+BK200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SUM(P128:P166)</f>
        <v>0</v>
      </c>
      <c r="Q127" s="219"/>
      <c r="R127" s="220">
        <f>SUM(R128:R166)</f>
        <v>0</v>
      </c>
      <c r="S127" s="219"/>
      <c r="T127" s="221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SUM(BK128:BK166)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767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49.399999999999999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768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769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770</v>
      </c>
      <c r="G133" s="240"/>
      <c r="H133" s="244">
        <v>42.899999999999999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418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419</v>
      </c>
      <c r="G137" s="240"/>
      <c r="H137" s="244">
        <v>3.5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627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353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5" customFormat="1">
      <c r="A140" s="15"/>
      <c r="B140" s="261"/>
      <c r="C140" s="262"/>
      <c r="D140" s="241" t="s">
        <v>198</v>
      </c>
      <c r="E140" s="263" t="s">
        <v>1</v>
      </c>
      <c r="F140" s="264" t="s">
        <v>211</v>
      </c>
      <c r="G140" s="262"/>
      <c r="H140" s="265">
        <v>49.399999999999999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198</v>
      </c>
      <c r="AU140" s="271" t="s">
        <v>84</v>
      </c>
      <c r="AV140" s="15" t="s">
        <v>196</v>
      </c>
      <c r="AW140" s="15" t="s">
        <v>32</v>
      </c>
      <c r="AX140" s="15" t="s">
        <v>82</v>
      </c>
      <c r="AY140" s="271" t="s">
        <v>189</v>
      </c>
    </row>
    <row r="141" s="2" customFormat="1" ht="16.5" customHeight="1">
      <c r="A141" s="39"/>
      <c r="B141" s="40"/>
      <c r="C141" s="227" t="s">
        <v>212</v>
      </c>
      <c r="D141" s="227" t="s">
        <v>191</v>
      </c>
      <c r="E141" s="228" t="s">
        <v>213</v>
      </c>
      <c r="F141" s="229" t="s">
        <v>214</v>
      </c>
      <c r="G141" s="230" t="s">
        <v>215</v>
      </c>
      <c r="H141" s="231">
        <v>30.800000000000001</v>
      </c>
      <c r="I141" s="232"/>
      <c r="J141" s="231">
        <f>ROUND(I141*H141,2)</f>
        <v>0</v>
      </c>
      <c r="K141" s="229" t="s">
        <v>195</v>
      </c>
      <c r="L141" s="45"/>
      <c r="M141" s="233" t="s">
        <v>1</v>
      </c>
      <c r="N141" s="234" t="s">
        <v>40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196</v>
      </c>
      <c r="AT141" s="237" t="s">
        <v>191</v>
      </c>
      <c r="AU141" s="237" t="s">
        <v>84</v>
      </c>
      <c r="AY141" s="18" t="s">
        <v>189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82</v>
      </c>
      <c r="BK141" s="238">
        <f>ROUND(I141*H141,2)</f>
        <v>0</v>
      </c>
      <c r="BL141" s="18" t="s">
        <v>196</v>
      </c>
      <c r="BM141" s="237" t="s">
        <v>771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772</v>
      </c>
      <c r="G142" s="240"/>
      <c r="H142" s="244">
        <v>49.399999999999999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218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773</v>
      </c>
      <c r="G144" s="240"/>
      <c r="H144" s="244">
        <v>-3.8999999999999999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220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774</v>
      </c>
      <c r="G146" s="240"/>
      <c r="H146" s="244">
        <v>-11.699999999999999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222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427</v>
      </c>
      <c r="G148" s="240"/>
      <c r="H148" s="244">
        <v>-1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4" customFormat="1">
      <c r="A149" s="14"/>
      <c r="B149" s="251"/>
      <c r="C149" s="252"/>
      <c r="D149" s="241" t="s">
        <v>198</v>
      </c>
      <c r="E149" s="253" t="s">
        <v>1</v>
      </c>
      <c r="F149" s="254" t="s">
        <v>632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198</v>
      </c>
      <c r="AU149" s="260" t="s">
        <v>84</v>
      </c>
      <c r="AV149" s="14" t="s">
        <v>82</v>
      </c>
      <c r="AW149" s="14" t="s">
        <v>32</v>
      </c>
      <c r="AX149" s="14" t="s">
        <v>75</v>
      </c>
      <c r="AY149" s="260" t="s">
        <v>189</v>
      </c>
    </row>
    <row r="150" s="13" customFormat="1">
      <c r="A150" s="13"/>
      <c r="B150" s="239"/>
      <c r="C150" s="240"/>
      <c r="D150" s="241" t="s">
        <v>198</v>
      </c>
      <c r="E150" s="242" t="s">
        <v>1</v>
      </c>
      <c r="F150" s="243" t="s">
        <v>317</v>
      </c>
      <c r="G150" s="240"/>
      <c r="H150" s="244">
        <v>-2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198</v>
      </c>
      <c r="AU150" s="250" t="s">
        <v>84</v>
      </c>
      <c r="AV150" s="13" t="s">
        <v>84</v>
      </c>
      <c r="AW150" s="13" t="s">
        <v>32</v>
      </c>
      <c r="AX150" s="13" t="s">
        <v>75</v>
      </c>
      <c r="AY150" s="250" t="s">
        <v>189</v>
      </c>
    </row>
    <row r="151" s="16" customFormat="1">
      <c r="A151" s="16"/>
      <c r="B151" s="272"/>
      <c r="C151" s="273"/>
      <c r="D151" s="241" t="s">
        <v>198</v>
      </c>
      <c r="E151" s="274" t="s">
        <v>1</v>
      </c>
      <c r="F151" s="275" t="s">
        <v>224</v>
      </c>
      <c r="G151" s="273"/>
      <c r="H151" s="276">
        <v>30.800000000000001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198</v>
      </c>
      <c r="AU151" s="282" t="s">
        <v>84</v>
      </c>
      <c r="AV151" s="16" t="s">
        <v>212</v>
      </c>
      <c r="AW151" s="16" t="s">
        <v>32</v>
      </c>
      <c r="AX151" s="16" t="s">
        <v>75</v>
      </c>
      <c r="AY151" s="282" t="s">
        <v>189</v>
      </c>
    </row>
    <row r="152" s="14" customFormat="1">
      <c r="A152" s="14"/>
      <c r="B152" s="251"/>
      <c r="C152" s="252"/>
      <c r="D152" s="241" t="s">
        <v>198</v>
      </c>
      <c r="E152" s="253" t="s">
        <v>1</v>
      </c>
      <c r="F152" s="254" t="s">
        <v>775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198</v>
      </c>
      <c r="AU152" s="260" t="s">
        <v>84</v>
      </c>
      <c r="AV152" s="14" t="s">
        <v>82</v>
      </c>
      <c r="AW152" s="14" t="s">
        <v>32</v>
      </c>
      <c r="AX152" s="14" t="s">
        <v>75</v>
      </c>
      <c r="AY152" s="260" t="s">
        <v>189</v>
      </c>
    </row>
    <row r="153" s="15" customFormat="1">
      <c r="A153" s="15"/>
      <c r="B153" s="261"/>
      <c r="C153" s="262"/>
      <c r="D153" s="241" t="s">
        <v>198</v>
      </c>
      <c r="E153" s="263" t="s">
        <v>1</v>
      </c>
      <c r="F153" s="264" t="s">
        <v>211</v>
      </c>
      <c r="G153" s="262"/>
      <c r="H153" s="265">
        <v>30.800000000000001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198</v>
      </c>
      <c r="AU153" s="271" t="s">
        <v>84</v>
      </c>
      <c r="AV153" s="15" t="s">
        <v>196</v>
      </c>
      <c r="AW153" s="15" t="s">
        <v>32</v>
      </c>
      <c r="AX153" s="15" t="s">
        <v>82</v>
      </c>
      <c r="AY153" s="271" t="s">
        <v>189</v>
      </c>
    </row>
    <row r="154" s="2" customFormat="1" ht="16.5" customHeight="1">
      <c r="A154" s="39"/>
      <c r="B154" s="40"/>
      <c r="C154" s="227" t="s">
        <v>196</v>
      </c>
      <c r="D154" s="227" t="s">
        <v>191</v>
      </c>
      <c r="E154" s="228" t="s">
        <v>226</v>
      </c>
      <c r="F154" s="229" t="s">
        <v>227</v>
      </c>
      <c r="G154" s="230" t="s">
        <v>202</v>
      </c>
      <c r="H154" s="231">
        <v>11.699999999999999</v>
      </c>
      <c r="I154" s="232"/>
      <c r="J154" s="231">
        <f>ROUND(I154*H154,2)</f>
        <v>0</v>
      </c>
      <c r="K154" s="229" t="s">
        <v>195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776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229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777</v>
      </c>
      <c r="G156" s="240"/>
      <c r="H156" s="244">
        <v>11.699999999999999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16.5" customHeight="1">
      <c r="A157" s="39"/>
      <c r="B157" s="40"/>
      <c r="C157" s="283" t="s">
        <v>231</v>
      </c>
      <c r="D157" s="283" t="s">
        <v>232</v>
      </c>
      <c r="E157" s="284" t="s">
        <v>233</v>
      </c>
      <c r="F157" s="285" t="s">
        <v>234</v>
      </c>
      <c r="G157" s="286" t="s">
        <v>235</v>
      </c>
      <c r="H157" s="287">
        <v>22.199999999999999</v>
      </c>
      <c r="I157" s="288"/>
      <c r="J157" s="287">
        <f>ROUND(I157*H157,2)</f>
        <v>0</v>
      </c>
      <c r="K157" s="285" t="s">
        <v>195</v>
      </c>
      <c r="L157" s="289"/>
      <c r="M157" s="290" t="s">
        <v>1</v>
      </c>
      <c r="N157" s="291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236</v>
      </c>
      <c r="AT157" s="237" t="s">
        <v>232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778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779</v>
      </c>
      <c r="G158" s="240"/>
      <c r="H158" s="244">
        <v>22.199999999999999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7.8" customHeight="1">
      <c r="A159" s="39"/>
      <c r="B159" s="40"/>
      <c r="C159" s="227" t="s">
        <v>240</v>
      </c>
      <c r="D159" s="227" t="s">
        <v>191</v>
      </c>
      <c r="E159" s="228" t="s">
        <v>323</v>
      </c>
      <c r="F159" s="229" t="s">
        <v>324</v>
      </c>
      <c r="G159" s="230" t="s">
        <v>202</v>
      </c>
      <c r="H159" s="231">
        <v>18.600000000000001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780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244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781</v>
      </c>
      <c r="G161" s="240"/>
      <c r="H161" s="244">
        <v>18.600000000000001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33" customHeight="1">
      <c r="A162" s="39"/>
      <c r="B162" s="40"/>
      <c r="C162" s="227" t="s">
        <v>246</v>
      </c>
      <c r="D162" s="227" t="s">
        <v>191</v>
      </c>
      <c r="E162" s="228" t="s">
        <v>247</v>
      </c>
      <c r="F162" s="229" t="s">
        <v>248</v>
      </c>
      <c r="G162" s="230" t="s">
        <v>235</v>
      </c>
      <c r="H162" s="231">
        <v>29.800000000000001</v>
      </c>
      <c r="I162" s="232"/>
      <c r="J162" s="231">
        <f>ROUND(I162*H162,2)</f>
        <v>0</v>
      </c>
      <c r="K162" s="229" t="s">
        <v>195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782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783</v>
      </c>
      <c r="G163" s="240"/>
      <c r="H163" s="244">
        <v>29.800000000000001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236</v>
      </c>
      <c r="D164" s="227" t="s">
        <v>191</v>
      </c>
      <c r="E164" s="228" t="s">
        <v>251</v>
      </c>
      <c r="F164" s="229" t="s">
        <v>252</v>
      </c>
      <c r="G164" s="230" t="s">
        <v>253</v>
      </c>
      <c r="H164" s="231">
        <v>2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784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255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330</v>
      </c>
      <c r="G166" s="240"/>
      <c r="H166" s="244">
        <v>2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12" customFormat="1" ht="22.8" customHeight="1">
      <c r="A167" s="12"/>
      <c r="B167" s="211"/>
      <c r="C167" s="212"/>
      <c r="D167" s="213" t="s">
        <v>74</v>
      </c>
      <c r="E167" s="225" t="s">
        <v>196</v>
      </c>
      <c r="F167" s="225" t="s">
        <v>257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SUM(P168:P186)</f>
        <v>0</v>
      </c>
      <c r="Q167" s="219"/>
      <c r="R167" s="220">
        <f>SUM(R168:R186)</f>
        <v>8.226881999999998</v>
      </c>
      <c r="S167" s="219"/>
      <c r="T167" s="221">
        <f>SUM(T168:T186)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82</v>
      </c>
      <c r="AT167" s="223" t="s">
        <v>74</v>
      </c>
      <c r="AU167" s="223" t="s">
        <v>82</v>
      </c>
      <c r="AY167" s="222" t="s">
        <v>189</v>
      </c>
      <c r="BK167" s="224">
        <f>SUM(BK168:BK186)</f>
        <v>0</v>
      </c>
    </row>
    <row r="168" s="2" customFormat="1" ht="24.15" customHeight="1">
      <c r="A168" s="39"/>
      <c r="B168" s="40"/>
      <c r="C168" s="227" t="s">
        <v>258</v>
      </c>
      <c r="D168" s="227" t="s">
        <v>191</v>
      </c>
      <c r="E168" s="228" t="s">
        <v>259</v>
      </c>
      <c r="F168" s="229" t="s">
        <v>260</v>
      </c>
      <c r="G168" s="230" t="s">
        <v>202</v>
      </c>
      <c r="H168" s="231">
        <v>3.8999999999999999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785</v>
      </c>
    </row>
    <row r="169" s="14" customFormat="1">
      <c r="A169" s="14"/>
      <c r="B169" s="251"/>
      <c r="C169" s="252"/>
      <c r="D169" s="241" t="s">
        <v>198</v>
      </c>
      <c r="E169" s="253" t="s">
        <v>1</v>
      </c>
      <c r="F169" s="254" t="s">
        <v>262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198</v>
      </c>
      <c r="AU169" s="260" t="s">
        <v>84</v>
      </c>
      <c r="AV169" s="14" t="s">
        <v>82</v>
      </c>
      <c r="AW169" s="14" t="s">
        <v>32</v>
      </c>
      <c r="AX169" s="14" t="s">
        <v>75</v>
      </c>
      <c r="AY169" s="260" t="s">
        <v>189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786</v>
      </c>
      <c r="G170" s="240"/>
      <c r="H170" s="244">
        <v>3.8999999999999999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27" t="s">
        <v>264</v>
      </c>
      <c r="D171" s="227" t="s">
        <v>191</v>
      </c>
      <c r="E171" s="228" t="s">
        <v>265</v>
      </c>
      <c r="F171" s="229" t="s">
        <v>266</v>
      </c>
      <c r="G171" s="230" t="s">
        <v>267</v>
      </c>
      <c r="H171" s="231">
        <v>39</v>
      </c>
      <c r="I171" s="232"/>
      <c r="J171" s="231">
        <f>ROUND(I171*H171,2)</f>
        <v>0</v>
      </c>
      <c r="K171" s="229" t="s">
        <v>195</v>
      </c>
      <c r="L171" s="45"/>
      <c r="M171" s="233" t="s">
        <v>1</v>
      </c>
      <c r="N171" s="234" t="s">
        <v>40</v>
      </c>
      <c r="O171" s="92"/>
      <c r="P171" s="235">
        <f>O171*H171</f>
        <v>0</v>
      </c>
      <c r="Q171" s="235">
        <v>0.001</v>
      </c>
      <c r="R171" s="235">
        <f>Q171*H171</f>
        <v>0.039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196</v>
      </c>
      <c r="AT171" s="237" t="s">
        <v>191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787</v>
      </c>
    </row>
    <row r="172" s="14" customFormat="1">
      <c r="A172" s="14"/>
      <c r="B172" s="251"/>
      <c r="C172" s="252"/>
      <c r="D172" s="241" t="s">
        <v>198</v>
      </c>
      <c r="E172" s="253" t="s">
        <v>1</v>
      </c>
      <c r="F172" s="254" t="s">
        <v>269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198</v>
      </c>
      <c r="AU172" s="260" t="s">
        <v>84</v>
      </c>
      <c r="AV172" s="14" t="s">
        <v>82</v>
      </c>
      <c r="AW172" s="14" t="s">
        <v>32</v>
      </c>
      <c r="AX172" s="14" t="s">
        <v>75</v>
      </c>
      <c r="AY172" s="260" t="s">
        <v>189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788</v>
      </c>
      <c r="G173" s="240"/>
      <c r="H173" s="244">
        <v>39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82</v>
      </c>
      <c r="AY173" s="250" t="s">
        <v>189</v>
      </c>
    </row>
    <row r="174" s="2" customFormat="1" ht="16.5" customHeight="1">
      <c r="A174" s="39"/>
      <c r="B174" s="40"/>
      <c r="C174" s="283" t="s">
        <v>271</v>
      </c>
      <c r="D174" s="283" t="s">
        <v>232</v>
      </c>
      <c r="E174" s="284" t="s">
        <v>272</v>
      </c>
      <c r="F174" s="285" t="s">
        <v>273</v>
      </c>
      <c r="G174" s="286" t="s">
        <v>267</v>
      </c>
      <c r="H174" s="287">
        <v>39</v>
      </c>
      <c r="I174" s="288"/>
      <c r="J174" s="287">
        <f>ROUND(I174*H174,2)</f>
        <v>0</v>
      </c>
      <c r="K174" s="285" t="s">
        <v>195</v>
      </c>
      <c r="L174" s="289"/>
      <c r="M174" s="290" t="s">
        <v>1</v>
      </c>
      <c r="N174" s="291" t="s">
        <v>40</v>
      </c>
      <c r="O174" s="92"/>
      <c r="P174" s="235">
        <f>O174*H174</f>
        <v>0</v>
      </c>
      <c r="Q174" s="235">
        <v>0.00020000000000000001</v>
      </c>
      <c r="R174" s="235">
        <f>Q174*H174</f>
        <v>0.0078000000000000005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236</v>
      </c>
      <c r="AT174" s="237" t="s">
        <v>232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789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790</v>
      </c>
      <c r="G175" s="240"/>
      <c r="H175" s="244">
        <v>39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24.15" customHeight="1">
      <c r="A176" s="39"/>
      <c r="B176" s="40"/>
      <c r="C176" s="227" t="s">
        <v>277</v>
      </c>
      <c r="D176" s="227" t="s">
        <v>191</v>
      </c>
      <c r="E176" s="228" t="s">
        <v>377</v>
      </c>
      <c r="F176" s="229" t="s">
        <v>378</v>
      </c>
      <c r="G176" s="230" t="s">
        <v>202</v>
      </c>
      <c r="H176" s="231">
        <v>0.80000000000000004</v>
      </c>
      <c r="I176" s="232"/>
      <c r="J176" s="231">
        <f>ROUND(I176*H176,2)</f>
        <v>0</v>
      </c>
      <c r="K176" s="229" t="s">
        <v>195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791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380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381</v>
      </c>
      <c r="G178" s="240"/>
      <c r="H178" s="244">
        <v>0.80000000000000004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16.5" customHeight="1">
      <c r="A179" s="39"/>
      <c r="B179" s="40"/>
      <c r="C179" s="227" t="s">
        <v>283</v>
      </c>
      <c r="D179" s="227" t="s">
        <v>191</v>
      </c>
      <c r="E179" s="228" t="s">
        <v>382</v>
      </c>
      <c r="F179" s="229" t="s">
        <v>383</v>
      </c>
      <c r="G179" s="230" t="s">
        <v>267</v>
      </c>
      <c r="H179" s="231">
        <v>3.7999999999999998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0.0063899999999999998</v>
      </c>
      <c r="R179" s="235">
        <f>Q179*H179</f>
        <v>0.024281999999999998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792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385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386</v>
      </c>
      <c r="G181" s="240"/>
      <c r="H181" s="244">
        <v>3.7999999999999998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289</v>
      </c>
      <c r="D182" s="227" t="s">
        <v>191</v>
      </c>
      <c r="E182" s="228" t="s">
        <v>387</v>
      </c>
      <c r="F182" s="229" t="s">
        <v>388</v>
      </c>
      <c r="G182" s="230" t="s">
        <v>202</v>
      </c>
      <c r="H182" s="231">
        <v>3.6000000000000001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2.2654999999999998</v>
      </c>
      <c r="R182" s="235">
        <f>Q182*H182</f>
        <v>8.1557999999999993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793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385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390</v>
      </c>
      <c r="G184" s="240"/>
      <c r="H184" s="244">
        <v>3.6000000000000001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16.5" customHeight="1">
      <c r="A185" s="39"/>
      <c r="B185" s="40"/>
      <c r="C185" s="227" t="s">
        <v>8</v>
      </c>
      <c r="D185" s="227" t="s">
        <v>191</v>
      </c>
      <c r="E185" s="228" t="s">
        <v>391</v>
      </c>
      <c r="F185" s="229" t="s">
        <v>392</v>
      </c>
      <c r="G185" s="230" t="s">
        <v>267</v>
      </c>
      <c r="H185" s="231">
        <v>12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794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394</v>
      </c>
      <c r="G186" s="240"/>
      <c r="H186" s="244">
        <v>12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12" customFormat="1" ht="22.8" customHeight="1">
      <c r="A187" s="12"/>
      <c r="B187" s="211"/>
      <c r="C187" s="212"/>
      <c r="D187" s="213" t="s">
        <v>74</v>
      </c>
      <c r="E187" s="225" t="s">
        <v>236</v>
      </c>
      <c r="F187" s="225" t="s">
        <v>276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SUM(P188:P199)</f>
        <v>0</v>
      </c>
      <c r="Q187" s="219"/>
      <c r="R187" s="220">
        <f>SUM(R188:R199)</f>
        <v>1.59301</v>
      </c>
      <c r="S187" s="219"/>
      <c r="T187" s="221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82</v>
      </c>
      <c r="AY187" s="222" t="s">
        <v>189</v>
      </c>
      <c r="BK187" s="224">
        <f>SUM(BK188:BK199)</f>
        <v>0</v>
      </c>
    </row>
    <row r="188" s="2" customFormat="1" ht="21.75" customHeight="1">
      <c r="A188" s="39"/>
      <c r="B188" s="40"/>
      <c r="C188" s="227" t="s">
        <v>395</v>
      </c>
      <c r="D188" s="227" t="s">
        <v>191</v>
      </c>
      <c r="E188" s="228" t="s">
        <v>278</v>
      </c>
      <c r="F188" s="229" t="s">
        <v>279</v>
      </c>
      <c r="G188" s="230" t="s">
        <v>215</v>
      </c>
      <c r="H188" s="231">
        <v>78</v>
      </c>
      <c r="I188" s="232"/>
      <c r="J188" s="231">
        <f>ROUND(I188*H188,2)</f>
        <v>0</v>
      </c>
      <c r="K188" s="229" t="s">
        <v>1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0.001</v>
      </c>
      <c r="R188" s="235">
        <f>Q188*H188</f>
        <v>0.078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795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281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796</v>
      </c>
      <c r="G190" s="240"/>
      <c r="H190" s="244">
        <v>78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16.5" customHeight="1">
      <c r="A191" s="39"/>
      <c r="B191" s="40"/>
      <c r="C191" s="227" t="s">
        <v>400</v>
      </c>
      <c r="D191" s="227" t="s">
        <v>191</v>
      </c>
      <c r="E191" s="228" t="s">
        <v>284</v>
      </c>
      <c r="F191" s="229" t="s">
        <v>285</v>
      </c>
      <c r="G191" s="230" t="s">
        <v>253</v>
      </c>
      <c r="H191" s="231">
        <v>7</v>
      </c>
      <c r="I191" s="232"/>
      <c r="J191" s="231">
        <f>ROUND(I191*H191,2)</f>
        <v>0</v>
      </c>
      <c r="K191" s="229" t="s">
        <v>1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797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287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451</v>
      </c>
      <c r="G193" s="240"/>
      <c r="H193" s="244">
        <v>7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27" t="s">
        <v>403</v>
      </c>
      <c r="D194" s="227" t="s">
        <v>191</v>
      </c>
      <c r="E194" s="228" t="s">
        <v>404</v>
      </c>
      <c r="F194" s="229" t="s">
        <v>798</v>
      </c>
      <c r="G194" s="230" t="s">
        <v>253</v>
      </c>
      <c r="H194" s="231">
        <v>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0.00029999999999999997</v>
      </c>
      <c r="R194" s="235">
        <f>Q194*H194</f>
        <v>0.00029999999999999997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799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380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407</v>
      </c>
      <c r="G196" s="240"/>
      <c r="H196" s="244">
        <v>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2" customFormat="1" ht="21.75" customHeight="1">
      <c r="A197" s="39"/>
      <c r="B197" s="40"/>
      <c r="C197" s="227" t="s">
        <v>408</v>
      </c>
      <c r="D197" s="227" t="s">
        <v>191</v>
      </c>
      <c r="E197" s="228" t="s">
        <v>290</v>
      </c>
      <c r="F197" s="229" t="s">
        <v>291</v>
      </c>
      <c r="G197" s="230" t="s">
        <v>253</v>
      </c>
      <c r="H197" s="231">
        <v>1</v>
      </c>
      <c r="I197" s="232"/>
      <c r="J197" s="231">
        <f>ROUND(I197*H197,2)</f>
        <v>0</v>
      </c>
      <c r="K197" s="229" t="s">
        <v>1</v>
      </c>
      <c r="L197" s="45"/>
      <c r="M197" s="233" t="s">
        <v>1</v>
      </c>
      <c r="N197" s="234" t="s">
        <v>40</v>
      </c>
      <c r="O197" s="92"/>
      <c r="P197" s="235">
        <f>O197*H197</f>
        <v>0</v>
      </c>
      <c r="Q197" s="235">
        <v>1.51471</v>
      </c>
      <c r="R197" s="235">
        <f>Q197*H197</f>
        <v>1.51471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800</v>
      </c>
    </row>
    <row r="198" s="14" customFormat="1">
      <c r="A198" s="14"/>
      <c r="B198" s="251"/>
      <c r="C198" s="252"/>
      <c r="D198" s="241" t="s">
        <v>198</v>
      </c>
      <c r="E198" s="253" t="s">
        <v>1</v>
      </c>
      <c r="F198" s="254" t="s">
        <v>293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198</v>
      </c>
      <c r="AU198" s="260" t="s">
        <v>84</v>
      </c>
      <c r="AV198" s="14" t="s">
        <v>82</v>
      </c>
      <c r="AW198" s="14" t="s">
        <v>32</v>
      </c>
      <c r="AX198" s="14" t="s">
        <v>75</v>
      </c>
      <c r="AY198" s="260" t="s">
        <v>189</v>
      </c>
    </row>
    <row r="199" s="13" customFormat="1">
      <c r="A199" s="13"/>
      <c r="B199" s="239"/>
      <c r="C199" s="240"/>
      <c r="D199" s="241" t="s">
        <v>198</v>
      </c>
      <c r="E199" s="242" t="s">
        <v>1</v>
      </c>
      <c r="F199" s="243" t="s">
        <v>407</v>
      </c>
      <c r="G199" s="240"/>
      <c r="H199" s="244">
        <v>1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198</v>
      </c>
      <c r="AU199" s="250" t="s">
        <v>84</v>
      </c>
      <c r="AV199" s="13" t="s">
        <v>84</v>
      </c>
      <c r="AW199" s="13" t="s">
        <v>32</v>
      </c>
      <c r="AX199" s="13" t="s">
        <v>82</v>
      </c>
      <c r="AY199" s="250" t="s">
        <v>189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295</v>
      </c>
      <c r="F200" s="225" t="s">
        <v>296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189</v>
      </c>
      <c r="BK200" s="224">
        <f>BK201</f>
        <v>0</v>
      </c>
    </row>
    <row r="201" s="2" customFormat="1" ht="21.75" customHeight="1">
      <c r="A201" s="39"/>
      <c r="B201" s="40"/>
      <c r="C201" s="227" t="s">
        <v>411</v>
      </c>
      <c r="D201" s="227" t="s">
        <v>191</v>
      </c>
      <c r="E201" s="228" t="s">
        <v>297</v>
      </c>
      <c r="F201" s="229" t="s">
        <v>298</v>
      </c>
      <c r="G201" s="230" t="s">
        <v>235</v>
      </c>
      <c r="H201" s="231">
        <v>9.8000000000000007</v>
      </c>
      <c r="I201" s="232"/>
      <c r="J201" s="231">
        <f>ROUND(I201*H201,2)</f>
        <v>0</v>
      </c>
      <c r="K201" s="229" t="s">
        <v>195</v>
      </c>
      <c r="L201" s="45"/>
      <c r="M201" s="292" t="s">
        <v>1</v>
      </c>
      <c r="N201" s="293" t="s">
        <v>40</v>
      </c>
      <c r="O201" s="294"/>
      <c r="P201" s="295">
        <f>O201*H201</f>
        <v>0</v>
      </c>
      <c r="Q201" s="295">
        <v>0</v>
      </c>
      <c r="R201" s="295">
        <f>Q201*H201</f>
        <v>0</v>
      </c>
      <c r="S201" s="295">
        <v>0</v>
      </c>
      <c r="T201" s="29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801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SmzIE45bFnZ0sr/ndbN62SLsE15CfKhIKn+Mji6BWrpqwiOIu7+xQvSDrcn7wfC49vi7MDwV2okdVGjRv1W8Vw==" hashValue="ssbWUnzkV550CBdoy4rYWsmvUkhTQu2R+nWlNACu/964ICWIVv0MGWxVWaxw/iVHDCYFBpuho20DVuA7NbHKaw==" algorithmName="SHA-512" password="CC35"/>
  <autoFilter ref="C124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802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ROUND((SUM(BE125:BE201)),  2)</f>
        <v>0</v>
      </c>
      <c r="G35" s="39"/>
      <c r="H35" s="39"/>
      <c r="I35" s="165">
        <v>0.20999999999999999</v>
      </c>
      <c r="J35" s="164">
        <f>ROUND(((SUM(BE125:BE201))*I35),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ROUND((SUM(BF125:BF201)),  2)</f>
        <v>0</v>
      </c>
      <c r="G36" s="39"/>
      <c r="H36" s="39"/>
      <c r="I36" s="165">
        <v>0.14999999999999999</v>
      </c>
      <c r="J36" s="164">
        <f>ROUND(((SUM(BF125:BF201))*I36),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ROUND((SUM(BG125:BG201)),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ROUND((SUM(BH125:BH201)),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ROUND((SUM(BI125:BI201)),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02.7 - SO 302-7  Svodný drén v km 3,543-3,625 - levá strana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J187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02.7 - SO 302-7  Svodný drén v km 3,543-3,625 - levá strana 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9.8262919999999987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P127+P167+P187+P200</f>
        <v>0</v>
      </c>
      <c r="Q126" s="219"/>
      <c r="R126" s="220">
        <f>R127+R167+R187+R200</f>
        <v>9.8262919999999987</v>
      </c>
      <c r="S126" s="219"/>
      <c r="T126" s="221">
        <f>T127+T167+T187+T200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BK127+BK167+BK187+BK200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SUM(P128:P166)</f>
        <v>0</v>
      </c>
      <c r="Q127" s="219"/>
      <c r="R127" s="220">
        <f>SUM(R128:R166)</f>
        <v>0</v>
      </c>
      <c r="S127" s="219"/>
      <c r="T127" s="221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SUM(BK128:BK166)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803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52.200000000000003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804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805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806</v>
      </c>
      <c r="G133" s="240"/>
      <c r="H133" s="244">
        <v>45.700000000000003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418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419</v>
      </c>
      <c r="G137" s="240"/>
      <c r="H137" s="244">
        <v>3.5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627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353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5" customFormat="1">
      <c r="A140" s="15"/>
      <c r="B140" s="261"/>
      <c r="C140" s="262"/>
      <c r="D140" s="241" t="s">
        <v>198</v>
      </c>
      <c r="E140" s="263" t="s">
        <v>1</v>
      </c>
      <c r="F140" s="264" t="s">
        <v>211</v>
      </c>
      <c r="G140" s="262"/>
      <c r="H140" s="265">
        <v>52.200000000000003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198</v>
      </c>
      <c r="AU140" s="271" t="s">
        <v>84</v>
      </c>
      <c r="AV140" s="15" t="s">
        <v>196</v>
      </c>
      <c r="AW140" s="15" t="s">
        <v>32</v>
      </c>
      <c r="AX140" s="15" t="s">
        <v>82</v>
      </c>
      <c r="AY140" s="271" t="s">
        <v>189</v>
      </c>
    </row>
    <row r="141" s="2" customFormat="1" ht="16.5" customHeight="1">
      <c r="A141" s="39"/>
      <c r="B141" s="40"/>
      <c r="C141" s="227" t="s">
        <v>212</v>
      </c>
      <c r="D141" s="227" t="s">
        <v>191</v>
      </c>
      <c r="E141" s="228" t="s">
        <v>213</v>
      </c>
      <c r="F141" s="229" t="s">
        <v>214</v>
      </c>
      <c r="G141" s="230" t="s">
        <v>215</v>
      </c>
      <c r="H141" s="231">
        <v>32.799999999999997</v>
      </c>
      <c r="I141" s="232"/>
      <c r="J141" s="231">
        <f>ROUND(I141*H141,2)</f>
        <v>0</v>
      </c>
      <c r="K141" s="229" t="s">
        <v>195</v>
      </c>
      <c r="L141" s="45"/>
      <c r="M141" s="233" t="s">
        <v>1</v>
      </c>
      <c r="N141" s="234" t="s">
        <v>40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196</v>
      </c>
      <c r="AT141" s="237" t="s">
        <v>191</v>
      </c>
      <c r="AU141" s="237" t="s">
        <v>84</v>
      </c>
      <c r="AY141" s="18" t="s">
        <v>189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82</v>
      </c>
      <c r="BK141" s="238">
        <f>ROUND(I141*H141,2)</f>
        <v>0</v>
      </c>
      <c r="BL141" s="18" t="s">
        <v>196</v>
      </c>
      <c r="BM141" s="237" t="s">
        <v>807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808</v>
      </c>
      <c r="G142" s="240"/>
      <c r="H142" s="244">
        <v>52.200000000000003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218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425</v>
      </c>
      <c r="G144" s="240"/>
      <c r="H144" s="244">
        <v>-4.0999999999999996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220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426</v>
      </c>
      <c r="G146" s="240"/>
      <c r="H146" s="244">
        <v>-12.300000000000001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222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427</v>
      </c>
      <c r="G148" s="240"/>
      <c r="H148" s="244">
        <v>-1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4" customFormat="1">
      <c r="A149" s="14"/>
      <c r="B149" s="251"/>
      <c r="C149" s="252"/>
      <c r="D149" s="241" t="s">
        <v>198</v>
      </c>
      <c r="E149" s="253" t="s">
        <v>1</v>
      </c>
      <c r="F149" s="254" t="s">
        <v>632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198</v>
      </c>
      <c r="AU149" s="260" t="s">
        <v>84</v>
      </c>
      <c r="AV149" s="14" t="s">
        <v>82</v>
      </c>
      <c r="AW149" s="14" t="s">
        <v>32</v>
      </c>
      <c r="AX149" s="14" t="s">
        <v>75</v>
      </c>
      <c r="AY149" s="260" t="s">
        <v>189</v>
      </c>
    </row>
    <row r="150" s="13" customFormat="1">
      <c r="A150" s="13"/>
      <c r="B150" s="239"/>
      <c r="C150" s="240"/>
      <c r="D150" s="241" t="s">
        <v>198</v>
      </c>
      <c r="E150" s="242" t="s">
        <v>1</v>
      </c>
      <c r="F150" s="243" t="s">
        <v>317</v>
      </c>
      <c r="G150" s="240"/>
      <c r="H150" s="244">
        <v>-2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198</v>
      </c>
      <c r="AU150" s="250" t="s">
        <v>84</v>
      </c>
      <c r="AV150" s="13" t="s">
        <v>84</v>
      </c>
      <c r="AW150" s="13" t="s">
        <v>32</v>
      </c>
      <c r="AX150" s="13" t="s">
        <v>75</v>
      </c>
      <c r="AY150" s="250" t="s">
        <v>189</v>
      </c>
    </row>
    <row r="151" s="16" customFormat="1">
      <c r="A151" s="16"/>
      <c r="B151" s="272"/>
      <c r="C151" s="273"/>
      <c r="D151" s="241" t="s">
        <v>198</v>
      </c>
      <c r="E151" s="274" t="s">
        <v>1</v>
      </c>
      <c r="F151" s="275" t="s">
        <v>224</v>
      </c>
      <c r="G151" s="273"/>
      <c r="H151" s="276">
        <v>32.799999999999997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198</v>
      </c>
      <c r="AU151" s="282" t="s">
        <v>84</v>
      </c>
      <c r="AV151" s="16" t="s">
        <v>212</v>
      </c>
      <c r="AW151" s="16" t="s">
        <v>32</v>
      </c>
      <c r="AX151" s="16" t="s">
        <v>75</v>
      </c>
      <c r="AY151" s="282" t="s">
        <v>189</v>
      </c>
    </row>
    <row r="152" s="14" customFormat="1">
      <c r="A152" s="14"/>
      <c r="B152" s="251"/>
      <c r="C152" s="252"/>
      <c r="D152" s="241" t="s">
        <v>198</v>
      </c>
      <c r="E152" s="253" t="s">
        <v>1</v>
      </c>
      <c r="F152" s="254" t="s">
        <v>428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198</v>
      </c>
      <c r="AU152" s="260" t="s">
        <v>84</v>
      </c>
      <c r="AV152" s="14" t="s">
        <v>82</v>
      </c>
      <c r="AW152" s="14" t="s">
        <v>32</v>
      </c>
      <c r="AX152" s="14" t="s">
        <v>75</v>
      </c>
      <c r="AY152" s="260" t="s">
        <v>189</v>
      </c>
    </row>
    <row r="153" s="15" customFormat="1">
      <c r="A153" s="15"/>
      <c r="B153" s="261"/>
      <c r="C153" s="262"/>
      <c r="D153" s="241" t="s">
        <v>198</v>
      </c>
      <c r="E153" s="263" t="s">
        <v>1</v>
      </c>
      <c r="F153" s="264" t="s">
        <v>211</v>
      </c>
      <c r="G153" s="262"/>
      <c r="H153" s="265">
        <v>32.799999999999997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198</v>
      </c>
      <c r="AU153" s="271" t="s">
        <v>84</v>
      </c>
      <c r="AV153" s="15" t="s">
        <v>196</v>
      </c>
      <c r="AW153" s="15" t="s">
        <v>32</v>
      </c>
      <c r="AX153" s="15" t="s">
        <v>82</v>
      </c>
      <c r="AY153" s="271" t="s">
        <v>189</v>
      </c>
    </row>
    <row r="154" s="2" customFormat="1" ht="16.5" customHeight="1">
      <c r="A154" s="39"/>
      <c r="B154" s="40"/>
      <c r="C154" s="227" t="s">
        <v>196</v>
      </c>
      <c r="D154" s="227" t="s">
        <v>191</v>
      </c>
      <c r="E154" s="228" t="s">
        <v>226</v>
      </c>
      <c r="F154" s="229" t="s">
        <v>227</v>
      </c>
      <c r="G154" s="230" t="s">
        <v>202</v>
      </c>
      <c r="H154" s="231">
        <v>12.300000000000001</v>
      </c>
      <c r="I154" s="232"/>
      <c r="J154" s="231">
        <f>ROUND(I154*H154,2)</f>
        <v>0</v>
      </c>
      <c r="K154" s="229" t="s">
        <v>195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809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229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430</v>
      </c>
      <c r="G156" s="240"/>
      <c r="H156" s="244">
        <v>12.300000000000001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16.5" customHeight="1">
      <c r="A157" s="39"/>
      <c r="B157" s="40"/>
      <c r="C157" s="283" t="s">
        <v>231</v>
      </c>
      <c r="D157" s="283" t="s">
        <v>232</v>
      </c>
      <c r="E157" s="284" t="s">
        <v>233</v>
      </c>
      <c r="F157" s="285" t="s">
        <v>234</v>
      </c>
      <c r="G157" s="286" t="s">
        <v>235</v>
      </c>
      <c r="H157" s="287">
        <v>23.399999999999999</v>
      </c>
      <c r="I157" s="288"/>
      <c r="J157" s="287">
        <f>ROUND(I157*H157,2)</f>
        <v>0</v>
      </c>
      <c r="K157" s="285" t="s">
        <v>195</v>
      </c>
      <c r="L157" s="289"/>
      <c r="M157" s="290" t="s">
        <v>1</v>
      </c>
      <c r="N157" s="291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236</v>
      </c>
      <c r="AT157" s="237" t="s">
        <v>232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810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432</v>
      </c>
      <c r="G158" s="240"/>
      <c r="H158" s="244">
        <v>23.399999999999999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7.8" customHeight="1">
      <c r="A159" s="39"/>
      <c r="B159" s="40"/>
      <c r="C159" s="227" t="s">
        <v>240</v>
      </c>
      <c r="D159" s="227" t="s">
        <v>191</v>
      </c>
      <c r="E159" s="228" t="s">
        <v>323</v>
      </c>
      <c r="F159" s="229" t="s">
        <v>324</v>
      </c>
      <c r="G159" s="230" t="s">
        <v>202</v>
      </c>
      <c r="H159" s="231">
        <v>19.399999999999999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811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244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434</v>
      </c>
      <c r="G161" s="240"/>
      <c r="H161" s="244">
        <v>19.399999999999999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33" customHeight="1">
      <c r="A162" s="39"/>
      <c r="B162" s="40"/>
      <c r="C162" s="227" t="s">
        <v>246</v>
      </c>
      <c r="D162" s="227" t="s">
        <v>191</v>
      </c>
      <c r="E162" s="228" t="s">
        <v>247</v>
      </c>
      <c r="F162" s="229" t="s">
        <v>248</v>
      </c>
      <c r="G162" s="230" t="s">
        <v>235</v>
      </c>
      <c r="H162" s="231">
        <v>31</v>
      </c>
      <c r="I162" s="232"/>
      <c r="J162" s="231">
        <f>ROUND(I162*H162,2)</f>
        <v>0</v>
      </c>
      <c r="K162" s="229" t="s">
        <v>195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812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436</v>
      </c>
      <c r="G163" s="240"/>
      <c r="H163" s="244">
        <v>31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236</v>
      </c>
      <c r="D164" s="227" t="s">
        <v>191</v>
      </c>
      <c r="E164" s="228" t="s">
        <v>251</v>
      </c>
      <c r="F164" s="229" t="s">
        <v>252</v>
      </c>
      <c r="G164" s="230" t="s">
        <v>253</v>
      </c>
      <c r="H164" s="231">
        <v>2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813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255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330</v>
      </c>
      <c r="G166" s="240"/>
      <c r="H166" s="244">
        <v>2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12" customFormat="1" ht="22.8" customHeight="1">
      <c r="A167" s="12"/>
      <c r="B167" s="211"/>
      <c r="C167" s="212"/>
      <c r="D167" s="213" t="s">
        <v>74</v>
      </c>
      <c r="E167" s="225" t="s">
        <v>196</v>
      </c>
      <c r="F167" s="225" t="s">
        <v>257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SUM(P168:P186)</f>
        <v>0</v>
      </c>
      <c r="Q167" s="219"/>
      <c r="R167" s="220">
        <f>SUM(R168:R186)</f>
        <v>8.2292819999999995</v>
      </c>
      <c r="S167" s="219"/>
      <c r="T167" s="221">
        <f>SUM(T168:T186)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82</v>
      </c>
      <c r="AT167" s="223" t="s">
        <v>74</v>
      </c>
      <c r="AU167" s="223" t="s">
        <v>82</v>
      </c>
      <c r="AY167" s="222" t="s">
        <v>189</v>
      </c>
      <c r="BK167" s="224">
        <f>SUM(BK168:BK186)</f>
        <v>0</v>
      </c>
    </row>
    <row r="168" s="2" customFormat="1" ht="24.15" customHeight="1">
      <c r="A168" s="39"/>
      <c r="B168" s="40"/>
      <c r="C168" s="227" t="s">
        <v>258</v>
      </c>
      <c r="D168" s="227" t="s">
        <v>191</v>
      </c>
      <c r="E168" s="228" t="s">
        <v>259</v>
      </c>
      <c r="F168" s="229" t="s">
        <v>260</v>
      </c>
      <c r="G168" s="230" t="s">
        <v>202</v>
      </c>
      <c r="H168" s="231">
        <v>4.0999999999999996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814</v>
      </c>
    </row>
    <row r="169" s="14" customFormat="1">
      <c r="A169" s="14"/>
      <c r="B169" s="251"/>
      <c r="C169" s="252"/>
      <c r="D169" s="241" t="s">
        <v>198</v>
      </c>
      <c r="E169" s="253" t="s">
        <v>1</v>
      </c>
      <c r="F169" s="254" t="s">
        <v>262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198</v>
      </c>
      <c r="AU169" s="260" t="s">
        <v>84</v>
      </c>
      <c r="AV169" s="14" t="s">
        <v>82</v>
      </c>
      <c r="AW169" s="14" t="s">
        <v>32</v>
      </c>
      <c r="AX169" s="14" t="s">
        <v>75</v>
      </c>
      <c r="AY169" s="260" t="s">
        <v>189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439</v>
      </c>
      <c r="G170" s="240"/>
      <c r="H170" s="244">
        <v>4.0999999999999996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27" t="s">
        <v>264</v>
      </c>
      <c r="D171" s="227" t="s">
        <v>191</v>
      </c>
      <c r="E171" s="228" t="s">
        <v>265</v>
      </c>
      <c r="F171" s="229" t="s">
        <v>266</v>
      </c>
      <c r="G171" s="230" t="s">
        <v>267</v>
      </c>
      <c r="H171" s="231">
        <v>41</v>
      </c>
      <c r="I171" s="232"/>
      <c r="J171" s="231">
        <f>ROUND(I171*H171,2)</f>
        <v>0</v>
      </c>
      <c r="K171" s="229" t="s">
        <v>195</v>
      </c>
      <c r="L171" s="45"/>
      <c r="M171" s="233" t="s">
        <v>1</v>
      </c>
      <c r="N171" s="234" t="s">
        <v>40</v>
      </c>
      <c r="O171" s="92"/>
      <c r="P171" s="235">
        <f>O171*H171</f>
        <v>0</v>
      </c>
      <c r="Q171" s="235">
        <v>0.001</v>
      </c>
      <c r="R171" s="235">
        <f>Q171*H171</f>
        <v>0.041000000000000002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196</v>
      </c>
      <c r="AT171" s="237" t="s">
        <v>191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815</v>
      </c>
    </row>
    <row r="172" s="14" customFormat="1">
      <c r="A172" s="14"/>
      <c r="B172" s="251"/>
      <c r="C172" s="252"/>
      <c r="D172" s="241" t="s">
        <v>198</v>
      </c>
      <c r="E172" s="253" t="s">
        <v>1</v>
      </c>
      <c r="F172" s="254" t="s">
        <v>269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198</v>
      </c>
      <c r="AU172" s="260" t="s">
        <v>84</v>
      </c>
      <c r="AV172" s="14" t="s">
        <v>82</v>
      </c>
      <c r="AW172" s="14" t="s">
        <v>32</v>
      </c>
      <c r="AX172" s="14" t="s">
        <v>75</v>
      </c>
      <c r="AY172" s="260" t="s">
        <v>189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443</v>
      </c>
      <c r="G173" s="240"/>
      <c r="H173" s="244">
        <v>41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82</v>
      </c>
      <c r="AY173" s="250" t="s">
        <v>189</v>
      </c>
    </row>
    <row r="174" s="2" customFormat="1" ht="16.5" customHeight="1">
      <c r="A174" s="39"/>
      <c r="B174" s="40"/>
      <c r="C174" s="283" t="s">
        <v>271</v>
      </c>
      <c r="D174" s="283" t="s">
        <v>232</v>
      </c>
      <c r="E174" s="284" t="s">
        <v>272</v>
      </c>
      <c r="F174" s="285" t="s">
        <v>273</v>
      </c>
      <c r="G174" s="286" t="s">
        <v>267</v>
      </c>
      <c r="H174" s="287">
        <v>41</v>
      </c>
      <c r="I174" s="288"/>
      <c r="J174" s="287">
        <f>ROUND(I174*H174,2)</f>
        <v>0</v>
      </c>
      <c r="K174" s="285" t="s">
        <v>195</v>
      </c>
      <c r="L174" s="289"/>
      <c r="M174" s="290" t="s">
        <v>1</v>
      </c>
      <c r="N174" s="291" t="s">
        <v>40</v>
      </c>
      <c r="O174" s="92"/>
      <c r="P174" s="235">
        <f>O174*H174</f>
        <v>0</v>
      </c>
      <c r="Q174" s="235">
        <v>0.00020000000000000001</v>
      </c>
      <c r="R174" s="235">
        <f>Q174*H174</f>
        <v>0.0082000000000000007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236</v>
      </c>
      <c r="AT174" s="237" t="s">
        <v>232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816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445</v>
      </c>
      <c r="G175" s="240"/>
      <c r="H175" s="244">
        <v>41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24.15" customHeight="1">
      <c r="A176" s="39"/>
      <c r="B176" s="40"/>
      <c r="C176" s="227" t="s">
        <v>277</v>
      </c>
      <c r="D176" s="227" t="s">
        <v>191</v>
      </c>
      <c r="E176" s="228" t="s">
        <v>377</v>
      </c>
      <c r="F176" s="229" t="s">
        <v>378</v>
      </c>
      <c r="G176" s="230" t="s">
        <v>202</v>
      </c>
      <c r="H176" s="231">
        <v>0.80000000000000004</v>
      </c>
      <c r="I176" s="232"/>
      <c r="J176" s="231">
        <f>ROUND(I176*H176,2)</f>
        <v>0</v>
      </c>
      <c r="K176" s="229" t="s">
        <v>195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817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380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381</v>
      </c>
      <c r="G178" s="240"/>
      <c r="H178" s="244">
        <v>0.80000000000000004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16.5" customHeight="1">
      <c r="A179" s="39"/>
      <c r="B179" s="40"/>
      <c r="C179" s="227" t="s">
        <v>283</v>
      </c>
      <c r="D179" s="227" t="s">
        <v>191</v>
      </c>
      <c r="E179" s="228" t="s">
        <v>382</v>
      </c>
      <c r="F179" s="229" t="s">
        <v>383</v>
      </c>
      <c r="G179" s="230" t="s">
        <v>267</v>
      </c>
      <c r="H179" s="231">
        <v>3.7999999999999998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0.0063899999999999998</v>
      </c>
      <c r="R179" s="235">
        <f>Q179*H179</f>
        <v>0.024281999999999998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818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385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386</v>
      </c>
      <c r="G181" s="240"/>
      <c r="H181" s="244">
        <v>3.7999999999999998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289</v>
      </c>
      <c r="D182" s="227" t="s">
        <v>191</v>
      </c>
      <c r="E182" s="228" t="s">
        <v>387</v>
      </c>
      <c r="F182" s="229" t="s">
        <v>388</v>
      </c>
      <c r="G182" s="230" t="s">
        <v>202</v>
      </c>
      <c r="H182" s="231">
        <v>3.6000000000000001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2.2654999999999998</v>
      </c>
      <c r="R182" s="235">
        <f>Q182*H182</f>
        <v>8.1557999999999993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819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385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390</v>
      </c>
      <c r="G184" s="240"/>
      <c r="H184" s="244">
        <v>3.6000000000000001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16.5" customHeight="1">
      <c r="A185" s="39"/>
      <c r="B185" s="40"/>
      <c r="C185" s="227" t="s">
        <v>8</v>
      </c>
      <c r="D185" s="227" t="s">
        <v>191</v>
      </c>
      <c r="E185" s="228" t="s">
        <v>391</v>
      </c>
      <c r="F185" s="229" t="s">
        <v>392</v>
      </c>
      <c r="G185" s="230" t="s">
        <v>267</v>
      </c>
      <c r="H185" s="231">
        <v>12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820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394</v>
      </c>
      <c r="G186" s="240"/>
      <c r="H186" s="244">
        <v>12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12" customFormat="1" ht="22.8" customHeight="1">
      <c r="A187" s="12"/>
      <c r="B187" s="211"/>
      <c r="C187" s="212"/>
      <c r="D187" s="213" t="s">
        <v>74</v>
      </c>
      <c r="E187" s="225" t="s">
        <v>236</v>
      </c>
      <c r="F187" s="225" t="s">
        <v>276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SUM(P188:P199)</f>
        <v>0</v>
      </c>
      <c r="Q187" s="219"/>
      <c r="R187" s="220">
        <f>SUM(R188:R199)</f>
        <v>1.59701</v>
      </c>
      <c r="S187" s="219"/>
      <c r="T187" s="221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82</v>
      </c>
      <c r="AY187" s="222" t="s">
        <v>189</v>
      </c>
      <c r="BK187" s="224">
        <f>SUM(BK188:BK199)</f>
        <v>0</v>
      </c>
    </row>
    <row r="188" s="2" customFormat="1" ht="21.75" customHeight="1">
      <c r="A188" s="39"/>
      <c r="B188" s="40"/>
      <c r="C188" s="227" t="s">
        <v>395</v>
      </c>
      <c r="D188" s="227" t="s">
        <v>191</v>
      </c>
      <c r="E188" s="228" t="s">
        <v>278</v>
      </c>
      <c r="F188" s="229" t="s">
        <v>279</v>
      </c>
      <c r="G188" s="230" t="s">
        <v>215</v>
      </c>
      <c r="H188" s="231">
        <v>82</v>
      </c>
      <c r="I188" s="232"/>
      <c r="J188" s="231">
        <f>ROUND(I188*H188,2)</f>
        <v>0</v>
      </c>
      <c r="K188" s="229" t="s">
        <v>1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0.001</v>
      </c>
      <c r="R188" s="235">
        <f>Q188*H188</f>
        <v>0.082000000000000003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821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281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449</v>
      </c>
      <c r="G190" s="240"/>
      <c r="H190" s="244">
        <v>82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16.5" customHeight="1">
      <c r="A191" s="39"/>
      <c r="B191" s="40"/>
      <c r="C191" s="227" t="s">
        <v>400</v>
      </c>
      <c r="D191" s="227" t="s">
        <v>191</v>
      </c>
      <c r="E191" s="228" t="s">
        <v>284</v>
      </c>
      <c r="F191" s="229" t="s">
        <v>285</v>
      </c>
      <c r="G191" s="230" t="s">
        <v>253</v>
      </c>
      <c r="H191" s="231">
        <v>7</v>
      </c>
      <c r="I191" s="232"/>
      <c r="J191" s="231">
        <f>ROUND(I191*H191,2)</f>
        <v>0</v>
      </c>
      <c r="K191" s="229" t="s">
        <v>1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822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287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451</v>
      </c>
      <c r="G193" s="240"/>
      <c r="H193" s="244">
        <v>7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27" t="s">
        <v>403</v>
      </c>
      <c r="D194" s="227" t="s">
        <v>191</v>
      </c>
      <c r="E194" s="228" t="s">
        <v>404</v>
      </c>
      <c r="F194" s="229" t="s">
        <v>798</v>
      </c>
      <c r="G194" s="230" t="s">
        <v>253</v>
      </c>
      <c r="H194" s="231">
        <v>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0.00029999999999999997</v>
      </c>
      <c r="R194" s="235">
        <f>Q194*H194</f>
        <v>0.00029999999999999997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823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380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407</v>
      </c>
      <c r="G196" s="240"/>
      <c r="H196" s="244">
        <v>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2" customFormat="1" ht="21.75" customHeight="1">
      <c r="A197" s="39"/>
      <c r="B197" s="40"/>
      <c r="C197" s="227" t="s">
        <v>408</v>
      </c>
      <c r="D197" s="227" t="s">
        <v>191</v>
      </c>
      <c r="E197" s="228" t="s">
        <v>290</v>
      </c>
      <c r="F197" s="229" t="s">
        <v>291</v>
      </c>
      <c r="G197" s="230" t="s">
        <v>253</v>
      </c>
      <c r="H197" s="231">
        <v>1</v>
      </c>
      <c r="I197" s="232"/>
      <c r="J197" s="231">
        <f>ROUND(I197*H197,2)</f>
        <v>0</v>
      </c>
      <c r="K197" s="229" t="s">
        <v>1</v>
      </c>
      <c r="L197" s="45"/>
      <c r="M197" s="233" t="s">
        <v>1</v>
      </c>
      <c r="N197" s="234" t="s">
        <v>40</v>
      </c>
      <c r="O197" s="92"/>
      <c r="P197" s="235">
        <f>O197*H197</f>
        <v>0</v>
      </c>
      <c r="Q197" s="235">
        <v>1.51471</v>
      </c>
      <c r="R197" s="235">
        <f>Q197*H197</f>
        <v>1.51471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824</v>
      </c>
    </row>
    <row r="198" s="14" customFormat="1">
      <c r="A198" s="14"/>
      <c r="B198" s="251"/>
      <c r="C198" s="252"/>
      <c r="D198" s="241" t="s">
        <v>198</v>
      </c>
      <c r="E198" s="253" t="s">
        <v>1</v>
      </c>
      <c r="F198" s="254" t="s">
        <v>293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198</v>
      </c>
      <c r="AU198" s="260" t="s">
        <v>84</v>
      </c>
      <c r="AV198" s="14" t="s">
        <v>82</v>
      </c>
      <c r="AW198" s="14" t="s">
        <v>32</v>
      </c>
      <c r="AX198" s="14" t="s">
        <v>75</v>
      </c>
      <c r="AY198" s="260" t="s">
        <v>189</v>
      </c>
    </row>
    <row r="199" s="13" customFormat="1">
      <c r="A199" s="13"/>
      <c r="B199" s="239"/>
      <c r="C199" s="240"/>
      <c r="D199" s="241" t="s">
        <v>198</v>
      </c>
      <c r="E199" s="242" t="s">
        <v>1</v>
      </c>
      <c r="F199" s="243" t="s">
        <v>407</v>
      </c>
      <c r="G199" s="240"/>
      <c r="H199" s="244">
        <v>1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198</v>
      </c>
      <c r="AU199" s="250" t="s">
        <v>84</v>
      </c>
      <c r="AV199" s="13" t="s">
        <v>84</v>
      </c>
      <c r="AW199" s="13" t="s">
        <v>32</v>
      </c>
      <c r="AX199" s="13" t="s">
        <v>82</v>
      </c>
      <c r="AY199" s="250" t="s">
        <v>189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295</v>
      </c>
      <c r="F200" s="225" t="s">
        <v>296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189</v>
      </c>
      <c r="BK200" s="224">
        <f>BK201</f>
        <v>0</v>
      </c>
    </row>
    <row r="201" s="2" customFormat="1" ht="21.75" customHeight="1">
      <c r="A201" s="39"/>
      <c r="B201" s="40"/>
      <c r="C201" s="227" t="s">
        <v>411</v>
      </c>
      <c r="D201" s="227" t="s">
        <v>191</v>
      </c>
      <c r="E201" s="228" t="s">
        <v>297</v>
      </c>
      <c r="F201" s="229" t="s">
        <v>298</v>
      </c>
      <c r="G201" s="230" t="s">
        <v>235</v>
      </c>
      <c r="H201" s="231">
        <v>9.8000000000000007</v>
      </c>
      <c r="I201" s="232"/>
      <c r="J201" s="231">
        <f>ROUND(I201*H201,2)</f>
        <v>0</v>
      </c>
      <c r="K201" s="229" t="s">
        <v>195</v>
      </c>
      <c r="L201" s="45"/>
      <c r="M201" s="292" t="s">
        <v>1</v>
      </c>
      <c r="N201" s="293" t="s">
        <v>40</v>
      </c>
      <c r="O201" s="294"/>
      <c r="P201" s="295">
        <f>O201*H201</f>
        <v>0</v>
      </c>
      <c r="Q201" s="295">
        <v>0</v>
      </c>
      <c r="R201" s="295">
        <f>Q201*H201</f>
        <v>0</v>
      </c>
      <c r="S201" s="295">
        <v>0</v>
      </c>
      <c r="T201" s="29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825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UANeoQjRak/4CrKc3etnC6Vy8zVMaL+BDoFG5GmAkrZOHYg5fE6v2tsSeS1tByC7X8UTdL5ogTUZDngBziHOWA==" hashValue="tRV4l15diCd8/OK3t5/+TOu+QzstUornQBHKyb0i2yBMEJdbIzcQTRoQz3rH9j2YijOXQ3E90tWQaBTQf23N6Q==" algorithmName="SHA-512" password="CC35"/>
  <autoFilter ref="C124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827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ROUND((SUM(BE125:BE184)),  2)</f>
        <v>0</v>
      </c>
      <c r="G35" s="39"/>
      <c r="H35" s="39"/>
      <c r="I35" s="165">
        <v>0.20999999999999999</v>
      </c>
      <c r="J35" s="164">
        <f>ROUND(((SUM(BE125:BE184))*I35),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ROUND((SUM(BF125:BF184)),  2)</f>
        <v>0</v>
      </c>
      <c r="G36" s="39"/>
      <c r="H36" s="39"/>
      <c r="I36" s="165">
        <v>0.14999999999999999</v>
      </c>
      <c r="J36" s="164">
        <f>ROUND(((SUM(BF125:BF184))*I36),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ROUND((SUM(BG125:BG184)),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ROUND((SUM(BH125:BH184)),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ROUND((SUM(BI125:BI184)),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826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03.1 - SO 303-1  Svodný drén v km 4,153-4,225 -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J183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826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03.1 - SO 303-1  Svodný drén v km 4,153-4,225 -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3.1590199999999999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P127+P163+P172+P183</f>
        <v>0</v>
      </c>
      <c r="Q126" s="219"/>
      <c r="R126" s="220">
        <f>R127+R163+R172+R183</f>
        <v>3.1590199999999999</v>
      </c>
      <c r="S126" s="219"/>
      <c r="T126" s="221">
        <f>T127+T163+T172+T183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BK127+BK163+BK172+BK183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SUM(P128:P162)</f>
        <v>0</v>
      </c>
      <c r="Q127" s="219"/>
      <c r="R127" s="220">
        <f>SUM(R128:R162)</f>
        <v>0</v>
      </c>
      <c r="S127" s="219"/>
      <c r="T127" s="221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SUM(BK128:BK162)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40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828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199</v>
      </c>
      <c r="G129" s="240"/>
      <c r="H129" s="244">
        <v>40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40.200000000000003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829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204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830</v>
      </c>
      <c r="G133" s="240"/>
      <c r="H133" s="244">
        <v>34.200000000000003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308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831</v>
      </c>
      <c r="G137" s="240"/>
      <c r="H137" s="244">
        <v>4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40.200000000000003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16.5" customHeight="1">
      <c r="A139" s="39"/>
      <c r="B139" s="40"/>
      <c r="C139" s="227" t="s">
        <v>212</v>
      </c>
      <c r="D139" s="227" t="s">
        <v>191</v>
      </c>
      <c r="E139" s="228" t="s">
        <v>421</v>
      </c>
      <c r="F139" s="229" t="s">
        <v>422</v>
      </c>
      <c r="G139" s="230" t="s">
        <v>215</v>
      </c>
      <c r="H139" s="231">
        <v>23.800000000000001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832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833</v>
      </c>
      <c r="G140" s="240"/>
      <c r="H140" s="244">
        <v>40.200000000000003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218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720</v>
      </c>
      <c r="G142" s="240"/>
      <c r="H142" s="244">
        <v>-3.6000000000000001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834</v>
      </c>
      <c r="G144" s="240"/>
      <c r="H144" s="244">
        <v>-10.800000000000001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317</v>
      </c>
      <c r="G146" s="240"/>
      <c r="H146" s="244">
        <v>-2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23.800000000000001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835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23.800000000000001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196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10.800000000000001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836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229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724</v>
      </c>
      <c r="G152" s="240"/>
      <c r="H152" s="244">
        <v>10.800000000000001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16.5" customHeight="1">
      <c r="A153" s="39"/>
      <c r="B153" s="40"/>
      <c r="C153" s="283" t="s">
        <v>231</v>
      </c>
      <c r="D153" s="283" t="s">
        <v>232</v>
      </c>
      <c r="E153" s="284" t="s">
        <v>233</v>
      </c>
      <c r="F153" s="285" t="s">
        <v>234</v>
      </c>
      <c r="G153" s="286" t="s">
        <v>235</v>
      </c>
      <c r="H153" s="287">
        <v>20.5</v>
      </c>
      <c r="I153" s="288"/>
      <c r="J153" s="287">
        <f>ROUND(I153*H153,2)</f>
        <v>0</v>
      </c>
      <c r="K153" s="285" t="s">
        <v>195</v>
      </c>
      <c r="L153" s="289"/>
      <c r="M153" s="290" t="s">
        <v>1</v>
      </c>
      <c r="N153" s="291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236</v>
      </c>
      <c r="AT153" s="237" t="s">
        <v>232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837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726</v>
      </c>
      <c r="G154" s="240"/>
      <c r="H154" s="244">
        <v>20.5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37.8" customHeight="1">
      <c r="A155" s="39"/>
      <c r="B155" s="40"/>
      <c r="C155" s="227" t="s">
        <v>240</v>
      </c>
      <c r="D155" s="227" t="s">
        <v>191</v>
      </c>
      <c r="E155" s="228" t="s">
        <v>323</v>
      </c>
      <c r="F155" s="229" t="s">
        <v>324</v>
      </c>
      <c r="G155" s="230" t="s">
        <v>202</v>
      </c>
      <c r="H155" s="231">
        <v>16.399999999999999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838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244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839</v>
      </c>
      <c r="G157" s="240"/>
      <c r="H157" s="244">
        <v>16.399999999999999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33" customHeight="1">
      <c r="A158" s="39"/>
      <c r="B158" s="40"/>
      <c r="C158" s="227" t="s">
        <v>246</v>
      </c>
      <c r="D158" s="227" t="s">
        <v>191</v>
      </c>
      <c r="E158" s="228" t="s">
        <v>247</v>
      </c>
      <c r="F158" s="229" t="s">
        <v>248</v>
      </c>
      <c r="G158" s="230" t="s">
        <v>235</v>
      </c>
      <c r="H158" s="231">
        <v>26.199999999999999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840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841</v>
      </c>
      <c r="G159" s="240"/>
      <c r="H159" s="244">
        <v>26.199999999999999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236</v>
      </c>
      <c r="D160" s="227" t="s">
        <v>191</v>
      </c>
      <c r="E160" s="228" t="s">
        <v>251</v>
      </c>
      <c r="F160" s="229" t="s">
        <v>252</v>
      </c>
      <c r="G160" s="230" t="s">
        <v>253</v>
      </c>
      <c r="H160" s="231">
        <v>2</v>
      </c>
      <c r="I160" s="232"/>
      <c r="J160" s="231">
        <f>ROUND(I160*H160,2)</f>
        <v>0</v>
      </c>
      <c r="K160" s="229" t="s">
        <v>1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842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255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330</v>
      </c>
      <c r="G162" s="240"/>
      <c r="H162" s="244">
        <v>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12" customFormat="1" ht="22.8" customHeight="1">
      <c r="A163" s="12"/>
      <c r="B163" s="211"/>
      <c r="C163" s="212"/>
      <c r="D163" s="213" t="s">
        <v>74</v>
      </c>
      <c r="E163" s="225" t="s">
        <v>196</v>
      </c>
      <c r="F163" s="225" t="s">
        <v>257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SUM(P164:P171)</f>
        <v>0</v>
      </c>
      <c r="Q163" s="219"/>
      <c r="R163" s="220">
        <f>SUM(R164:R171)</f>
        <v>0.043200000000000002</v>
      </c>
      <c r="S163" s="219"/>
      <c r="T163" s="22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82</v>
      </c>
      <c r="AT163" s="223" t="s">
        <v>74</v>
      </c>
      <c r="AU163" s="223" t="s">
        <v>82</v>
      </c>
      <c r="AY163" s="222" t="s">
        <v>189</v>
      </c>
      <c r="BK163" s="224">
        <f>SUM(BK164:BK171)</f>
        <v>0</v>
      </c>
    </row>
    <row r="164" s="2" customFormat="1" ht="24.15" customHeight="1">
      <c r="A164" s="39"/>
      <c r="B164" s="40"/>
      <c r="C164" s="227" t="s">
        <v>258</v>
      </c>
      <c r="D164" s="227" t="s">
        <v>191</v>
      </c>
      <c r="E164" s="228" t="s">
        <v>259</v>
      </c>
      <c r="F164" s="229" t="s">
        <v>260</v>
      </c>
      <c r="G164" s="230" t="s">
        <v>202</v>
      </c>
      <c r="H164" s="231">
        <v>3.6000000000000001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843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262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733</v>
      </c>
      <c r="G166" s="240"/>
      <c r="H166" s="244">
        <v>3.6000000000000001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2" customFormat="1" ht="16.5" customHeight="1">
      <c r="A167" s="39"/>
      <c r="B167" s="40"/>
      <c r="C167" s="227" t="s">
        <v>264</v>
      </c>
      <c r="D167" s="227" t="s">
        <v>191</v>
      </c>
      <c r="E167" s="228" t="s">
        <v>265</v>
      </c>
      <c r="F167" s="229" t="s">
        <v>266</v>
      </c>
      <c r="G167" s="230" t="s">
        <v>267</v>
      </c>
      <c r="H167" s="231">
        <v>36</v>
      </c>
      <c r="I167" s="232"/>
      <c r="J167" s="231">
        <f>ROUND(I167*H167,2)</f>
        <v>0</v>
      </c>
      <c r="K167" s="229" t="s">
        <v>195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0.001</v>
      </c>
      <c r="R167" s="235">
        <f>Q167*H167</f>
        <v>0.036000000000000004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844</v>
      </c>
    </row>
    <row r="168" s="14" customFormat="1">
      <c r="A168" s="14"/>
      <c r="B168" s="251"/>
      <c r="C168" s="252"/>
      <c r="D168" s="241" t="s">
        <v>198</v>
      </c>
      <c r="E168" s="253" t="s">
        <v>1</v>
      </c>
      <c r="F168" s="254" t="s">
        <v>269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198</v>
      </c>
      <c r="AU168" s="260" t="s">
        <v>84</v>
      </c>
      <c r="AV168" s="14" t="s">
        <v>82</v>
      </c>
      <c r="AW168" s="14" t="s">
        <v>32</v>
      </c>
      <c r="AX168" s="14" t="s">
        <v>75</v>
      </c>
      <c r="AY168" s="260" t="s">
        <v>189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735</v>
      </c>
      <c r="G169" s="240"/>
      <c r="H169" s="244">
        <v>36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16.5" customHeight="1">
      <c r="A170" s="39"/>
      <c r="B170" s="40"/>
      <c r="C170" s="283" t="s">
        <v>271</v>
      </c>
      <c r="D170" s="283" t="s">
        <v>232</v>
      </c>
      <c r="E170" s="284" t="s">
        <v>272</v>
      </c>
      <c r="F170" s="285" t="s">
        <v>273</v>
      </c>
      <c r="G170" s="286" t="s">
        <v>267</v>
      </c>
      <c r="H170" s="287">
        <v>36</v>
      </c>
      <c r="I170" s="288"/>
      <c r="J170" s="287">
        <f>ROUND(I170*H170,2)</f>
        <v>0</v>
      </c>
      <c r="K170" s="285" t="s">
        <v>195</v>
      </c>
      <c r="L170" s="289"/>
      <c r="M170" s="290" t="s">
        <v>1</v>
      </c>
      <c r="N170" s="291" t="s">
        <v>40</v>
      </c>
      <c r="O170" s="92"/>
      <c r="P170" s="235">
        <f>O170*H170</f>
        <v>0</v>
      </c>
      <c r="Q170" s="235">
        <v>0.00020000000000000001</v>
      </c>
      <c r="R170" s="235">
        <f>Q170*H170</f>
        <v>0.0072000000000000007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236</v>
      </c>
      <c r="AT170" s="237" t="s">
        <v>232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845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737</v>
      </c>
      <c r="G171" s="240"/>
      <c r="H171" s="244">
        <v>36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236</v>
      </c>
      <c r="F172" s="225" t="s">
        <v>276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SUM(P173:P182)</f>
        <v>0</v>
      </c>
      <c r="Q172" s="219"/>
      <c r="R172" s="220">
        <f>SUM(R173:R182)</f>
        <v>3.1158199999999998</v>
      </c>
      <c r="S172" s="219"/>
      <c r="T172" s="221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SUM(BK173:BK182)</f>
        <v>0</v>
      </c>
    </row>
    <row r="173" s="2" customFormat="1" ht="21.75" customHeight="1">
      <c r="A173" s="39"/>
      <c r="B173" s="40"/>
      <c r="C173" s="227" t="s">
        <v>277</v>
      </c>
      <c r="D173" s="227" t="s">
        <v>191</v>
      </c>
      <c r="E173" s="228" t="s">
        <v>278</v>
      </c>
      <c r="F173" s="229" t="s">
        <v>279</v>
      </c>
      <c r="G173" s="230" t="s">
        <v>215</v>
      </c>
      <c r="H173" s="231">
        <v>86.400000000000006</v>
      </c>
      <c r="I173" s="232"/>
      <c r="J173" s="231">
        <f>ROUND(I173*H173,2)</f>
        <v>0</v>
      </c>
      <c r="K173" s="229" t="s">
        <v>1</v>
      </c>
      <c r="L173" s="45"/>
      <c r="M173" s="233" t="s">
        <v>1</v>
      </c>
      <c r="N173" s="234" t="s">
        <v>40</v>
      </c>
      <c r="O173" s="92"/>
      <c r="P173" s="235">
        <f>O173*H173</f>
        <v>0</v>
      </c>
      <c r="Q173" s="235">
        <v>0.001</v>
      </c>
      <c r="R173" s="235">
        <f>Q173*H173</f>
        <v>0.086400000000000005</v>
      </c>
      <c r="S173" s="235">
        <v>0</v>
      </c>
      <c r="T173" s="23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846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281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739</v>
      </c>
      <c r="G175" s="240"/>
      <c r="H175" s="244">
        <v>72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13" customFormat="1">
      <c r="A176" s="13"/>
      <c r="B176" s="239"/>
      <c r="C176" s="240"/>
      <c r="D176" s="241" t="s">
        <v>198</v>
      </c>
      <c r="E176" s="240"/>
      <c r="F176" s="243" t="s">
        <v>847</v>
      </c>
      <c r="G176" s="240"/>
      <c r="H176" s="244">
        <v>86.400000000000006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4</v>
      </c>
      <c r="AX176" s="13" t="s">
        <v>82</v>
      </c>
      <c r="AY176" s="250" t="s">
        <v>189</v>
      </c>
    </row>
    <row r="177" s="2" customFormat="1" ht="21.75" customHeight="1">
      <c r="A177" s="39"/>
      <c r="B177" s="40"/>
      <c r="C177" s="227" t="s">
        <v>283</v>
      </c>
      <c r="D177" s="227" t="s">
        <v>191</v>
      </c>
      <c r="E177" s="228" t="s">
        <v>290</v>
      </c>
      <c r="F177" s="229" t="s">
        <v>291</v>
      </c>
      <c r="G177" s="230" t="s">
        <v>253</v>
      </c>
      <c r="H177" s="231">
        <v>2</v>
      </c>
      <c r="I177" s="232"/>
      <c r="J177" s="231">
        <f>ROUND(I177*H177,2)</f>
        <v>0</v>
      </c>
      <c r="K177" s="229" t="s">
        <v>1</v>
      </c>
      <c r="L177" s="45"/>
      <c r="M177" s="233" t="s">
        <v>1</v>
      </c>
      <c r="N177" s="234" t="s">
        <v>40</v>
      </c>
      <c r="O177" s="92"/>
      <c r="P177" s="235">
        <f>O177*H177</f>
        <v>0</v>
      </c>
      <c r="Q177" s="235">
        <v>1.51471</v>
      </c>
      <c r="R177" s="235">
        <f>Q177*H177</f>
        <v>3.02942</v>
      </c>
      <c r="S177" s="235">
        <v>0</v>
      </c>
      <c r="T177" s="23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7" t="s">
        <v>196</v>
      </c>
      <c r="AT177" s="237" t="s">
        <v>191</v>
      </c>
      <c r="AU177" s="237" t="s">
        <v>84</v>
      </c>
      <c r="AY177" s="18" t="s">
        <v>189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8" t="s">
        <v>82</v>
      </c>
      <c r="BK177" s="238">
        <f>ROUND(I177*H177,2)</f>
        <v>0</v>
      </c>
      <c r="BL177" s="18" t="s">
        <v>196</v>
      </c>
      <c r="BM177" s="237" t="s">
        <v>848</v>
      </c>
    </row>
    <row r="178" s="14" customFormat="1">
      <c r="A178" s="14"/>
      <c r="B178" s="251"/>
      <c r="C178" s="252"/>
      <c r="D178" s="241" t="s">
        <v>198</v>
      </c>
      <c r="E178" s="253" t="s">
        <v>1</v>
      </c>
      <c r="F178" s="254" t="s">
        <v>293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198</v>
      </c>
      <c r="AU178" s="260" t="s">
        <v>84</v>
      </c>
      <c r="AV178" s="14" t="s">
        <v>82</v>
      </c>
      <c r="AW178" s="14" t="s">
        <v>32</v>
      </c>
      <c r="AX178" s="14" t="s">
        <v>75</v>
      </c>
      <c r="AY178" s="260" t="s">
        <v>189</v>
      </c>
    </row>
    <row r="179" s="13" customFormat="1">
      <c r="A179" s="13"/>
      <c r="B179" s="239"/>
      <c r="C179" s="240"/>
      <c r="D179" s="241" t="s">
        <v>198</v>
      </c>
      <c r="E179" s="242" t="s">
        <v>1</v>
      </c>
      <c r="F179" s="243" t="s">
        <v>330</v>
      </c>
      <c r="G179" s="240"/>
      <c r="H179" s="244">
        <v>2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198</v>
      </c>
      <c r="AU179" s="250" t="s">
        <v>84</v>
      </c>
      <c r="AV179" s="13" t="s">
        <v>84</v>
      </c>
      <c r="AW179" s="13" t="s">
        <v>32</v>
      </c>
      <c r="AX179" s="13" t="s">
        <v>82</v>
      </c>
      <c r="AY179" s="250" t="s">
        <v>189</v>
      </c>
    </row>
    <row r="180" s="2" customFormat="1" ht="16.5" customHeight="1">
      <c r="A180" s="39"/>
      <c r="B180" s="40"/>
      <c r="C180" s="227" t="s">
        <v>289</v>
      </c>
      <c r="D180" s="227" t="s">
        <v>191</v>
      </c>
      <c r="E180" s="228" t="s">
        <v>284</v>
      </c>
      <c r="F180" s="229" t="s">
        <v>285</v>
      </c>
      <c r="G180" s="230" t="s">
        <v>253</v>
      </c>
      <c r="H180" s="231">
        <v>8</v>
      </c>
      <c r="I180" s="232"/>
      <c r="J180" s="231">
        <f>ROUND(I180*H180,2)</f>
        <v>0</v>
      </c>
      <c r="K180" s="229" t="s">
        <v>1</v>
      </c>
      <c r="L180" s="45"/>
      <c r="M180" s="233" t="s">
        <v>1</v>
      </c>
      <c r="N180" s="234" t="s">
        <v>40</v>
      </c>
      <c r="O180" s="92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196</v>
      </c>
      <c r="AT180" s="237" t="s">
        <v>191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849</v>
      </c>
    </row>
    <row r="181" s="14" customFormat="1">
      <c r="A181" s="14"/>
      <c r="B181" s="251"/>
      <c r="C181" s="252"/>
      <c r="D181" s="241" t="s">
        <v>198</v>
      </c>
      <c r="E181" s="253" t="s">
        <v>1</v>
      </c>
      <c r="F181" s="254" t="s">
        <v>287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198</v>
      </c>
      <c r="AU181" s="260" t="s">
        <v>84</v>
      </c>
      <c r="AV181" s="14" t="s">
        <v>82</v>
      </c>
      <c r="AW181" s="14" t="s">
        <v>32</v>
      </c>
      <c r="AX181" s="14" t="s">
        <v>75</v>
      </c>
      <c r="AY181" s="260" t="s">
        <v>189</v>
      </c>
    </row>
    <row r="182" s="13" customFormat="1">
      <c r="A182" s="13"/>
      <c r="B182" s="239"/>
      <c r="C182" s="240"/>
      <c r="D182" s="241" t="s">
        <v>198</v>
      </c>
      <c r="E182" s="242" t="s">
        <v>1</v>
      </c>
      <c r="F182" s="243" t="s">
        <v>370</v>
      </c>
      <c r="G182" s="240"/>
      <c r="H182" s="244">
        <v>8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198</v>
      </c>
      <c r="AU182" s="250" t="s">
        <v>84</v>
      </c>
      <c r="AV182" s="13" t="s">
        <v>84</v>
      </c>
      <c r="AW182" s="13" t="s">
        <v>32</v>
      </c>
      <c r="AX182" s="13" t="s">
        <v>82</v>
      </c>
      <c r="AY182" s="250" t="s">
        <v>189</v>
      </c>
    </row>
    <row r="183" s="12" customFormat="1" ht="22.8" customHeight="1">
      <c r="A183" s="12"/>
      <c r="B183" s="211"/>
      <c r="C183" s="212"/>
      <c r="D183" s="213" t="s">
        <v>74</v>
      </c>
      <c r="E183" s="225" t="s">
        <v>295</v>
      </c>
      <c r="F183" s="225" t="s">
        <v>296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P184</f>
        <v>0</v>
      </c>
      <c r="Q183" s="219"/>
      <c r="R183" s="220">
        <f>R184</f>
        <v>0</v>
      </c>
      <c r="S183" s="219"/>
      <c r="T183" s="221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82</v>
      </c>
      <c r="AT183" s="223" t="s">
        <v>74</v>
      </c>
      <c r="AU183" s="223" t="s">
        <v>82</v>
      </c>
      <c r="AY183" s="222" t="s">
        <v>189</v>
      </c>
      <c r="BK183" s="224">
        <f>BK184</f>
        <v>0</v>
      </c>
    </row>
    <row r="184" s="2" customFormat="1" ht="21.75" customHeight="1">
      <c r="A184" s="39"/>
      <c r="B184" s="40"/>
      <c r="C184" s="227" t="s">
        <v>8</v>
      </c>
      <c r="D184" s="227" t="s">
        <v>191</v>
      </c>
      <c r="E184" s="228" t="s">
        <v>297</v>
      </c>
      <c r="F184" s="229" t="s">
        <v>298</v>
      </c>
      <c r="G184" s="230" t="s">
        <v>235</v>
      </c>
      <c r="H184" s="231">
        <v>3.1000000000000001</v>
      </c>
      <c r="I184" s="232"/>
      <c r="J184" s="231">
        <f>ROUND(I184*H184,2)</f>
        <v>0</v>
      </c>
      <c r="K184" s="229" t="s">
        <v>195</v>
      </c>
      <c r="L184" s="45"/>
      <c r="M184" s="292" t="s">
        <v>1</v>
      </c>
      <c r="N184" s="293" t="s">
        <v>40</v>
      </c>
      <c r="O184" s="294"/>
      <c r="P184" s="295">
        <f>O184*H184</f>
        <v>0</v>
      </c>
      <c r="Q184" s="295">
        <v>0</v>
      </c>
      <c r="R184" s="295">
        <f>Q184*H184</f>
        <v>0</v>
      </c>
      <c r="S184" s="295">
        <v>0</v>
      </c>
      <c r="T184" s="29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7" t="s">
        <v>196</v>
      </c>
      <c r="AT184" s="237" t="s">
        <v>191</v>
      </c>
      <c r="AU184" s="237" t="s">
        <v>84</v>
      </c>
      <c r="AY184" s="18" t="s">
        <v>189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8" t="s">
        <v>82</v>
      </c>
      <c r="BK184" s="238">
        <f>ROUND(I184*H184,2)</f>
        <v>0</v>
      </c>
      <c r="BL184" s="18" t="s">
        <v>196</v>
      </c>
      <c r="BM184" s="237" t="s">
        <v>850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68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fcYsNgKuvbW8tz1POquCoHygbkvuZm4GDLiikr2oWdE36hzjKphFsTi76vBNGELda/hs7qO+h7yijVTUUa8uZw==" hashValue="3RvcE1I7hKcTC6YWuKy7Jvj693dr13CO1jz1Ar5RaTh7vZR+NGB1ZEt6E/Ymdd3HRxkat6p55kpn7N+3OJpw5w==" algorithmName="SHA-512" password="CC35"/>
  <autoFilter ref="C124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851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ROUND((SUM(BE125:BE183)),  2)</f>
        <v>0</v>
      </c>
      <c r="G35" s="39"/>
      <c r="H35" s="39"/>
      <c r="I35" s="165">
        <v>0.20999999999999999</v>
      </c>
      <c r="J35" s="164">
        <f>ROUND(((SUM(BE125:BE183))*I35),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ROUND((SUM(BF125:BF183)),  2)</f>
        <v>0</v>
      </c>
      <c r="G36" s="39"/>
      <c r="H36" s="39"/>
      <c r="I36" s="165">
        <v>0.14999999999999999</v>
      </c>
      <c r="J36" s="164">
        <f>ROUND(((SUM(BF125:BF183))*I36),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ROUND((SUM(BG125:BG183)),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ROUND((SUM(BH125:BH183)),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ROUND((SUM(BI125:BI183)),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826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03.2 - SO 303-2  Svodný drén v km 4,225-4,292 -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J182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826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03.2 - SO 303-2  Svodný drén v km 4,225-4,292 -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1.62191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P127+P163+P172+P182</f>
        <v>0</v>
      </c>
      <c r="Q126" s="219"/>
      <c r="R126" s="220">
        <f>R127+R163+R172+R182</f>
        <v>1.62191</v>
      </c>
      <c r="S126" s="219"/>
      <c r="T126" s="221">
        <f>T127+T163+T172+T182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BK127+BK163+BK172+BK182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SUM(P128:P162)</f>
        <v>0</v>
      </c>
      <c r="Q127" s="219"/>
      <c r="R127" s="220">
        <f>SUM(R128:R162)</f>
        <v>0</v>
      </c>
      <c r="S127" s="219"/>
      <c r="T127" s="221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SUM(BK128:BK162)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40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852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199</v>
      </c>
      <c r="G129" s="240"/>
      <c r="H129" s="244">
        <v>40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36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853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854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855</v>
      </c>
      <c r="G133" s="240"/>
      <c r="H133" s="244">
        <v>31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856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831</v>
      </c>
      <c r="G137" s="240"/>
      <c r="H137" s="244">
        <v>4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36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16.5" customHeight="1">
      <c r="A139" s="39"/>
      <c r="B139" s="40"/>
      <c r="C139" s="227" t="s">
        <v>212</v>
      </c>
      <c r="D139" s="227" t="s">
        <v>191</v>
      </c>
      <c r="E139" s="228" t="s">
        <v>213</v>
      </c>
      <c r="F139" s="229" t="s">
        <v>214</v>
      </c>
      <c r="G139" s="230" t="s">
        <v>215</v>
      </c>
      <c r="H139" s="231">
        <v>21.5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857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737</v>
      </c>
      <c r="G140" s="240"/>
      <c r="H140" s="244">
        <v>36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218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858</v>
      </c>
      <c r="G142" s="240"/>
      <c r="H142" s="244">
        <v>-3.3999999999999999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859</v>
      </c>
      <c r="G144" s="240"/>
      <c r="H144" s="244">
        <v>-10.1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427</v>
      </c>
      <c r="G146" s="240"/>
      <c r="H146" s="244">
        <v>-1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21.5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860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21.5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196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10.1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861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229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862</v>
      </c>
      <c r="G152" s="240"/>
      <c r="H152" s="244">
        <v>10.1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16.5" customHeight="1">
      <c r="A153" s="39"/>
      <c r="B153" s="40"/>
      <c r="C153" s="283" t="s">
        <v>231</v>
      </c>
      <c r="D153" s="283" t="s">
        <v>232</v>
      </c>
      <c r="E153" s="284" t="s">
        <v>233</v>
      </c>
      <c r="F153" s="285" t="s">
        <v>234</v>
      </c>
      <c r="G153" s="286" t="s">
        <v>235</v>
      </c>
      <c r="H153" s="287">
        <v>19.199999999999999</v>
      </c>
      <c r="I153" s="288"/>
      <c r="J153" s="287">
        <f>ROUND(I153*H153,2)</f>
        <v>0</v>
      </c>
      <c r="K153" s="285" t="s">
        <v>195</v>
      </c>
      <c r="L153" s="289"/>
      <c r="M153" s="290" t="s">
        <v>1</v>
      </c>
      <c r="N153" s="291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236</v>
      </c>
      <c r="AT153" s="237" t="s">
        <v>232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863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864</v>
      </c>
      <c r="G154" s="240"/>
      <c r="H154" s="244">
        <v>19.199999999999999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37.8" customHeight="1">
      <c r="A155" s="39"/>
      <c r="B155" s="40"/>
      <c r="C155" s="227" t="s">
        <v>240</v>
      </c>
      <c r="D155" s="227" t="s">
        <v>191</v>
      </c>
      <c r="E155" s="228" t="s">
        <v>323</v>
      </c>
      <c r="F155" s="229" t="s">
        <v>324</v>
      </c>
      <c r="G155" s="230" t="s">
        <v>202</v>
      </c>
      <c r="H155" s="231">
        <v>14.5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865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244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866</v>
      </c>
      <c r="G157" s="240"/>
      <c r="H157" s="244">
        <v>14.5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33" customHeight="1">
      <c r="A158" s="39"/>
      <c r="B158" s="40"/>
      <c r="C158" s="227" t="s">
        <v>246</v>
      </c>
      <c r="D158" s="227" t="s">
        <v>191</v>
      </c>
      <c r="E158" s="228" t="s">
        <v>247</v>
      </c>
      <c r="F158" s="229" t="s">
        <v>248</v>
      </c>
      <c r="G158" s="230" t="s">
        <v>235</v>
      </c>
      <c r="H158" s="231">
        <v>23.199999999999999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867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868</v>
      </c>
      <c r="G159" s="240"/>
      <c r="H159" s="244">
        <v>23.199999999999999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236</v>
      </c>
      <c r="D160" s="227" t="s">
        <v>191</v>
      </c>
      <c r="E160" s="228" t="s">
        <v>251</v>
      </c>
      <c r="F160" s="229" t="s">
        <v>252</v>
      </c>
      <c r="G160" s="230" t="s">
        <v>253</v>
      </c>
      <c r="H160" s="231">
        <v>2</v>
      </c>
      <c r="I160" s="232"/>
      <c r="J160" s="231">
        <f>ROUND(I160*H160,2)</f>
        <v>0</v>
      </c>
      <c r="K160" s="229" t="s">
        <v>1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869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255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330</v>
      </c>
      <c r="G162" s="240"/>
      <c r="H162" s="244">
        <v>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12" customFormat="1" ht="22.8" customHeight="1">
      <c r="A163" s="12"/>
      <c r="B163" s="211"/>
      <c r="C163" s="212"/>
      <c r="D163" s="213" t="s">
        <v>74</v>
      </c>
      <c r="E163" s="225" t="s">
        <v>196</v>
      </c>
      <c r="F163" s="225" t="s">
        <v>257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SUM(P164:P171)</f>
        <v>0</v>
      </c>
      <c r="Q163" s="219"/>
      <c r="R163" s="220">
        <f>SUM(R164:R171)</f>
        <v>0.0402</v>
      </c>
      <c r="S163" s="219"/>
      <c r="T163" s="22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82</v>
      </c>
      <c r="AT163" s="223" t="s">
        <v>74</v>
      </c>
      <c r="AU163" s="223" t="s">
        <v>82</v>
      </c>
      <c r="AY163" s="222" t="s">
        <v>189</v>
      </c>
      <c r="BK163" s="224">
        <f>SUM(BK164:BK171)</f>
        <v>0</v>
      </c>
    </row>
    <row r="164" s="2" customFormat="1" ht="24.15" customHeight="1">
      <c r="A164" s="39"/>
      <c r="B164" s="40"/>
      <c r="C164" s="227" t="s">
        <v>258</v>
      </c>
      <c r="D164" s="227" t="s">
        <v>191</v>
      </c>
      <c r="E164" s="228" t="s">
        <v>259</v>
      </c>
      <c r="F164" s="229" t="s">
        <v>260</v>
      </c>
      <c r="G164" s="230" t="s">
        <v>202</v>
      </c>
      <c r="H164" s="231">
        <v>3.3999999999999999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870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262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871</v>
      </c>
      <c r="G166" s="240"/>
      <c r="H166" s="244">
        <v>3.3999999999999999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2" customFormat="1" ht="16.5" customHeight="1">
      <c r="A167" s="39"/>
      <c r="B167" s="40"/>
      <c r="C167" s="227" t="s">
        <v>264</v>
      </c>
      <c r="D167" s="227" t="s">
        <v>191</v>
      </c>
      <c r="E167" s="228" t="s">
        <v>265</v>
      </c>
      <c r="F167" s="229" t="s">
        <v>266</v>
      </c>
      <c r="G167" s="230" t="s">
        <v>267</v>
      </c>
      <c r="H167" s="231">
        <v>33.5</v>
      </c>
      <c r="I167" s="232"/>
      <c r="J167" s="231">
        <f>ROUND(I167*H167,2)</f>
        <v>0</v>
      </c>
      <c r="K167" s="229" t="s">
        <v>195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0.001</v>
      </c>
      <c r="R167" s="235">
        <f>Q167*H167</f>
        <v>0.033500000000000002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872</v>
      </c>
    </row>
    <row r="168" s="14" customFormat="1">
      <c r="A168" s="14"/>
      <c r="B168" s="251"/>
      <c r="C168" s="252"/>
      <c r="D168" s="241" t="s">
        <v>198</v>
      </c>
      <c r="E168" s="253" t="s">
        <v>1</v>
      </c>
      <c r="F168" s="254" t="s">
        <v>269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198</v>
      </c>
      <c r="AU168" s="260" t="s">
        <v>84</v>
      </c>
      <c r="AV168" s="14" t="s">
        <v>82</v>
      </c>
      <c r="AW168" s="14" t="s">
        <v>32</v>
      </c>
      <c r="AX168" s="14" t="s">
        <v>75</v>
      </c>
      <c r="AY168" s="260" t="s">
        <v>189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873</v>
      </c>
      <c r="G169" s="240"/>
      <c r="H169" s="244">
        <v>33.5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16.5" customHeight="1">
      <c r="A170" s="39"/>
      <c r="B170" s="40"/>
      <c r="C170" s="283" t="s">
        <v>271</v>
      </c>
      <c r="D170" s="283" t="s">
        <v>232</v>
      </c>
      <c r="E170" s="284" t="s">
        <v>272</v>
      </c>
      <c r="F170" s="285" t="s">
        <v>273</v>
      </c>
      <c r="G170" s="286" t="s">
        <v>267</v>
      </c>
      <c r="H170" s="287">
        <v>33.5</v>
      </c>
      <c r="I170" s="288"/>
      <c r="J170" s="287">
        <f>ROUND(I170*H170,2)</f>
        <v>0</v>
      </c>
      <c r="K170" s="285" t="s">
        <v>195</v>
      </c>
      <c r="L170" s="289"/>
      <c r="M170" s="290" t="s">
        <v>1</v>
      </c>
      <c r="N170" s="291" t="s">
        <v>40</v>
      </c>
      <c r="O170" s="92"/>
      <c r="P170" s="235">
        <f>O170*H170</f>
        <v>0</v>
      </c>
      <c r="Q170" s="235">
        <v>0.00020000000000000001</v>
      </c>
      <c r="R170" s="235">
        <f>Q170*H170</f>
        <v>0.0067000000000000002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236</v>
      </c>
      <c r="AT170" s="237" t="s">
        <v>232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874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875</v>
      </c>
      <c r="G171" s="240"/>
      <c r="H171" s="244">
        <v>33.5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236</v>
      </c>
      <c r="F172" s="225" t="s">
        <v>276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SUM(P173:P181)</f>
        <v>0</v>
      </c>
      <c r="Q172" s="219"/>
      <c r="R172" s="220">
        <f>SUM(R173:R181)</f>
        <v>1.58171</v>
      </c>
      <c r="S172" s="219"/>
      <c r="T172" s="221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SUM(BK173:BK181)</f>
        <v>0</v>
      </c>
    </row>
    <row r="173" s="2" customFormat="1" ht="21.75" customHeight="1">
      <c r="A173" s="39"/>
      <c r="B173" s="40"/>
      <c r="C173" s="227" t="s">
        <v>277</v>
      </c>
      <c r="D173" s="227" t="s">
        <v>191</v>
      </c>
      <c r="E173" s="228" t="s">
        <v>278</v>
      </c>
      <c r="F173" s="229" t="s">
        <v>279</v>
      </c>
      <c r="G173" s="230" t="s">
        <v>215</v>
      </c>
      <c r="H173" s="231">
        <v>67</v>
      </c>
      <c r="I173" s="232"/>
      <c r="J173" s="231">
        <f>ROUND(I173*H173,2)</f>
        <v>0</v>
      </c>
      <c r="K173" s="229" t="s">
        <v>1</v>
      </c>
      <c r="L173" s="45"/>
      <c r="M173" s="233" t="s">
        <v>1</v>
      </c>
      <c r="N173" s="234" t="s">
        <v>40</v>
      </c>
      <c r="O173" s="92"/>
      <c r="P173" s="235">
        <f>O173*H173</f>
        <v>0</v>
      </c>
      <c r="Q173" s="235">
        <v>0.001</v>
      </c>
      <c r="R173" s="235">
        <f>Q173*H173</f>
        <v>0.067000000000000004</v>
      </c>
      <c r="S173" s="235">
        <v>0</v>
      </c>
      <c r="T173" s="23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876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281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877</v>
      </c>
      <c r="G175" s="240"/>
      <c r="H175" s="244">
        <v>67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16.5" customHeight="1">
      <c r="A176" s="39"/>
      <c r="B176" s="40"/>
      <c r="C176" s="227" t="s">
        <v>283</v>
      </c>
      <c r="D176" s="227" t="s">
        <v>191</v>
      </c>
      <c r="E176" s="228" t="s">
        <v>284</v>
      </c>
      <c r="F176" s="229" t="s">
        <v>285</v>
      </c>
      <c r="G176" s="230" t="s">
        <v>253</v>
      </c>
      <c r="H176" s="231">
        <v>8</v>
      </c>
      <c r="I176" s="232"/>
      <c r="J176" s="231">
        <f>ROUND(I176*H176,2)</f>
        <v>0</v>
      </c>
      <c r="K176" s="229" t="s">
        <v>1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878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287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370</v>
      </c>
      <c r="G178" s="240"/>
      <c r="H178" s="244">
        <v>8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21.75" customHeight="1">
      <c r="A179" s="39"/>
      <c r="B179" s="40"/>
      <c r="C179" s="227" t="s">
        <v>289</v>
      </c>
      <c r="D179" s="227" t="s">
        <v>191</v>
      </c>
      <c r="E179" s="228" t="s">
        <v>290</v>
      </c>
      <c r="F179" s="229" t="s">
        <v>291</v>
      </c>
      <c r="G179" s="230" t="s">
        <v>253</v>
      </c>
      <c r="H179" s="231">
        <v>1</v>
      </c>
      <c r="I179" s="232"/>
      <c r="J179" s="231">
        <f>ROUND(I179*H179,2)</f>
        <v>0</v>
      </c>
      <c r="K179" s="229" t="s">
        <v>1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1.51471</v>
      </c>
      <c r="R179" s="235">
        <f>Q179*H179</f>
        <v>1.51471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879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293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407</v>
      </c>
      <c r="G181" s="240"/>
      <c r="H181" s="244">
        <v>1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12" customFormat="1" ht="22.8" customHeight="1">
      <c r="A182" s="12"/>
      <c r="B182" s="211"/>
      <c r="C182" s="212"/>
      <c r="D182" s="213" t="s">
        <v>74</v>
      </c>
      <c r="E182" s="225" t="s">
        <v>295</v>
      </c>
      <c r="F182" s="225" t="s">
        <v>296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P183</f>
        <v>0</v>
      </c>
      <c r="Q182" s="219"/>
      <c r="R182" s="220">
        <f>R183</f>
        <v>0</v>
      </c>
      <c r="S182" s="219"/>
      <c r="T182" s="221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82</v>
      </c>
      <c r="AT182" s="223" t="s">
        <v>74</v>
      </c>
      <c r="AU182" s="223" t="s">
        <v>82</v>
      </c>
      <c r="AY182" s="222" t="s">
        <v>189</v>
      </c>
      <c r="BK182" s="224">
        <f>BK183</f>
        <v>0</v>
      </c>
    </row>
    <row r="183" s="2" customFormat="1" ht="21.75" customHeight="1">
      <c r="A183" s="39"/>
      <c r="B183" s="40"/>
      <c r="C183" s="227" t="s">
        <v>8</v>
      </c>
      <c r="D183" s="227" t="s">
        <v>191</v>
      </c>
      <c r="E183" s="228" t="s">
        <v>297</v>
      </c>
      <c r="F183" s="229" t="s">
        <v>298</v>
      </c>
      <c r="G183" s="230" t="s">
        <v>235</v>
      </c>
      <c r="H183" s="231">
        <v>1.6000000000000001</v>
      </c>
      <c r="I183" s="232"/>
      <c r="J183" s="231">
        <f>ROUND(I183*H183,2)</f>
        <v>0</v>
      </c>
      <c r="K183" s="229" t="s">
        <v>195</v>
      </c>
      <c r="L183" s="45"/>
      <c r="M183" s="292" t="s">
        <v>1</v>
      </c>
      <c r="N183" s="293" t="s">
        <v>40</v>
      </c>
      <c r="O183" s="294"/>
      <c r="P183" s="295">
        <f>O183*H183</f>
        <v>0</v>
      </c>
      <c r="Q183" s="295">
        <v>0</v>
      </c>
      <c r="R183" s="295">
        <f>Q183*H183</f>
        <v>0</v>
      </c>
      <c r="S183" s="295">
        <v>0</v>
      </c>
      <c r="T183" s="29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880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krkTAtJV2mGdPLwGD9KNt+9ONqpCyD5RN1RXXFYry6ossANF6x0nvvMQRiIIoQHQ1t/FdqBz9feYTiwTFompOg==" hashValue="Km/BPLxeqHQDoaWkuxIPDlZ8x9xQkuFR3aHICyh3KoGXZBWPnVAY5urSbcA79gQkU8ZefyIFtwChWP7AfBr6zQ==" algorithmName="SHA-512" password="CC35"/>
  <autoFilter ref="C124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881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ROUND((SUM(BE125:BE197)),  2)</f>
        <v>0</v>
      </c>
      <c r="G35" s="39"/>
      <c r="H35" s="39"/>
      <c r="I35" s="165">
        <v>0.20999999999999999</v>
      </c>
      <c r="J35" s="164">
        <f>ROUND(((SUM(BE125:BE197))*I35),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ROUND((SUM(BF125:BF197)),  2)</f>
        <v>0</v>
      </c>
      <c r="G36" s="39"/>
      <c r="H36" s="39"/>
      <c r="I36" s="165">
        <v>0.14999999999999999</v>
      </c>
      <c r="J36" s="164">
        <f>ROUND(((SUM(BF125:BF197))*I36),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ROUND((SUM(BG125:BG197)),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ROUND((SUM(BH125:BH197)),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ROUND((SUM(BI125:BI197)),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826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03.3 - SO 303-4   Přeložka Oseckého potoka v km 4,471- křížení s komunikací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458</v>
      </c>
      <c r="E101" s="197"/>
      <c r="F101" s="197"/>
      <c r="G101" s="197"/>
      <c r="H101" s="197"/>
      <c r="I101" s="197"/>
      <c r="J101" s="198">
        <f>J168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171</v>
      </c>
      <c r="E102" s="197"/>
      <c r="F102" s="197"/>
      <c r="G102" s="197"/>
      <c r="H102" s="197"/>
      <c r="I102" s="197"/>
      <c r="J102" s="198">
        <f>J181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J196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826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03.3 - SO 303-4   Přeložka Oseckého potoka v km 4,471- křížení s komunikací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156.292564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P127+P168+P181+P196</f>
        <v>0</v>
      </c>
      <c r="Q126" s="219"/>
      <c r="R126" s="220">
        <f>R127+R168+R181+R196</f>
        <v>156.292564</v>
      </c>
      <c r="S126" s="219"/>
      <c r="T126" s="221">
        <f>T127+T168+T181+T196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BK127+BK168+BK181+BK196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SUM(P128:P167)</f>
        <v>0</v>
      </c>
      <c r="Q127" s="219"/>
      <c r="R127" s="220">
        <f>SUM(R128:R167)</f>
        <v>0.0038</v>
      </c>
      <c r="S127" s="219"/>
      <c r="T127" s="221">
        <f>SUM(T128:T167)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SUM(BK128:BK167)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120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882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883</v>
      </c>
      <c r="G129" s="240"/>
      <c r="H129" s="244">
        <v>120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884</v>
      </c>
      <c r="F130" s="229" t="s">
        <v>885</v>
      </c>
      <c r="G130" s="230" t="s">
        <v>202</v>
      </c>
      <c r="H130" s="231">
        <v>32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886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887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3" customFormat="1">
      <c r="A132" s="13"/>
      <c r="B132" s="239"/>
      <c r="C132" s="240"/>
      <c r="D132" s="241" t="s">
        <v>198</v>
      </c>
      <c r="E132" s="242" t="s">
        <v>1</v>
      </c>
      <c r="F132" s="243" t="s">
        <v>888</v>
      </c>
      <c r="G132" s="240"/>
      <c r="H132" s="244">
        <v>32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198</v>
      </c>
      <c r="AU132" s="250" t="s">
        <v>84</v>
      </c>
      <c r="AV132" s="13" t="s">
        <v>84</v>
      </c>
      <c r="AW132" s="13" t="s">
        <v>32</v>
      </c>
      <c r="AX132" s="13" t="s">
        <v>82</v>
      </c>
      <c r="AY132" s="250" t="s">
        <v>189</v>
      </c>
    </row>
    <row r="133" s="2" customFormat="1" ht="33" customHeight="1">
      <c r="A133" s="39"/>
      <c r="B133" s="40"/>
      <c r="C133" s="227" t="s">
        <v>212</v>
      </c>
      <c r="D133" s="227" t="s">
        <v>191</v>
      </c>
      <c r="E133" s="228" t="s">
        <v>466</v>
      </c>
      <c r="F133" s="229" t="s">
        <v>467</v>
      </c>
      <c r="G133" s="230" t="s">
        <v>202</v>
      </c>
      <c r="H133" s="231">
        <v>199</v>
      </c>
      <c r="I133" s="232"/>
      <c r="J133" s="231">
        <f>ROUND(I133*H133,2)</f>
        <v>0</v>
      </c>
      <c r="K133" s="229" t="s">
        <v>195</v>
      </c>
      <c r="L133" s="45"/>
      <c r="M133" s="233" t="s">
        <v>1</v>
      </c>
      <c r="N133" s="234" t="s">
        <v>40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196</v>
      </c>
      <c r="AT133" s="237" t="s">
        <v>191</v>
      </c>
      <c r="AU133" s="237" t="s">
        <v>84</v>
      </c>
      <c r="AY133" s="18" t="s">
        <v>189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82</v>
      </c>
      <c r="BK133" s="238">
        <f>ROUND(I133*H133,2)</f>
        <v>0</v>
      </c>
      <c r="BL133" s="18" t="s">
        <v>196</v>
      </c>
      <c r="BM133" s="237" t="s">
        <v>889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890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4" customFormat="1">
      <c r="A135" s="14"/>
      <c r="B135" s="251"/>
      <c r="C135" s="252"/>
      <c r="D135" s="241" t="s">
        <v>198</v>
      </c>
      <c r="E135" s="253" t="s">
        <v>1</v>
      </c>
      <c r="F135" s="254" t="s">
        <v>891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198</v>
      </c>
      <c r="AU135" s="260" t="s">
        <v>84</v>
      </c>
      <c r="AV135" s="14" t="s">
        <v>82</v>
      </c>
      <c r="AW135" s="14" t="s">
        <v>32</v>
      </c>
      <c r="AX135" s="14" t="s">
        <v>75</v>
      </c>
      <c r="AY135" s="260" t="s">
        <v>189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892</v>
      </c>
      <c r="G136" s="240"/>
      <c r="H136" s="244">
        <v>131.69999999999999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75</v>
      </c>
      <c r="AY136" s="250" t="s">
        <v>189</v>
      </c>
    </row>
    <row r="137" s="14" customFormat="1">
      <c r="A137" s="14"/>
      <c r="B137" s="251"/>
      <c r="C137" s="252"/>
      <c r="D137" s="241" t="s">
        <v>198</v>
      </c>
      <c r="E137" s="253" t="s">
        <v>1</v>
      </c>
      <c r="F137" s="254" t="s">
        <v>893</v>
      </c>
      <c r="G137" s="252"/>
      <c r="H137" s="253" t="s">
        <v>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198</v>
      </c>
      <c r="AU137" s="260" t="s">
        <v>84</v>
      </c>
      <c r="AV137" s="14" t="s">
        <v>82</v>
      </c>
      <c r="AW137" s="14" t="s">
        <v>32</v>
      </c>
      <c r="AX137" s="14" t="s">
        <v>75</v>
      </c>
      <c r="AY137" s="260" t="s">
        <v>189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894</v>
      </c>
      <c r="G138" s="240"/>
      <c r="H138" s="244">
        <v>32.100000000000001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895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896</v>
      </c>
      <c r="G140" s="240"/>
      <c r="H140" s="244">
        <v>35.200000000000003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5" customFormat="1">
      <c r="A141" s="15"/>
      <c r="B141" s="261"/>
      <c r="C141" s="262"/>
      <c r="D141" s="241" t="s">
        <v>198</v>
      </c>
      <c r="E141" s="263" t="s">
        <v>1</v>
      </c>
      <c r="F141" s="264" t="s">
        <v>211</v>
      </c>
      <c r="G141" s="262"/>
      <c r="H141" s="265">
        <v>199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198</v>
      </c>
      <c r="AU141" s="271" t="s">
        <v>84</v>
      </c>
      <c r="AV141" s="15" t="s">
        <v>196</v>
      </c>
      <c r="AW141" s="15" t="s">
        <v>32</v>
      </c>
      <c r="AX141" s="15" t="s">
        <v>82</v>
      </c>
      <c r="AY141" s="271" t="s">
        <v>189</v>
      </c>
    </row>
    <row r="142" s="2" customFormat="1" ht="33" customHeight="1">
      <c r="A142" s="39"/>
      <c r="B142" s="40"/>
      <c r="C142" s="227" t="s">
        <v>196</v>
      </c>
      <c r="D142" s="227" t="s">
        <v>191</v>
      </c>
      <c r="E142" s="228" t="s">
        <v>897</v>
      </c>
      <c r="F142" s="229" t="s">
        <v>898</v>
      </c>
      <c r="G142" s="230" t="s">
        <v>202</v>
      </c>
      <c r="H142" s="231">
        <v>31.899999999999999</v>
      </c>
      <c r="I142" s="232"/>
      <c r="J142" s="231">
        <f>ROUND(I142*H142,2)</f>
        <v>0</v>
      </c>
      <c r="K142" s="229" t="s">
        <v>195</v>
      </c>
      <c r="L142" s="45"/>
      <c r="M142" s="233" t="s">
        <v>1</v>
      </c>
      <c r="N142" s="234" t="s">
        <v>40</v>
      </c>
      <c r="O142" s="92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7" t="s">
        <v>196</v>
      </c>
      <c r="AT142" s="237" t="s">
        <v>191</v>
      </c>
      <c r="AU142" s="237" t="s">
        <v>84</v>
      </c>
      <c r="AY142" s="18" t="s">
        <v>189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8" t="s">
        <v>82</v>
      </c>
      <c r="BK142" s="238">
        <f>ROUND(I142*H142,2)</f>
        <v>0</v>
      </c>
      <c r="BL142" s="18" t="s">
        <v>196</v>
      </c>
      <c r="BM142" s="237" t="s">
        <v>899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900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901</v>
      </c>
      <c r="G144" s="240"/>
      <c r="H144" s="244">
        <v>31.899999999999999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82</v>
      </c>
      <c r="AY144" s="250" t="s">
        <v>189</v>
      </c>
    </row>
    <row r="145" s="2" customFormat="1" ht="37.8" customHeight="1">
      <c r="A145" s="39"/>
      <c r="B145" s="40"/>
      <c r="C145" s="227" t="s">
        <v>231</v>
      </c>
      <c r="D145" s="227" t="s">
        <v>191</v>
      </c>
      <c r="E145" s="228" t="s">
        <v>323</v>
      </c>
      <c r="F145" s="229" t="s">
        <v>324</v>
      </c>
      <c r="G145" s="230" t="s">
        <v>202</v>
      </c>
      <c r="H145" s="231">
        <v>262.89999999999998</v>
      </c>
      <c r="I145" s="232"/>
      <c r="J145" s="231">
        <f>ROUND(I145*H145,2)</f>
        <v>0</v>
      </c>
      <c r="K145" s="229" t="s">
        <v>195</v>
      </c>
      <c r="L145" s="45"/>
      <c r="M145" s="233" t="s">
        <v>1</v>
      </c>
      <c r="N145" s="234" t="s">
        <v>40</v>
      </c>
      <c r="O145" s="92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7" t="s">
        <v>196</v>
      </c>
      <c r="AT145" s="237" t="s">
        <v>191</v>
      </c>
      <c r="AU145" s="237" t="s">
        <v>84</v>
      </c>
      <c r="AY145" s="18" t="s">
        <v>189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8" t="s">
        <v>82</v>
      </c>
      <c r="BK145" s="238">
        <f>ROUND(I145*H145,2)</f>
        <v>0</v>
      </c>
      <c r="BL145" s="18" t="s">
        <v>196</v>
      </c>
      <c r="BM145" s="237" t="s">
        <v>902</v>
      </c>
    </row>
    <row r="146" s="14" customFormat="1">
      <c r="A146" s="14"/>
      <c r="B146" s="251"/>
      <c r="C146" s="252"/>
      <c r="D146" s="241" t="s">
        <v>198</v>
      </c>
      <c r="E146" s="253" t="s">
        <v>1</v>
      </c>
      <c r="F146" s="254" t="s">
        <v>903</v>
      </c>
      <c r="G146" s="252"/>
      <c r="H146" s="253" t="s">
        <v>1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198</v>
      </c>
      <c r="AU146" s="260" t="s">
        <v>84</v>
      </c>
      <c r="AV146" s="14" t="s">
        <v>82</v>
      </c>
      <c r="AW146" s="14" t="s">
        <v>32</v>
      </c>
      <c r="AX146" s="14" t="s">
        <v>75</v>
      </c>
      <c r="AY146" s="260" t="s">
        <v>189</v>
      </c>
    </row>
    <row r="147" s="13" customFormat="1">
      <c r="A147" s="13"/>
      <c r="B147" s="239"/>
      <c r="C147" s="240"/>
      <c r="D147" s="241" t="s">
        <v>198</v>
      </c>
      <c r="E147" s="242" t="s">
        <v>1</v>
      </c>
      <c r="F147" s="243" t="s">
        <v>904</v>
      </c>
      <c r="G147" s="240"/>
      <c r="H147" s="244">
        <v>262.89999999999998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198</v>
      </c>
      <c r="AU147" s="250" t="s">
        <v>84</v>
      </c>
      <c r="AV147" s="13" t="s">
        <v>84</v>
      </c>
      <c r="AW147" s="13" t="s">
        <v>32</v>
      </c>
      <c r="AX147" s="13" t="s">
        <v>82</v>
      </c>
      <c r="AY147" s="250" t="s">
        <v>189</v>
      </c>
    </row>
    <row r="148" s="2" customFormat="1" ht="33" customHeight="1">
      <c r="A148" s="39"/>
      <c r="B148" s="40"/>
      <c r="C148" s="227" t="s">
        <v>240</v>
      </c>
      <c r="D148" s="227" t="s">
        <v>191</v>
      </c>
      <c r="E148" s="228" t="s">
        <v>247</v>
      </c>
      <c r="F148" s="229" t="s">
        <v>248</v>
      </c>
      <c r="G148" s="230" t="s">
        <v>235</v>
      </c>
      <c r="H148" s="231">
        <v>420.60000000000002</v>
      </c>
      <c r="I148" s="232"/>
      <c r="J148" s="231">
        <f>ROUND(I148*H148,2)</f>
        <v>0</v>
      </c>
      <c r="K148" s="229" t="s">
        <v>195</v>
      </c>
      <c r="L148" s="45"/>
      <c r="M148" s="233" t="s">
        <v>1</v>
      </c>
      <c r="N148" s="234" t="s">
        <v>40</v>
      </c>
      <c r="O148" s="92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7" t="s">
        <v>196</v>
      </c>
      <c r="AT148" s="237" t="s">
        <v>191</v>
      </c>
      <c r="AU148" s="237" t="s">
        <v>84</v>
      </c>
      <c r="AY148" s="18" t="s">
        <v>189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8" t="s">
        <v>82</v>
      </c>
      <c r="BK148" s="238">
        <f>ROUND(I148*H148,2)</f>
        <v>0</v>
      </c>
      <c r="BL148" s="18" t="s">
        <v>196</v>
      </c>
      <c r="BM148" s="237" t="s">
        <v>905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906</v>
      </c>
      <c r="G149" s="240"/>
      <c r="H149" s="244">
        <v>420.60000000000002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24.15" customHeight="1">
      <c r="A150" s="39"/>
      <c r="B150" s="40"/>
      <c r="C150" s="227" t="s">
        <v>246</v>
      </c>
      <c r="D150" s="227" t="s">
        <v>191</v>
      </c>
      <c r="E150" s="228" t="s">
        <v>491</v>
      </c>
      <c r="F150" s="229" t="s">
        <v>492</v>
      </c>
      <c r="G150" s="230" t="s">
        <v>267</v>
      </c>
      <c r="H150" s="231">
        <v>164.69999999999999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907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908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909</v>
      </c>
      <c r="G152" s="240"/>
      <c r="H152" s="244">
        <v>88.200000000000003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75</v>
      </c>
      <c r="AY152" s="250" t="s">
        <v>189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910</v>
      </c>
      <c r="G153" s="240"/>
      <c r="H153" s="244">
        <v>76.5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75</v>
      </c>
      <c r="AY153" s="250" t="s">
        <v>189</v>
      </c>
    </row>
    <row r="154" s="15" customFormat="1">
      <c r="A154" s="15"/>
      <c r="B154" s="261"/>
      <c r="C154" s="262"/>
      <c r="D154" s="241" t="s">
        <v>198</v>
      </c>
      <c r="E154" s="263" t="s">
        <v>1</v>
      </c>
      <c r="F154" s="264" t="s">
        <v>211</v>
      </c>
      <c r="G154" s="262"/>
      <c r="H154" s="265">
        <v>164.69999999999999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198</v>
      </c>
      <c r="AU154" s="271" t="s">
        <v>84</v>
      </c>
      <c r="AV154" s="15" t="s">
        <v>196</v>
      </c>
      <c r="AW154" s="15" t="s">
        <v>32</v>
      </c>
      <c r="AX154" s="15" t="s">
        <v>82</v>
      </c>
      <c r="AY154" s="271" t="s">
        <v>189</v>
      </c>
    </row>
    <row r="155" s="2" customFormat="1" ht="16.5" customHeight="1">
      <c r="A155" s="39"/>
      <c r="B155" s="40"/>
      <c r="C155" s="227" t="s">
        <v>236</v>
      </c>
      <c r="D155" s="227" t="s">
        <v>191</v>
      </c>
      <c r="E155" s="228" t="s">
        <v>911</v>
      </c>
      <c r="F155" s="229" t="s">
        <v>912</v>
      </c>
      <c r="G155" s="230" t="s">
        <v>202</v>
      </c>
      <c r="H155" s="231">
        <v>15.300000000000001</v>
      </c>
      <c r="I155" s="232"/>
      <c r="J155" s="231">
        <f>ROUND(I155*H155,2)</f>
        <v>0</v>
      </c>
      <c r="K155" s="229" t="s">
        <v>1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913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914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915</v>
      </c>
      <c r="G157" s="240"/>
      <c r="H157" s="244">
        <v>15.300000000000001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16.5" customHeight="1">
      <c r="A158" s="39"/>
      <c r="B158" s="40"/>
      <c r="C158" s="227" t="s">
        <v>258</v>
      </c>
      <c r="D158" s="227" t="s">
        <v>191</v>
      </c>
      <c r="E158" s="228" t="s">
        <v>916</v>
      </c>
      <c r="F158" s="229" t="s">
        <v>917</v>
      </c>
      <c r="G158" s="230" t="s">
        <v>202</v>
      </c>
      <c r="H158" s="231">
        <v>15.300000000000001</v>
      </c>
      <c r="I158" s="232"/>
      <c r="J158" s="231">
        <f>ROUND(I158*H158,2)</f>
        <v>0</v>
      </c>
      <c r="K158" s="229" t="s">
        <v>1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918</v>
      </c>
    </row>
    <row r="159" s="14" customFormat="1">
      <c r="A159" s="14"/>
      <c r="B159" s="251"/>
      <c r="C159" s="252"/>
      <c r="D159" s="241" t="s">
        <v>198</v>
      </c>
      <c r="E159" s="253" t="s">
        <v>1</v>
      </c>
      <c r="F159" s="254" t="s">
        <v>919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198</v>
      </c>
      <c r="AU159" s="260" t="s">
        <v>84</v>
      </c>
      <c r="AV159" s="14" t="s">
        <v>82</v>
      </c>
      <c r="AW159" s="14" t="s">
        <v>32</v>
      </c>
      <c r="AX159" s="14" t="s">
        <v>75</v>
      </c>
      <c r="AY159" s="260" t="s">
        <v>189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920</v>
      </c>
      <c r="G160" s="240"/>
      <c r="H160" s="244">
        <v>15.300000000000001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82</v>
      </c>
      <c r="AY160" s="250" t="s">
        <v>189</v>
      </c>
    </row>
    <row r="161" s="2" customFormat="1" ht="33" customHeight="1">
      <c r="A161" s="39"/>
      <c r="B161" s="40"/>
      <c r="C161" s="227" t="s">
        <v>264</v>
      </c>
      <c r="D161" s="227" t="s">
        <v>191</v>
      </c>
      <c r="E161" s="228" t="s">
        <v>921</v>
      </c>
      <c r="F161" s="229" t="s">
        <v>922</v>
      </c>
      <c r="G161" s="230" t="s">
        <v>267</v>
      </c>
      <c r="H161" s="231">
        <v>153</v>
      </c>
      <c r="I161" s="232"/>
      <c r="J161" s="231">
        <f>ROUND(I161*H161,2)</f>
        <v>0</v>
      </c>
      <c r="K161" s="229" t="s">
        <v>195</v>
      </c>
      <c r="L161" s="45"/>
      <c r="M161" s="233" t="s">
        <v>1</v>
      </c>
      <c r="N161" s="234" t="s">
        <v>40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196</v>
      </c>
      <c r="AT161" s="237" t="s">
        <v>191</v>
      </c>
      <c r="AU161" s="237" t="s">
        <v>84</v>
      </c>
      <c r="AY161" s="18" t="s">
        <v>189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82</v>
      </c>
      <c r="BK161" s="238">
        <f>ROUND(I161*H161,2)</f>
        <v>0</v>
      </c>
      <c r="BL161" s="18" t="s">
        <v>196</v>
      </c>
      <c r="BM161" s="237" t="s">
        <v>923</v>
      </c>
    </row>
    <row r="162" s="14" customFormat="1">
      <c r="A162" s="14"/>
      <c r="B162" s="251"/>
      <c r="C162" s="252"/>
      <c r="D162" s="241" t="s">
        <v>198</v>
      </c>
      <c r="E162" s="253" t="s">
        <v>1</v>
      </c>
      <c r="F162" s="254" t="s">
        <v>924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198</v>
      </c>
      <c r="AU162" s="260" t="s">
        <v>84</v>
      </c>
      <c r="AV162" s="14" t="s">
        <v>82</v>
      </c>
      <c r="AW162" s="14" t="s">
        <v>32</v>
      </c>
      <c r="AX162" s="14" t="s">
        <v>75</v>
      </c>
      <c r="AY162" s="260" t="s">
        <v>189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925</v>
      </c>
      <c r="G163" s="240"/>
      <c r="H163" s="244">
        <v>153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21.75" customHeight="1">
      <c r="A164" s="39"/>
      <c r="B164" s="40"/>
      <c r="C164" s="227" t="s">
        <v>271</v>
      </c>
      <c r="D164" s="227" t="s">
        <v>191</v>
      </c>
      <c r="E164" s="228" t="s">
        <v>926</v>
      </c>
      <c r="F164" s="229" t="s">
        <v>927</v>
      </c>
      <c r="G164" s="230" t="s">
        <v>267</v>
      </c>
      <c r="H164" s="231">
        <v>153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928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929</v>
      </c>
      <c r="G165" s="240"/>
      <c r="H165" s="244">
        <v>153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16.5" customHeight="1">
      <c r="A166" s="39"/>
      <c r="B166" s="40"/>
      <c r="C166" s="283" t="s">
        <v>277</v>
      </c>
      <c r="D166" s="283" t="s">
        <v>232</v>
      </c>
      <c r="E166" s="284" t="s">
        <v>930</v>
      </c>
      <c r="F166" s="285" t="s">
        <v>931</v>
      </c>
      <c r="G166" s="286" t="s">
        <v>932</v>
      </c>
      <c r="H166" s="287">
        <v>3.7999999999999998</v>
      </c>
      <c r="I166" s="288"/>
      <c r="J166" s="287">
        <f>ROUND(I166*H166,2)</f>
        <v>0</v>
      </c>
      <c r="K166" s="285" t="s">
        <v>195</v>
      </c>
      <c r="L166" s="289"/>
      <c r="M166" s="290" t="s">
        <v>1</v>
      </c>
      <c r="N166" s="291" t="s">
        <v>40</v>
      </c>
      <c r="O166" s="92"/>
      <c r="P166" s="235">
        <f>O166*H166</f>
        <v>0</v>
      </c>
      <c r="Q166" s="235">
        <v>0.001</v>
      </c>
      <c r="R166" s="235">
        <f>Q166*H166</f>
        <v>0.0038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236</v>
      </c>
      <c r="AT166" s="237" t="s">
        <v>232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933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934</v>
      </c>
      <c r="G167" s="240"/>
      <c r="H167" s="244">
        <v>3.7999999999999998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12" customFormat="1" ht="22.8" customHeight="1">
      <c r="A168" s="12"/>
      <c r="B168" s="211"/>
      <c r="C168" s="212"/>
      <c r="D168" s="213" t="s">
        <v>74</v>
      </c>
      <c r="E168" s="225" t="s">
        <v>212</v>
      </c>
      <c r="F168" s="225" t="s">
        <v>501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SUM(P169:P180)</f>
        <v>0</v>
      </c>
      <c r="Q168" s="219"/>
      <c r="R168" s="220">
        <f>SUM(R169:R180)</f>
        <v>0.227045</v>
      </c>
      <c r="S168" s="219"/>
      <c r="T168" s="221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82</v>
      </c>
      <c r="AT168" s="223" t="s">
        <v>74</v>
      </c>
      <c r="AU168" s="223" t="s">
        <v>82</v>
      </c>
      <c r="AY168" s="222" t="s">
        <v>189</v>
      </c>
      <c r="BK168" s="224">
        <f>SUM(BK169:BK180)</f>
        <v>0</v>
      </c>
    </row>
    <row r="169" s="2" customFormat="1" ht="24.15" customHeight="1">
      <c r="A169" s="39"/>
      <c r="B169" s="40"/>
      <c r="C169" s="227" t="s">
        <v>283</v>
      </c>
      <c r="D169" s="227" t="s">
        <v>191</v>
      </c>
      <c r="E169" s="228" t="s">
        <v>935</v>
      </c>
      <c r="F169" s="229" t="s">
        <v>936</v>
      </c>
      <c r="G169" s="230" t="s">
        <v>202</v>
      </c>
      <c r="H169" s="231">
        <v>6.0999999999999996</v>
      </c>
      <c r="I169" s="232"/>
      <c r="J169" s="231">
        <f>ROUND(I169*H169,2)</f>
        <v>0</v>
      </c>
      <c r="K169" s="229" t="s">
        <v>195</v>
      </c>
      <c r="L169" s="45"/>
      <c r="M169" s="233" t="s">
        <v>1</v>
      </c>
      <c r="N169" s="234" t="s">
        <v>40</v>
      </c>
      <c r="O169" s="92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7" t="s">
        <v>196</v>
      </c>
      <c r="AT169" s="237" t="s">
        <v>191</v>
      </c>
      <c r="AU169" s="237" t="s">
        <v>84</v>
      </c>
      <c r="AY169" s="18" t="s">
        <v>189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8" t="s">
        <v>82</v>
      </c>
      <c r="BK169" s="238">
        <f>ROUND(I169*H169,2)</f>
        <v>0</v>
      </c>
      <c r="BL169" s="18" t="s">
        <v>196</v>
      </c>
      <c r="BM169" s="237" t="s">
        <v>937</v>
      </c>
    </row>
    <row r="170" s="14" customFormat="1">
      <c r="A170" s="14"/>
      <c r="B170" s="251"/>
      <c r="C170" s="252"/>
      <c r="D170" s="241" t="s">
        <v>198</v>
      </c>
      <c r="E170" s="253" t="s">
        <v>1</v>
      </c>
      <c r="F170" s="254" t="s">
        <v>938</v>
      </c>
      <c r="G170" s="252"/>
      <c r="H170" s="253" t="s">
        <v>1</v>
      </c>
      <c r="I170" s="255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198</v>
      </c>
      <c r="AU170" s="260" t="s">
        <v>84</v>
      </c>
      <c r="AV170" s="14" t="s">
        <v>82</v>
      </c>
      <c r="AW170" s="14" t="s">
        <v>32</v>
      </c>
      <c r="AX170" s="14" t="s">
        <v>75</v>
      </c>
      <c r="AY170" s="260" t="s">
        <v>189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939</v>
      </c>
      <c r="G171" s="240"/>
      <c r="H171" s="244">
        <v>2.2000000000000002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75</v>
      </c>
      <c r="AY171" s="250" t="s">
        <v>189</v>
      </c>
    </row>
    <row r="172" s="13" customFormat="1">
      <c r="A172" s="13"/>
      <c r="B172" s="239"/>
      <c r="C172" s="240"/>
      <c r="D172" s="241" t="s">
        <v>198</v>
      </c>
      <c r="E172" s="242" t="s">
        <v>1</v>
      </c>
      <c r="F172" s="243" t="s">
        <v>940</v>
      </c>
      <c r="G172" s="240"/>
      <c r="H172" s="244">
        <v>3.8999999999999999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198</v>
      </c>
      <c r="AU172" s="250" t="s">
        <v>84</v>
      </c>
      <c r="AV172" s="13" t="s">
        <v>84</v>
      </c>
      <c r="AW172" s="13" t="s">
        <v>32</v>
      </c>
      <c r="AX172" s="13" t="s">
        <v>75</v>
      </c>
      <c r="AY172" s="250" t="s">
        <v>189</v>
      </c>
    </row>
    <row r="173" s="15" customFormat="1">
      <c r="A173" s="15"/>
      <c r="B173" s="261"/>
      <c r="C173" s="262"/>
      <c r="D173" s="241" t="s">
        <v>198</v>
      </c>
      <c r="E173" s="263" t="s">
        <v>1</v>
      </c>
      <c r="F173" s="264" t="s">
        <v>211</v>
      </c>
      <c r="G173" s="262"/>
      <c r="H173" s="265">
        <v>6.0999999999999996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198</v>
      </c>
      <c r="AU173" s="271" t="s">
        <v>84</v>
      </c>
      <c r="AV173" s="15" t="s">
        <v>196</v>
      </c>
      <c r="AW173" s="15" t="s">
        <v>32</v>
      </c>
      <c r="AX173" s="15" t="s">
        <v>82</v>
      </c>
      <c r="AY173" s="271" t="s">
        <v>189</v>
      </c>
    </row>
    <row r="174" s="2" customFormat="1" ht="21.75" customHeight="1">
      <c r="A174" s="39"/>
      <c r="B174" s="40"/>
      <c r="C174" s="227" t="s">
        <v>289</v>
      </c>
      <c r="D174" s="227" t="s">
        <v>191</v>
      </c>
      <c r="E174" s="228" t="s">
        <v>941</v>
      </c>
      <c r="F174" s="229" t="s">
        <v>942</v>
      </c>
      <c r="G174" s="230" t="s">
        <v>267</v>
      </c>
      <c r="H174" s="231">
        <v>26.699999999999999</v>
      </c>
      <c r="I174" s="232"/>
      <c r="J174" s="231">
        <f>ROUND(I174*H174,2)</f>
        <v>0</v>
      </c>
      <c r="K174" s="229" t="s">
        <v>195</v>
      </c>
      <c r="L174" s="45"/>
      <c r="M174" s="233" t="s">
        <v>1</v>
      </c>
      <c r="N174" s="234" t="s">
        <v>40</v>
      </c>
      <c r="O174" s="92"/>
      <c r="P174" s="235">
        <f>O174*H174</f>
        <v>0</v>
      </c>
      <c r="Q174" s="235">
        <v>0.0076499999999999997</v>
      </c>
      <c r="R174" s="235">
        <f>Q174*H174</f>
        <v>0.20425499999999999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196</v>
      </c>
      <c r="AT174" s="237" t="s">
        <v>191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943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944</v>
      </c>
      <c r="G175" s="240"/>
      <c r="H175" s="244">
        <v>9.5999999999999996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75</v>
      </c>
      <c r="AY175" s="250" t="s">
        <v>189</v>
      </c>
    </row>
    <row r="176" s="13" customFormat="1">
      <c r="A176" s="13"/>
      <c r="B176" s="239"/>
      <c r="C176" s="240"/>
      <c r="D176" s="241" t="s">
        <v>198</v>
      </c>
      <c r="E176" s="242" t="s">
        <v>1</v>
      </c>
      <c r="F176" s="243" t="s">
        <v>945</v>
      </c>
      <c r="G176" s="240"/>
      <c r="H176" s="244">
        <v>15.6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32</v>
      </c>
      <c r="AX176" s="13" t="s">
        <v>75</v>
      </c>
      <c r="AY176" s="250" t="s">
        <v>189</v>
      </c>
    </row>
    <row r="177" s="13" customFormat="1">
      <c r="A177" s="13"/>
      <c r="B177" s="239"/>
      <c r="C177" s="240"/>
      <c r="D177" s="241" t="s">
        <v>198</v>
      </c>
      <c r="E177" s="242" t="s">
        <v>1</v>
      </c>
      <c r="F177" s="243" t="s">
        <v>946</v>
      </c>
      <c r="G177" s="240"/>
      <c r="H177" s="244">
        <v>1.5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198</v>
      </c>
      <c r="AU177" s="250" t="s">
        <v>84</v>
      </c>
      <c r="AV177" s="13" t="s">
        <v>84</v>
      </c>
      <c r="AW177" s="13" t="s">
        <v>32</v>
      </c>
      <c r="AX177" s="13" t="s">
        <v>75</v>
      </c>
      <c r="AY177" s="250" t="s">
        <v>189</v>
      </c>
    </row>
    <row r="178" s="15" customFormat="1">
      <c r="A178" s="15"/>
      <c r="B178" s="261"/>
      <c r="C178" s="262"/>
      <c r="D178" s="241" t="s">
        <v>198</v>
      </c>
      <c r="E178" s="263" t="s">
        <v>1</v>
      </c>
      <c r="F178" s="264" t="s">
        <v>211</v>
      </c>
      <c r="G178" s="262"/>
      <c r="H178" s="265">
        <v>26.699999999999999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198</v>
      </c>
      <c r="AU178" s="271" t="s">
        <v>84</v>
      </c>
      <c r="AV178" s="15" t="s">
        <v>196</v>
      </c>
      <c r="AW178" s="15" t="s">
        <v>32</v>
      </c>
      <c r="AX178" s="15" t="s">
        <v>82</v>
      </c>
      <c r="AY178" s="271" t="s">
        <v>189</v>
      </c>
    </row>
    <row r="179" s="2" customFormat="1" ht="21.75" customHeight="1">
      <c r="A179" s="39"/>
      <c r="B179" s="40"/>
      <c r="C179" s="227" t="s">
        <v>8</v>
      </c>
      <c r="D179" s="227" t="s">
        <v>191</v>
      </c>
      <c r="E179" s="228" t="s">
        <v>947</v>
      </c>
      <c r="F179" s="229" t="s">
        <v>948</v>
      </c>
      <c r="G179" s="230" t="s">
        <v>267</v>
      </c>
      <c r="H179" s="231">
        <v>26.5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0.00085999999999999998</v>
      </c>
      <c r="R179" s="235">
        <f>Q179*H179</f>
        <v>0.022789999999999998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949</v>
      </c>
    </row>
    <row r="180" s="13" customFormat="1">
      <c r="A180" s="13"/>
      <c r="B180" s="239"/>
      <c r="C180" s="240"/>
      <c r="D180" s="241" t="s">
        <v>198</v>
      </c>
      <c r="E180" s="242" t="s">
        <v>1</v>
      </c>
      <c r="F180" s="243" t="s">
        <v>950</v>
      </c>
      <c r="G180" s="240"/>
      <c r="H180" s="244">
        <v>26.5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198</v>
      </c>
      <c r="AU180" s="250" t="s">
        <v>84</v>
      </c>
      <c r="AV180" s="13" t="s">
        <v>84</v>
      </c>
      <c r="AW180" s="13" t="s">
        <v>32</v>
      </c>
      <c r="AX180" s="13" t="s">
        <v>82</v>
      </c>
      <c r="AY180" s="250" t="s">
        <v>189</v>
      </c>
    </row>
    <row r="181" s="12" customFormat="1" ht="22.8" customHeight="1">
      <c r="A181" s="12"/>
      <c r="B181" s="211"/>
      <c r="C181" s="212"/>
      <c r="D181" s="213" t="s">
        <v>74</v>
      </c>
      <c r="E181" s="225" t="s">
        <v>196</v>
      </c>
      <c r="F181" s="225" t="s">
        <v>257</v>
      </c>
      <c r="G181" s="212"/>
      <c r="H181" s="212"/>
      <c r="I181" s="215"/>
      <c r="J181" s="226">
        <f>BK181</f>
        <v>0</v>
      </c>
      <c r="K181" s="212"/>
      <c r="L181" s="217"/>
      <c r="M181" s="218"/>
      <c r="N181" s="219"/>
      <c r="O181" s="219"/>
      <c r="P181" s="220">
        <f>SUM(P182:P195)</f>
        <v>0</v>
      </c>
      <c r="Q181" s="219"/>
      <c r="R181" s="220">
        <f>SUM(R182:R195)</f>
        <v>156.06171900000001</v>
      </c>
      <c r="S181" s="219"/>
      <c r="T181" s="221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2" t="s">
        <v>82</v>
      </c>
      <c r="AT181" s="223" t="s">
        <v>74</v>
      </c>
      <c r="AU181" s="223" t="s">
        <v>82</v>
      </c>
      <c r="AY181" s="222" t="s">
        <v>189</v>
      </c>
      <c r="BK181" s="224">
        <f>SUM(BK182:BK195)</f>
        <v>0</v>
      </c>
    </row>
    <row r="182" s="2" customFormat="1" ht="24.15" customHeight="1">
      <c r="A182" s="39"/>
      <c r="B182" s="40"/>
      <c r="C182" s="227" t="s">
        <v>395</v>
      </c>
      <c r="D182" s="227" t="s">
        <v>191</v>
      </c>
      <c r="E182" s="228" t="s">
        <v>518</v>
      </c>
      <c r="F182" s="229" t="s">
        <v>519</v>
      </c>
      <c r="G182" s="230" t="s">
        <v>202</v>
      </c>
      <c r="H182" s="231">
        <v>35.200000000000003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2.13408</v>
      </c>
      <c r="R182" s="235">
        <f>Q182*H182</f>
        <v>75.119616000000008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951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952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4" customFormat="1">
      <c r="A184" s="14"/>
      <c r="B184" s="251"/>
      <c r="C184" s="252"/>
      <c r="D184" s="241" t="s">
        <v>198</v>
      </c>
      <c r="E184" s="253" t="s">
        <v>1</v>
      </c>
      <c r="F184" s="254" t="s">
        <v>953</v>
      </c>
      <c r="G184" s="252"/>
      <c r="H184" s="253" t="s">
        <v>1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198</v>
      </c>
      <c r="AU184" s="260" t="s">
        <v>84</v>
      </c>
      <c r="AV184" s="14" t="s">
        <v>82</v>
      </c>
      <c r="AW184" s="14" t="s">
        <v>32</v>
      </c>
      <c r="AX184" s="14" t="s">
        <v>75</v>
      </c>
      <c r="AY184" s="260" t="s">
        <v>189</v>
      </c>
    </row>
    <row r="185" s="13" customFormat="1">
      <c r="A185" s="13"/>
      <c r="B185" s="239"/>
      <c r="C185" s="240"/>
      <c r="D185" s="241" t="s">
        <v>198</v>
      </c>
      <c r="E185" s="242" t="s">
        <v>1</v>
      </c>
      <c r="F185" s="243" t="s">
        <v>954</v>
      </c>
      <c r="G185" s="240"/>
      <c r="H185" s="244">
        <v>35.200000000000003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198</v>
      </c>
      <c r="AU185" s="250" t="s">
        <v>84</v>
      </c>
      <c r="AV185" s="13" t="s">
        <v>84</v>
      </c>
      <c r="AW185" s="13" t="s">
        <v>32</v>
      </c>
      <c r="AX185" s="13" t="s">
        <v>82</v>
      </c>
      <c r="AY185" s="250" t="s">
        <v>189</v>
      </c>
    </row>
    <row r="186" s="2" customFormat="1" ht="24.15" customHeight="1">
      <c r="A186" s="39"/>
      <c r="B186" s="40"/>
      <c r="C186" s="227" t="s">
        <v>400</v>
      </c>
      <c r="D186" s="227" t="s">
        <v>191</v>
      </c>
      <c r="E186" s="228" t="s">
        <v>524</v>
      </c>
      <c r="F186" s="229" t="s">
        <v>525</v>
      </c>
      <c r="G186" s="230" t="s">
        <v>267</v>
      </c>
      <c r="H186" s="231">
        <v>176</v>
      </c>
      <c r="I186" s="232"/>
      <c r="J186" s="231">
        <f>ROUND(I186*H186,2)</f>
        <v>0</v>
      </c>
      <c r="K186" s="229" t="s">
        <v>195</v>
      </c>
      <c r="L186" s="45"/>
      <c r="M186" s="233" t="s">
        <v>1</v>
      </c>
      <c r="N186" s="234" t="s">
        <v>40</v>
      </c>
      <c r="O186" s="92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7" t="s">
        <v>196</v>
      </c>
      <c r="AT186" s="237" t="s">
        <v>191</v>
      </c>
      <c r="AU186" s="237" t="s">
        <v>84</v>
      </c>
      <c r="AY186" s="18" t="s">
        <v>189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8" t="s">
        <v>82</v>
      </c>
      <c r="BK186" s="238">
        <f>ROUND(I186*H186,2)</f>
        <v>0</v>
      </c>
      <c r="BL186" s="18" t="s">
        <v>196</v>
      </c>
      <c r="BM186" s="237" t="s">
        <v>955</v>
      </c>
    </row>
    <row r="187" s="13" customFormat="1">
      <c r="A187" s="13"/>
      <c r="B187" s="239"/>
      <c r="C187" s="240"/>
      <c r="D187" s="241" t="s">
        <v>198</v>
      </c>
      <c r="E187" s="242" t="s">
        <v>1</v>
      </c>
      <c r="F187" s="243" t="s">
        <v>956</v>
      </c>
      <c r="G187" s="240"/>
      <c r="H187" s="244">
        <v>176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198</v>
      </c>
      <c r="AU187" s="250" t="s">
        <v>84</v>
      </c>
      <c r="AV187" s="13" t="s">
        <v>84</v>
      </c>
      <c r="AW187" s="13" t="s">
        <v>32</v>
      </c>
      <c r="AX187" s="13" t="s">
        <v>82</v>
      </c>
      <c r="AY187" s="250" t="s">
        <v>189</v>
      </c>
    </row>
    <row r="188" s="2" customFormat="1" ht="24.15" customHeight="1">
      <c r="A188" s="39"/>
      <c r="B188" s="40"/>
      <c r="C188" s="227" t="s">
        <v>403</v>
      </c>
      <c r="D188" s="227" t="s">
        <v>191</v>
      </c>
      <c r="E188" s="228" t="s">
        <v>528</v>
      </c>
      <c r="F188" s="229" t="s">
        <v>529</v>
      </c>
      <c r="G188" s="230" t="s">
        <v>267</v>
      </c>
      <c r="H188" s="231">
        <v>108.90000000000001</v>
      </c>
      <c r="I188" s="232"/>
      <c r="J188" s="231">
        <f>ROUND(I188*H188,2)</f>
        <v>0</v>
      </c>
      <c r="K188" s="229" t="s">
        <v>195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0.74326999999999999</v>
      </c>
      <c r="R188" s="235">
        <f>Q188*H188</f>
        <v>80.942103000000003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957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958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959</v>
      </c>
      <c r="G190" s="240"/>
      <c r="H190" s="244">
        <v>107.09999999999999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75</v>
      </c>
      <c r="AY190" s="250" t="s">
        <v>189</v>
      </c>
    </row>
    <row r="191" s="14" customFormat="1">
      <c r="A191" s="14"/>
      <c r="B191" s="251"/>
      <c r="C191" s="252"/>
      <c r="D191" s="241" t="s">
        <v>198</v>
      </c>
      <c r="E191" s="253" t="s">
        <v>1</v>
      </c>
      <c r="F191" s="254" t="s">
        <v>960</v>
      </c>
      <c r="G191" s="252"/>
      <c r="H191" s="253" t="s">
        <v>1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198</v>
      </c>
      <c r="AU191" s="260" t="s">
        <v>84</v>
      </c>
      <c r="AV191" s="14" t="s">
        <v>82</v>
      </c>
      <c r="AW191" s="14" t="s">
        <v>32</v>
      </c>
      <c r="AX191" s="14" t="s">
        <v>75</v>
      </c>
      <c r="AY191" s="260" t="s">
        <v>189</v>
      </c>
    </row>
    <row r="192" s="13" customFormat="1">
      <c r="A192" s="13"/>
      <c r="B192" s="239"/>
      <c r="C192" s="240"/>
      <c r="D192" s="241" t="s">
        <v>198</v>
      </c>
      <c r="E192" s="242" t="s">
        <v>1</v>
      </c>
      <c r="F192" s="243" t="s">
        <v>961</v>
      </c>
      <c r="G192" s="240"/>
      <c r="H192" s="244">
        <v>1.8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198</v>
      </c>
      <c r="AU192" s="250" t="s">
        <v>84</v>
      </c>
      <c r="AV192" s="13" t="s">
        <v>84</v>
      </c>
      <c r="AW192" s="13" t="s">
        <v>32</v>
      </c>
      <c r="AX192" s="13" t="s">
        <v>75</v>
      </c>
      <c r="AY192" s="250" t="s">
        <v>189</v>
      </c>
    </row>
    <row r="193" s="15" customFormat="1">
      <c r="A193" s="15"/>
      <c r="B193" s="261"/>
      <c r="C193" s="262"/>
      <c r="D193" s="241" t="s">
        <v>198</v>
      </c>
      <c r="E193" s="263" t="s">
        <v>1</v>
      </c>
      <c r="F193" s="264" t="s">
        <v>211</v>
      </c>
      <c r="G193" s="262"/>
      <c r="H193" s="265">
        <v>108.90000000000001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198</v>
      </c>
      <c r="AU193" s="271" t="s">
        <v>84</v>
      </c>
      <c r="AV193" s="15" t="s">
        <v>196</v>
      </c>
      <c r="AW193" s="15" t="s">
        <v>32</v>
      </c>
      <c r="AX193" s="15" t="s">
        <v>82</v>
      </c>
      <c r="AY193" s="271" t="s">
        <v>189</v>
      </c>
    </row>
    <row r="194" s="2" customFormat="1" ht="33" customHeight="1">
      <c r="A194" s="39"/>
      <c r="B194" s="40"/>
      <c r="C194" s="227" t="s">
        <v>408</v>
      </c>
      <c r="D194" s="227" t="s">
        <v>191</v>
      </c>
      <c r="E194" s="228" t="s">
        <v>962</v>
      </c>
      <c r="F194" s="229" t="s">
        <v>963</v>
      </c>
      <c r="G194" s="230" t="s">
        <v>267</v>
      </c>
      <c r="H194" s="231">
        <v>107.09999999999999</v>
      </c>
      <c r="I194" s="232"/>
      <c r="J194" s="231">
        <f>ROUND(I194*H194,2)</f>
        <v>0</v>
      </c>
      <c r="K194" s="229" t="s">
        <v>964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965</v>
      </c>
    </row>
    <row r="195" s="13" customFormat="1">
      <c r="A195" s="13"/>
      <c r="B195" s="239"/>
      <c r="C195" s="240"/>
      <c r="D195" s="241" t="s">
        <v>198</v>
      </c>
      <c r="E195" s="242" t="s">
        <v>1</v>
      </c>
      <c r="F195" s="243" t="s">
        <v>959</v>
      </c>
      <c r="G195" s="240"/>
      <c r="H195" s="244">
        <v>107.09999999999999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198</v>
      </c>
      <c r="AU195" s="250" t="s">
        <v>84</v>
      </c>
      <c r="AV195" s="13" t="s">
        <v>84</v>
      </c>
      <c r="AW195" s="13" t="s">
        <v>32</v>
      </c>
      <c r="AX195" s="13" t="s">
        <v>82</v>
      </c>
      <c r="AY195" s="250" t="s">
        <v>189</v>
      </c>
    </row>
    <row r="196" s="12" customFormat="1" ht="22.8" customHeight="1">
      <c r="A196" s="12"/>
      <c r="B196" s="211"/>
      <c r="C196" s="212"/>
      <c r="D196" s="213" t="s">
        <v>74</v>
      </c>
      <c r="E196" s="225" t="s">
        <v>295</v>
      </c>
      <c r="F196" s="225" t="s">
        <v>296</v>
      </c>
      <c r="G196" s="212"/>
      <c r="H196" s="212"/>
      <c r="I196" s="215"/>
      <c r="J196" s="226">
        <f>BK196</f>
        <v>0</v>
      </c>
      <c r="K196" s="212"/>
      <c r="L196" s="217"/>
      <c r="M196" s="218"/>
      <c r="N196" s="219"/>
      <c r="O196" s="219"/>
      <c r="P196" s="220">
        <f>P197</f>
        <v>0</v>
      </c>
      <c r="Q196" s="219"/>
      <c r="R196" s="220">
        <f>R197</f>
        <v>0</v>
      </c>
      <c r="S196" s="219"/>
      <c r="T196" s="221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2" t="s">
        <v>82</v>
      </c>
      <c r="AT196" s="223" t="s">
        <v>74</v>
      </c>
      <c r="AU196" s="223" t="s">
        <v>82</v>
      </c>
      <c r="AY196" s="222" t="s">
        <v>189</v>
      </c>
      <c r="BK196" s="224">
        <f>BK197</f>
        <v>0</v>
      </c>
    </row>
    <row r="197" s="2" customFormat="1" ht="24.15" customHeight="1">
      <c r="A197" s="39"/>
      <c r="B197" s="40"/>
      <c r="C197" s="227" t="s">
        <v>411</v>
      </c>
      <c r="D197" s="227" t="s">
        <v>191</v>
      </c>
      <c r="E197" s="228" t="s">
        <v>564</v>
      </c>
      <c r="F197" s="229" t="s">
        <v>966</v>
      </c>
      <c r="G197" s="230" t="s">
        <v>235</v>
      </c>
      <c r="H197" s="231">
        <v>156.30000000000001</v>
      </c>
      <c r="I197" s="232"/>
      <c r="J197" s="231">
        <f>ROUND(I197*H197,2)</f>
        <v>0</v>
      </c>
      <c r="K197" s="229" t="s">
        <v>195</v>
      </c>
      <c r="L197" s="45"/>
      <c r="M197" s="292" t="s">
        <v>1</v>
      </c>
      <c r="N197" s="293" t="s">
        <v>40</v>
      </c>
      <c r="O197" s="294"/>
      <c r="P197" s="295">
        <f>O197*H197</f>
        <v>0</v>
      </c>
      <c r="Q197" s="295">
        <v>0</v>
      </c>
      <c r="R197" s="295">
        <f>Q197*H197</f>
        <v>0</v>
      </c>
      <c r="S197" s="295">
        <v>0</v>
      </c>
      <c r="T197" s="29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967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XimxJmFehL2gqUv52b9g3x+wS7YPggK3PWCKevTK7IjF60qm3mYjKD7ZDw9jiA7w4v0fud4PPApEZF9Y3mwQag==" hashValue="+UNjE9O+rXfXAw6IiLqD8zi2xXLGWsWyVF5B6Ub89OiWwm5VeV0ZN5bVWEjvwDb6dGUvnGmJoeDBvHQFs/Qf2A==" algorithmName="SHA-512" password="CC35"/>
  <autoFilter ref="C124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968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ROUND((SUM(BE126:BE209)),  2)</f>
        <v>0</v>
      </c>
      <c r="G35" s="39"/>
      <c r="H35" s="39"/>
      <c r="I35" s="165">
        <v>0.20999999999999999</v>
      </c>
      <c r="J35" s="164">
        <f>ROUND(((SUM(BE126:BE209))*I35),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ROUND((SUM(BF126:BF209)),  2)</f>
        <v>0</v>
      </c>
      <c r="G36" s="39"/>
      <c r="H36" s="39"/>
      <c r="I36" s="165">
        <v>0.14999999999999999</v>
      </c>
      <c r="J36" s="164">
        <f>ROUND(((SUM(BF126:BF209))*I36),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ROUND((SUM(BG126:BG209)),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ROUND((SUM(BH126:BH209)),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ROUND((SUM(BI126:BI209)),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826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03.4 - SO 303-5  Přeložka odvodnění rokle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458</v>
      </c>
      <c r="E101" s="197"/>
      <c r="F101" s="197"/>
      <c r="G101" s="197"/>
      <c r="H101" s="197"/>
      <c r="I101" s="197"/>
      <c r="J101" s="198">
        <f>J168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171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172</v>
      </c>
      <c r="E103" s="197"/>
      <c r="F103" s="197"/>
      <c r="G103" s="197"/>
      <c r="H103" s="197"/>
      <c r="I103" s="197"/>
      <c r="J103" s="198">
        <f>J187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173</v>
      </c>
      <c r="E104" s="197"/>
      <c r="F104" s="197"/>
      <c r="G104" s="197"/>
      <c r="H104" s="197"/>
      <c r="I104" s="197"/>
      <c r="J104" s="198">
        <f>J208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NAPOJENÍ ROKYCANSKA NA DÁLNICI D5, I. ETAPA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160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826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 xml:space="preserve">03.4 - SO 303-5  Přeložka odvodnění rokle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Rokycansko</v>
      </c>
      <c r="G120" s="41"/>
      <c r="H120" s="41"/>
      <c r="I120" s="33" t="s">
        <v>22</v>
      </c>
      <c r="J120" s="80" t="str">
        <f>IF(J14="","",J14)</f>
        <v>26. 4. 2022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 xml:space="preserve"> </v>
      </c>
      <c r="G122" s="41"/>
      <c r="H122" s="41"/>
      <c r="I122" s="33" t="s">
        <v>30</v>
      </c>
      <c r="J122" s="37" t="str">
        <f>E23</f>
        <v>Ing. J. Egermaier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175</v>
      </c>
      <c r="D125" s="203" t="s">
        <v>60</v>
      </c>
      <c r="E125" s="203" t="s">
        <v>56</v>
      </c>
      <c r="F125" s="203" t="s">
        <v>57</v>
      </c>
      <c r="G125" s="203" t="s">
        <v>176</v>
      </c>
      <c r="H125" s="203" t="s">
        <v>177</v>
      </c>
      <c r="I125" s="203" t="s">
        <v>178</v>
      </c>
      <c r="J125" s="203" t="s">
        <v>166</v>
      </c>
      <c r="K125" s="204" t="s">
        <v>179</v>
      </c>
      <c r="L125" s="205"/>
      <c r="M125" s="101" t="s">
        <v>1</v>
      </c>
      <c r="N125" s="102" t="s">
        <v>39</v>
      </c>
      <c r="O125" s="102" t="s">
        <v>180</v>
      </c>
      <c r="P125" s="102" t="s">
        <v>181</v>
      </c>
      <c r="Q125" s="102" t="s">
        <v>182</v>
      </c>
      <c r="R125" s="102" t="s">
        <v>183</v>
      </c>
      <c r="S125" s="102" t="s">
        <v>184</v>
      </c>
      <c r="T125" s="103" t="s">
        <v>185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186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90.287949999999995</v>
      </c>
      <c r="S126" s="105"/>
      <c r="T126" s="209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168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74</v>
      </c>
      <c r="E127" s="214" t="s">
        <v>187</v>
      </c>
      <c r="F127" s="214" t="s">
        <v>188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P128+P168+P172+P187+P208</f>
        <v>0</v>
      </c>
      <c r="Q127" s="219"/>
      <c r="R127" s="220">
        <f>R128+R168+R172+R187+R208</f>
        <v>90.287949999999995</v>
      </c>
      <c r="S127" s="219"/>
      <c r="T127" s="221">
        <f>T128+T168+T172+T187+T208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75</v>
      </c>
      <c r="AY127" s="222" t="s">
        <v>189</v>
      </c>
      <c r="BK127" s="224">
        <f>BK128+BK168+BK172+BK187+BK208</f>
        <v>0</v>
      </c>
    </row>
    <row r="128" s="12" customFormat="1" ht="22.8" customHeight="1">
      <c r="A128" s="12"/>
      <c r="B128" s="211"/>
      <c r="C128" s="212"/>
      <c r="D128" s="213" t="s">
        <v>74</v>
      </c>
      <c r="E128" s="225" t="s">
        <v>82</v>
      </c>
      <c r="F128" s="225" t="s">
        <v>190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SUM(P129:P167)</f>
        <v>0</v>
      </c>
      <c r="Q128" s="219"/>
      <c r="R128" s="220">
        <f>SUM(R129:R167)</f>
        <v>0</v>
      </c>
      <c r="S128" s="219"/>
      <c r="T128" s="221">
        <f>SUM(T129:T167)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82</v>
      </c>
      <c r="AT128" s="223" t="s">
        <v>74</v>
      </c>
      <c r="AU128" s="223" t="s">
        <v>82</v>
      </c>
      <c r="AY128" s="222" t="s">
        <v>189</v>
      </c>
      <c r="BK128" s="224">
        <f>SUM(BK129:BK167)</f>
        <v>0</v>
      </c>
    </row>
    <row r="129" s="2" customFormat="1" ht="24.15" customHeight="1">
      <c r="A129" s="39"/>
      <c r="B129" s="40"/>
      <c r="C129" s="227" t="s">
        <v>82</v>
      </c>
      <c r="D129" s="227" t="s">
        <v>191</v>
      </c>
      <c r="E129" s="228" t="s">
        <v>192</v>
      </c>
      <c r="F129" s="229" t="s">
        <v>193</v>
      </c>
      <c r="G129" s="230" t="s">
        <v>194</v>
      </c>
      <c r="H129" s="231">
        <v>120</v>
      </c>
      <c r="I129" s="232"/>
      <c r="J129" s="231">
        <f>ROUND(I129*H129,2)</f>
        <v>0</v>
      </c>
      <c r="K129" s="229" t="s">
        <v>195</v>
      </c>
      <c r="L129" s="45"/>
      <c r="M129" s="233" t="s">
        <v>1</v>
      </c>
      <c r="N129" s="234" t="s">
        <v>40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196</v>
      </c>
      <c r="AT129" s="237" t="s">
        <v>191</v>
      </c>
      <c r="AU129" s="237" t="s">
        <v>84</v>
      </c>
      <c r="AY129" s="18" t="s">
        <v>189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82</v>
      </c>
      <c r="BK129" s="238">
        <f>ROUND(I129*H129,2)</f>
        <v>0</v>
      </c>
      <c r="BL129" s="18" t="s">
        <v>196</v>
      </c>
      <c r="BM129" s="237" t="s">
        <v>969</v>
      </c>
    </row>
    <row r="130" s="13" customFormat="1">
      <c r="A130" s="13"/>
      <c r="B130" s="239"/>
      <c r="C130" s="240"/>
      <c r="D130" s="241" t="s">
        <v>198</v>
      </c>
      <c r="E130" s="242" t="s">
        <v>1</v>
      </c>
      <c r="F130" s="243" t="s">
        <v>883</v>
      </c>
      <c r="G130" s="240"/>
      <c r="H130" s="244">
        <v>120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198</v>
      </c>
      <c r="AU130" s="250" t="s">
        <v>84</v>
      </c>
      <c r="AV130" s="13" t="s">
        <v>84</v>
      </c>
      <c r="AW130" s="13" t="s">
        <v>32</v>
      </c>
      <c r="AX130" s="13" t="s">
        <v>82</v>
      </c>
      <c r="AY130" s="250" t="s">
        <v>189</v>
      </c>
    </row>
    <row r="131" s="2" customFormat="1" ht="24.15" customHeight="1">
      <c r="A131" s="39"/>
      <c r="B131" s="40"/>
      <c r="C131" s="227" t="s">
        <v>84</v>
      </c>
      <c r="D131" s="227" t="s">
        <v>191</v>
      </c>
      <c r="E131" s="228" t="s">
        <v>970</v>
      </c>
      <c r="F131" s="229" t="s">
        <v>971</v>
      </c>
      <c r="G131" s="230" t="s">
        <v>972</v>
      </c>
      <c r="H131" s="231">
        <v>60</v>
      </c>
      <c r="I131" s="232"/>
      <c r="J131" s="231">
        <f>ROUND(I131*H131,2)</f>
        <v>0</v>
      </c>
      <c r="K131" s="229" t="s">
        <v>195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973</v>
      </c>
    </row>
    <row r="132" s="13" customFormat="1">
      <c r="A132" s="13"/>
      <c r="B132" s="239"/>
      <c r="C132" s="240"/>
      <c r="D132" s="241" t="s">
        <v>198</v>
      </c>
      <c r="E132" s="242" t="s">
        <v>1</v>
      </c>
      <c r="F132" s="243" t="s">
        <v>974</v>
      </c>
      <c r="G132" s="240"/>
      <c r="H132" s="244">
        <v>60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198</v>
      </c>
      <c r="AU132" s="250" t="s">
        <v>84</v>
      </c>
      <c r="AV132" s="13" t="s">
        <v>84</v>
      </c>
      <c r="AW132" s="13" t="s">
        <v>32</v>
      </c>
      <c r="AX132" s="13" t="s">
        <v>82</v>
      </c>
      <c r="AY132" s="250" t="s">
        <v>189</v>
      </c>
    </row>
    <row r="133" s="2" customFormat="1" ht="33" customHeight="1">
      <c r="A133" s="39"/>
      <c r="B133" s="40"/>
      <c r="C133" s="227" t="s">
        <v>212</v>
      </c>
      <c r="D133" s="227" t="s">
        <v>191</v>
      </c>
      <c r="E133" s="228" t="s">
        <v>975</v>
      </c>
      <c r="F133" s="229" t="s">
        <v>976</v>
      </c>
      <c r="G133" s="230" t="s">
        <v>202</v>
      </c>
      <c r="H133" s="231">
        <v>466.60000000000002</v>
      </c>
      <c r="I133" s="232"/>
      <c r="J133" s="231">
        <f>ROUND(I133*H133,2)</f>
        <v>0</v>
      </c>
      <c r="K133" s="229" t="s">
        <v>195</v>
      </c>
      <c r="L133" s="45"/>
      <c r="M133" s="233" t="s">
        <v>1</v>
      </c>
      <c r="N133" s="234" t="s">
        <v>40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196</v>
      </c>
      <c r="AT133" s="237" t="s">
        <v>191</v>
      </c>
      <c r="AU133" s="237" t="s">
        <v>84</v>
      </c>
      <c r="AY133" s="18" t="s">
        <v>189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82</v>
      </c>
      <c r="BK133" s="238">
        <f>ROUND(I133*H133,2)</f>
        <v>0</v>
      </c>
      <c r="BL133" s="18" t="s">
        <v>196</v>
      </c>
      <c r="BM133" s="237" t="s">
        <v>977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978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979</v>
      </c>
      <c r="G135" s="240"/>
      <c r="H135" s="244">
        <v>42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980</v>
      </c>
      <c r="G136" s="240"/>
      <c r="H136" s="244">
        <v>416.30000000000001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75</v>
      </c>
      <c r="AY136" s="25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981</v>
      </c>
      <c r="G137" s="240"/>
      <c r="H137" s="244">
        <v>7.2999999999999998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982</v>
      </c>
      <c r="G138" s="240"/>
      <c r="H138" s="244">
        <v>1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5" customFormat="1">
      <c r="A139" s="15"/>
      <c r="B139" s="261"/>
      <c r="C139" s="262"/>
      <c r="D139" s="241" t="s">
        <v>198</v>
      </c>
      <c r="E139" s="263" t="s">
        <v>1</v>
      </c>
      <c r="F139" s="264" t="s">
        <v>211</v>
      </c>
      <c r="G139" s="262"/>
      <c r="H139" s="265">
        <v>466.60000000000002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198</v>
      </c>
      <c r="AU139" s="271" t="s">
        <v>84</v>
      </c>
      <c r="AV139" s="15" t="s">
        <v>196</v>
      </c>
      <c r="AW139" s="15" t="s">
        <v>32</v>
      </c>
      <c r="AX139" s="15" t="s">
        <v>82</v>
      </c>
      <c r="AY139" s="271" t="s">
        <v>189</v>
      </c>
    </row>
    <row r="140" s="2" customFormat="1" ht="24.15" customHeight="1">
      <c r="A140" s="39"/>
      <c r="B140" s="40"/>
      <c r="C140" s="227" t="s">
        <v>196</v>
      </c>
      <c r="D140" s="227" t="s">
        <v>191</v>
      </c>
      <c r="E140" s="228" t="s">
        <v>983</v>
      </c>
      <c r="F140" s="229" t="s">
        <v>984</v>
      </c>
      <c r="G140" s="230" t="s">
        <v>202</v>
      </c>
      <c r="H140" s="231">
        <v>212.40000000000001</v>
      </c>
      <c r="I140" s="232"/>
      <c r="J140" s="231">
        <f>ROUND(I140*H140,2)</f>
        <v>0</v>
      </c>
      <c r="K140" s="229" t="s">
        <v>195</v>
      </c>
      <c r="L140" s="45"/>
      <c r="M140" s="233" t="s">
        <v>1</v>
      </c>
      <c r="N140" s="234" t="s">
        <v>40</v>
      </c>
      <c r="O140" s="92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7" t="s">
        <v>196</v>
      </c>
      <c r="AT140" s="237" t="s">
        <v>191</v>
      </c>
      <c r="AU140" s="237" t="s">
        <v>84</v>
      </c>
      <c r="AY140" s="18" t="s">
        <v>189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8" t="s">
        <v>82</v>
      </c>
      <c r="BK140" s="238">
        <f>ROUND(I140*H140,2)</f>
        <v>0</v>
      </c>
      <c r="BL140" s="18" t="s">
        <v>196</v>
      </c>
      <c r="BM140" s="237" t="s">
        <v>985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334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986</v>
      </c>
      <c r="G142" s="240"/>
      <c r="H142" s="244">
        <v>466.60000000000002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987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988</v>
      </c>
      <c r="G144" s="240"/>
      <c r="H144" s="244">
        <v>-33.5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989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990</v>
      </c>
      <c r="G146" s="240"/>
      <c r="H146" s="244">
        <v>-213.40000000000001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991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992</v>
      </c>
      <c r="G148" s="240"/>
      <c r="H148" s="244">
        <v>-7.2999999999999998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4" customFormat="1">
      <c r="A149" s="14"/>
      <c r="B149" s="251"/>
      <c r="C149" s="252"/>
      <c r="D149" s="241" t="s">
        <v>198</v>
      </c>
      <c r="E149" s="253" t="s">
        <v>1</v>
      </c>
      <c r="F149" s="254" t="s">
        <v>993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198</v>
      </c>
      <c r="AU149" s="260" t="s">
        <v>84</v>
      </c>
      <c r="AV149" s="14" t="s">
        <v>82</v>
      </c>
      <c r="AW149" s="14" t="s">
        <v>32</v>
      </c>
      <c r="AX149" s="14" t="s">
        <v>75</v>
      </c>
      <c r="AY149" s="260" t="s">
        <v>189</v>
      </c>
    </row>
    <row r="150" s="15" customFormat="1">
      <c r="A150" s="15"/>
      <c r="B150" s="261"/>
      <c r="C150" s="262"/>
      <c r="D150" s="241" t="s">
        <v>198</v>
      </c>
      <c r="E150" s="263" t="s">
        <v>1</v>
      </c>
      <c r="F150" s="264" t="s">
        <v>211</v>
      </c>
      <c r="G150" s="262"/>
      <c r="H150" s="265">
        <v>212.40000000000001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198</v>
      </c>
      <c r="AU150" s="271" t="s">
        <v>84</v>
      </c>
      <c r="AV150" s="15" t="s">
        <v>196</v>
      </c>
      <c r="AW150" s="15" t="s">
        <v>32</v>
      </c>
      <c r="AX150" s="15" t="s">
        <v>82</v>
      </c>
      <c r="AY150" s="271" t="s">
        <v>189</v>
      </c>
    </row>
    <row r="151" s="2" customFormat="1" ht="24.15" customHeight="1">
      <c r="A151" s="39"/>
      <c r="B151" s="40"/>
      <c r="C151" s="227" t="s">
        <v>231</v>
      </c>
      <c r="D151" s="227" t="s">
        <v>191</v>
      </c>
      <c r="E151" s="228" t="s">
        <v>226</v>
      </c>
      <c r="F151" s="229" t="s">
        <v>994</v>
      </c>
      <c r="G151" s="230" t="s">
        <v>202</v>
      </c>
      <c r="H151" s="231">
        <v>186.40000000000001</v>
      </c>
      <c r="I151" s="232"/>
      <c r="J151" s="231">
        <f>ROUND(I151*H151,2)</f>
        <v>0</v>
      </c>
      <c r="K151" s="229" t="s">
        <v>195</v>
      </c>
      <c r="L151" s="45"/>
      <c r="M151" s="233" t="s">
        <v>1</v>
      </c>
      <c r="N151" s="234" t="s">
        <v>40</v>
      </c>
      <c r="O151" s="92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7" t="s">
        <v>196</v>
      </c>
      <c r="AT151" s="237" t="s">
        <v>191</v>
      </c>
      <c r="AU151" s="237" t="s">
        <v>84</v>
      </c>
      <c r="AY151" s="18" t="s">
        <v>189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8" t="s">
        <v>82</v>
      </c>
      <c r="BK151" s="238">
        <f>ROUND(I151*H151,2)</f>
        <v>0</v>
      </c>
      <c r="BL151" s="18" t="s">
        <v>196</v>
      </c>
      <c r="BM151" s="237" t="s">
        <v>995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996</v>
      </c>
      <c r="G152" s="240"/>
      <c r="H152" s="244">
        <v>213.40000000000001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75</v>
      </c>
      <c r="AY152" s="250" t="s">
        <v>189</v>
      </c>
    </row>
    <row r="153" s="14" customFormat="1">
      <c r="A153" s="14"/>
      <c r="B153" s="251"/>
      <c r="C153" s="252"/>
      <c r="D153" s="241" t="s">
        <v>198</v>
      </c>
      <c r="E153" s="253" t="s">
        <v>1</v>
      </c>
      <c r="F153" s="254" t="s">
        <v>997</v>
      </c>
      <c r="G153" s="252"/>
      <c r="H153" s="253" t="s">
        <v>1</v>
      </c>
      <c r="I153" s="255"/>
      <c r="J153" s="252"/>
      <c r="K153" s="252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198</v>
      </c>
      <c r="AU153" s="260" t="s">
        <v>84</v>
      </c>
      <c r="AV153" s="14" t="s">
        <v>82</v>
      </c>
      <c r="AW153" s="14" t="s">
        <v>32</v>
      </c>
      <c r="AX153" s="14" t="s">
        <v>75</v>
      </c>
      <c r="AY153" s="260" t="s">
        <v>189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998</v>
      </c>
      <c r="G154" s="240"/>
      <c r="H154" s="244">
        <v>-27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75</v>
      </c>
      <c r="AY154" s="250" t="s">
        <v>189</v>
      </c>
    </row>
    <row r="155" s="15" customFormat="1">
      <c r="A155" s="15"/>
      <c r="B155" s="261"/>
      <c r="C155" s="262"/>
      <c r="D155" s="241" t="s">
        <v>198</v>
      </c>
      <c r="E155" s="263" t="s">
        <v>1</v>
      </c>
      <c r="F155" s="264" t="s">
        <v>211</v>
      </c>
      <c r="G155" s="262"/>
      <c r="H155" s="265">
        <v>186.40000000000001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198</v>
      </c>
      <c r="AU155" s="271" t="s">
        <v>84</v>
      </c>
      <c r="AV155" s="15" t="s">
        <v>196</v>
      </c>
      <c r="AW155" s="15" t="s">
        <v>32</v>
      </c>
      <c r="AX155" s="15" t="s">
        <v>82</v>
      </c>
      <c r="AY155" s="271" t="s">
        <v>189</v>
      </c>
    </row>
    <row r="156" s="2" customFormat="1" ht="16.5" customHeight="1">
      <c r="A156" s="39"/>
      <c r="B156" s="40"/>
      <c r="C156" s="283" t="s">
        <v>240</v>
      </c>
      <c r="D156" s="283" t="s">
        <v>232</v>
      </c>
      <c r="E156" s="284" t="s">
        <v>999</v>
      </c>
      <c r="F156" s="285" t="s">
        <v>1000</v>
      </c>
      <c r="G156" s="286" t="s">
        <v>235</v>
      </c>
      <c r="H156" s="287">
        <v>708.39999999999998</v>
      </c>
      <c r="I156" s="288"/>
      <c r="J156" s="287">
        <f>ROUND(I156*H156,2)</f>
        <v>0</v>
      </c>
      <c r="K156" s="285" t="s">
        <v>195</v>
      </c>
      <c r="L156" s="289"/>
      <c r="M156" s="290" t="s">
        <v>1</v>
      </c>
      <c r="N156" s="291" t="s">
        <v>40</v>
      </c>
      <c r="O156" s="92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7" t="s">
        <v>236</v>
      </c>
      <c r="AT156" s="237" t="s">
        <v>232</v>
      </c>
      <c r="AU156" s="237" t="s">
        <v>84</v>
      </c>
      <c r="AY156" s="18" t="s">
        <v>189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8" t="s">
        <v>82</v>
      </c>
      <c r="BK156" s="238">
        <f>ROUND(I156*H156,2)</f>
        <v>0</v>
      </c>
      <c r="BL156" s="18" t="s">
        <v>196</v>
      </c>
      <c r="BM156" s="237" t="s">
        <v>1001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1002</v>
      </c>
      <c r="G157" s="240"/>
      <c r="H157" s="244">
        <v>354.19999999999999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75</v>
      </c>
      <c r="AY157" s="250" t="s">
        <v>189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1003</v>
      </c>
      <c r="G158" s="240"/>
      <c r="H158" s="244">
        <v>708.39999999999998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7.8" customHeight="1">
      <c r="A159" s="39"/>
      <c r="B159" s="40"/>
      <c r="C159" s="227" t="s">
        <v>246</v>
      </c>
      <c r="D159" s="227" t="s">
        <v>191</v>
      </c>
      <c r="E159" s="228" t="s">
        <v>323</v>
      </c>
      <c r="F159" s="229" t="s">
        <v>324</v>
      </c>
      <c r="G159" s="230" t="s">
        <v>202</v>
      </c>
      <c r="H159" s="231">
        <v>254.19999999999999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1004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1005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1006</v>
      </c>
      <c r="G161" s="240"/>
      <c r="H161" s="244">
        <v>254.19999999999999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33" customHeight="1">
      <c r="A162" s="39"/>
      <c r="B162" s="40"/>
      <c r="C162" s="227" t="s">
        <v>236</v>
      </c>
      <c r="D162" s="227" t="s">
        <v>191</v>
      </c>
      <c r="E162" s="228" t="s">
        <v>247</v>
      </c>
      <c r="F162" s="229" t="s">
        <v>248</v>
      </c>
      <c r="G162" s="230" t="s">
        <v>235</v>
      </c>
      <c r="H162" s="231">
        <v>406.69999999999999</v>
      </c>
      <c r="I162" s="232"/>
      <c r="J162" s="231">
        <f>ROUND(I162*H162,2)</f>
        <v>0</v>
      </c>
      <c r="K162" s="229" t="s">
        <v>195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1007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1008</v>
      </c>
      <c r="G163" s="240"/>
      <c r="H163" s="244">
        <v>406.69999999999999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258</v>
      </c>
      <c r="D164" s="227" t="s">
        <v>191</v>
      </c>
      <c r="E164" s="228" t="s">
        <v>1009</v>
      </c>
      <c r="F164" s="229" t="s">
        <v>1010</v>
      </c>
      <c r="G164" s="230" t="s">
        <v>253</v>
      </c>
      <c r="H164" s="231">
        <v>3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1011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294</v>
      </c>
      <c r="G165" s="240"/>
      <c r="H165" s="244">
        <v>3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4.15" customHeight="1">
      <c r="A166" s="39"/>
      <c r="B166" s="40"/>
      <c r="C166" s="227" t="s">
        <v>264</v>
      </c>
      <c r="D166" s="227" t="s">
        <v>191</v>
      </c>
      <c r="E166" s="228" t="s">
        <v>1012</v>
      </c>
      <c r="F166" s="229" t="s">
        <v>1013</v>
      </c>
      <c r="G166" s="230" t="s">
        <v>267</v>
      </c>
      <c r="H166" s="231">
        <v>558</v>
      </c>
      <c r="I166" s="232"/>
      <c r="J166" s="231">
        <f>ROUND(I166*H166,2)</f>
        <v>0</v>
      </c>
      <c r="K166" s="229" t="s">
        <v>195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1014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1015</v>
      </c>
      <c r="G167" s="240"/>
      <c r="H167" s="244">
        <v>558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12" customFormat="1" ht="22.8" customHeight="1">
      <c r="A168" s="12"/>
      <c r="B168" s="211"/>
      <c r="C168" s="212"/>
      <c r="D168" s="213" t="s">
        <v>74</v>
      </c>
      <c r="E168" s="225" t="s">
        <v>212</v>
      </c>
      <c r="F168" s="225" t="s">
        <v>501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SUM(P169:P171)</f>
        <v>0</v>
      </c>
      <c r="Q168" s="219"/>
      <c r="R168" s="220">
        <f>SUM(R169:R171)</f>
        <v>0</v>
      </c>
      <c r="S168" s="219"/>
      <c r="T168" s="221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82</v>
      </c>
      <c r="AT168" s="223" t="s">
        <v>74</v>
      </c>
      <c r="AU168" s="223" t="s">
        <v>82</v>
      </c>
      <c r="AY168" s="222" t="s">
        <v>189</v>
      </c>
      <c r="BK168" s="224">
        <f>SUM(BK169:BK171)</f>
        <v>0</v>
      </c>
    </row>
    <row r="169" s="2" customFormat="1" ht="24.15" customHeight="1">
      <c r="A169" s="39"/>
      <c r="B169" s="40"/>
      <c r="C169" s="227" t="s">
        <v>271</v>
      </c>
      <c r="D169" s="227" t="s">
        <v>191</v>
      </c>
      <c r="E169" s="228" t="s">
        <v>1016</v>
      </c>
      <c r="F169" s="229" t="s">
        <v>1017</v>
      </c>
      <c r="G169" s="230" t="s">
        <v>202</v>
      </c>
      <c r="H169" s="231">
        <v>2</v>
      </c>
      <c r="I169" s="232"/>
      <c r="J169" s="231">
        <f>ROUND(I169*H169,2)</f>
        <v>0</v>
      </c>
      <c r="K169" s="229" t="s">
        <v>195</v>
      </c>
      <c r="L169" s="45"/>
      <c r="M169" s="233" t="s">
        <v>1</v>
      </c>
      <c r="N169" s="234" t="s">
        <v>40</v>
      </c>
      <c r="O169" s="92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7" t="s">
        <v>196</v>
      </c>
      <c r="AT169" s="237" t="s">
        <v>191</v>
      </c>
      <c r="AU169" s="237" t="s">
        <v>84</v>
      </c>
      <c r="AY169" s="18" t="s">
        <v>189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8" t="s">
        <v>82</v>
      </c>
      <c r="BK169" s="238">
        <f>ROUND(I169*H169,2)</f>
        <v>0</v>
      </c>
      <c r="BL169" s="18" t="s">
        <v>196</v>
      </c>
      <c r="BM169" s="237" t="s">
        <v>1018</v>
      </c>
    </row>
    <row r="170" s="14" customFormat="1">
      <c r="A170" s="14"/>
      <c r="B170" s="251"/>
      <c r="C170" s="252"/>
      <c r="D170" s="241" t="s">
        <v>198</v>
      </c>
      <c r="E170" s="253" t="s">
        <v>1</v>
      </c>
      <c r="F170" s="254" t="s">
        <v>1019</v>
      </c>
      <c r="G170" s="252"/>
      <c r="H170" s="253" t="s">
        <v>1</v>
      </c>
      <c r="I170" s="255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198</v>
      </c>
      <c r="AU170" s="260" t="s">
        <v>84</v>
      </c>
      <c r="AV170" s="14" t="s">
        <v>82</v>
      </c>
      <c r="AW170" s="14" t="s">
        <v>32</v>
      </c>
      <c r="AX170" s="14" t="s">
        <v>75</v>
      </c>
      <c r="AY170" s="260" t="s">
        <v>189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1020</v>
      </c>
      <c r="G171" s="240"/>
      <c r="H171" s="244">
        <v>2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196</v>
      </c>
      <c r="F172" s="225" t="s">
        <v>257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SUM(P173:P186)</f>
        <v>0</v>
      </c>
      <c r="Q172" s="219"/>
      <c r="R172" s="220">
        <f>SUM(R173:R186)</f>
        <v>14.938559999999999</v>
      </c>
      <c r="S172" s="219"/>
      <c r="T172" s="221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SUM(BK173:BK186)</f>
        <v>0</v>
      </c>
    </row>
    <row r="173" s="2" customFormat="1" ht="16.5" customHeight="1">
      <c r="A173" s="39"/>
      <c r="B173" s="40"/>
      <c r="C173" s="227" t="s">
        <v>277</v>
      </c>
      <c r="D173" s="227" t="s">
        <v>191</v>
      </c>
      <c r="E173" s="228" t="s">
        <v>331</v>
      </c>
      <c r="F173" s="229" t="s">
        <v>332</v>
      </c>
      <c r="G173" s="230" t="s">
        <v>202</v>
      </c>
      <c r="H173" s="231">
        <v>35.899999999999999</v>
      </c>
      <c r="I173" s="232"/>
      <c r="J173" s="231">
        <f>ROUND(I173*H173,2)</f>
        <v>0</v>
      </c>
      <c r="K173" s="229" t="s">
        <v>195</v>
      </c>
      <c r="L173" s="45"/>
      <c r="M173" s="233" t="s">
        <v>1</v>
      </c>
      <c r="N173" s="234" t="s">
        <v>40</v>
      </c>
      <c r="O173" s="92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1021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334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1022</v>
      </c>
      <c r="G175" s="240"/>
      <c r="H175" s="244">
        <v>33.5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75</v>
      </c>
      <c r="AY175" s="250" t="s">
        <v>189</v>
      </c>
    </row>
    <row r="176" s="14" customFormat="1">
      <c r="A176" s="14"/>
      <c r="B176" s="251"/>
      <c r="C176" s="252"/>
      <c r="D176" s="241" t="s">
        <v>198</v>
      </c>
      <c r="E176" s="253" t="s">
        <v>1</v>
      </c>
      <c r="F176" s="254" t="s">
        <v>1023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198</v>
      </c>
      <c r="AU176" s="260" t="s">
        <v>84</v>
      </c>
      <c r="AV176" s="14" t="s">
        <v>82</v>
      </c>
      <c r="AW176" s="14" t="s">
        <v>32</v>
      </c>
      <c r="AX176" s="14" t="s">
        <v>75</v>
      </c>
      <c r="AY176" s="260" t="s">
        <v>189</v>
      </c>
    </row>
    <row r="177" s="13" customFormat="1">
      <c r="A177" s="13"/>
      <c r="B177" s="239"/>
      <c r="C177" s="240"/>
      <c r="D177" s="241" t="s">
        <v>198</v>
      </c>
      <c r="E177" s="242" t="s">
        <v>1</v>
      </c>
      <c r="F177" s="243" t="s">
        <v>1024</v>
      </c>
      <c r="G177" s="240"/>
      <c r="H177" s="244">
        <v>2.3999999999999999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198</v>
      </c>
      <c r="AU177" s="250" t="s">
        <v>84</v>
      </c>
      <c r="AV177" s="13" t="s">
        <v>84</v>
      </c>
      <c r="AW177" s="13" t="s">
        <v>32</v>
      </c>
      <c r="AX177" s="13" t="s">
        <v>75</v>
      </c>
      <c r="AY177" s="250" t="s">
        <v>189</v>
      </c>
    </row>
    <row r="178" s="15" customFormat="1">
      <c r="A178" s="15"/>
      <c r="B178" s="261"/>
      <c r="C178" s="262"/>
      <c r="D178" s="241" t="s">
        <v>198</v>
      </c>
      <c r="E178" s="263" t="s">
        <v>1</v>
      </c>
      <c r="F178" s="264" t="s">
        <v>211</v>
      </c>
      <c r="G178" s="262"/>
      <c r="H178" s="265">
        <v>35.899999999999999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198</v>
      </c>
      <c r="AU178" s="271" t="s">
        <v>84</v>
      </c>
      <c r="AV178" s="15" t="s">
        <v>196</v>
      </c>
      <c r="AW178" s="15" t="s">
        <v>32</v>
      </c>
      <c r="AX178" s="15" t="s">
        <v>82</v>
      </c>
      <c r="AY178" s="271" t="s">
        <v>189</v>
      </c>
    </row>
    <row r="179" s="2" customFormat="1" ht="21.75" customHeight="1">
      <c r="A179" s="39"/>
      <c r="B179" s="40"/>
      <c r="C179" s="227" t="s">
        <v>283</v>
      </c>
      <c r="D179" s="227" t="s">
        <v>191</v>
      </c>
      <c r="E179" s="228" t="s">
        <v>1025</v>
      </c>
      <c r="F179" s="229" t="s">
        <v>1026</v>
      </c>
      <c r="G179" s="230" t="s">
        <v>202</v>
      </c>
      <c r="H179" s="231">
        <v>0.69999999999999996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1027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1028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1029</v>
      </c>
      <c r="G181" s="240"/>
      <c r="H181" s="244">
        <v>0.69999999999999996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289</v>
      </c>
      <c r="D182" s="227" t="s">
        <v>191</v>
      </c>
      <c r="E182" s="228" t="s">
        <v>518</v>
      </c>
      <c r="F182" s="229" t="s">
        <v>519</v>
      </c>
      <c r="G182" s="230" t="s">
        <v>202</v>
      </c>
      <c r="H182" s="231">
        <v>7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2.13408</v>
      </c>
      <c r="R182" s="235">
        <f>Q182*H182</f>
        <v>14.938559999999999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1030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1031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451</v>
      </c>
      <c r="G184" s="240"/>
      <c r="H184" s="244">
        <v>7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24.15" customHeight="1">
      <c r="A185" s="39"/>
      <c r="B185" s="40"/>
      <c r="C185" s="227" t="s">
        <v>8</v>
      </c>
      <c r="D185" s="227" t="s">
        <v>191</v>
      </c>
      <c r="E185" s="228" t="s">
        <v>524</v>
      </c>
      <c r="F185" s="229" t="s">
        <v>525</v>
      </c>
      <c r="G185" s="230" t="s">
        <v>267</v>
      </c>
      <c r="H185" s="231">
        <v>30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1032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1033</v>
      </c>
      <c r="G186" s="240"/>
      <c r="H186" s="244">
        <v>30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12" customFormat="1" ht="22.8" customHeight="1">
      <c r="A187" s="12"/>
      <c r="B187" s="211"/>
      <c r="C187" s="212"/>
      <c r="D187" s="213" t="s">
        <v>74</v>
      </c>
      <c r="E187" s="225" t="s">
        <v>236</v>
      </c>
      <c r="F187" s="225" t="s">
        <v>276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SUM(P188:P207)</f>
        <v>0</v>
      </c>
      <c r="Q187" s="219"/>
      <c r="R187" s="220">
        <f>SUM(R188:R207)</f>
        <v>75.34939</v>
      </c>
      <c r="S187" s="219"/>
      <c r="T187" s="221">
        <f>SUM(T188:T207)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82</v>
      </c>
      <c r="AY187" s="222" t="s">
        <v>189</v>
      </c>
      <c r="BK187" s="224">
        <f>SUM(BK188:BK207)</f>
        <v>0</v>
      </c>
    </row>
    <row r="188" s="2" customFormat="1" ht="33" customHeight="1">
      <c r="A188" s="39"/>
      <c r="B188" s="40"/>
      <c r="C188" s="227" t="s">
        <v>395</v>
      </c>
      <c r="D188" s="227" t="s">
        <v>191</v>
      </c>
      <c r="E188" s="228" t="s">
        <v>592</v>
      </c>
      <c r="F188" s="229" t="s">
        <v>1034</v>
      </c>
      <c r="G188" s="230" t="s">
        <v>215</v>
      </c>
      <c r="H188" s="231">
        <v>186</v>
      </c>
      <c r="I188" s="232"/>
      <c r="J188" s="231">
        <f>ROUND(I188*H188,2)</f>
        <v>0</v>
      </c>
      <c r="K188" s="229" t="s">
        <v>195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0.00018000000000000001</v>
      </c>
      <c r="R188" s="235">
        <f>Q188*H188</f>
        <v>0.033480000000000003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1035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1036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4" customFormat="1">
      <c r="A190" s="14"/>
      <c r="B190" s="251"/>
      <c r="C190" s="252"/>
      <c r="D190" s="241" t="s">
        <v>198</v>
      </c>
      <c r="E190" s="253" t="s">
        <v>1</v>
      </c>
      <c r="F190" s="254" t="s">
        <v>1037</v>
      </c>
      <c r="G190" s="252"/>
      <c r="H190" s="253" t="s">
        <v>1</v>
      </c>
      <c r="I190" s="255"/>
      <c r="J190" s="252"/>
      <c r="K190" s="252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198</v>
      </c>
      <c r="AU190" s="260" t="s">
        <v>84</v>
      </c>
      <c r="AV190" s="14" t="s">
        <v>82</v>
      </c>
      <c r="AW190" s="14" t="s">
        <v>32</v>
      </c>
      <c r="AX190" s="14" t="s">
        <v>75</v>
      </c>
      <c r="AY190" s="260" t="s">
        <v>189</v>
      </c>
    </row>
    <row r="191" s="13" customFormat="1">
      <c r="A191" s="13"/>
      <c r="B191" s="239"/>
      <c r="C191" s="240"/>
      <c r="D191" s="241" t="s">
        <v>198</v>
      </c>
      <c r="E191" s="242" t="s">
        <v>1</v>
      </c>
      <c r="F191" s="243" t="s">
        <v>1038</v>
      </c>
      <c r="G191" s="240"/>
      <c r="H191" s="244">
        <v>186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198</v>
      </c>
      <c r="AU191" s="250" t="s">
        <v>84</v>
      </c>
      <c r="AV191" s="13" t="s">
        <v>84</v>
      </c>
      <c r="AW191" s="13" t="s">
        <v>32</v>
      </c>
      <c r="AX191" s="13" t="s">
        <v>82</v>
      </c>
      <c r="AY191" s="250" t="s">
        <v>189</v>
      </c>
    </row>
    <row r="192" s="2" customFormat="1" ht="16.5" customHeight="1">
      <c r="A192" s="39"/>
      <c r="B192" s="40"/>
      <c r="C192" s="283" t="s">
        <v>400</v>
      </c>
      <c r="D192" s="283" t="s">
        <v>232</v>
      </c>
      <c r="E192" s="284" t="s">
        <v>596</v>
      </c>
      <c r="F192" s="285" t="s">
        <v>1039</v>
      </c>
      <c r="G192" s="286" t="s">
        <v>215</v>
      </c>
      <c r="H192" s="287">
        <v>186</v>
      </c>
      <c r="I192" s="288"/>
      <c r="J192" s="287">
        <f>ROUND(I192*H192,2)</f>
        <v>0</v>
      </c>
      <c r="K192" s="285" t="s">
        <v>195</v>
      </c>
      <c r="L192" s="289"/>
      <c r="M192" s="290" t="s">
        <v>1</v>
      </c>
      <c r="N192" s="291" t="s">
        <v>40</v>
      </c>
      <c r="O192" s="92"/>
      <c r="P192" s="235">
        <f>O192*H192</f>
        <v>0</v>
      </c>
      <c r="Q192" s="235">
        <v>0.30399999999999999</v>
      </c>
      <c r="R192" s="235">
        <f>Q192*H192</f>
        <v>56.543999999999997</v>
      </c>
      <c r="S192" s="235">
        <v>0</v>
      </c>
      <c r="T192" s="23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7" t="s">
        <v>236</v>
      </c>
      <c r="AT192" s="237" t="s">
        <v>232</v>
      </c>
      <c r="AU192" s="237" t="s">
        <v>84</v>
      </c>
      <c r="AY192" s="18" t="s">
        <v>189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8" t="s">
        <v>82</v>
      </c>
      <c r="BK192" s="238">
        <f>ROUND(I192*H192,2)</f>
        <v>0</v>
      </c>
      <c r="BL192" s="18" t="s">
        <v>196</v>
      </c>
      <c r="BM192" s="237" t="s">
        <v>1040</v>
      </c>
    </row>
    <row r="193" s="14" customFormat="1">
      <c r="A193" s="14"/>
      <c r="B193" s="251"/>
      <c r="C193" s="252"/>
      <c r="D193" s="241" t="s">
        <v>198</v>
      </c>
      <c r="E193" s="253" t="s">
        <v>1</v>
      </c>
      <c r="F193" s="254" t="s">
        <v>1041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198</v>
      </c>
      <c r="AU193" s="260" t="s">
        <v>84</v>
      </c>
      <c r="AV193" s="14" t="s">
        <v>82</v>
      </c>
      <c r="AW193" s="14" t="s">
        <v>32</v>
      </c>
      <c r="AX193" s="14" t="s">
        <v>75</v>
      </c>
      <c r="AY193" s="260" t="s">
        <v>189</v>
      </c>
    </row>
    <row r="194" s="13" customFormat="1">
      <c r="A194" s="13"/>
      <c r="B194" s="239"/>
      <c r="C194" s="240"/>
      <c r="D194" s="241" t="s">
        <v>198</v>
      </c>
      <c r="E194" s="242" t="s">
        <v>1</v>
      </c>
      <c r="F194" s="243" t="s">
        <v>1038</v>
      </c>
      <c r="G194" s="240"/>
      <c r="H194" s="244">
        <v>186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198</v>
      </c>
      <c r="AU194" s="250" t="s">
        <v>84</v>
      </c>
      <c r="AV194" s="13" t="s">
        <v>84</v>
      </c>
      <c r="AW194" s="13" t="s">
        <v>32</v>
      </c>
      <c r="AX194" s="13" t="s">
        <v>82</v>
      </c>
      <c r="AY194" s="250" t="s">
        <v>189</v>
      </c>
    </row>
    <row r="195" s="2" customFormat="1" ht="16.5" customHeight="1">
      <c r="A195" s="39"/>
      <c r="B195" s="40"/>
      <c r="C195" s="227" t="s">
        <v>403</v>
      </c>
      <c r="D195" s="227" t="s">
        <v>191</v>
      </c>
      <c r="E195" s="228" t="s">
        <v>599</v>
      </c>
      <c r="F195" s="229" t="s">
        <v>600</v>
      </c>
      <c r="G195" s="230" t="s">
        <v>215</v>
      </c>
      <c r="H195" s="231">
        <v>186</v>
      </c>
      <c r="I195" s="232"/>
      <c r="J195" s="231">
        <f>ROUND(I195*H195,2)</f>
        <v>0</v>
      </c>
      <c r="K195" s="229" t="s">
        <v>1</v>
      </c>
      <c r="L195" s="45"/>
      <c r="M195" s="233" t="s">
        <v>1</v>
      </c>
      <c r="N195" s="234" t="s">
        <v>40</v>
      </c>
      <c r="O195" s="92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7" t="s">
        <v>196</v>
      </c>
      <c r="AT195" s="237" t="s">
        <v>191</v>
      </c>
      <c r="AU195" s="237" t="s">
        <v>84</v>
      </c>
      <c r="AY195" s="18" t="s">
        <v>189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8" t="s">
        <v>82</v>
      </c>
      <c r="BK195" s="238">
        <f>ROUND(I195*H195,2)</f>
        <v>0</v>
      </c>
      <c r="BL195" s="18" t="s">
        <v>196</v>
      </c>
      <c r="BM195" s="237" t="s">
        <v>1042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1038</v>
      </c>
      <c r="G196" s="240"/>
      <c r="H196" s="244">
        <v>186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2" customFormat="1" ht="24.15" customHeight="1">
      <c r="A197" s="39"/>
      <c r="B197" s="40"/>
      <c r="C197" s="227" t="s">
        <v>408</v>
      </c>
      <c r="D197" s="227" t="s">
        <v>191</v>
      </c>
      <c r="E197" s="228" t="s">
        <v>1043</v>
      </c>
      <c r="F197" s="229" t="s">
        <v>1044</v>
      </c>
      <c r="G197" s="230" t="s">
        <v>604</v>
      </c>
      <c r="H197" s="231">
        <v>4</v>
      </c>
      <c r="I197" s="232"/>
      <c r="J197" s="231">
        <f>ROUND(I197*H197,2)</f>
        <v>0</v>
      </c>
      <c r="K197" s="229" t="s">
        <v>195</v>
      </c>
      <c r="L197" s="45"/>
      <c r="M197" s="233" t="s">
        <v>1</v>
      </c>
      <c r="N197" s="234" t="s">
        <v>40</v>
      </c>
      <c r="O197" s="92"/>
      <c r="P197" s="235">
        <f>O197*H197</f>
        <v>0</v>
      </c>
      <c r="Q197" s="235">
        <v>0.00031</v>
      </c>
      <c r="R197" s="235">
        <f>Q197*H197</f>
        <v>0.00124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1045</v>
      </c>
    </row>
    <row r="198" s="13" customFormat="1">
      <c r="A198" s="13"/>
      <c r="B198" s="239"/>
      <c r="C198" s="240"/>
      <c r="D198" s="241" t="s">
        <v>198</v>
      </c>
      <c r="E198" s="242" t="s">
        <v>1</v>
      </c>
      <c r="F198" s="243" t="s">
        <v>410</v>
      </c>
      <c r="G198" s="240"/>
      <c r="H198" s="244">
        <v>4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198</v>
      </c>
      <c r="AU198" s="250" t="s">
        <v>84</v>
      </c>
      <c r="AV198" s="13" t="s">
        <v>84</v>
      </c>
      <c r="AW198" s="13" t="s">
        <v>32</v>
      </c>
      <c r="AX198" s="13" t="s">
        <v>82</v>
      </c>
      <c r="AY198" s="250" t="s">
        <v>189</v>
      </c>
    </row>
    <row r="199" s="2" customFormat="1" ht="33" customHeight="1">
      <c r="A199" s="39"/>
      <c r="B199" s="40"/>
      <c r="C199" s="227" t="s">
        <v>411</v>
      </c>
      <c r="D199" s="227" t="s">
        <v>191</v>
      </c>
      <c r="E199" s="228" t="s">
        <v>1046</v>
      </c>
      <c r="F199" s="229" t="s">
        <v>1047</v>
      </c>
      <c r="G199" s="230" t="s">
        <v>253</v>
      </c>
      <c r="H199" s="231">
        <v>3</v>
      </c>
      <c r="I199" s="232"/>
      <c r="J199" s="231">
        <f>ROUND(I199*H199,2)</f>
        <v>0</v>
      </c>
      <c r="K199" s="229" t="s">
        <v>1</v>
      </c>
      <c r="L199" s="45"/>
      <c r="M199" s="233" t="s">
        <v>1</v>
      </c>
      <c r="N199" s="234" t="s">
        <v>40</v>
      </c>
      <c r="O199" s="92"/>
      <c r="P199" s="235">
        <f>O199*H199</f>
        <v>0</v>
      </c>
      <c r="Q199" s="235">
        <v>6.2568900000000003</v>
      </c>
      <c r="R199" s="235">
        <f>Q199*H199</f>
        <v>18.770670000000003</v>
      </c>
      <c r="S199" s="235">
        <v>0</v>
      </c>
      <c r="T199" s="23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7" t="s">
        <v>196</v>
      </c>
      <c r="AT199" s="237" t="s">
        <v>191</v>
      </c>
      <c r="AU199" s="237" t="s">
        <v>84</v>
      </c>
      <c r="AY199" s="18" t="s">
        <v>189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8" t="s">
        <v>82</v>
      </c>
      <c r="BK199" s="238">
        <f>ROUND(I199*H199,2)</f>
        <v>0</v>
      </c>
      <c r="BL199" s="18" t="s">
        <v>196</v>
      </c>
      <c r="BM199" s="237" t="s">
        <v>1048</v>
      </c>
    </row>
    <row r="200" s="14" customFormat="1">
      <c r="A200" s="14"/>
      <c r="B200" s="251"/>
      <c r="C200" s="252"/>
      <c r="D200" s="241" t="s">
        <v>198</v>
      </c>
      <c r="E200" s="253" t="s">
        <v>1</v>
      </c>
      <c r="F200" s="254" t="s">
        <v>1049</v>
      </c>
      <c r="G200" s="252"/>
      <c r="H200" s="253" t="s">
        <v>1</v>
      </c>
      <c r="I200" s="255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198</v>
      </c>
      <c r="AU200" s="260" t="s">
        <v>84</v>
      </c>
      <c r="AV200" s="14" t="s">
        <v>82</v>
      </c>
      <c r="AW200" s="14" t="s">
        <v>32</v>
      </c>
      <c r="AX200" s="14" t="s">
        <v>75</v>
      </c>
      <c r="AY200" s="260" t="s">
        <v>189</v>
      </c>
    </row>
    <row r="201" s="13" customFormat="1">
      <c r="A201" s="13"/>
      <c r="B201" s="239"/>
      <c r="C201" s="240"/>
      <c r="D201" s="241" t="s">
        <v>198</v>
      </c>
      <c r="E201" s="242" t="s">
        <v>1</v>
      </c>
      <c r="F201" s="243" t="s">
        <v>294</v>
      </c>
      <c r="G201" s="240"/>
      <c r="H201" s="244">
        <v>3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198</v>
      </c>
      <c r="AU201" s="250" t="s">
        <v>84</v>
      </c>
      <c r="AV201" s="13" t="s">
        <v>84</v>
      </c>
      <c r="AW201" s="13" t="s">
        <v>32</v>
      </c>
      <c r="AX201" s="13" t="s">
        <v>82</v>
      </c>
      <c r="AY201" s="250" t="s">
        <v>189</v>
      </c>
    </row>
    <row r="202" s="2" customFormat="1" ht="16.5" customHeight="1">
      <c r="A202" s="39"/>
      <c r="B202" s="40"/>
      <c r="C202" s="227" t="s">
        <v>7</v>
      </c>
      <c r="D202" s="227" t="s">
        <v>191</v>
      </c>
      <c r="E202" s="228" t="s">
        <v>278</v>
      </c>
      <c r="F202" s="229" t="s">
        <v>1050</v>
      </c>
      <c r="G202" s="230" t="s">
        <v>463</v>
      </c>
      <c r="H202" s="231">
        <v>1</v>
      </c>
      <c r="I202" s="232"/>
      <c r="J202" s="231">
        <f>ROUND(I202*H202,2)</f>
        <v>0</v>
      </c>
      <c r="K202" s="229" t="s">
        <v>1</v>
      </c>
      <c r="L202" s="45"/>
      <c r="M202" s="233" t="s">
        <v>1</v>
      </c>
      <c r="N202" s="234" t="s">
        <v>40</v>
      </c>
      <c r="O202" s="92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7" t="s">
        <v>196</v>
      </c>
      <c r="AT202" s="237" t="s">
        <v>191</v>
      </c>
      <c r="AU202" s="237" t="s">
        <v>84</v>
      </c>
      <c r="AY202" s="18" t="s">
        <v>189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8" t="s">
        <v>82</v>
      </c>
      <c r="BK202" s="238">
        <f>ROUND(I202*H202,2)</f>
        <v>0</v>
      </c>
      <c r="BL202" s="18" t="s">
        <v>196</v>
      </c>
      <c r="BM202" s="237" t="s">
        <v>1051</v>
      </c>
    </row>
    <row r="203" s="14" customFormat="1">
      <c r="A203" s="14"/>
      <c r="B203" s="251"/>
      <c r="C203" s="252"/>
      <c r="D203" s="241" t="s">
        <v>198</v>
      </c>
      <c r="E203" s="253" t="s">
        <v>1</v>
      </c>
      <c r="F203" s="254" t="s">
        <v>1052</v>
      </c>
      <c r="G203" s="252"/>
      <c r="H203" s="253" t="s">
        <v>1</v>
      </c>
      <c r="I203" s="255"/>
      <c r="J203" s="252"/>
      <c r="K203" s="252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198</v>
      </c>
      <c r="AU203" s="260" t="s">
        <v>84</v>
      </c>
      <c r="AV203" s="14" t="s">
        <v>82</v>
      </c>
      <c r="AW203" s="14" t="s">
        <v>32</v>
      </c>
      <c r="AX203" s="14" t="s">
        <v>75</v>
      </c>
      <c r="AY203" s="260" t="s">
        <v>189</v>
      </c>
    </row>
    <row r="204" s="13" customFormat="1">
      <c r="A204" s="13"/>
      <c r="B204" s="239"/>
      <c r="C204" s="240"/>
      <c r="D204" s="241" t="s">
        <v>198</v>
      </c>
      <c r="E204" s="242" t="s">
        <v>1</v>
      </c>
      <c r="F204" s="243" t="s">
        <v>407</v>
      </c>
      <c r="G204" s="240"/>
      <c r="H204" s="244">
        <v>1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198</v>
      </c>
      <c r="AU204" s="250" t="s">
        <v>84</v>
      </c>
      <c r="AV204" s="13" t="s">
        <v>84</v>
      </c>
      <c r="AW204" s="13" t="s">
        <v>32</v>
      </c>
      <c r="AX204" s="13" t="s">
        <v>82</v>
      </c>
      <c r="AY204" s="250" t="s">
        <v>189</v>
      </c>
    </row>
    <row r="205" s="2" customFormat="1" ht="16.5" customHeight="1">
      <c r="A205" s="39"/>
      <c r="B205" s="40"/>
      <c r="C205" s="227" t="s">
        <v>1053</v>
      </c>
      <c r="D205" s="227" t="s">
        <v>191</v>
      </c>
      <c r="E205" s="228" t="s">
        <v>284</v>
      </c>
      <c r="F205" s="229" t="s">
        <v>1054</v>
      </c>
      <c r="G205" s="230" t="s">
        <v>463</v>
      </c>
      <c r="H205" s="231">
        <v>1</v>
      </c>
      <c r="I205" s="232"/>
      <c r="J205" s="231">
        <f>ROUND(I205*H205,2)</f>
        <v>0</v>
      </c>
      <c r="K205" s="229" t="s">
        <v>1</v>
      </c>
      <c r="L205" s="45"/>
      <c r="M205" s="233" t="s">
        <v>1</v>
      </c>
      <c r="N205" s="234" t="s">
        <v>40</v>
      </c>
      <c r="O205" s="92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7" t="s">
        <v>196</v>
      </c>
      <c r="AT205" s="237" t="s">
        <v>191</v>
      </c>
      <c r="AU205" s="237" t="s">
        <v>84</v>
      </c>
      <c r="AY205" s="18" t="s">
        <v>189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8" t="s">
        <v>82</v>
      </c>
      <c r="BK205" s="238">
        <f>ROUND(I205*H205,2)</f>
        <v>0</v>
      </c>
      <c r="BL205" s="18" t="s">
        <v>196</v>
      </c>
      <c r="BM205" s="237" t="s">
        <v>1055</v>
      </c>
    </row>
    <row r="206" s="14" customFormat="1">
      <c r="A206" s="14"/>
      <c r="B206" s="251"/>
      <c r="C206" s="252"/>
      <c r="D206" s="241" t="s">
        <v>198</v>
      </c>
      <c r="E206" s="253" t="s">
        <v>1</v>
      </c>
      <c r="F206" s="254" t="s">
        <v>1056</v>
      </c>
      <c r="G206" s="252"/>
      <c r="H206" s="253" t="s">
        <v>1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198</v>
      </c>
      <c r="AU206" s="260" t="s">
        <v>84</v>
      </c>
      <c r="AV206" s="14" t="s">
        <v>82</v>
      </c>
      <c r="AW206" s="14" t="s">
        <v>32</v>
      </c>
      <c r="AX206" s="14" t="s">
        <v>75</v>
      </c>
      <c r="AY206" s="260" t="s">
        <v>189</v>
      </c>
    </row>
    <row r="207" s="13" customFormat="1">
      <c r="A207" s="13"/>
      <c r="B207" s="239"/>
      <c r="C207" s="240"/>
      <c r="D207" s="241" t="s">
        <v>198</v>
      </c>
      <c r="E207" s="242" t="s">
        <v>1</v>
      </c>
      <c r="F207" s="243" t="s">
        <v>407</v>
      </c>
      <c r="G207" s="240"/>
      <c r="H207" s="244">
        <v>1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198</v>
      </c>
      <c r="AU207" s="250" t="s">
        <v>84</v>
      </c>
      <c r="AV207" s="13" t="s">
        <v>84</v>
      </c>
      <c r="AW207" s="13" t="s">
        <v>32</v>
      </c>
      <c r="AX207" s="13" t="s">
        <v>82</v>
      </c>
      <c r="AY207" s="250" t="s">
        <v>189</v>
      </c>
    </row>
    <row r="208" s="12" customFormat="1" ht="22.8" customHeight="1">
      <c r="A208" s="12"/>
      <c r="B208" s="211"/>
      <c r="C208" s="212"/>
      <c r="D208" s="213" t="s">
        <v>74</v>
      </c>
      <c r="E208" s="225" t="s">
        <v>295</v>
      </c>
      <c r="F208" s="225" t="s">
        <v>296</v>
      </c>
      <c r="G208" s="212"/>
      <c r="H208" s="212"/>
      <c r="I208" s="215"/>
      <c r="J208" s="226">
        <f>BK208</f>
        <v>0</v>
      </c>
      <c r="K208" s="212"/>
      <c r="L208" s="217"/>
      <c r="M208" s="218"/>
      <c r="N208" s="219"/>
      <c r="O208" s="219"/>
      <c r="P208" s="220">
        <f>P209</f>
        <v>0</v>
      </c>
      <c r="Q208" s="219"/>
      <c r="R208" s="220">
        <f>R209</f>
        <v>0</v>
      </c>
      <c r="S208" s="219"/>
      <c r="T208" s="221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2" t="s">
        <v>82</v>
      </c>
      <c r="AT208" s="223" t="s">
        <v>74</v>
      </c>
      <c r="AU208" s="223" t="s">
        <v>82</v>
      </c>
      <c r="AY208" s="222" t="s">
        <v>189</v>
      </c>
      <c r="BK208" s="224">
        <f>BK209</f>
        <v>0</v>
      </c>
    </row>
    <row r="209" s="2" customFormat="1" ht="24.15" customHeight="1">
      <c r="A209" s="39"/>
      <c r="B209" s="40"/>
      <c r="C209" s="227" t="s">
        <v>1057</v>
      </c>
      <c r="D209" s="227" t="s">
        <v>191</v>
      </c>
      <c r="E209" s="228" t="s">
        <v>1058</v>
      </c>
      <c r="F209" s="229" t="s">
        <v>1059</v>
      </c>
      <c r="G209" s="230" t="s">
        <v>235</v>
      </c>
      <c r="H209" s="231">
        <v>91</v>
      </c>
      <c r="I209" s="232"/>
      <c r="J209" s="231">
        <f>ROUND(I209*H209,2)</f>
        <v>0</v>
      </c>
      <c r="K209" s="229" t="s">
        <v>195</v>
      </c>
      <c r="L209" s="45"/>
      <c r="M209" s="292" t="s">
        <v>1</v>
      </c>
      <c r="N209" s="293" t="s">
        <v>40</v>
      </c>
      <c r="O209" s="294"/>
      <c r="P209" s="295">
        <f>O209*H209</f>
        <v>0</v>
      </c>
      <c r="Q209" s="295">
        <v>0</v>
      </c>
      <c r="R209" s="295">
        <f>Q209*H209</f>
        <v>0</v>
      </c>
      <c r="S209" s="295">
        <v>0</v>
      </c>
      <c r="T209" s="29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7" t="s">
        <v>196</v>
      </c>
      <c r="AT209" s="237" t="s">
        <v>191</v>
      </c>
      <c r="AU209" s="237" t="s">
        <v>84</v>
      </c>
      <c r="AY209" s="18" t="s">
        <v>189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8" t="s">
        <v>82</v>
      </c>
      <c r="BK209" s="238">
        <f>ROUND(I209*H209,2)</f>
        <v>0</v>
      </c>
      <c r="BL209" s="18" t="s">
        <v>196</v>
      </c>
      <c r="BM209" s="237" t="s">
        <v>1060</v>
      </c>
    </row>
    <row r="210" s="2" customFormat="1" ht="6.96" customHeight="1">
      <c r="A210" s="39"/>
      <c r="B210" s="67"/>
      <c r="C210" s="68"/>
      <c r="D210" s="68"/>
      <c r="E210" s="68"/>
      <c r="F210" s="68"/>
      <c r="G210" s="68"/>
      <c r="H210" s="68"/>
      <c r="I210" s="68"/>
      <c r="J210" s="68"/>
      <c r="K210" s="68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kGvkzPzwadtv5m2hq4rkfElMprTcXOEb10eo81SkThz5AxJ6PhzRqBntptFR0XDLMn54CsAphEbZvA0gZs9VtQ==" hashValue="CiPk+Q+hjyk/zusmegmOLDGEexTjLt0HDp2K6ZVnB6qbMk+6e5nLi4/JNa/yqZm2hRAyCl58R4MDlcXNluVXcA==" algorithmName="SHA-512" password="CC35"/>
  <autoFilter ref="C125:K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1061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ROUND((SUM(BE126:BE215)),  2)</f>
        <v>0</v>
      </c>
      <c r="G35" s="39"/>
      <c r="H35" s="39"/>
      <c r="I35" s="165">
        <v>0.20999999999999999</v>
      </c>
      <c r="J35" s="164">
        <f>ROUND(((SUM(BE126:BE215))*I35),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ROUND((SUM(BF126:BF215)),  2)</f>
        <v>0</v>
      </c>
      <c r="G36" s="39"/>
      <c r="H36" s="39"/>
      <c r="I36" s="165">
        <v>0.14999999999999999</v>
      </c>
      <c r="J36" s="164">
        <f>ROUND(((SUM(BF126:BF215))*I36),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ROUND((SUM(BG126:BG215)),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ROUND((SUM(BH126:BH215)),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ROUND((SUM(BI126:BI215)),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826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03.5 - SO 303-6  Odtok z požární nádrže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458</v>
      </c>
      <c r="E101" s="197"/>
      <c r="F101" s="197"/>
      <c r="G101" s="197"/>
      <c r="H101" s="197"/>
      <c r="I101" s="197"/>
      <c r="J101" s="198">
        <f>J174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171</v>
      </c>
      <c r="E102" s="197"/>
      <c r="F102" s="197"/>
      <c r="G102" s="197"/>
      <c r="H102" s="197"/>
      <c r="I102" s="197"/>
      <c r="J102" s="198">
        <f>J178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172</v>
      </c>
      <c r="E103" s="197"/>
      <c r="F103" s="197"/>
      <c r="G103" s="197"/>
      <c r="H103" s="197"/>
      <c r="I103" s="197"/>
      <c r="J103" s="198">
        <f>J193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173</v>
      </c>
      <c r="E104" s="197"/>
      <c r="F104" s="197"/>
      <c r="G104" s="197"/>
      <c r="H104" s="197"/>
      <c r="I104" s="197"/>
      <c r="J104" s="198">
        <f>J214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NAPOJENÍ ROKYCANSKA NA DÁLNICI D5, I. ETAPA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160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826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 xml:space="preserve">03.5 - SO 303-6  Odtok z požární nádrže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Rokycansko</v>
      </c>
      <c r="G120" s="41"/>
      <c r="H120" s="41"/>
      <c r="I120" s="33" t="s">
        <v>22</v>
      </c>
      <c r="J120" s="80" t="str">
        <f>IF(J14="","",J14)</f>
        <v>26. 4. 2022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 xml:space="preserve"> </v>
      </c>
      <c r="G122" s="41"/>
      <c r="H122" s="41"/>
      <c r="I122" s="33" t="s">
        <v>30</v>
      </c>
      <c r="J122" s="37" t="str">
        <f>E23</f>
        <v>Ing. J. Egermaier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175</v>
      </c>
      <c r="D125" s="203" t="s">
        <v>60</v>
      </c>
      <c r="E125" s="203" t="s">
        <v>56</v>
      </c>
      <c r="F125" s="203" t="s">
        <v>57</v>
      </c>
      <c r="G125" s="203" t="s">
        <v>176</v>
      </c>
      <c r="H125" s="203" t="s">
        <v>177</v>
      </c>
      <c r="I125" s="203" t="s">
        <v>178</v>
      </c>
      <c r="J125" s="203" t="s">
        <v>166</v>
      </c>
      <c r="K125" s="204" t="s">
        <v>179</v>
      </c>
      <c r="L125" s="205"/>
      <c r="M125" s="101" t="s">
        <v>1</v>
      </c>
      <c r="N125" s="102" t="s">
        <v>39</v>
      </c>
      <c r="O125" s="102" t="s">
        <v>180</v>
      </c>
      <c r="P125" s="102" t="s">
        <v>181</v>
      </c>
      <c r="Q125" s="102" t="s">
        <v>182</v>
      </c>
      <c r="R125" s="102" t="s">
        <v>183</v>
      </c>
      <c r="S125" s="102" t="s">
        <v>184</v>
      </c>
      <c r="T125" s="103" t="s">
        <v>185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186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70.811890000000005</v>
      </c>
      <c r="S126" s="105"/>
      <c r="T126" s="209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168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74</v>
      </c>
      <c r="E127" s="214" t="s">
        <v>187</v>
      </c>
      <c r="F127" s="214" t="s">
        <v>188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P128+P174+P178+P193+P214</f>
        <v>0</v>
      </c>
      <c r="Q127" s="219"/>
      <c r="R127" s="220">
        <f>R128+R174+R178+R193+R214</f>
        <v>70.811890000000005</v>
      </c>
      <c r="S127" s="219"/>
      <c r="T127" s="221">
        <f>T128+T174+T178+T193+T214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75</v>
      </c>
      <c r="AY127" s="222" t="s">
        <v>189</v>
      </c>
      <c r="BK127" s="224">
        <f>BK128+BK174+BK178+BK193+BK214</f>
        <v>0</v>
      </c>
    </row>
    <row r="128" s="12" customFormat="1" ht="22.8" customHeight="1">
      <c r="A128" s="12"/>
      <c r="B128" s="211"/>
      <c r="C128" s="212"/>
      <c r="D128" s="213" t="s">
        <v>74</v>
      </c>
      <c r="E128" s="225" t="s">
        <v>82</v>
      </c>
      <c r="F128" s="225" t="s">
        <v>190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SUM(P129:P173)</f>
        <v>0</v>
      </c>
      <c r="Q128" s="219"/>
      <c r="R128" s="220">
        <f>SUM(R129:R173)</f>
        <v>0.012199999999999999</v>
      </c>
      <c r="S128" s="219"/>
      <c r="T128" s="221">
        <f>SUM(T129:T173)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82</v>
      </c>
      <c r="AT128" s="223" t="s">
        <v>74</v>
      </c>
      <c r="AU128" s="223" t="s">
        <v>82</v>
      </c>
      <c r="AY128" s="222" t="s">
        <v>189</v>
      </c>
      <c r="BK128" s="224">
        <f>SUM(BK129:BK173)</f>
        <v>0</v>
      </c>
    </row>
    <row r="129" s="2" customFormat="1" ht="24.15" customHeight="1">
      <c r="A129" s="39"/>
      <c r="B129" s="40"/>
      <c r="C129" s="227" t="s">
        <v>82</v>
      </c>
      <c r="D129" s="227" t="s">
        <v>191</v>
      </c>
      <c r="E129" s="228" t="s">
        <v>192</v>
      </c>
      <c r="F129" s="229" t="s">
        <v>193</v>
      </c>
      <c r="G129" s="230" t="s">
        <v>194</v>
      </c>
      <c r="H129" s="231">
        <v>60</v>
      </c>
      <c r="I129" s="232"/>
      <c r="J129" s="231">
        <f>ROUND(I129*H129,2)</f>
        <v>0</v>
      </c>
      <c r="K129" s="229" t="s">
        <v>195</v>
      </c>
      <c r="L129" s="45"/>
      <c r="M129" s="233" t="s">
        <v>1</v>
      </c>
      <c r="N129" s="234" t="s">
        <v>40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196</v>
      </c>
      <c r="AT129" s="237" t="s">
        <v>191</v>
      </c>
      <c r="AU129" s="237" t="s">
        <v>84</v>
      </c>
      <c r="AY129" s="18" t="s">
        <v>189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82</v>
      </c>
      <c r="BK129" s="238">
        <f>ROUND(I129*H129,2)</f>
        <v>0</v>
      </c>
      <c r="BL129" s="18" t="s">
        <v>196</v>
      </c>
      <c r="BM129" s="237" t="s">
        <v>1062</v>
      </c>
    </row>
    <row r="130" s="13" customFormat="1">
      <c r="A130" s="13"/>
      <c r="B130" s="239"/>
      <c r="C130" s="240"/>
      <c r="D130" s="241" t="s">
        <v>198</v>
      </c>
      <c r="E130" s="242" t="s">
        <v>1</v>
      </c>
      <c r="F130" s="243" t="s">
        <v>570</v>
      </c>
      <c r="G130" s="240"/>
      <c r="H130" s="244">
        <v>60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198</v>
      </c>
      <c r="AU130" s="250" t="s">
        <v>84</v>
      </c>
      <c r="AV130" s="13" t="s">
        <v>84</v>
      </c>
      <c r="AW130" s="13" t="s">
        <v>32</v>
      </c>
      <c r="AX130" s="13" t="s">
        <v>82</v>
      </c>
      <c r="AY130" s="250" t="s">
        <v>189</v>
      </c>
    </row>
    <row r="131" s="2" customFormat="1" ht="24.15" customHeight="1">
      <c r="A131" s="39"/>
      <c r="B131" s="40"/>
      <c r="C131" s="227" t="s">
        <v>84</v>
      </c>
      <c r="D131" s="227" t="s">
        <v>191</v>
      </c>
      <c r="E131" s="228" t="s">
        <v>970</v>
      </c>
      <c r="F131" s="229" t="s">
        <v>971</v>
      </c>
      <c r="G131" s="230" t="s">
        <v>972</v>
      </c>
      <c r="H131" s="231">
        <v>30</v>
      </c>
      <c r="I131" s="232"/>
      <c r="J131" s="231">
        <f>ROUND(I131*H131,2)</f>
        <v>0</v>
      </c>
      <c r="K131" s="229" t="s">
        <v>195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1063</v>
      </c>
    </row>
    <row r="132" s="13" customFormat="1">
      <c r="A132" s="13"/>
      <c r="B132" s="239"/>
      <c r="C132" s="240"/>
      <c r="D132" s="241" t="s">
        <v>198</v>
      </c>
      <c r="E132" s="242" t="s">
        <v>1</v>
      </c>
      <c r="F132" s="243" t="s">
        <v>1033</v>
      </c>
      <c r="G132" s="240"/>
      <c r="H132" s="244">
        <v>30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198</v>
      </c>
      <c r="AU132" s="250" t="s">
        <v>84</v>
      </c>
      <c r="AV132" s="13" t="s">
        <v>84</v>
      </c>
      <c r="AW132" s="13" t="s">
        <v>32</v>
      </c>
      <c r="AX132" s="13" t="s">
        <v>82</v>
      </c>
      <c r="AY132" s="250" t="s">
        <v>189</v>
      </c>
    </row>
    <row r="133" s="2" customFormat="1" ht="33" customHeight="1">
      <c r="A133" s="39"/>
      <c r="B133" s="40"/>
      <c r="C133" s="227" t="s">
        <v>212</v>
      </c>
      <c r="D133" s="227" t="s">
        <v>191</v>
      </c>
      <c r="E133" s="228" t="s">
        <v>975</v>
      </c>
      <c r="F133" s="229" t="s">
        <v>976</v>
      </c>
      <c r="G133" s="230" t="s">
        <v>202</v>
      </c>
      <c r="H133" s="231">
        <v>222.40000000000001</v>
      </c>
      <c r="I133" s="232"/>
      <c r="J133" s="231">
        <f>ROUND(I133*H133,2)</f>
        <v>0</v>
      </c>
      <c r="K133" s="229" t="s">
        <v>195</v>
      </c>
      <c r="L133" s="45"/>
      <c r="M133" s="233" t="s">
        <v>1</v>
      </c>
      <c r="N133" s="234" t="s">
        <v>40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196</v>
      </c>
      <c r="AT133" s="237" t="s">
        <v>191</v>
      </c>
      <c r="AU133" s="237" t="s">
        <v>84</v>
      </c>
      <c r="AY133" s="18" t="s">
        <v>189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82</v>
      </c>
      <c r="BK133" s="238">
        <f>ROUND(I133*H133,2)</f>
        <v>0</v>
      </c>
      <c r="BL133" s="18" t="s">
        <v>196</v>
      </c>
      <c r="BM133" s="237" t="s">
        <v>1064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1065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1066</v>
      </c>
      <c r="G135" s="240"/>
      <c r="H135" s="244">
        <v>214.09999999999999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981</v>
      </c>
      <c r="G136" s="240"/>
      <c r="H136" s="244">
        <v>7.2999999999999998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75</v>
      </c>
      <c r="AY136" s="25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982</v>
      </c>
      <c r="G137" s="240"/>
      <c r="H137" s="244">
        <v>1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222.40000000000001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24.15" customHeight="1">
      <c r="A139" s="39"/>
      <c r="B139" s="40"/>
      <c r="C139" s="227" t="s">
        <v>196</v>
      </c>
      <c r="D139" s="227" t="s">
        <v>191</v>
      </c>
      <c r="E139" s="228" t="s">
        <v>983</v>
      </c>
      <c r="F139" s="229" t="s">
        <v>984</v>
      </c>
      <c r="G139" s="230" t="s">
        <v>202</v>
      </c>
      <c r="H139" s="231">
        <v>53.100000000000001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1067</v>
      </c>
    </row>
    <row r="140" s="14" customFormat="1">
      <c r="A140" s="14"/>
      <c r="B140" s="251"/>
      <c r="C140" s="252"/>
      <c r="D140" s="241" t="s">
        <v>198</v>
      </c>
      <c r="E140" s="253" t="s">
        <v>1</v>
      </c>
      <c r="F140" s="254" t="s">
        <v>334</v>
      </c>
      <c r="G140" s="252"/>
      <c r="H140" s="253" t="s">
        <v>1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198</v>
      </c>
      <c r="AU140" s="260" t="s">
        <v>84</v>
      </c>
      <c r="AV140" s="14" t="s">
        <v>82</v>
      </c>
      <c r="AW140" s="14" t="s">
        <v>32</v>
      </c>
      <c r="AX140" s="14" t="s">
        <v>75</v>
      </c>
      <c r="AY140" s="260" t="s">
        <v>189</v>
      </c>
    </row>
    <row r="141" s="13" customFormat="1">
      <c r="A141" s="13"/>
      <c r="B141" s="239"/>
      <c r="C141" s="240"/>
      <c r="D141" s="241" t="s">
        <v>198</v>
      </c>
      <c r="E141" s="242" t="s">
        <v>1</v>
      </c>
      <c r="F141" s="243" t="s">
        <v>1068</v>
      </c>
      <c r="G141" s="240"/>
      <c r="H141" s="244">
        <v>222.40000000000001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198</v>
      </c>
      <c r="AU141" s="250" t="s">
        <v>84</v>
      </c>
      <c r="AV141" s="13" t="s">
        <v>84</v>
      </c>
      <c r="AW141" s="13" t="s">
        <v>32</v>
      </c>
      <c r="AX141" s="13" t="s">
        <v>75</v>
      </c>
      <c r="AY141" s="250" t="s">
        <v>189</v>
      </c>
    </row>
    <row r="142" s="14" customFormat="1">
      <c r="A142" s="14"/>
      <c r="B142" s="251"/>
      <c r="C142" s="252"/>
      <c r="D142" s="241" t="s">
        <v>198</v>
      </c>
      <c r="E142" s="253" t="s">
        <v>1</v>
      </c>
      <c r="F142" s="254" t="s">
        <v>987</v>
      </c>
      <c r="G142" s="252"/>
      <c r="H142" s="253" t="s">
        <v>1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198</v>
      </c>
      <c r="AU142" s="260" t="s">
        <v>84</v>
      </c>
      <c r="AV142" s="14" t="s">
        <v>82</v>
      </c>
      <c r="AW142" s="14" t="s">
        <v>32</v>
      </c>
      <c r="AX142" s="14" t="s">
        <v>75</v>
      </c>
      <c r="AY142" s="260" t="s">
        <v>189</v>
      </c>
    </row>
    <row r="143" s="13" customFormat="1">
      <c r="A143" s="13"/>
      <c r="B143" s="239"/>
      <c r="C143" s="240"/>
      <c r="D143" s="241" t="s">
        <v>198</v>
      </c>
      <c r="E143" s="242" t="s">
        <v>1</v>
      </c>
      <c r="F143" s="243" t="s">
        <v>1069</v>
      </c>
      <c r="G143" s="240"/>
      <c r="H143" s="244">
        <v>-22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198</v>
      </c>
      <c r="AU143" s="250" t="s">
        <v>84</v>
      </c>
      <c r="AV143" s="13" t="s">
        <v>84</v>
      </c>
      <c r="AW143" s="13" t="s">
        <v>32</v>
      </c>
      <c r="AX143" s="13" t="s">
        <v>75</v>
      </c>
      <c r="AY143" s="250" t="s">
        <v>189</v>
      </c>
    </row>
    <row r="144" s="14" customFormat="1">
      <c r="A144" s="14"/>
      <c r="B144" s="251"/>
      <c r="C144" s="252"/>
      <c r="D144" s="241" t="s">
        <v>198</v>
      </c>
      <c r="E144" s="253" t="s">
        <v>1</v>
      </c>
      <c r="F144" s="254" t="s">
        <v>989</v>
      </c>
      <c r="G144" s="252"/>
      <c r="H144" s="253" t="s">
        <v>1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198</v>
      </c>
      <c r="AU144" s="260" t="s">
        <v>84</v>
      </c>
      <c r="AV144" s="14" t="s">
        <v>82</v>
      </c>
      <c r="AW144" s="14" t="s">
        <v>32</v>
      </c>
      <c r="AX144" s="14" t="s">
        <v>75</v>
      </c>
      <c r="AY144" s="260" t="s">
        <v>189</v>
      </c>
    </row>
    <row r="145" s="13" customFormat="1">
      <c r="A145" s="13"/>
      <c r="B145" s="239"/>
      <c r="C145" s="240"/>
      <c r="D145" s="241" t="s">
        <v>198</v>
      </c>
      <c r="E145" s="242" t="s">
        <v>1</v>
      </c>
      <c r="F145" s="243" t="s">
        <v>1070</v>
      </c>
      <c r="G145" s="240"/>
      <c r="H145" s="244">
        <v>-140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198</v>
      </c>
      <c r="AU145" s="250" t="s">
        <v>84</v>
      </c>
      <c r="AV145" s="13" t="s">
        <v>84</v>
      </c>
      <c r="AW145" s="13" t="s">
        <v>32</v>
      </c>
      <c r="AX145" s="13" t="s">
        <v>75</v>
      </c>
      <c r="AY145" s="250" t="s">
        <v>189</v>
      </c>
    </row>
    <row r="146" s="14" customFormat="1">
      <c r="A146" s="14"/>
      <c r="B146" s="251"/>
      <c r="C146" s="252"/>
      <c r="D146" s="241" t="s">
        <v>198</v>
      </c>
      <c r="E146" s="253" t="s">
        <v>1</v>
      </c>
      <c r="F146" s="254" t="s">
        <v>991</v>
      </c>
      <c r="G146" s="252"/>
      <c r="H146" s="253" t="s">
        <v>1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198</v>
      </c>
      <c r="AU146" s="260" t="s">
        <v>84</v>
      </c>
      <c r="AV146" s="14" t="s">
        <v>82</v>
      </c>
      <c r="AW146" s="14" t="s">
        <v>32</v>
      </c>
      <c r="AX146" s="14" t="s">
        <v>75</v>
      </c>
      <c r="AY146" s="260" t="s">
        <v>189</v>
      </c>
    </row>
    <row r="147" s="13" customFormat="1">
      <c r="A147" s="13"/>
      <c r="B147" s="239"/>
      <c r="C147" s="240"/>
      <c r="D147" s="241" t="s">
        <v>198</v>
      </c>
      <c r="E147" s="242" t="s">
        <v>1</v>
      </c>
      <c r="F147" s="243" t="s">
        <v>992</v>
      </c>
      <c r="G147" s="240"/>
      <c r="H147" s="244">
        <v>-7.2999999999999998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198</v>
      </c>
      <c r="AU147" s="250" t="s">
        <v>84</v>
      </c>
      <c r="AV147" s="13" t="s">
        <v>84</v>
      </c>
      <c r="AW147" s="13" t="s">
        <v>32</v>
      </c>
      <c r="AX147" s="13" t="s">
        <v>75</v>
      </c>
      <c r="AY147" s="250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1071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53.100000000000001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24.15" customHeight="1">
      <c r="A150" s="39"/>
      <c r="B150" s="40"/>
      <c r="C150" s="227" t="s">
        <v>231</v>
      </c>
      <c r="D150" s="227" t="s">
        <v>191</v>
      </c>
      <c r="E150" s="228" t="s">
        <v>226</v>
      </c>
      <c r="F150" s="229" t="s">
        <v>994</v>
      </c>
      <c r="G150" s="230" t="s">
        <v>202</v>
      </c>
      <c r="H150" s="231">
        <v>122.3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1072</v>
      </c>
    </row>
    <row r="151" s="13" customFormat="1">
      <c r="A151" s="13"/>
      <c r="B151" s="239"/>
      <c r="C151" s="240"/>
      <c r="D151" s="241" t="s">
        <v>198</v>
      </c>
      <c r="E151" s="242" t="s">
        <v>1</v>
      </c>
      <c r="F151" s="243" t="s">
        <v>1073</v>
      </c>
      <c r="G151" s="240"/>
      <c r="H151" s="244">
        <v>140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198</v>
      </c>
      <c r="AU151" s="250" t="s">
        <v>84</v>
      </c>
      <c r="AV151" s="13" t="s">
        <v>84</v>
      </c>
      <c r="AW151" s="13" t="s">
        <v>32</v>
      </c>
      <c r="AX151" s="13" t="s">
        <v>75</v>
      </c>
      <c r="AY151" s="250" t="s">
        <v>189</v>
      </c>
    </row>
    <row r="152" s="14" customFormat="1">
      <c r="A152" s="14"/>
      <c r="B152" s="251"/>
      <c r="C152" s="252"/>
      <c r="D152" s="241" t="s">
        <v>198</v>
      </c>
      <c r="E152" s="253" t="s">
        <v>1</v>
      </c>
      <c r="F152" s="254" t="s">
        <v>997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198</v>
      </c>
      <c r="AU152" s="260" t="s">
        <v>84</v>
      </c>
      <c r="AV152" s="14" t="s">
        <v>82</v>
      </c>
      <c r="AW152" s="14" t="s">
        <v>32</v>
      </c>
      <c r="AX152" s="14" t="s">
        <v>75</v>
      </c>
      <c r="AY152" s="260" t="s">
        <v>189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1074</v>
      </c>
      <c r="G153" s="240"/>
      <c r="H153" s="244">
        <v>-17.699999999999999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75</v>
      </c>
      <c r="AY153" s="250" t="s">
        <v>189</v>
      </c>
    </row>
    <row r="154" s="15" customFormat="1">
      <c r="A154" s="15"/>
      <c r="B154" s="261"/>
      <c r="C154" s="262"/>
      <c r="D154" s="241" t="s">
        <v>198</v>
      </c>
      <c r="E154" s="263" t="s">
        <v>1</v>
      </c>
      <c r="F154" s="264" t="s">
        <v>211</v>
      </c>
      <c r="G154" s="262"/>
      <c r="H154" s="265">
        <v>122.3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198</v>
      </c>
      <c r="AU154" s="271" t="s">
        <v>84</v>
      </c>
      <c r="AV154" s="15" t="s">
        <v>196</v>
      </c>
      <c r="AW154" s="15" t="s">
        <v>32</v>
      </c>
      <c r="AX154" s="15" t="s">
        <v>82</v>
      </c>
      <c r="AY154" s="271" t="s">
        <v>189</v>
      </c>
    </row>
    <row r="155" s="2" customFormat="1" ht="16.5" customHeight="1">
      <c r="A155" s="39"/>
      <c r="B155" s="40"/>
      <c r="C155" s="283" t="s">
        <v>240</v>
      </c>
      <c r="D155" s="283" t="s">
        <v>232</v>
      </c>
      <c r="E155" s="284" t="s">
        <v>999</v>
      </c>
      <c r="F155" s="285" t="s">
        <v>1000</v>
      </c>
      <c r="G155" s="286" t="s">
        <v>235</v>
      </c>
      <c r="H155" s="287">
        <v>232.40000000000001</v>
      </c>
      <c r="I155" s="288"/>
      <c r="J155" s="287">
        <f>ROUND(I155*H155,2)</f>
        <v>0</v>
      </c>
      <c r="K155" s="285" t="s">
        <v>195</v>
      </c>
      <c r="L155" s="289"/>
      <c r="M155" s="290" t="s">
        <v>1</v>
      </c>
      <c r="N155" s="291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236</v>
      </c>
      <c r="AT155" s="237" t="s">
        <v>232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1075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1076</v>
      </c>
      <c r="G156" s="240"/>
      <c r="H156" s="244">
        <v>232.40000000000001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24.15" customHeight="1">
      <c r="A157" s="39"/>
      <c r="B157" s="40"/>
      <c r="C157" s="227" t="s">
        <v>246</v>
      </c>
      <c r="D157" s="227" t="s">
        <v>191</v>
      </c>
      <c r="E157" s="228" t="s">
        <v>1077</v>
      </c>
      <c r="F157" s="229" t="s">
        <v>1078</v>
      </c>
      <c r="G157" s="230" t="s">
        <v>202</v>
      </c>
      <c r="H157" s="231">
        <v>169.30000000000001</v>
      </c>
      <c r="I157" s="232"/>
      <c r="J157" s="231">
        <f>ROUND(I157*H157,2)</f>
        <v>0</v>
      </c>
      <c r="K157" s="229" t="s">
        <v>195</v>
      </c>
      <c r="L157" s="45"/>
      <c r="M157" s="233" t="s">
        <v>1</v>
      </c>
      <c r="N157" s="234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196</v>
      </c>
      <c r="AT157" s="237" t="s">
        <v>191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1079</v>
      </c>
    </row>
    <row r="158" s="14" customFormat="1">
      <c r="A158" s="14"/>
      <c r="B158" s="251"/>
      <c r="C158" s="252"/>
      <c r="D158" s="241" t="s">
        <v>198</v>
      </c>
      <c r="E158" s="253" t="s">
        <v>1</v>
      </c>
      <c r="F158" s="254" t="s">
        <v>1080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198</v>
      </c>
      <c r="AU158" s="260" t="s">
        <v>84</v>
      </c>
      <c r="AV158" s="14" t="s">
        <v>82</v>
      </c>
      <c r="AW158" s="14" t="s">
        <v>32</v>
      </c>
      <c r="AX158" s="14" t="s">
        <v>75</v>
      </c>
      <c r="AY158" s="260" t="s">
        <v>189</v>
      </c>
    </row>
    <row r="159" s="14" customFormat="1">
      <c r="A159" s="14"/>
      <c r="B159" s="251"/>
      <c r="C159" s="252"/>
      <c r="D159" s="241" t="s">
        <v>198</v>
      </c>
      <c r="E159" s="253" t="s">
        <v>1</v>
      </c>
      <c r="F159" s="254" t="s">
        <v>1081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198</v>
      </c>
      <c r="AU159" s="260" t="s">
        <v>84</v>
      </c>
      <c r="AV159" s="14" t="s">
        <v>82</v>
      </c>
      <c r="AW159" s="14" t="s">
        <v>32</v>
      </c>
      <c r="AX159" s="14" t="s">
        <v>75</v>
      </c>
      <c r="AY159" s="260" t="s">
        <v>189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1082</v>
      </c>
      <c r="G160" s="240"/>
      <c r="H160" s="244">
        <v>169.30000000000001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82</v>
      </c>
      <c r="AY160" s="250" t="s">
        <v>189</v>
      </c>
    </row>
    <row r="161" s="2" customFormat="1" ht="16.5" customHeight="1">
      <c r="A161" s="39"/>
      <c r="B161" s="40"/>
      <c r="C161" s="227" t="s">
        <v>236</v>
      </c>
      <c r="D161" s="227" t="s">
        <v>191</v>
      </c>
      <c r="E161" s="228" t="s">
        <v>1083</v>
      </c>
      <c r="F161" s="229" t="s">
        <v>1084</v>
      </c>
      <c r="G161" s="230" t="s">
        <v>202</v>
      </c>
      <c r="H161" s="231">
        <v>48.799999999999997</v>
      </c>
      <c r="I161" s="232"/>
      <c r="J161" s="231">
        <f>ROUND(I161*H161,2)</f>
        <v>0</v>
      </c>
      <c r="K161" s="229" t="s">
        <v>1</v>
      </c>
      <c r="L161" s="45"/>
      <c r="M161" s="233" t="s">
        <v>1</v>
      </c>
      <c r="N161" s="234" t="s">
        <v>40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196</v>
      </c>
      <c r="AT161" s="237" t="s">
        <v>191</v>
      </c>
      <c r="AU161" s="237" t="s">
        <v>84</v>
      </c>
      <c r="AY161" s="18" t="s">
        <v>189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82</v>
      </c>
      <c r="BK161" s="238">
        <f>ROUND(I161*H161,2)</f>
        <v>0</v>
      </c>
      <c r="BL161" s="18" t="s">
        <v>196</v>
      </c>
      <c r="BM161" s="237" t="s">
        <v>1085</v>
      </c>
    </row>
    <row r="162" s="14" customFormat="1">
      <c r="A162" s="14"/>
      <c r="B162" s="251"/>
      <c r="C162" s="252"/>
      <c r="D162" s="241" t="s">
        <v>198</v>
      </c>
      <c r="E162" s="253" t="s">
        <v>1</v>
      </c>
      <c r="F162" s="254" t="s">
        <v>1086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198</v>
      </c>
      <c r="AU162" s="260" t="s">
        <v>84</v>
      </c>
      <c r="AV162" s="14" t="s">
        <v>82</v>
      </c>
      <c r="AW162" s="14" t="s">
        <v>32</v>
      </c>
      <c r="AX162" s="14" t="s">
        <v>75</v>
      </c>
      <c r="AY162" s="260" t="s">
        <v>189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1087</v>
      </c>
      <c r="G163" s="240"/>
      <c r="H163" s="244">
        <v>48.799999999999997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258</v>
      </c>
      <c r="D164" s="227" t="s">
        <v>191</v>
      </c>
      <c r="E164" s="228" t="s">
        <v>916</v>
      </c>
      <c r="F164" s="229" t="s">
        <v>917</v>
      </c>
      <c r="G164" s="230" t="s">
        <v>202</v>
      </c>
      <c r="H164" s="231">
        <v>48.399999999999999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1088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1089</v>
      </c>
      <c r="G165" s="240"/>
      <c r="H165" s="244">
        <v>48.399999999999999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33" customHeight="1">
      <c r="A166" s="39"/>
      <c r="B166" s="40"/>
      <c r="C166" s="227" t="s">
        <v>264</v>
      </c>
      <c r="D166" s="227" t="s">
        <v>191</v>
      </c>
      <c r="E166" s="228" t="s">
        <v>921</v>
      </c>
      <c r="F166" s="229" t="s">
        <v>922</v>
      </c>
      <c r="G166" s="230" t="s">
        <v>267</v>
      </c>
      <c r="H166" s="231">
        <v>488</v>
      </c>
      <c r="I166" s="232"/>
      <c r="J166" s="231">
        <f>ROUND(I166*H166,2)</f>
        <v>0</v>
      </c>
      <c r="K166" s="229" t="s">
        <v>195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1090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1091</v>
      </c>
      <c r="G167" s="240"/>
      <c r="H167" s="244">
        <v>488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2" customFormat="1" ht="21.75" customHeight="1">
      <c r="A168" s="39"/>
      <c r="B168" s="40"/>
      <c r="C168" s="227" t="s">
        <v>271</v>
      </c>
      <c r="D168" s="227" t="s">
        <v>191</v>
      </c>
      <c r="E168" s="228" t="s">
        <v>926</v>
      </c>
      <c r="F168" s="229" t="s">
        <v>927</v>
      </c>
      <c r="G168" s="230" t="s">
        <v>267</v>
      </c>
      <c r="H168" s="231">
        <v>488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1092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1093</v>
      </c>
      <c r="G169" s="240"/>
      <c r="H169" s="244">
        <v>488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16.5" customHeight="1">
      <c r="A170" s="39"/>
      <c r="B170" s="40"/>
      <c r="C170" s="283" t="s">
        <v>277</v>
      </c>
      <c r="D170" s="283" t="s">
        <v>232</v>
      </c>
      <c r="E170" s="284" t="s">
        <v>930</v>
      </c>
      <c r="F170" s="285" t="s">
        <v>931</v>
      </c>
      <c r="G170" s="286" t="s">
        <v>932</v>
      </c>
      <c r="H170" s="287">
        <v>12.199999999999999</v>
      </c>
      <c r="I170" s="288"/>
      <c r="J170" s="287">
        <f>ROUND(I170*H170,2)</f>
        <v>0</v>
      </c>
      <c r="K170" s="285" t="s">
        <v>195</v>
      </c>
      <c r="L170" s="289"/>
      <c r="M170" s="290" t="s">
        <v>1</v>
      </c>
      <c r="N170" s="291" t="s">
        <v>40</v>
      </c>
      <c r="O170" s="92"/>
      <c r="P170" s="235">
        <f>O170*H170</f>
        <v>0</v>
      </c>
      <c r="Q170" s="235">
        <v>0.001</v>
      </c>
      <c r="R170" s="235">
        <f>Q170*H170</f>
        <v>0.012199999999999999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236</v>
      </c>
      <c r="AT170" s="237" t="s">
        <v>232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1094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1095</v>
      </c>
      <c r="G171" s="240"/>
      <c r="H171" s="244">
        <v>12.199999999999999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2" customFormat="1" ht="16.5" customHeight="1">
      <c r="A172" s="39"/>
      <c r="B172" s="40"/>
      <c r="C172" s="227" t="s">
        <v>283</v>
      </c>
      <c r="D172" s="227" t="s">
        <v>191</v>
      </c>
      <c r="E172" s="228" t="s">
        <v>1009</v>
      </c>
      <c r="F172" s="229" t="s">
        <v>1010</v>
      </c>
      <c r="G172" s="230" t="s">
        <v>253</v>
      </c>
      <c r="H172" s="231">
        <v>2</v>
      </c>
      <c r="I172" s="232"/>
      <c r="J172" s="231">
        <f>ROUND(I172*H172,2)</f>
        <v>0</v>
      </c>
      <c r="K172" s="229" t="s">
        <v>1</v>
      </c>
      <c r="L172" s="45"/>
      <c r="M172" s="233" t="s">
        <v>1</v>
      </c>
      <c r="N172" s="234" t="s">
        <v>40</v>
      </c>
      <c r="O172" s="92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196</v>
      </c>
      <c r="AT172" s="237" t="s">
        <v>191</v>
      </c>
      <c r="AU172" s="237" t="s">
        <v>84</v>
      </c>
      <c r="AY172" s="18" t="s">
        <v>189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82</v>
      </c>
      <c r="BK172" s="238">
        <f>ROUND(I172*H172,2)</f>
        <v>0</v>
      </c>
      <c r="BL172" s="18" t="s">
        <v>196</v>
      </c>
      <c r="BM172" s="237" t="s">
        <v>1096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330</v>
      </c>
      <c r="G173" s="240"/>
      <c r="H173" s="244">
        <v>2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82</v>
      </c>
      <c r="AY173" s="250" t="s">
        <v>189</v>
      </c>
    </row>
    <row r="174" s="12" customFormat="1" ht="22.8" customHeight="1">
      <c r="A174" s="12"/>
      <c r="B174" s="211"/>
      <c r="C174" s="212"/>
      <c r="D174" s="213" t="s">
        <v>74</v>
      </c>
      <c r="E174" s="225" t="s">
        <v>212</v>
      </c>
      <c r="F174" s="225" t="s">
        <v>501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SUM(P175:P177)</f>
        <v>0</v>
      </c>
      <c r="Q174" s="219"/>
      <c r="R174" s="220">
        <f>SUM(R175:R177)</f>
        <v>0</v>
      </c>
      <c r="S174" s="219"/>
      <c r="T174" s="221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82</v>
      </c>
      <c r="AT174" s="223" t="s">
        <v>74</v>
      </c>
      <c r="AU174" s="223" t="s">
        <v>82</v>
      </c>
      <c r="AY174" s="222" t="s">
        <v>189</v>
      </c>
      <c r="BK174" s="224">
        <f>SUM(BK175:BK177)</f>
        <v>0</v>
      </c>
    </row>
    <row r="175" s="2" customFormat="1" ht="24.15" customHeight="1">
      <c r="A175" s="39"/>
      <c r="B175" s="40"/>
      <c r="C175" s="227" t="s">
        <v>289</v>
      </c>
      <c r="D175" s="227" t="s">
        <v>191</v>
      </c>
      <c r="E175" s="228" t="s">
        <v>1097</v>
      </c>
      <c r="F175" s="229" t="s">
        <v>1017</v>
      </c>
      <c r="G175" s="230" t="s">
        <v>202</v>
      </c>
      <c r="H175" s="231">
        <v>2</v>
      </c>
      <c r="I175" s="232"/>
      <c r="J175" s="231">
        <f>ROUND(I175*H175,2)</f>
        <v>0</v>
      </c>
      <c r="K175" s="229" t="s">
        <v>1</v>
      </c>
      <c r="L175" s="45"/>
      <c r="M175" s="233" t="s">
        <v>1</v>
      </c>
      <c r="N175" s="234" t="s">
        <v>40</v>
      </c>
      <c r="O175" s="92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7" t="s">
        <v>196</v>
      </c>
      <c r="AT175" s="237" t="s">
        <v>191</v>
      </c>
      <c r="AU175" s="237" t="s">
        <v>84</v>
      </c>
      <c r="AY175" s="18" t="s">
        <v>189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8" t="s">
        <v>82</v>
      </c>
      <c r="BK175" s="238">
        <f>ROUND(I175*H175,2)</f>
        <v>0</v>
      </c>
      <c r="BL175" s="18" t="s">
        <v>196</v>
      </c>
      <c r="BM175" s="237" t="s">
        <v>1098</v>
      </c>
    </row>
    <row r="176" s="14" customFormat="1">
      <c r="A176" s="14"/>
      <c r="B176" s="251"/>
      <c r="C176" s="252"/>
      <c r="D176" s="241" t="s">
        <v>198</v>
      </c>
      <c r="E176" s="253" t="s">
        <v>1</v>
      </c>
      <c r="F176" s="254" t="s">
        <v>1099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198</v>
      </c>
      <c r="AU176" s="260" t="s">
        <v>84</v>
      </c>
      <c r="AV176" s="14" t="s">
        <v>82</v>
      </c>
      <c r="AW176" s="14" t="s">
        <v>32</v>
      </c>
      <c r="AX176" s="14" t="s">
        <v>75</v>
      </c>
      <c r="AY176" s="260" t="s">
        <v>189</v>
      </c>
    </row>
    <row r="177" s="13" customFormat="1">
      <c r="A177" s="13"/>
      <c r="B177" s="239"/>
      <c r="C177" s="240"/>
      <c r="D177" s="241" t="s">
        <v>198</v>
      </c>
      <c r="E177" s="242" t="s">
        <v>1</v>
      </c>
      <c r="F177" s="243" t="s">
        <v>1020</v>
      </c>
      <c r="G177" s="240"/>
      <c r="H177" s="244">
        <v>2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198</v>
      </c>
      <c r="AU177" s="250" t="s">
        <v>84</v>
      </c>
      <c r="AV177" s="13" t="s">
        <v>84</v>
      </c>
      <c r="AW177" s="13" t="s">
        <v>32</v>
      </c>
      <c r="AX177" s="13" t="s">
        <v>82</v>
      </c>
      <c r="AY177" s="250" t="s">
        <v>189</v>
      </c>
    </row>
    <row r="178" s="12" customFormat="1" ht="22.8" customHeight="1">
      <c r="A178" s="12"/>
      <c r="B178" s="211"/>
      <c r="C178" s="212"/>
      <c r="D178" s="213" t="s">
        <v>74</v>
      </c>
      <c r="E178" s="225" t="s">
        <v>196</v>
      </c>
      <c r="F178" s="225" t="s">
        <v>257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SUM(P179:P192)</f>
        <v>0</v>
      </c>
      <c r="Q178" s="219"/>
      <c r="R178" s="220">
        <f>SUM(R179:R192)</f>
        <v>14.938559999999999</v>
      </c>
      <c r="S178" s="219"/>
      <c r="T178" s="221">
        <f>SUM(T179:T192)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82</v>
      </c>
      <c r="AT178" s="223" t="s">
        <v>74</v>
      </c>
      <c r="AU178" s="223" t="s">
        <v>82</v>
      </c>
      <c r="AY178" s="222" t="s">
        <v>189</v>
      </c>
      <c r="BK178" s="224">
        <f>SUM(BK179:BK192)</f>
        <v>0</v>
      </c>
    </row>
    <row r="179" s="2" customFormat="1" ht="16.5" customHeight="1">
      <c r="A179" s="39"/>
      <c r="B179" s="40"/>
      <c r="C179" s="227" t="s">
        <v>8</v>
      </c>
      <c r="D179" s="227" t="s">
        <v>191</v>
      </c>
      <c r="E179" s="228" t="s">
        <v>331</v>
      </c>
      <c r="F179" s="229" t="s">
        <v>332</v>
      </c>
      <c r="G179" s="230" t="s">
        <v>202</v>
      </c>
      <c r="H179" s="231">
        <v>24.399999999999999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1100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334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1101</v>
      </c>
      <c r="G181" s="240"/>
      <c r="H181" s="244">
        <v>22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75</v>
      </c>
      <c r="AY181" s="250" t="s">
        <v>189</v>
      </c>
    </row>
    <row r="182" s="14" customFormat="1">
      <c r="A182" s="14"/>
      <c r="B182" s="251"/>
      <c r="C182" s="252"/>
      <c r="D182" s="241" t="s">
        <v>198</v>
      </c>
      <c r="E182" s="253" t="s">
        <v>1</v>
      </c>
      <c r="F182" s="254" t="s">
        <v>1023</v>
      </c>
      <c r="G182" s="252"/>
      <c r="H182" s="253" t="s">
        <v>1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198</v>
      </c>
      <c r="AU182" s="260" t="s">
        <v>84</v>
      </c>
      <c r="AV182" s="14" t="s">
        <v>82</v>
      </c>
      <c r="AW182" s="14" t="s">
        <v>32</v>
      </c>
      <c r="AX182" s="14" t="s">
        <v>75</v>
      </c>
      <c r="AY182" s="260" t="s">
        <v>189</v>
      </c>
    </row>
    <row r="183" s="13" customFormat="1">
      <c r="A183" s="13"/>
      <c r="B183" s="239"/>
      <c r="C183" s="240"/>
      <c r="D183" s="241" t="s">
        <v>198</v>
      </c>
      <c r="E183" s="242" t="s">
        <v>1</v>
      </c>
      <c r="F183" s="243" t="s">
        <v>1024</v>
      </c>
      <c r="G183" s="240"/>
      <c r="H183" s="244">
        <v>2.3999999999999999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198</v>
      </c>
      <c r="AU183" s="250" t="s">
        <v>84</v>
      </c>
      <c r="AV183" s="13" t="s">
        <v>84</v>
      </c>
      <c r="AW183" s="13" t="s">
        <v>32</v>
      </c>
      <c r="AX183" s="13" t="s">
        <v>75</v>
      </c>
      <c r="AY183" s="250" t="s">
        <v>189</v>
      </c>
    </row>
    <row r="184" s="15" customFormat="1">
      <c r="A184" s="15"/>
      <c r="B184" s="261"/>
      <c r="C184" s="262"/>
      <c r="D184" s="241" t="s">
        <v>198</v>
      </c>
      <c r="E184" s="263" t="s">
        <v>1</v>
      </c>
      <c r="F184" s="264" t="s">
        <v>211</v>
      </c>
      <c r="G184" s="262"/>
      <c r="H184" s="265">
        <v>24.399999999999999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198</v>
      </c>
      <c r="AU184" s="271" t="s">
        <v>84</v>
      </c>
      <c r="AV184" s="15" t="s">
        <v>196</v>
      </c>
      <c r="AW184" s="15" t="s">
        <v>32</v>
      </c>
      <c r="AX184" s="15" t="s">
        <v>82</v>
      </c>
      <c r="AY184" s="271" t="s">
        <v>189</v>
      </c>
    </row>
    <row r="185" s="2" customFormat="1" ht="21.75" customHeight="1">
      <c r="A185" s="39"/>
      <c r="B185" s="40"/>
      <c r="C185" s="227" t="s">
        <v>395</v>
      </c>
      <c r="D185" s="227" t="s">
        <v>191</v>
      </c>
      <c r="E185" s="228" t="s">
        <v>1025</v>
      </c>
      <c r="F185" s="229" t="s">
        <v>1026</v>
      </c>
      <c r="G185" s="230" t="s">
        <v>202</v>
      </c>
      <c r="H185" s="231">
        <v>0.69999999999999996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1102</v>
      </c>
    </row>
    <row r="186" s="14" customFormat="1">
      <c r="A186" s="14"/>
      <c r="B186" s="251"/>
      <c r="C186" s="252"/>
      <c r="D186" s="241" t="s">
        <v>198</v>
      </c>
      <c r="E186" s="253" t="s">
        <v>1</v>
      </c>
      <c r="F186" s="254" t="s">
        <v>1028</v>
      </c>
      <c r="G186" s="252"/>
      <c r="H186" s="253" t="s">
        <v>1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198</v>
      </c>
      <c r="AU186" s="260" t="s">
        <v>84</v>
      </c>
      <c r="AV186" s="14" t="s">
        <v>82</v>
      </c>
      <c r="AW186" s="14" t="s">
        <v>32</v>
      </c>
      <c r="AX186" s="14" t="s">
        <v>75</v>
      </c>
      <c r="AY186" s="260" t="s">
        <v>189</v>
      </c>
    </row>
    <row r="187" s="13" customFormat="1">
      <c r="A187" s="13"/>
      <c r="B187" s="239"/>
      <c r="C187" s="240"/>
      <c r="D187" s="241" t="s">
        <v>198</v>
      </c>
      <c r="E187" s="242" t="s">
        <v>1</v>
      </c>
      <c r="F187" s="243" t="s">
        <v>1029</v>
      </c>
      <c r="G187" s="240"/>
      <c r="H187" s="244">
        <v>0.69999999999999996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198</v>
      </c>
      <c r="AU187" s="250" t="s">
        <v>84</v>
      </c>
      <c r="AV187" s="13" t="s">
        <v>84</v>
      </c>
      <c r="AW187" s="13" t="s">
        <v>32</v>
      </c>
      <c r="AX187" s="13" t="s">
        <v>82</v>
      </c>
      <c r="AY187" s="250" t="s">
        <v>189</v>
      </c>
    </row>
    <row r="188" s="2" customFormat="1" ht="24.15" customHeight="1">
      <c r="A188" s="39"/>
      <c r="B188" s="40"/>
      <c r="C188" s="227" t="s">
        <v>400</v>
      </c>
      <c r="D188" s="227" t="s">
        <v>191</v>
      </c>
      <c r="E188" s="228" t="s">
        <v>518</v>
      </c>
      <c r="F188" s="229" t="s">
        <v>519</v>
      </c>
      <c r="G188" s="230" t="s">
        <v>202</v>
      </c>
      <c r="H188" s="231">
        <v>7</v>
      </c>
      <c r="I188" s="232"/>
      <c r="J188" s="231">
        <f>ROUND(I188*H188,2)</f>
        <v>0</v>
      </c>
      <c r="K188" s="229" t="s">
        <v>195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2.13408</v>
      </c>
      <c r="R188" s="235">
        <f>Q188*H188</f>
        <v>14.938559999999999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1103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1031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451</v>
      </c>
      <c r="G190" s="240"/>
      <c r="H190" s="244">
        <v>7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24.15" customHeight="1">
      <c r="A191" s="39"/>
      <c r="B191" s="40"/>
      <c r="C191" s="227" t="s">
        <v>403</v>
      </c>
      <c r="D191" s="227" t="s">
        <v>191</v>
      </c>
      <c r="E191" s="228" t="s">
        <v>524</v>
      </c>
      <c r="F191" s="229" t="s">
        <v>525</v>
      </c>
      <c r="G191" s="230" t="s">
        <v>267</v>
      </c>
      <c r="H191" s="231">
        <v>30</v>
      </c>
      <c r="I191" s="232"/>
      <c r="J191" s="231">
        <f>ROUND(I191*H191,2)</f>
        <v>0</v>
      </c>
      <c r="K191" s="229" t="s">
        <v>195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1104</v>
      </c>
    </row>
    <row r="192" s="13" customFormat="1">
      <c r="A192" s="13"/>
      <c r="B192" s="239"/>
      <c r="C192" s="240"/>
      <c r="D192" s="241" t="s">
        <v>198</v>
      </c>
      <c r="E192" s="242" t="s">
        <v>1</v>
      </c>
      <c r="F192" s="243" t="s">
        <v>1033</v>
      </c>
      <c r="G192" s="240"/>
      <c r="H192" s="244">
        <v>30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198</v>
      </c>
      <c r="AU192" s="250" t="s">
        <v>84</v>
      </c>
      <c r="AV192" s="13" t="s">
        <v>84</v>
      </c>
      <c r="AW192" s="13" t="s">
        <v>32</v>
      </c>
      <c r="AX192" s="13" t="s">
        <v>82</v>
      </c>
      <c r="AY192" s="250" t="s">
        <v>189</v>
      </c>
    </row>
    <row r="193" s="12" customFormat="1" ht="22.8" customHeight="1">
      <c r="A193" s="12"/>
      <c r="B193" s="211"/>
      <c r="C193" s="212"/>
      <c r="D193" s="213" t="s">
        <v>74</v>
      </c>
      <c r="E193" s="225" t="s">
        <v>236</v>
      </c>
      <c r="F193" s="225" t="s">
        <v>276</v>
      </c>
      <c r="G193" s="212"/>
      <c r="H193" s="212"/>
      <c r="I193" s="215"/>
      <c r="J193" s="226">
        <f>BK193</f>
        <v>0</v>
      </c>
      <c r="K193" s="212"/>
      <c r="L193" s="217"/>
      <c r="M193" s="218"/>
      <c r="N193" s="219"/>
      <c r="O193" s="219"/>
      <c r="P193" s="220">
        <f>SUM(P194:P213)</f>
        <v>0</v>
      </c>
      <c r="Q193" s="219"/>
      <c r="R193" s="220">
        <f>SUM(R194:R213)</f>
        <v>55.861130000000003</v>
      </c>
      <c r="S193" s="219"/>
      <c r="T193" s="221">
        <f>SUM(T194:T213)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82</v>
      </c>
      <c r="AT193" s="223" t="s">
        <v>74</v>
      </c>
      <c r="AU193" s="223" t="s">
        <v>82</v>
      </c>
      <c r="AY193" s="222" t="s">
        <v>189</v>
      </c>
      <c r="BK193" s="224">
        <f>SUM(BK194:BK213)</f>
        <v>0</v>
      </c>
    </row>
    <row r="194" s="2" customFormat="1" ht="24.15" customHeight="1">
      <c r="A194" s="39"/>
      <c r="B194" s="40"/>
      <c r="C194" s="227" t="s">
        <v>408</v>
      </c>
      <c r="D194" s="227" t="s">
        <v>191</v>
      </c>
      <c r="E194" s="228" t="s">
        <v>592</v>
      </c>
      <c r="F194" s="229" t="s">
        <v>1105</v>
      </c>
      <c r="G194" s="230" t="s">
        <v>215</v>
      </c>
      <c r="H194" s="231">
        <v>122</v>
      </c>
      <c r="I194" s="232"/>
      <c r="J194" s="231">
        <f>ROUND(I194*H194,2)</f>
        <v>0</v>
      </c>
      <c r="K194" s="229" t="s">
        <v>195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1.0000000000000001E-05</v>
      </c>
      <c r="R194" s="235">
        <f>Q194*H194</f>
        <v>0.0012200000000000002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1106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1107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4" customFormat="1">
      <c r="A196" s="14"/>
      <c r="B196" s="251"/>
      <c r="C196" s="252"/>
      <c r="D196" s="241" t="s">
        <v>198</v>
      </c>
      <c r="E196" s="253" t="s">
        <v>1</v>
      </c>
      <c r="F196" s="254" t="s">
        <v>1108</v>
      </c>
      <c r="G196" s="252"/>
      <c r="H196" s="253" t="s">
        <v>1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198</v>
      </c>
      <c r="AU196" s="260" t="s">
        <v>84</v>
      </c>
      <c r="AV196" s="14" t="s">
        <v>82</v>
      </c>
      <c r="AW196" s="14" t="s">
        <v>32</v>
      </c>
      <c r="AX196" s="14" t="s">
        <v>75</v>
      </c>
      <c r="AY196" s="260" t="s">
        <v>189</v>
      </c>
    </row>
    <row r="197" s="13" customFormat="1">
      <c r="A197" s="13"/>
      <c r="B197" s="239"/>
      <c r="C197" s="240"/>
      <c r="D197" s="241" t="s">
        <v>198</v>
      </c>
      <c r="E197" s="242" t="s">
        <v>1</v>
      </c>
      <c r="F197" s="243" t="s">
        <v>1109</v>
      </c>
      <c r="G197" s="240"/>
      <c r="H197" s="244">
        <v>122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198</v>
      </c>
      <c r="AU197" s="250" t="s">
        <v>84</v>
      </c>
      <c r="AV197" s="13" t="s">
        <v>84</v>
      </c>
      <c r="AW197" s="13" t="s">
        <v>32</v>
      </c>
      <c r="AX197" s="13" t="s">
        <v>82</v>
      </c>
      <c r="AY197" s="250" t="s">
        <v>189</v>
      </c>
    </row>
    <row r="198" s="2" customFormat="1" ht="16.5" customHeight="1">
      <c r="A198" s="39"/>
      <c r="B198" s="40"/>
      <c r="C198" s="283" t="s">
        <v>411</v>
      </c>
      <c r="D198" s="283" t="s">
        <v>232</v>
      </c>
      <c r="E198" s="284" t="s">
        <v>596</v>
      </c>
      <c r="F198" s="285" t="s">
        <v>1039</v>
      </c>
      <c r="G198" s="286" t="s">
        <v>215</v>
      </c>
      <c r="H198" s="287">
        <v>122</v>
      </c>
      <c r="I198" s="288"/>
      <c r="J198" s="287">
        <f>ROUND(I198*H198,2)</f>
        <v>0</v>
      </c>
      <c r="K198" s="285" t="s">
        <v>195</v>
      </c>
      <c r="L198" s="289"/>
      <c r="M198" s="290" t="s">
        <v>1</v>
      </c>
      <c r="N198" s="291" t="s">
        <v>40</v>
      </c>
      <c r="O198" s="92"/>
      <c r="P198" s="235">
        <f>O198*H198</f>
        <v>0</v>
      </c>
      <c r="Q198" s="235">
        <v>0.30399999999999999</v>
      </c>
      <c r="R198" s="235">
        <f>Q198*H198</f>
        <v>37.088000000000001</v>
      </c>
      <c r="S198" s="235">
        <v>0</v>
      </c>
      <c r="T198" s="23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236</v>
      </c>
      <c r="AT198" s="237" t="s">
        <v>232</v>
      </c>
      <c r="AU198" s="237" t="s">
        <v>84</v>
      </c>
      <c r="AY198" s="18" t="s">
        <v>189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82</v>
      </c>
      <c r="BK198" s="238">
        <f>ROUND(I198*H198,2)</f>
        <v>0</v>
      </c>
      <c r="BL198" s="18" t="s">
        <v>196</v>
      </c>
      <c r="BM198" s="237" t="s">
        <v>1110</v>
      </c>
    </row>
    <row r="199" s="14" customFormat="1">
      <c r="A199" s="14"/>
      <c r="B199" s="251"/>
      <c r="C199" s="252"/>
      <c r="D199" s="241" t="s">
        <v>198</v>
      </c>
      <c r="E199" s="253" t="s">
        <v>1</v>
      </c>
      <c r="F199" s="254" t="s">
        <v>1111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198</v>
      </c>
      <c r="AU199" s="260" t="s">
        <v>84</v>
      </c>
      <c r="AV199" s="14" t="s">
        <v>82</v>
      </c>
      <c r="AW199" s="14" t="s">
        <v>32</v>
      </c>
      <c r="AX199" s="14" t="s">
        <v>75</v>
      </c>
      <c r="AY199" s="260" t="s">
        <v>189</v>
      </c>
    </row>
    <row r="200" s="13" customFormat="1">
      <c r="A200" s="13"/>
      <c r="B200" s="239"/>
      <c r="C200" s="240"/>
      <c r="D200" s="241" t="s">
        <v>198</v>
      </c>
      <c r="E200" s="242" t="s">
        <v>1</v>
      </c>
      <c r="F200" s="243" t="s">
        <v>1109</v>
      </c>
      <c r="G200" s="240"/>
      <c r="H200" s="244">
        <v>122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198</v>
      </c>
      <c r="AU200" s="250" t="s">
        <v>84</v>
      </c>
      <c r="AV200" s="13" t="s">
        <v>84</v>
      </c>
      <c r="AW200" s="13" t="s">
        <v>32</v>
      </c>
      <c r="AX200" s="13" t="s">
        <v>82</v>
      </c>
      <c r="AY200" s="250" t="s">
        <v>189</v>
      </c>
    </row>
    <row r="201" s="2" customFormat="1" ht="16.5" customHeight="1">
      <c r="A201" s="39"/>
      <c r="B201" s="40"/>
      <c r="C201" s="227" t="s">
        <v>7</v>
      </c>
      <c r="D201" s="227" t="s">
        <v>191</v>
      </c>
      <c r="E201" s="228" t="s">
        <v>599</v>
      </c>
      <c r="F201" s="229" t="s">
        <v>600</v>
      </c>
      <c r="G201" s="230" t="s">
        <v>215</v>
      </c>
      <c r="H201" s="231">
        <v>122</v>
      </c>
      <c r="I201" s="232"/>
      <c r="J201" s="231">
        <f>ROUND(I201*H201,2)</f>
        <v>0</v>
      </c>
      <c r="K201" s="229" t="s">
        <v>1</v>
      </c>
      <c r="L201" s="45"/>
      <c r="M201" s="233" t="s">
        <v>1</v>
      </c>
      <c r="N201" s="234" t="s">
        <v>40</v>
      </c>
      <c r="O201" s="92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1112</v>
      </c>
    </row>
    <row r="202" s="13" customFormat="1">
      <c r="A202" s="13"/>
      <c r="B202" s="239"/>
      <c r="C202" s="240"/>
      <c r="D202" s="241" t="s">
        <v>198</v>
      </c>
      <c r="E202" s="242" t="s">
        <v>1</v>
      </c>
      <c r="F202" s="243" t="s">
        <v>1109</v>
      </c>
      <c r="G202" s="240"/>
      <c r="H202" s="244">
        <v>122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198</v>
      </c>
      <c r="AU202" s="250" t="s">
        <v>84</v>
      </c>
      <c r="AV202" s="13" t="s">
        <v>84</v>
      </c>
      <c r="AW202" s="13" t="s">
        <v>32</v>
      </c>
      <c r="AX202" s="13" t="s">
        <v>82</v>
      </c>
      <c r="AY202" s="250" t="s">
        <v>189</v>
      </c>
    </row>
    <row r="203" s="2" customFormat="1" ht="24.15" customHeight="1">
      <c r="A203" s="39"/>
      <c r="B203" s="40"/>
      <c r="C203" s="227" t="s">
        <v>1053</v>
      </c>
      <c r="D203" s="227" t="s">
        <v>191</v>
      </c>
      <c r="E203" s="228" t="s">
        <v>1043</v>
      </c>
      <c r="F203" s="229" t="s">
        <v>1044</v>
      </c>
      <c r="G203" s="230" t="s">
        <v>604</v>
      </c>
      <c r="H203" s="231">
        <v>4</v>
      </c>
      <c r="I203" s="232"/>
      <c r="J203" s="231">
        <f>ROUND(I203*H203,2)</f>
        <v>0</v>
      </c>
      <c r="K203" s="229" t="s">
        <v>195</v>
      </c>
      <c r="L203" s="45"/>
      <c r="M203" s="233" t="s">
        <v>1</v>
      </c>
      <c r="N203" s="234" t="s">
        <v>40</v>
      </c>
      <c r="O203" s="92"/>
      <c r="P203" s="235">
        <f>O203*H203</f>
        <v>0</v>
      </c>
      <c r="Q203" s="235">
        <v>0.00031</v>
      </c>
      <c r="R203" s="235">
        <f>Q203*H203</f>
        <v>0.00124</v>
      </c>
      <c r="S203" s="235">
        <v>0</v>
      </c>
      <c r="T203" s="23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7" t="s">
        <v>196</v>
      </c>
      <c r="AT203" s="237" t="s">
        <v>191</v>
      </c>
      <c r="AU203" s="237" t="s">
        <v>84</v>
      </c>
      <c r="AY203" s="18" t="s">
        <v>189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8" t="s">
        <v>82</v>
      </c>
      <c r="BK203" s="238">
        <f>ROUND(I203*H203,2)</f>
        <v>0</v>
      </c>
      <c r="BL203" s="18" t="s">
        <v>196</v>
      </c>
      <c r="BM203" s="237" t="s">
        <v>1113</v>
      </c>
    </row>
    <row r="204" s="13" customFormat="1">
      <c r="A204" s="13"/>
      <c r="B204" s="239"/>
      <c r="C204" s="240"/>
      <c r="D204" s="241" t="s">
        <v>198</v>
      </c>
      <c r="E204" s="242" t="s">
        <v>1</v>
      </c>
      <c r="F204" s="243" t="s">
        <v>410</v>
      </c>
      <c r="G204" s="240"/>
      <c r="H204" s="244">
        <v>4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198</v>
      </c>
      <c r="AU204" s="250" t="s">
        <v>84</v>
      </c>
      <c r="AV204" s="13" t="s">
        <v>84</v>
      </c>
      <c r="AW204" s="13" t="s">
        <v>32</v>
      </c>
      <c r="AX204" s="13" t="s">
        <v>82</v>
      </c>
      <c r="AY204" s="250" t="s">
        <v>189</v>
      </c>
    </row>
    <row r="205" s="2" customFormat="1" ht="33" customHeight="1">
      <c r="A205" s="39"/>
      <c r="B205" s="40"/>
      <c r="C205" s="227" t="s">
        <v>1057</v>
      </c>
      <c r="D205" s="227" t="s">
        <v>191</v>
      </c>
      <c r="E205" s="228" t="s">
        <v>1046</v>
      </c>
      <c r="F205" s="229" t="s">
        <v>1047</v>
      </c>
      <c r="G205" s="230" t="s">
        <v>253</v>
      </c>
      <c r="H205" s="231">
        <v>3</v>
      </c>
      <c r="I205" s="232"/>
      <c r="J205" s="231">
        <f>ROUND(I205*H205,2)</f>
        <v>0</v>
      </c>
      <c r="K205" s="229" t="s">
        <v>1</v>
      </c>
      <c r="L205" s="45"/>
      <c r="M205" s="233" t="s">
        <v>1</v>
      </c>
      <c r="N205" s="234" t="s">
        <v>40</v>
      </c>
      <c r="O205" s="92"/>
      <c r="P205" s="235">
        <f>O205*H205</f>
        <v>0</v>
      </c>
      <c r="Q205" s="235">
        <v>6.2568900000000003</v>
      </c>
      <c r="R205" s="235">
        <f>Q205*H205</f>
        <v>18.770670000000003</v>
      </c>
      <c r="S205" s="235">
        <v>0</v>
      </c>
      <c r="T205" s="23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7" t="s">
        <v>196</v>
      </c>
      <c r="AT205" s="237" t="s">
        <v>191</v>
      </c>
      <c r="AU205" s="237" t="s">
        <v>84</v>
      </c>
      <c r="AY205" s="18" t="s">
        <v>189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8" t="s">
        <v>82</v>
      </c>
      <c r="BK205" s="238">
        <f>ROUND(I205*H205,2)</f>
        <v>0</v>
      </c>
      <c r="BL205" s="18" t="s">
        <v>196</v>
      </c>
      <c r="BM205" s="237" t="s">
        <v>1114</v>
      </c>
    </row>
    <row r="206" s="14" customFormat="1">
      <c r="A206" s="14"/>
      <c r="B206" s="251"/>
      <c r="C206" s="252"/>
      <c r="D206" s="241" t="s">
        <v>198</v>
      </c>
      <c r="E206" s="253" t="s">
        <v>1</v>
      </c>
      <c r="F206" s="254" t="s">
        <v>1049</v>
      </c>
      <c r="G206" s="252"/>
      <c r="H206" s="253" t="s">
        <v>1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198</v>
      </c>
      <c r="AU206" s="260" t="s">
        <v>84</v>
      </c>
      <c r="AV206" s="14" t="s">
        <v>82</v>
      </c>
      <c r="AW206" s="14" t="s">
        <v>32</v>
      </c>
      <c r="AX206" s="14" t="s">
        <v>75</v>
      </c>
      <c r="AY206" s="260" t="s">
        <v>189</v>
      </c>
    </row>
    <row r="207" s="13" customFormat="1">
      <c r="A207" s="13"/>
      <c r="B207" s="239"/>
      <c r="C207" s="240"/>
      <c r="D207" s="241" t="s">
        <v>198</v>
      </c>
      <c r="E207" s="242" t="s">
        <v>1</v>
      </c>
      <c r="F207" s="243" t="s">
        <v>294</v>
      </c>
      <c r="G207" s="240"/>
      <c r="H207" s="244">
        <v>3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198</v>
      </c>
      <c r="AU207" s="250" t="s">
        <v>84</v>
      </c>
      <c r="AV207" s="13" t="s">
        <v>84</v>
      </c>
      <c r="AW207" s="13" t="s">
        <v>32</v>
      </c>
      <c r="AX207" s="13" t="s">
        <v>82</v>
      </c>
      <c r="AY207" s="250" t="s">
        <v>189</v>
      </c>
    </row>
    <row r="208" s="2" customFormat="1" ht="16.5" customHeight="1">
      <c r="A208" s="39"/>
      <c r="B208" s="40"/>
      <c r="C208" s="227" t="s">
        <v>1115</v>
      </c>
      <c r="D208" s="227" t="s">
        <v>191</v>
      </c>
      <c r="E208" s="228" t="s">
        <v>278</v>
      </c>
      <c r="F208" s="229" t="s">
        <v>1050</v>
      </c>
      <c r="G208" s="230" t="s">
        <v>463</v>
      </c>
      <c r="H208" s="231">
        <v>1</v>
      </c>
      <c r="I208" s="232"/>
      <c r="J208" s="231">
        <f>ROUND(I208*H208,2)</f>
        <v>0</v>
      </c>
      <c r="K208" s="229" t="s">
        <v>1</v>
      </c>
      <c r="L208" s="45"/>
      <c r="M208" s="233" t="s">
        <v>1</v>
      </c>
      <c r="N208" s="234" t="s">
        <v>40</v>
      </c>
      <c r="O208" s="92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7" t="s">
        <v>196</v>
      </c>
      <c r="AT208" s="237" t="s">
        <v>191</v>
      </c>
      <c r="AU208" s="237" t="s">
        <v>84</v>
      </c>
      <c r="AY208" s="18" t="s">
        <v>189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8" t="s">
        <v>82</v>
      </c>
      <c r="BK208" s="238">
        <f>ROUND(I208*H208,2)</f>
        <v>0</v>
      </c>
      <c r="BL208" s="18" t="s">
        <v>196</v>
      </c>
      <c r="BM208" s="237" t="s">
        <v>1116</v>
      </c>
    </row>
    <row r="209" s="14" customFormat="1">
      <c r="A209" s="14"/>
      <c r="B209" s="251"/>
      <c r="C209" s="252"/>
      <c r="D209" s="241" t="s">
        <v>198</v>
      </c>
      <c r="E209" s="253" t="s">
        <v>1</v>
      </c>
      <c r="F209" s="254" t="s">
        <v>1117</v>
      </c>
      <c r="G209" s="252"/>
      <c r="H209" s="253" t="s">
        <v>1</v>
      </c>
      <c r="I209" s="255"/>
      <c r="J209" s="252"/>
      <c r="K209" s="252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198</v>
      </c>
      <c r="AU209" s="260" t="s">
        <v>84</v>
      </c>
      <c r="AV209" s="14" t="s">
        <v>82</v>
      </c>
      <c r="AW209" s="14" t="s">
        <v>32</v>
      </c>
      <c r="AX209" s="14" t="s">
        <v>75</v>
      </c>
      <c r="AY209" s="260" t="s">
        <v>189</v>
      </c>
    </row>
    <row r="210" s="13" customFormat="1">
      <c r="A210" s="13"/>
      <c r="B210" s="239"/>
      <c r="C210" s="240"/>
      <c r="D210" s="241" t="s">
        <v>198</v>
      </c>
      <c r="E210" s="242" t="s">
        <v>1</v>
      </c>
      <c r="F210" s="243" t="s">
        <v>407</v>
      </c>
      <c r="G210" s="240"/>
      <c r="H210" s="244">
        <v>1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198</v>
      </c>
      <c r="AU210" s="250" t="s">
        <v>84</v>
      </c>
      <c r="AV210" s="13" t="s">
        <v>84</v>
      </c>
      <c r="AW210" s="13" t="s">
        <v>32</v>
      </c>
      <c r="AX210" s="13" t="s">
        <v>82</v>
      </c>
      <c r="AY210" s="250" t="s">
        <v>189</v>
      </c>
    </row>
    <row r="211" s="2" customFormat="1" ht="16.5" customHeight="1">
      <c r="A211" s="39"/>
      <c r="B211" s="40"/>
      <c r="C211" s="227" t="s">
        <v>1118</v>
      </c>
      <c r="D211" s="227" t="s">
        <v>191</v>
      </c>
      <c r="E211" s="228" t="s">
        <v>284</v>
      </c>
      <c r="F211" s="229" t="s">
        <v>1054</v>
      </c>
      <c r="G211" s="230" t="s">
        <v>463</v>
      </c>
      <c r="H211" s="231">
        <v>1</v>
      </c>
      <c r="I211" s="232"/>
      <c r="J211" s="231">
        <f>ROUND(I211*H211,2)</f>
        <v>0</v>
      </c>
      <c r="K211" s="229" t="s">
        <v>1</v>
      </c>
      <c r="L211" s="45"/>
      <c r="M211" s="233" t="s">
        <v>1</v>
      </c>
      <c r="N211" s="234" t="s">
        <v>40</v>
      </c>
      <c r="O211" s="92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7" t="s">
        <v>196</v>
      </c>
      <c r="AT211" s="237" t="s">
        <v>191</v>
      </c>
      <c r="AU211" s="237" t="s">
        <v>84</v>
      </c>
      <c r="AY211" s="18" t="s">
        <v>189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8" t="s">
        <v>82</v>
      </c>
      <c r="BK211" s="238">
        <f>ROUND(I211*H211,2)</f>
        <v>0</v>
      </c>
      <c r="BL211" s="18" t="s">
        <v>196</v>
      </c>
      <c r="BM211" s="237" t="s">
        <v>1119</v>
      </c>
    </row>
    <row r="212" s="14" customFormat="1">
      <c r="A212" s="14"/>
      <c r="B212" s="251"/>
      <c r="C212" s="252"/>
      <c r="D212" s="241" t="s">
        <v>198</v>
      </c>
      <c r="E212" s="253" t="s">
        <v>1</v>
      </c>
      <c r="F212" s="254" t="s">
        <v>1120</v>
      </c>
      <c r="G212" s="252"/>
      <c r="H212" s="253" t="s">
        <v>1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198</v>
      </c>
      <c r="AU212" s="260" t="s">
        <v>84</v>
      </c>
      <c r="AV212" s="14" t="s">
        <v>82</v>
      </c>
      <c r="AW212" s="14" t="s">
        <v>32</v>
      </c>
      <c r="AX212" s="14" t="s">
        <v>75</v>
      </c>
      <c r="AY212" s="260" t="s">
        <v>189</v>
      </c>
    </row>
    <row r="213" s="13" customFormat="1">
      <c r="A213" s="13"/>
      <c r="B213" s="239"/>
      <c r="C213" s="240"/>
      <c r="D213" s="241" t="s">
        <v>198</v>
      </c>
      <c r="E213" s="242" t="s">
        <v>1</v>
      </c>
      <c r="F213" s="243" t="s">
        <v>407</v>
      </c>
      <c r="G213" s="240"/>
      <c r="H213" s="244">
        <v>1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198</v>
      </c>
      <c r="AU213" s="250" t="s">
        <v>84</v>
      </c>
      <c r="AV213" s="13" t="s">
        <v>84</v>
      </c>
      <c r="AW213" s="13" t="s">
        <v>32</v>
      </c>
      <c r="AX213" s="13" t="s">
        <v>82</v>
      </c>
      <c r="AY213" s="250" t="s">
        <v>189</v>
      </c>
    </row>
    <row r="214" s="12" customFormat="1" ht="22.8" customHeight="1">
      <c r="A214" s="12"/>
      <c r="B214" s="211"/>
      <c r="C214" s="212"/>
      <c r="D214" s="213" t="s">
        <v>74</v>
      </c>
      <c r="E214" s="225" t="s">
        <v>295</v>
      </c>
      <c r="F214" s="225" t="s">
        <v>296</v>
      </c>
      <c r="G214" s="212"/>
      <c r="H214" s="212"/>
      <c r="I214" s="215"/>
      <c r="J214" s="226">
        <f>BK214</f>
        <v>0</v>
      </c>
      <c r="K214" s="212"/>
      <c r="L214" s="217"/>
      <c r="M214" s="218"/>
      <c r="N214" s="219"/>
      <c r="O214" s="219"/>
      <c r="P214" s="220">
        <f>P215</f>
        <v>0</v>
      </c>
      <c r="Q214" s="219"/>
      <c r="R214" s="220">
        <f>R215</f>
        <v>0</v>
      </c>
      <c r="S214" s="219"/>
      <c r="T214" s="221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2" t="s">
        <v>82</v>
      </c>
      <c r="AT214" s="223" t="s">
        <v>74</v>
      </c>
      <c r="AU214" s="223" t="s">
        <v>82</v>
      </c>
      <c r="AY214" s="222" t="s">
        <v>189</v>
      </c>
      <c r="BK214" s="224">
        <f>BK215</f>
        <v>0</v>
      </c>
    </row>
    <row r="215" s="2" customFormat="1" ht="24.15" customHeight="1">
      <c r="A215" s="39"/>
      <c r="B215" s="40"/>
      <c r="C215" s="227" t="s">
        <v>1121</v>
      </c>
      <c r="D215" s="227" t="s">
        <v>191</v>
      </c>
      <c r="E215" s="228" t="s">
        <v>1058</v>
      </c>
      <c r="F215" s="229" t="s">
        <v>1059</v>
      </c>
      <c r="G215" s="230" t="s">
        <v>235</v>
      </c>
      <c r="H215" s="231">
        <v>71.299999999999997</v>
      </c>
      <c r="I215" s="232"/>
      <c r="J215" s="231">
        <f>ROUND(I215*H215,2)</f>
        <v>0</v>
      </c>
      <c r="K215" s="229" t="s">
        <v>195</v>
      </c>
      <c r="L215" s="45"/>
      <c r="M215" s="292" t="s">
        <v>1</v>
      </c>
      <c r="N215" s="293" t="s">
        <v>40</v>
      </c>
      <c r="O215" s="294"/>
      <c r="P215" s="295">
        <f>O215*H215</f>
        <v>0</v>
      </c>
      <c r="Q215" s="295">
        <v>0</v>
      </c>
      <c r="R215" s="295">
        <f>Q215*H215</f>
        <v>0</v>
      </c>
      <c r="S215" s="295">
        <v>0</v>
      </c>
      <c r="T215" s="29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7" t="s">
        <v>196</v>
      </c>
      <c r="AT215" s="237" t="s">
        <v>191</v>
      </c>
      <c r="AU215" s="237" t="s">
        <v>84</v>
      </c>
      <c r="AY215" s="18" t="s">
        <v>189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8" t="s">
        <v>82</v>
      </c>
      <c r="BK215" s="238">
        <f>ROUND(I215*H215,2)</f>
        <v>0</v>
      </c>
      <c r="BL215" s="18" t="s">
        <v>196</v>
      </c>
      <c r="BM215" s="237" t="s">
        <v>1122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68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K4o6F1kQysDBTslA5EVGMcY3Rz6EqQ+kwInIV3mcmn7Kc6SlfRZIU4gs4HL+iEcBsPNpr7a4j3uR+72f0cKz9w==" hashValue="wuPEMo5IoT/LD+DzVg7F95SyqB0mdBVyLogY/HMJ8gLI3WKrF6rkHBtS4Fvm7QhPX8FymHujUFV7EPYavDogPg==" algorithmName="SHA-512" password="CC35"/>
  <autoFilter ref="C125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163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ROUND((SUM(BE125:BE184)),  2)</f>
        <v>0</v>
      </c>
      <c r="G35" s="39"/>
      <c r="H35" s="39"/>
      <c r="I35" s="165">
        <v>0.20999999999999999</v>
      </c>
      <c r="J35" s="164">
        <f>ROUND(((SUM(BE125:BE184))*I35),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ROUND((SUM(BF125:BF184)),  2)</f>
        <v>0</v>
      </c>
      <c r="G36" s="39"/>
      <c r="H36" s="39"/>
      <c r="I36" s="165">
        <v>0.14999999999999999</v>
      </c>
      <c r="J36" s="164">
        <f>ROUND(((SUM(BF125:BF184))*I36),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ROUND((SUM(BG125:BG184)),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ROUND((SUM(BH125:BH184)),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ROUND((SUM(BI125:BI184)),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01.1 - SO 301-1  Svodný drén v km 0,770 - 1,037 -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J173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J183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161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01.1 - SO 301-1  Svodný drén v km 0,770 - 1,037 -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29.733616999999999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P127+P164+P173+P183</f>
        <v>0</v>
      </c>
      <c r="Q126" s="219"/>
      <c r="R126" s="220">
        <f>R127+R164+R173+R183</f>
        <v>29.733616999999999</v>
      </c>
      <c r="S126" s="219"/>
      <c r="T126" s="221">
        <f>T127+T164+T173+T183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BK127+BK164+BK173+BK183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SUM(P128:P163)</f>
        <v>0</v>
      </c>
      <c r="Q127" s="219"/>
      <c r="R127" s="220">
        <f>SUM(R128:R163)</f>
        <v>0.0012000000000000001</v>
      </c>
      <c r="S127" s="219"/>
      <c r="T127" s="221">
        <f>SUM(T128:T163)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SUM(BK128:BK163)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40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3.0000000000000001E-05</v>
      </c>
      <c r="R128" s="235">
        <f>Q128*H128</f>
        <v>0.0012000000000000001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197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199</v>
      </c>
      <c r="G129" s="240"/>
      <c r="H129" s="244">
        <v>40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139.59999999999999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203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204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206</v>
      </c>
      <c r="G133" s="240"/>
      <c r="H133" s="244">
        <v>127.09999999999999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208</v>
      </c>
      <c r="G135" s="240"/>
      <c r="H135" s="244">
        <v>3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210</v>
      </c>
      <c r="G137" s="240"/>
      <c r="H137" s="244">
        <v>9.5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5" customFormat="1">
      <c r="A138" s="15"/>
      <c r="B138" s="261"/>
      <c r="C138" s="262"/>
      <c r="D138" s="241" t="s">
        <v>198</v>
      </c>
      <c r="E138" s="263" t="s">
        <v>1</v>
      </c>
      <c r="F138" s="264" t="s">
        <v>211</v>
      </c>
      <c r="G138" s="262"/>
      <c r="H138" s="265">
        <v>139.59999999999999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198</v>
      </c>
      <c r="AU138" s="271" t="s">
        <v>84</v>
      </c>
      <c r="AV138" s="15" t="s">
        <v>196</v>
      </c>
      <c r="AW138" s="15" t="s">
        <v>32</v>
      </c>
      <c r="AX138" s="15" t="s">
        <v>82</v>
      </c>
      <c r="AY138" s="271" t="s">
        <v>189</v>
      </c>
    </row>
    <row r="139" s="2" customFormat="1" ht="16.5" customHeight="1">
      <c r="A139" s="39"/>
      <c r="B139" s="40"/>
      <c r="C139" s="227" t="s">
        <v>212</v>
      </c>
      <c r="D139" s="227" t="s">
        <v>191</v>
      </c>
      <c r="E139" s="228" t="s">
        <v>213</v>
      </c>
      <c r="F139" s="229" t="s">
        <v>214</v>
      </c>
      <c r="G139" s="230" t="s">
        <v>215</v>
      </c>
      <c r="H139" s="231">
        <v>84.200000000000003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216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217</v>
      </c>
      <c r="G140" s="240"/>
      <c r="H140" s="244">
        <v>139.59999999999999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218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219</v>
      </c>
      <c r="G142" s="240"/>
      <c r="H142" s="244">
        <v>-13.1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220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221</v>
      </c>
      <c r="G144" s="240"/>
      <c r="H144" s="244">
        <v>-39.299999999999997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223</v>
      </c>
      <c r="G146" s="240"/>
      <c r="H146" s="244">
        <v>-3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84.200000000000003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225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84.200000000000003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196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39.299999999999997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228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229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230</v>
      </c>
      <c r="G152" s="240"/>
      <c r="H152" s="244">
        <v>39.299999999999997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16.5" customHeight="1">
      <c r="A153" s="39"/>
      <c r="B153" s="40"/>
      <c r="C153" s="283" t="s">
        <v>231</v>
      </c>
      <c r="D153" s="283" t="s">
        <v>232</v>
      </c>
      <c r="E153" s="284" t="s">
        <v>233</v>
      </c>
      <c r="F153" s="285" t="s">
        <v>234</v>
      </c>
      <c r="G153" s="286" t="s">
        <v>235</v>
      </c>
      <c r="H153" s="287">
        <v>149.40000000000001</v>
      </c>
      <c r="I153" s="288"/>
      <c r="J153" s="287">
        <f>ROUND(I153*H153,2)</f>
        <v>0</v>
      </c>
      <c r="K153" s="285" t="s">
        <v>195</v>
      </c>
      <c r="L153" s="289"/>
      <c r="M153" s="290" t="s">
        <v>1</v>
      </c>
      <c r="N153" s="291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236</v>
      </c>
      <c r="AT153" s="237" t="s">
        <v>232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237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238</v>
      </c>
      <c r="G154" s="240"/>
      <c r="H154" s="244">
        <v>74.700000000000003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75</v>
      </c>
      <c r="AY154" s="250" t="s">
        <v>189</v>
      </c>
    </row>
    <row r="155" s="13" customFormat="1">
      <c r="A155" s="13"/>
      <c r="B155" s="239"/>
      <c r="C155" s="240"/>
      <c r="D155" s="241" t="s">
        <v>198</v>
      </c>
      <c r="E155" s="242" t="s">
        <v>1</v>
      </c>
      <c r="F155" s="243" t="s">
        <v>239</v>
      </c>
      <c r="G155" s="240"/>
      <c r="H155" s="244">
        <v>149.40000000000001</v>
      </c>
      <c r="I155" s="245"/>
      <c r="J155" s="240"/>
      <c r="K155" s="240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198</v>
      </c>
      <c r="AU155" s="250" t="s">
        <v>84</v>
      </c>
      <c r="AV155" s="13" t="s">
        <v>84</v>
      </c>
      <c r="AW155" s="13" t="s">
        <v>32</v>
      </c>
      <c r="AX155" s="13" t="s">
        <v>82</v>
      </c>
      <c r="AY155" s="250" t="s">
        <v>189</v>
      </c>
    </row>
    <row r="156" s="2" customFormat="1" ht="37.8" customHeight="1">
      <c r="A156" s="39"/>
      <c r="B156" s="40"/>
      <c r="C156" s="227" t="s">
        <v>240</v>
      </c>
      <c r="D156" s="227" t="s">
        <v>191</v>
      </c>
      <c r="E156" s="228" t="s">
        <v>241</v>
      </c>
      <c r="F156" s="229" t="s">
        <v>242</v>
      </c>
      <c r="G156" s="230" t="s">
        <v>202</v>
      </c>
      <c r="H156" s="231">
        <v>55.399999999999999</v>
      </c>
      <c r="I156" s="232"/>
      <c r="J156" s="231">
        <f>ROUND(I156*H156,2)</f>
        <v>0</v>
      </c>
      <c r="K156" s="229" t="s">
        <v>195</v>
      </c>
      <c r="L156" s="45"/>
      <c r="M156" s="233" t="s">
        <v>1</v>
      </c>
      <c r="N156" s="234" t="s">
        <v>40</v>
      </c>
      <c r="O156" s="92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7" t="s">
        <v>196</v>
      </c>
      <c r="AT156" s="237" t="s">
        <v>191</v>
      </c>
      <c r="AU156" s="237" t="s">
        <v>84</v>
      </c>
      <c r="AY156" s="18" t="s">
        <v>189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8" t="s">
        <v>82</v>
      </c>
      <c r="BK156" s="238">
        <f>ROUND(I156*H156,2)</f>
        <v>0</v>
      </c>
      <c r="BL156" s="18" t="s">
        <v>196</v>
      </c>
      <c r="BM156" s="237" t="s">
        <v>243</v>
      </c>
    </row>
    <row r="157" s="14" customFormat="1">
      <c r="A157" s="14"/>
      <c r="B157" s="251"/>
      <c r="C157" s="252"/>
      <c r="D157" s="241" t="s">
        <v>198</v>
      </c>
      <c r="E157" s="253" t="s">
        <v>1</v>
      </c>
      <c r="F157" s="254" t="s">
        <v>244</v>
      </c>
      <c r="G157" s="252"/>
      <c r="H157" s="253" t="s">
        <v>1</v>
      </c>
      <c r="I157" s="255"/>
      <c r="J157" s="252"/>
      <c r="K157" s="252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198</v>
      </c>
      <c r="AU157" s="260" t="s">
        <v>84</v>
      </c>
      <c r="AV157" s="14" t="s">
        <v>82</v>
      </c>
      <c r="AW157" s="14" t="s">
        <v>32</v>
      </c>
      <c r="AX157" s="14" t="s">
        <v>75</v>
      </c>
      <c r="AY157" s="260" t="s">
        <v>189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245</v>
      </c>
      <c r="G158" s="240"/>
      <c r="H158" s="244">
        <v>55.399999999999999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3" customHeight="1">
      <c r="A159" s="39"/>
      <c r="B159" s="40"/>
      <c r="C159" s="227" t="s">
        <v>246</v>
      </c>
      <c r="D159" s="227" t="s">
        <v>191</v>
      </c>
      <c r="E159" s="228" t="s">
        <v>247</v>
      </c>
      <c r="F159" s="229" t="s">
        <v>248</v>
      </c>
      <c r="G159" s="230" t="s">
        <v>235</v>
      </c>
      <c r="H159" s="231">
        <v>88.599999999999994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249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250</v>
      </c>
      <c r="G160" s="240"/>
      <c r="H160" s="244">
        <v>88.599999999999994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82</v>
      </c>
      <c r="AY160" s="250" t="s">
        <v>189</v>
      </c>
    </row>
    <row r="161" s="2" customFormat="1" ht="16.5" customHeight="1">
      <c r="A161" s="39"/>
      <c r="B161" s="40"/>
      <c r="C161" s="227" t="s">
        <v>236</v>
      </c>
      <c r="D161" s="227" t="s">
        <v>191</v>
      </c>
      <c r="E161" s="228" t="s">
        <v>251</v>
      </c>
      <c r="F161" s="229" t="s">
        <v>252</v>
      </c>
      <c r="G161" s="230" t="s">
        <v>253</v>
      </c>
      <c r="H161" s="231">
        <v>5</v>
      </c>
      <c r="I161" s="232"/>
      <c r="J161" s="231">
        <f>ROUND(I161*H161,2)</f>
        <v>0</v>
      </c>
      <c r="K161" s="229" t="s">
        <v>1</v>
      </c>
      <c r="L161" s="45"/>
      <c r="M161" s="233" t="s">
        <v>1</v>
      </c>
      <c r="N161" s="234" t="s">
        <v>40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196</v>
      </c>
      <c r="AT161" s="237" t="s">
        <v>191</v>
      </c>
      <c r="AU161" s="237" t="s">
        <v>84</v>
      </c>
      <c r="AY161" s="18" t="s">
        <v>189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82</v>
      </c>
      <c r="BK161" s="238">
        <f>ROUND(I161*H161,2)</f>
        <v>0</v>
      </c>
      <c r="BL161" s="18" t="s">
        <v>196</v>
      </c>
      <c r="BM161" s="237" t="s">
        <v>254</v>
      </c>
    </row>
    <row r="162" s="14" customFormat="1">
      <c r="A162" s="14"/>
      <c r="B162" s="251"/>
      <c r="C162" s="252"/>
      <c r="D162" s="241" t="s">
        <v>198</v>
      </c>
      <c r="E162" s="253" t="s">
        <v>1</v>
      </c>
      <c r="F162" s="254" t="s">
        <v>255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198</v>
      </c>
      <c r="AU162" s="260" t="s">
        <v>84</v>
      </c>
      <c r="AV162" s="14" t="s">
        <v>82</v>
      </c>
      <c r="AW162" s="14" t="s">
        <v>32</v>
      </c>
      <c r="AX162" s="14" t="s">
        <v>75</v>
      </c>
      <c r="AY162" s="260" t="s">
        <v>189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256</v>
      </c>
      <c r="G163" s="240"/>
      <c r="H163" s="244">
        <v>5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12" customFormat="1" ht="22.8" customHeight="1">
      <c r="A164" s="12"/>
      <c r="B164" s="211"/>
      <c r="C164" s="212"/>
      <c r="D164" s="213" t="s">
        <v>74</v>
      </c>
      <c r="E164" s="225" t="s">
        <v>196</v>
      </c>
      <c r="F164" s="225" t="s">
        <v>257</v>
      </c>
      <c r="G164" s="212"/>
      <c r="H164" s="212"/>
      <c r="I164" s="215"/>
      <c r="J164" s="226">
        <f>BK164</f>
        <v>0</v>
      </c>
      <c r="K164" s="212"/>
      <c r="L164" s="217"/>
      <c r="M164" s="218"/>
      <c r="N164" s="219"/>
      <c r="O164" s="219"/>
      <c r="P164" s="220">
        <f>SUM(P165:P172)</f>
        <v>0</v>
      </c>
      <c r="Q164" s="219"/>
      <c r="R164" s="220">
        <f>SUM(R165:R172)</f>
        <v>24.926286999999999</v>
      </c>
      <c r="S164" s="219"/>
      <c r="T164" s="221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82</v>
      </c>
      <c r="AT164" s="223" t="s">
        <v>74</v>
      </c>
      <c r="AU164" s="223" t="s">
        <v>82</v>
      </c>
      <c r="AY164" s="222" t="s">
        <v>189</v>
      </c>
      <c r="BK164" s="224">
        <f>SUM(BK165:BK172)</f>
        <v>0</v>
      </c>
    </row>
    <row r="165" s="2" customFormat="1" ht="24.15" customHeight="1">
      <c r="A165" s="39"/>
      <c r="B165" s="40"/>
      <c r="C165" s="227" t="s">
        <v>258</v>
      </c>
      <c r="D165" s="227" t="s">
        <v>191</v>
      </c>
      <c r="E165" s="228" t="s">
        <v>259</v>
      </c>
      <c r="F165" s="229" t="s">
        <v>260</v>
      </c>
      <c r="G165" s="230" t="s">
        <v>202</v>
      </c>
      <c r="H165" s="231">
        <v>13.1</v>
      </c>
      <c r="I165" s="232"/>
      <c r="J165" s="231">
        <f>ROUND(I165*H165,2)</f>
        <v>0</v>
      </c>
      <c r="K165" s="229" t="s">
        <v>195</v>
      </c>
      <c r="L165" s="45"/>
      <c r="M165" s="233" t="s">
        <v>1</v>
      </c>
      <c r="N165" s="234" t="s">
        <v>40</v>
      </c>
      <c r="O165" s="92"/>
      <c r="P165" s="235">
        <f>O165*H165</f>
        <v>0</v>
      </c>
      <c r="Q165" s="235">
        <v>1.8907700000000001</v>
      </c>
      <c r="R165" s="235">
        <f>Q165*H165</f>
        <v>24.769086999999999</v>
      </c>
      <c r="S165" s="235">
        <v>0</v>
      </c>
      <c r="T165" s="23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7" t="s">
        <v>196</v>
      </c>
      <c r="AT165" s="237" t="s">
        <v>191</v>
      </c>
      <c r="AU165" s="237" t="s">
        <v>84</v>
      </c>
      <c r="AY165" s="18" t="s">
        <v>189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8" t="s">
        <v>82</v>
      </c>
      <c r="BK165" s="238">
        <f>ROUND(I165*H165,2)</f>
        <v>0</v>
      </c>
      <c r="BL165" s="18" t="s">
        <v>196</v>
      </c>
      <c r="BM165" s="237" t="s">
        <v>261</v>
      </c>
    </row>
    <row r="166" s="14" customFormat="1">
      <c r="A166" s="14"/>
      <c r="B166" s="251"/>
      <c r="C166" s="252"/>
      <c r="D166" s="241" t="s">
        <v>198</v>
      </c>
      <c r="E166" s="253" t="s">
        <v>1</v>
      </c>
      <c r="F166" s="254" t="s">
        <v>262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198</v>
      </c>
      <c r="AU166" s="260" t="s">
        <v>84</v>
      </c>
      <c r="AV166" s="14" t="s">
        <v>82</v>
      </c>
      <c r="AW166" s="14" t="s">
        <v>32</v>
      </c>
      <c r="AX166" s="14" t="s">
        <v>75</v>
      </c>
      <c r="AY166" s="260" t="s">
        <v>189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263</v>
      </c>
      <c r="G167" s="240"/>
      <c r="H167" s="244">
        <v>13.1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2" customFormat="1" ht="16.5" customHeight="1">
      <c r="A168" s="39"/>
      <c r="B168" s="40"/>
      <c r="C168" s="227" t="s">
        <v>264</v>
      </c>
      <c r="D168" s="227" t="s">
        <v>191</v>
      </c>
      <c r="E168" s="228" t="s">
        <v>265</v>
      </c>
      <c r="F168" s="229" t="s">
        <v>266</v>
      </c>
      <c r="G168" s="230" t="s">
        <v>267</v>
      </c>
      <c r="H168" s="231">
        <v>131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0.001</v>
      </c>
      <c r="R168" s="235">
        <f>Q168*H168</f>
        <v>0.13100000000000001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268</v>
      </c>
    </row>
    <row r="169" s="14" customFormat="1">
      <c r="A169" s="14"/>
      <c r="B169" s="251"/>
      <c r="C169" s="252"/>
      <c r="D169" s="241" t="s">
        <v>198</v>
      </c>
      <c r="E169" s="253" t="s">
        <v>1</v>
      </c>
      <c r="F169" s="254" t="s">
        <v>269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198</v>
      </c>
      <c r="AU169" s="260" t="s">
        <v>84</v>
      </c>
      <c r="AV169" s="14" t="s">
        <v>82</v>
      </c>
      <c r="AW169" s="14" t="s">
        <v>32</v>
      </c>
      <c r="AX169" s="14" t="s">
        <v>75</v>
      </c>
      <c r="AY169" s="260" t="s">
        <v>189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270</v>
      </c>
      <c r="G170" s="240"/>
      <c r="H170" s="244">
        <v>131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83" t="s">
        <v>271</v>
      </c>
      <c r="D171" s="283" t="s">
        <v>232</v>
      </c>
      <c r="E171" s="284" t="s">
        <v>272</v>
      </c>
      <c r="F171" s="285" t="s">
        <v>273</v>
      </c>
      <c r="G171" s="286" t="s">
        <v>267</v>
      </c>
      <c r="H171" s="287">
        <v>131</v>
      </c>
      <c r="I171" s="288"/>
      <c r="J171" s="287">
        <f>ROUND(I171*H171,2)</f>
        <v>0</v>
      </c>
      <c r="K171" s="285" t="s">
        <v>195</v>
      </c>
      <c r="L171" s="289"/>
      <c r="M171" s="290" t="s">
        <v>1</v>
      </c>
      <c r="N171" s="291" t="s">
        <v>40</v>
      </c>
      <c r="O171" s="92"/>
      <c r="P171" s="235">
        <f>O171*H171</f>
        <v>0</v>
      </c>
      <c r="Q171" s="235">
        <v>0.00020000000000000001</v>
      </c>
      <c r="R171" s="235">
        <f>Q171*H171</f>
        <v>0.026200000000000001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236</v>
      </c>
      <c r="AT171" s="237" t="s">
        <v>232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274</v>
      </c>
    </row>
    <row r="172" s="13" customFormat="1">
      <c r="A172" s="13"/>
      <c r="B172" s="239"/>
      <c r="C172" s="240"/>
      <c r="D172" s="241" t="s">
        <v>198</v>
      </c>
      <c r="E172" s="242" t="s">
        <v>1</v>
      </c>
      <c r="F172" s="243" t="s">
        <v>275</v>
      </c>
      <c r="G172" s="240"/>
      <c r="H172" s="244">
        <v>131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198</v>
      </c>
      <c r="AU172" s="250" t="s">
        <v>84</v>
      </c>
      <c r="AV172" s="13" t="s">
        <v>84</v>
      </c>
      <c r="AW172" s="13" t="s">
        <v>32</v>
      </c>
      <c r="AX172" s="13" t="s">
        <v>82</v>
      </c>
      <c r="AY172" s="250" t="s">
        <v>189</v>
      </c>
    </row>
    <row r="173" s="12" customFormat="1" ht="22.8" customHeight="1">
      <c r="A173" s="12"/>
      <c r="B173" s="211"/>
      <c r="C173" s="212"/>
      <c r="D173" s="213" t="s">
        <v>74</v>
      </c>
      <c r="E173" s="225" t="s">
        <v>236</v>
      </c>
      <c r="F173" s="225" t="s">
        <v>276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SUM(P174:P182)</f>
        <v>0</v>
      </c>
      <c r="Q173" s="219"/>
      <c r="R173" s="220">
        <f>SUM(R174:R182)</f>
        <v>4.8061299999999996</v>
      </c>
      <c r="S173" s="219"/>
      <c r="T173" s="221">
        <f>SUM(T174:T182)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82</v>
      </c>
      <c r="AT173" s="223" t="s">
        <v>74</v>
      </c>
      <c r="AU173" s="223" t="s">
        <v>82</v>
      </c>
      <c r="AY173" s="222" t="s">
        <v>189</v>
      </c>
      <c r="BK173" s="224">
        <f>SUM(BK174:BK182)</f>
        <v>0</v>
      </c>
    </row>
    <row r="174" s="2" customFormat="1" ht="21.75" customHeight="1">
      <c r="A174" s="39"/>
      <c r="B174" s="40"/>
      <c r="C174" s="227" t="s">
        <v>277</v>
      </c>
      <c r="D174" s="227" t="s">
        <v>191</v>
      </c>
      <c r="E174" s="228" t="s">
        <v>278</v>
      </c>
      <c r="F174" s="229" t="s">
        <v>279</v>
      </c>
      <c r="G174" s="230" t="s">
        <v>215</v>
      </c>
      <c r="H174" s="231">
        <v>262</v>
      </c>
      <c r="I174" s="232"/>
      <c r="J174" s="231">
        <f>ROUND(I174*H174,2)</f>
        <v>0</v>
      </c>
      <c r="K174" s="229" t="s">
        <v>1</v>
      </c>
      <c r="L174" s="45"/>
      <c r="M174" s="233" t="s">
        <v>1</v>
      </c>
      <c r="N174" s="234" t="s">
        <v>40</v>
      </c>
      <c r="O174" s="92"/>
      <c r="P174" s="235">
        <f>O174*H174</f>
        <v>0</v>
      </c>
      <c r="Q174" s="235">
        <v>0.001</v>
      </c>
      <c r="R174" s="235">
        <f>Q174*H174</f>
        <v>0.26200000000000001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196</v>
      </c>
      <c r="AT174" s="237" t="s">
        <v>191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280</v>
      </c>
    </row>
    <row r="175" s="14" customFormat="1">
      <c r="A175" s="14"/>
      <c r="B175" s="251"/>
      <c r="C175" s="252"/>
      <c r="D175" s="241" t="s">
        <v>198</v>
      </c>
      <c r="E175" s="253" t="s">
        <v>1</v>
      </c>
      <c r="F175" s="254" t="s">
        <v>281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198</v>
      </c>
      <c r="AU175" s="260" t="s">
        <v>84</v>
      </c>
      <c r="AV175" s="14" t="s">
        <v>82</v>
      </c>
      <c r="AW175" s="14" t="s">
        <v>32</v>
      </c>
      <c r="AX175" s="14" t="s">
        <v>75</v>
      </c>
      <c r="AY175" s="260" t="s">
        <v>189</v>
      </c>
    </row>
    <row r="176" s="13" customFormat="1">
      <c r="A176" s="13"/>
      <c r="B176" s="239"/>
      <c r="C176" s="240"/>
      <c r="D176" s="241" t="s">
        <v>198</v>
      </c>
      <c r="E176" s="242" t="s">
        <v>1</v>
      </c>
      <c r="F176" s="243" t="s">
        <v>282</v>
      </c>
      <c r="G176" s="240"/>
      <c r="H176" s="244">
        <v>262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32</v>
      </c>
      <c r="AX176" s="13" t="s">
        <v>82</v>
      </c>
      <c r="AY176" s="250" t="s">
        <v>189</v>
      </c>
    </row>
    <row r="177" s="2" customFormat="1" ht="16.5" customHeight="1">
      <c r="A177" s="39"/>
      <c r="B177" s="40"/>
      <c r="C177" s="227" t="s">
        <v>283</v>
      </c>
      <c r="D177" s="227" t="s">
        <v>191</v>
      </c>
      <c r="E177" s="228" t="s">
        <v>284</v>
      </c>
      <c r="F177" s="229" t="s">
        <v>285</v>
      </c>
      <c r="G177" s="230" t="s">
        <v>253</v>
      </c>
      <c r="H177" s="231">
        <v>19</v>
      </c>
      <c r="I177" s="232"/>
      <c r="J177" s="231">
        <f>ROUND(I177*H177,2)</f>
        <v>0</v>
      </c>
      <c r="K177" s="229" t="s">
        <v>1</v>
      </c>
      <c r="L177" s="45"/>
      <c r="M177" s="233" t="s">
        <v>1</v>
      </c>
      <c r="N177" s="234" t="s">
        <v>40</v>
      </c>
      <c r="O177" s="92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7" t="s">
        <v>196</v>
      </c>
      <c r="AT177" s="237" t="s">
        <v>191</v>
      </c>
      <c r="AU177" s="237" t="s">
        <v>84</v>
      </c>
      <c r="AY177" s="18" t="s">
        <v>189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8" t="s">
        <v>82</v>
      </c>
      <c r="BK177" s="238">
        <f>ROUND(I177*H177,2)</f>
        <v>0</v>
      </c>
      <c r="BL177" s="18" t="s">
        <v>196</v>
      </c>
      <c r="BM177" s="237" t="s">
        <v>286</v>
      </c>
    </row>
    <row r="178" s="14" customFormat="1">
      <c r="A178" s="14"/>
      <c r="B178" s="251"/>
      <c r="C178" s="252"/>
      <c r="D178" s="241" t="s">
        <v>198</v>
      </c>
      <c r="E178" s="253" t="s">
        <v>1</v>
      </c>
      <c r="F178" s="254" t="s">
        <v>287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198</v>
      </c>
      <c r="AU178" s="260" t="s">
        <v>84</v>
      </c>
      <c r="AV178" s="14" t="s">
        <v>82</v>
      </c>
      <c r="AW178" s="14" t="s">
        <v>32</v>
      </c>
      <c r="AX178" s="14" t="s">
        <v>75</v>
      </c>
      <c r="AY178" s="260" t="s">
        <v>189</v>
      </c>
    </row>
    <row r="179" s="13" customFormat="1">
      <c r="A179" s="13"/>
      <c r="B179" s="239"/>
      <c r="C179" s="240"/>
      <c r="D179" s="241" t="s">
        <v>198</v>
      </c>
      <c r="E179" s="242" t="s">
        <v>1</v>
      </c>
      <c r="F179" s="243" t="s">
        <v>288</v>
      </c>
      <c r="G179" s="240"/>
      <c r="H179" s="244">
        <v>19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198</v>
      </c>
      <c r="AU179" s="250" t="s">
        <v>84</v>
      </c>
      <c r="AV179" s="13" t="s">
        <v>84</v>
      </c>
      <c r="AW179" s="13" t="s">
        <v>32</v>
      </c>
      <c r="AX179" s="13" t="s">
        <v>82</v>
      </c>
      <c r="AY179" s="250" t="s">
        <v>189</v>
      </c>
    </row>
    <row r="180" s="2" customFormat="1" ht="21.75" customHeight="1">
      <c r="A180" s="39"/>
      <c r="B180" s="40"/>
      <c r="C180" s="227" t="s">
        <v>289</v>
      </c>
      <c r="D180" s="227" t="s">
        <v>191</v>
      </c>
      <c r="E180" s="228" t="s">
        <v>290</v>
      </c>
      <c r="F180" s="229" t="s">
        <v>291</v>
      </c>
      <c r="G180" s="230" t="s">
        <v>253</v>
      </c>
      <c r="H180" s="231">
        <v>3</v>
      </c>
      <c r="I180" s="232"/>
      <c r="J180" s="231">
        <f>ROUND(I180*H180,2)</f>
        <v>0</v>
      </c>
      <c r="K180" s="229" t="s">
        <v>1</v>
      </c>
      <c r="L180" s="45"/>
      <c r="M180" s="233" t="s">
        <v>1</v>
      </c>
      <c r="N180" s="234" t="s">
        <v>40</v>
      </c>
      <c r="O180" s="92"/>
      <c r="P180" s="235">
        <f>O180*H180</f>
        <v>0</v>
      </c>
      <c r="Q180" s="235">
        <v>1.51471</v>
      </c>
      <c r="R180" s="235">
        <f>Q180*H180</f>
        <v>4.54413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196</v>
      </c>
      <c r="AT180" s="237" t="s">
        <v>191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292</v>
      </c>
    </row>
    <row r="181" s="14" customFormat="1">
      <c r="A181" s="14"/>
      <c r="B181" s="251"/>
      <c r="C181" s="252"/>
      <c r="D181" s="241" t="s">
        <v>198</v>
      </c>
      <c r="E181" s="253" t="s">
        <v>1</v>
      </c>
      <c r="F181" s="254" t="s">
        <v>293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198</v>
      </c>
      <c r="AU181" s="260" t="s">
        <v>84</v>
      </c>
      <c r="AV181" s="14" t="s">
        <v>82</v>
      </c>
      <c r="AW181" s="14" t="s">
        <v>32</v>
      </c>
      <c r="AX181" s="14" t="s">
        <v>75</v>
      </c>
      <c r="AY181" s="260" t="s">
        <v>189</v>
      </c>
    </row>
    <row r="182" s="13" customFormat="1">
      <c r="A182" s="13"/>
      <c r="B182" s="239"/>
      <c r="C182" s="240"/>
      <c r="D182" s="241" t="s">
        <v>198</v>
      </c>
      <c r="E182" s="242" t="s">
        <v>1</v>
      </c>
      <c r="F182" s="243" t="s">
        <v>294</v>
      </c>
      <c r="G182" s="240"/>
      <c r="H182" s="244">
        <v>3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198</v>
      </c>
      <c r="AU182" s="250" t="s">
        <v>84</v>
      </c>
      <c r="AV182" s="13" t="s">
        <v>84</v>
      </c>
      <c r="AW182" s="13" t="s">
        <v>32</v>
      </c>
      <c r="AX182" s="13" t="s">
        <v>82</v>
      </c>
      <c r="AY182" s="250" t="s">
        <v>189</v>
      </c>
    </row>
    <row r="183" s="12" customFormat="1" ht="22.8" customHeight="1">
      <c r="A183" s="12"/>
      <c r="B183" s="211"/>
      <c r="C183" s="212"/>
      <c r="D183" s="213" t="s">
        <v>74</v>
      </c>
      <c r="E183" s="225" t="s">
        <v>295</v>
      </c>
      <c r="F183" s="225" t="s">
        <v>296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P184</f>
        <v>0</v>
      </c>
      <c r="Q183" s="219"/>
      <c r="R183" s="220">
        <f>R184</f>
        <v>0</v>
      </c>
      <c r="S183" s="219"/>
      <c r="T183" s="221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82</v>
      </c>
      <c r="AT183" s="223" t="s">
        <v>74</v>
      </c>
      <c r="AU183" s="223" t="s">
        <v>82</v>
      </c>
      <c r="AY183" s="222" t="s">
        <v>189</v>
      </c>
      <c r="BK183" s="224">
        <f>BK184</f>
        <v>0</v>
      </c>
    </row>
    <row r="184" s="2" customFormat="1" ht="21.75" customHeight="1">
      <c r="A184" s="39"/>
      <c r="B184" s="40"/>
      <c r="C184" s="227" t="s">
        <v>8</v>
      </c>
      <c r="D184" s="227" t="s">
        <v>191</v>
      </c>
      <c r="E184" s="228" t="s">
        <v>297</v>
      </c>
      <c r="F184" s="229" t="s">
        <v>298</v>
      </c>
      <c r="G184" s="230" t="s">
        <v>235</v>
      </c>
      <c r="H184" s="231">
        <v>5</v>
      </c>
      <c r="I184" s="232"/>
      <c r="J184" s="231">
        <f>ROUND(I184*H184,2)</f>
        <v>0</v>
      </c>
      <c r="K184" s="229" t="s">
        <v>195</v>
      </c>
      <c r="L184" s="45"/>
      <c r="M184" s="292" t="s">
        <v>1</v>
      </c>
      <c r="N184" s="293" t="s">
        <v>40</v>
      </c>
      <c r="O184" s="294"/>
      <c r="P184" s="295">
        <f>O184*H184</f>
        <v>0</v>
      </c>
      <c r="Q184" s="295">
        <v>0</v>
      </c>
      <c r="R184" s="295">
        <f>Q184*H184</f>
        <v>0</v>
      </c>
      <c r="S184" s="295">
        <v>0</v>
      </c>
      <c r="T184" s="29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7" t="s">
        <v>196</v>
      </c>
      <c r="AT184" s="237" t="s">
        <v>191</v>
      </c>
      <c r="AU184" s="237" t="s">
        <v>84</v>
      </c>
      <c r="AY184" s="18" t="s">
        <v>189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8" t="s">
        <v>82</v>
      </c>
      <c r="BK184" s="238">
        <f>ROUND(I184*H184,2)</f>
        <v>0</v>
      </c>
      <c r="BL184" s="18" t="s">
        <v>196</v>
      </c>
      <c r="BM184" s="237" t="s">
        <v>299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68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yNaItequ1jZ7lJbY6NY8VOcupb7V/9uX0BHQBnW9V3iti4wxkOE3Z0MMPHcfMgNERm+q3C1CSxZ/yF6Cti+S2w==" hashValue="Y2Q2d99T607XsuOoUschThqOEfnIAwodte9zdHam3ceDxqDZqXFg+qOnRLO333B+z7fJiFCvp7/YGtJtY5Ag6Q==" algorithmName="SHA-512" password="CC35"/>
  <autoFilter ref="C124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160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53" t="s">
        <v>1123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26. 4. 2022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26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35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37</v>
      </c>
      <c r="G32" s="39"/>
      <c r="H32" s="39"/>
      <c r="I32" s="162" t="s">
        <v>36</v>
      </c>
      <c r="J32" s="162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39</v>
      </c>
      <c r="E33" s="151" t="s">
        <v>40</v>
      </c>
      <c r="F33" s="164">
        <f>ROUND((SUM(BE121:BE255)),  2)</f>
        <v>0</v>
      </c>
      <c r="G33" s="39"/>
      <c r="H33" s="39"/>
      <c r="I33" s="165">
        <v>0.20999999999999999</v>
      </c>
      <c r="J33" s="164">
        <f>ROUND(((SUM(BE121:BE255))*I33),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41</v>
      </c>
      <c r="F34" s="164">
        <f>ROUND((SUM(BF121:BF255)),  2)</f>
        <v>0</v>
      </c>
      <c r="G34" s="39"/>
      <c r="H34" s="39"/>
      <c r="I34" s="165">
        <v>0.14999999999999999</v>
      </c>
      <c r="J34" s="164">
        <f>ROUND(((SUM(BF121:BF255))*I34),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42</v>
      </c>
      <c r="F35" s="164">
        <f>ROUND((SUM(BG121:BG255)),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43</v>
      </c>
      <c r="F36" s="164">
        <f>ROUND((SUM(BH121:BH255)),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ROUND((SUM(BI121:BI255)),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45</v>
      </c>
      <c r="E39" s="168"/>
      <c r="F39" s="168"/>
      <c r="G39" s="169" t="s">
        <v>46</v>
      </c>
      <c r="H39" s="170" t="s">
        <v>47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04 - SO 304   Přeložka vodovodu do Litohlav v km 0,530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Rokycansko</v>
      </c>
      <c r="G89" s="41"/>
      <c r="H89" s="41"/>
      <c r="I89" s="33" t="s">
        <v>22</v>
      </c>
      <c r="J89" s="80" t="str">
        <f>IF(J12="","",J12)</f>
        <v>26. 4. 2022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J. Egermaier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165</v>
      </c>
      <c r="D94" s="186"/>
      <c r="E94" s="186"/>
      <c r="F94" s="186"/>
      <c r="G94" s="186"/>
      <c r="H94" s="186"/>
      <c r="I94" s="186"/>
      <c r="J94" s="187" t="s">
        <v>166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167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168</v>
      </c>
    </row>
    <row r="97" s="9" customFormat="1" ht="24.96" customHeight="1">
      <c r="A97" s="9"/>
      <c r="B97" s="189"/>
      <c r="C97" s="190"/>
      <c r="D97" s="191" t="s">
        <v>169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170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171</v>
      </c>
      <c r="E99" s="197"/>
      <c r="F99" s="197"/>
      <c r="G99" s="197"/>
      <c r="H99" s="197"/>
      <c r="I99" s="197"/>
      <c r="J99" s="198">
        <f>J154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172</v>
      </c>
      <c r="E100" s="197"/>
      <c r="F100" s="197"/>
      <c r="G100" s="197"/>
      <c r="H100" s="197"/>
      <c r="I100" s="197"/>
      <c r="J100" s="198">
        <f>J162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173</v>
      </c>
      <c r="E101" s="197"/>
      <c r="F101" s="197"/>
      <c r="G101" s="197"/>
      <c r="H101" s="197"/>
      <c r="I101" s="197"/>
      <c r="J101" s="198">
        <f>J254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174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NAPOJENÍ ROKYCANSKA NA DÁLNICI D5, I. ETAPA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30" customHeight="1">
      <c r="A113" s="39"/>
      <c r="B113" s="40"/>
      <c r="C113" s="41"/>
      <c r="D113" s="41"/>
      <c r="E113" s="77" t="str">
        <f>E9</f>
        <v xml:space="preserve">04 - SO 304   Přeložka vodovodu do Litohlav v km 0,530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Rokycansko</v>
      </c>
      <c r="G115" s="41"/>
      <c r="H115" s="41"/>
      <c r="I115" s="33" t="s">
        <v>22</v>
      </c>
      <c r="J115" s="80" t="str">
        <f>IF(J12="","",J12)</f>
        <v>26. 4. 2022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Ing. J. Egermaier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175</v>
      </c>
      <c r="D120" s="203" t="s">
        <v>60</v>
      </c>
      <c r="E120" s="203" t="s">
        <v>56</v>
      </c>
      <c r="F120" s="203" t="s">
        <v>57</v>
      </c>
      <c r="G120" s="203" t="s">
        <v>176</v>
      </c>
      <c r="H120" s="203" t="s">
        <v>177</v>
      </c>
      <c r="I120" s="203" t="s">
        <v>178</v>
      </c>
      <c r="J120" s="203" t="s">
        <v>166</v>
      </c>
      <c r="K120" s="204" t="s">
        <v>179</v>
      </c>
      <c r="L120" s="205"/>
      <c r="M120" s="101" t="s">
        <v>1</v>
      </c>
      <c r="N120" s="102" t="s">
        <v>39</v>
      </c>
      <c r="O120" s="102" t="s">
        <v>180</v>
      </c>
      <c r="P120" s="102" t="s">
        <v>181</v>
      </c>
      <c r="Q120" s="102" t="s">
        <v>182</v>
      </c>
      <c r="R120" s="102" t="s">
        <v>183</v>
      </c>
      <c r="S120" s="102" t="s">
        <v>184</v>
      </c>
      <c r="T120" s="103" t="s">
        <v>185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186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7.3376400000000004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168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74</v>
      </c>
      <c r="E122" s="214" t="s">
        <v>187</v>
      </c>
      <c r="F122" s="214" t="s">
        <v>188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P123+P154+P162+P254</f>
        <v>0</v>
      </c>
      <c r="Q122" s="219"/>
      <c r="R122" s="220">
        <f>R123+R154+R162+R254</f>
        <v>7.3376400000000004</v>
      </c>
      <c r="S122" s="219"/>
      <c r="T122" s="221">
        <f>T123+T154+T162+T254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74</v>
      </c>
      <c r="AU122" s="223" t="s">
        <v>75</v>
      </c>
      <c r="AY122" s="222" t="s">
        <v>189</v>
      </c>
      <c r="BK122" s="224">
        <f>BK123+BK154+BK162+BK254</f>
        <v>0</v>
      </c>
    </row>
    <row r="123" s="12" customFormat="1" ht="22.8" customHeight="1">
      <c r="A123" s="12"/>
      <c r="B123" s="211"/>
      <c r="C123" s="212"/>
      <c r="D123" s="213" t="s">
        <v>74</v>
      </c>
      <c r="E123" s="225" t="s">
        <v>82</v>
      </c>
      <c r="F123" s="225" t="s">
        <v>190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SUM(P124:P153)</f>
        <v>0</v>
      </c>
      <c r="Q123" s="219"/>
      <c r="R123" s="220">
        <f>SUM(R124:R153)</f>
        <v>0</v>
      </c>
      <c r="S123" s="219"/>
      <c r="T123" s="221">
        <f>SUM(T124:T153)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74</v>
      </c>
      <c r="AU123" s="223" t="s">
        <v>82</v>
      </c>
      <c r="AY123" s="222" t="s">
        <v>189</v>
      </c>
      <c r="BK123" s="224">
        <f>SUM(BK124:BK153)</f>
        <v>0</v>
      </c>
    </row>
    <row r="124" s="2" customFormat="1" ht="24.15" customHeight="1">
      <c r="A124" s="39"/>
      <c r="B124" s="40"/>
      <c r="C124" s="227" t="s">
        <v>82</v>
      </c>
      <c r="D124" s="227" t="s">
        <v>191</v>
      </c>
      <c r="E124" s="228" t="s">
        <v>192</v>
      </c>
      <c r="F124" s="229" t="s">
        <v>193</v>
      </c>
      <c r="G124" s="230" t="s">
        <v>194</v>
      </c>
      <c r="H124" s="231">
        <v>120</v>
      </c>
      <c r="I124" s="232"/>
      <c r="J124" s="231">
        <f>ROUND(I124*H124,2)</f>
        <v>0</v>
      </c>
      <c r="K124" s="229" t="s">
        <v>195</v>
      </c>
      <c r="L124" s="45"/>
      <c r="M124" s="233" t="s">
        <v>1</v>
      </c>
      <c r="N124" s="234" t="s">
        <v>40</v>
      </c>
      <c r="O124" s="92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7" t="s">
        <v>196</v>
      </c>
      <c r="AT124" s="237" t="s">
        <v>191</v>
      </c>
      <c r="AU124" s="237" t="s">
        <v>84</v>
      </c>
      <c r="AY124" s="18" t="s">
        <v>189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8" t="s">
        <v>82</v>
      </c>
      <c r="BK124" s="238">
        <f>ROUND(I124*H124,2)</f>
        <v>0</v>
      </c>
      <c r="BL124" s="18" t="s">
        <v>196</v>
      </c>
      <c r="BM124" s="237" t="s">
        <v>1124</v>
      </c>
    </row>
    <row r="125" s="13" customFormat="1">
      <c r="A125" s="13"/>
      <c r="B125" s="239"/>
      <c r="C125" s="240"/>
      <c r="D125" s="241" t="s">
        <v>198</v>
      </c>
      <c r="E125" s="242" t="s">
        <v>1</v>
      </c>
      <c r="F125" s="243" t="s">
        <v>1125</v>
      </c>
      <c r="G125" s="240"/>
      <c r="H125" s="244">
        <v>120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198</v>
      </c>
      <c r="AU125" s="250" t="s">
        <v>84</v>
      </c>
      <c r="AV125" s="13" t="s">
        <v>84</v>
      </c>
      <c r="AW125" s="13" t="s">
        <v>32</v>
      </c>
      <c r="AX125" s="13" t="s">
        <v>82</v>
      </c>
      <c r="AY125" s="250" t="s">
        <v>189</v>
      </c>
    </row>
    <row r="126" s="2" customFormat="1" ht="24.15" customHeight="1">
      <c r="A126" s="39"/>
      <c r="B126" s="40"/>
      <c r="C126" s="227" t="s">
        <v>84</v>
      </c>
      <c r="D126" s="227" t="s">
        <v>191</v>
      </c>
      <c r="E126" s="228" t="s">
        <v>970</v>
      </c>
      <c r="F126" s="229" t="s">
        <v>971</v>
      </c>
      <c r="G126" s="230" t="s">
        <v>972</v>
      </c>
      <c r="H126" s="231">
        <v>30</v>
      </c>
      <c r="I126" s="232"/>
      <c r="J126" s="231">
        <f>ROUND(I126*H126,2)</f>
        <v>0</v>
      </c>
      <c r="K126" s="229" t="s">
        <v>195</v>
      </c>
      <c r="L126" s="45"/>
      <c r="M126" s="233" t="s">
        <v>1</v>
      </c>
      <c r="N126" s="234" t="s">
        <v>40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196</v>
      </c>
      <c r="AT126" s="237" t="s">
        <v>191</v>
      </c>
      <c r="AU126" s="237" t="s">
        <v>84</v>
      </c>
      <c r="AY126" s="18" t="s">
        <v>189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82</v>
      </c>
      <c r="BK126" s="238">
        <f>ROUND(I126*H126,2)</f>
        <v>0</v>
      </c>
      <c r="BL126" s="18" t="s">
        <v>196</v>
      </c>
      <c r="BM126" s="237" t="s">
        <v>1126</v>
      </c>
    </row>
    <row r="127" s="13" customFormat="1">
      <c r="A127" s="13"/>
      <c r="B127" s="239"/>
      <c r="C127" s="240"/>
      <c r="D127" s="241" t="s">
        <v>198</v>
      </c>
      <c r="E127" s="242" t="s">
        <v>1</v>
      </c>
      <c r="F127" s="243" t="s">
        <v>1033</v>
      </c>
      <c r="G127" s="240"/>
      <c r="H127" s="244">
        <v>30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198</v>
      </c>
      <c r="AU127" s="250" t="s">
        <v>84</v>
      </c>
      <c r="AV127" s="13" t="s">
        <v>84</v>
      </c>
      <c r="AW127" s="13" t="s">
        <v>32</v>
      </c>
      <c r="AX127" s="13" t="s">
        <v>82</v>
      </c>
      <c r="AY127" s="250" t="s">
        <v>189</v>
      </c>
    </row>
    <row r="128" s="2" customFormat="1" ht="33" customHeight="1">
      <c r="A128" s="39"/>
      <c r="B128" s="40"/>
      <c r="C128" s="227" t="s">
        <v>212</v>
      </c>
      <c r="D128" s="227" t="s">
        <v>191</v>
      </c>
      <c r="E128" s="228" t="s">
        <v>975</v>
      </c>
      <c r="F128" s="229" t="s">
        <v>976</v>
      </c>
      <c r="G128" s="230" t="s">
        <v>202</v>
      </c>
      <c r="H128" s="231">
        <v>427.5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1127</v>
      </c>
    </row>
    <row r="129" s="14" customFormat="1">
      <c r="A129" s="14"/>
      <c r="B129" s="251"/>
      <c r="C129" s="252"/>
      <c r="D129" s="241" t="s">
        <v>198</v>
      </c>
      <c r="E129" s="253" t="s">
        <v>1</v>
      </c>
      <c r="F129" s="254" t="s">
        <v>1128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198</v>
      </c>
      <c r="AU129" s="260" t="s">
        <v>84</v>
      </c>
      <c r="AV129" s="14" t="s">
        <v>82</v>
      </c>
      <c r="AW129" s="14" t="s">
        <v>32</v>
      </c>
      <c r="AX129" s="14" t="s">
        <v>75</v>
      </c>
      <c r="AY129" s="260" t="s">
        <v>189</v>
      </c>
    </row>
    <row r="130" s="13" customFormat="1">
      <c r="A130" s="13"/>
      <c r="B130" s="239"/>
      <c r="C130" s="240"/>
      <c r="D130" s="241" t="s">
        <v>198</v>
      </c>
      <c r="E130" s="242" t="s">
        <v>1</v>
      </c>
      <c r="F130" s="243" t="s">
        <v>1129</v>
      </c>
      <c r="G130" s="240"/>
      <c r="H130" s="244">
        <v>427.5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198</v>
      </c>
      <c r="AU130" s="250" t="s">
        <v>84</v>
      </c>
      <c r="AV130" s="13" t="s">
        <v>84</v>
      </c>
      <c r="AW130" s="13" t="s">
        <v>32</v>
      </c>
      <c r="AX130" s="13" t="s">
        <v>82</v>
      </c>
      <c r="AY130" s="250" t="s">
        <v>189</v>
      </c>
    </row>
    <row r="131" s="2" customFormat="1" ht="24.15" customHeight="1">
      <c r="A131" s="39"/>
      <c r="B131" s="40"/>
      <c r="C131" s="227" t="s">
        <v>196</v>
      </c>
      <c r="D131" s="227" t="s">
        <v>191</v>
      </c>
      <c r="E131" s="228" t="s">
        <v>983</v>
      </c>
      <c r="F131" s="229" t="s">
        <v>984</v>
      </c>
      <c r="G131" s="230" t="s">
        <v>202</v>
      </c>
      <c r="H131" s="231">
        <v>340.80000000000001</v>
      </c>
      <c r="I131" s="232"/>
      <c r="J131" s="231">
        <f>ROUND(I131*H131,2)</f>
        <v>0</v>
      </c>
      <c r="K131" s="229" t="s">
        <v>195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1130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334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1131</v>
      </c>
      <c r="G133" s="240"/>
      <c r="H133" s="244">
        <v>427.5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987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1132</v>
      </c>
      <c r="G135" s="240"/>
      <c r="H135" s="244">
        <v>-13.699999999999999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989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1133</v>
      </c>
      <c r="G137" s="240"/>
      <c r="H137" s="244">
        <v>-73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1134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5" customFormat="1">
      <c r="A139" s="15"/>
      <c r="B139" s="261"/>
      <c r="C139" s="262"/>
      <c r="D139" s="241" t="s">
        <v>198</v>
      </c>
      <c r="E139" s="263" t="s">
        <v>1</v>
      </c>
      <c r="F139" s="264" t="s">
        <v>211</v>
      </c>
      <c r="G139" s="262"/>
      <c r="H139" s="265">
        <v>340.80000000000001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198</v>
      </c>
      <c r="AU139" s="271" t="s">
        <v>84</v>
      </c>
      <c r="AV139" s="15" t="s">
        <v>196</v>
      </c>
      <c r="AW139" s="15" t="s">
        <v>32</v>
      </c>
      <c r="AX139" s="15" t="s">
        <v>82</v>
      </c>
      <c r="AY139" s="271" t="s">
        <v>189</v>
      </c>
    </row>
    <row r="140" s="2" customFormat="1" ht="24.15" customHeight="1">
      <c r="A140" s="39"/>
      <c r="B140" s="40"/>
      <c r="C140" s="227" t="s">
        <v>231</v>
      </c>
      <c r="D140" s="227" t="s">
        <v>191</v>
      </c>
      <c r="E140" s="228" t="s">
        <v>226</v>
      </c>
      <c r="F140" s="229" t="s">
        <v>994</v>
      </c>
      <c r="G140" s="230" t="s">
        <v>202</v>
      </c>
      <c r="H140" s="231">
        <v>73</v>
      </c>
      <c r="I140" s="232"/>
      <c r="J140" s="231">
        <f>ROUND(I140*H140,2)</f>
        <v>0</v>
      </c>
      <c r="K140" s="229" t="s">
        <v>195</v>
      </c>
      <c r="L140" s="45"/>
      <c r="M140" s="233" t="s">
        <v>1</v>
      </c>
      <c r="N140" s="234" t="s">
        <v>40</v>
      </c>
      <c r="O140" s="92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7" t="s">
        <v>196</v>
      </c>
      <c r="AT140" s="237" t="s">
        <v>191</v>
      </c>
      <c r="AU140" s="237" t="s">
        <v>84</v>
      </c>
      <c r="AY140" s="18" t="s">
        <v>189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8" t="s">
        <v>82</v>
      </c>
      <c r="BK140" s="238">
        <f>ROUND(I140*H140,2)</f>
        <v>0</v>
      </c>
      <c r="BL140" s="18" t="s">
        <v>196</v>
      </c>
      <c r="BM140" s="237" t="s">
        <v>1135</v>
      </c>
    </row>
    <row r="141" s="13" customFormat="1">
      <c r="A141" s="13"/>
      <c r="B141" s="239"/>
      <c r="C141" s="240"/>
      <c r="D141" s="241" t="s">
        <v>198</v>
      </c>
      <c r="E141" s="242" t="s">
        <v>1</v>
      </c>
      <c r="F141" s="243" t="s">
        <v>1136</v>
      </c>
      <c r="G141" s="240"/>
      <c r="H141" s="244">
        <v>73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198</v>
      </c>
      <c r="AU141" s="250" t="s">
        <v>84</v>
      </c>
      <c r="AV141" s="13" t="s">
        <v>84</v>
      </c>
      <c r="AW141" s="13" t="s">
        <v>32</v>
      </c>
      <c r="AX141" s="13" t="s">
        <v>82</v>
      </c>
      <c r="AY141" s="250" t="s">
        <v>189</v>
      </c>
    </row>
    <row r="142" s="2" customFormat="1" ht="16.5" customHeight="1">
      <c r="A142" s="39"/>
      <c r="B142" s="40"/>
      <c r="C142" s="283" t="s">
        <v>240</v>
      </c>
      <c r="D142" s="283" t="s">
        <v>232</v>
      </c>
      <c r="E142" s="284" t="s">
        <v>999</v>
      </c>
      <c r="F142" s="285" t="s">
        <v>1000</v>
      </c>
      <c r="G142" s="286" t="s">
        <v>235</v>
      </c>
      <c r="H142" s="287">
        <v>138.69999999999999</v>
      </c>
      <c r="I142" s="288"/>
      <c r="J142" s="287">
        <f>ROUND(I142*H142,2)</f>
        <v>0</v>
      </c>
      <c r="K142" s="285" t="s">
        <v>195</v>
      </c>
      <c r="L142" s="289"/>
      <c r="M142" s="290" t="s">
        <v>1</v>
      </c>
      <c r="N142" s="291" t="s">
        <v>40</v>
      </c>
      <c r="O142" s="92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7" t="s">
        <v>236</v>
      </c>
      <c r="AT142" s="237" t="s">
        <v>232</v>
      </c>
      <c r="AU142" s="237" t="s">
        <v>84</v>
      </c>
      <c r="AY142" s="18" t="s">
        <v>189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8" t="s">
        <v>82</v>
      </c>
      <c r="BK142" s="238">
        <f>ROUND(I142*H142,2)</f>
        <v>0</v>
      </c>
      <c r="BL142" s="18" t="s">
        <v>196</v>
      </c>
      <c r="BM142" s="237" t="s">
        <v>1137</v>
      </c>
    </row>
    <row r="143" s="13" customFormat="1">
      <c r="A143" s="13"/>
      <c r="B143" s="239"/>
      <c r="C143" s="240"/>
      <c r="D143" s="241" t="s">
        <v>198</v>
      </c>
      <c r="E143" s="242" t="s">
        <v>1</v>
      </c>
      <c r="F143" s="243" t="s">
        <v>1138</v>
      </c>
      <c r="G143" s="240"/>
      <c r="H143" s="244">
        <v>138.69999999999999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198</v>
      </c>
      <c r="AU143" s="250" t="s">
        <v>84</v>
      </c>
      <c r="AV143" s="13" t="s">
        <v>84</v>
      </c>
      <c r="AW143" s="13" t="s">
        <v>32</v>
      </c>
      <c r="AX143" s="13" t="s">
        <v>82</v>
      </c>
      <c r="AY143" s="250" t="s">
        <v>189</v>
      </c>
    </row>
    <row r="144" s="2" customFormat="1" ht="37.8" customHeight="1">
      <c r="A144" s="39"/>
      <c r="B144" s="40"/>
      <c r="C144" s="227" t="s">
        <v>246</v>
      </c>
      <c r="D144" s="227" t="s">
        <v>191</v>
      </c>
      <c r="E144" s="228" t="s">
        <v>1139</v>
      </c>
      <c r="F144" s="229" t="s">
        <v>1140</v>
      </c>
      <c r="G144" s="230" t="s">
        <v>202</v>
      </c>
      <c r="H144" s="231">
        <v>86.700000000000003</v>
      </c>
      <c r="I144" s="232"/>
      <c r="J144" s="231">
        <f>ROUND(I144*H144,2)</f>
        <v>0</v>
      </c>
      <c r="K144" s="229" t="s">
        <v>195</v>
      </c>
      <c r="L144" s="45"/>
      <c r="M144" s="233" t="s">
        <v>1</v>
      </c>
      <c r="N144" s="234" t="s">
        <v>40</v>
      </c>
      <c r="O144" s="92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7" t="s">
        <v>196</v>
      </c>
      <c r="AT144" s="237" t="s">
        <v>191</v>
      </c>
      <c r="AU144" s="237" t="s">
        <v>84</v>
      </c>
      <c r="AY144" s="18" t="s">
        <v>189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8" t="s">
        <v>82</v>
      </c>
      <c r="BK144" s="238">
        <f>ROUND(I144*H144,2)</f>
        <v>0</v>
      </c>
      <c r="BL144" s="18" t="s">
        <v>196</v>
      </c>
      <c r="BM144" s="237" t="s">
        <v>1141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1142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1143</v>
      </c>
      <c r="G146" s="240"/>
      <c r="H146" s="244">
        <v>86.700000000000003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82</v>
      </c>
      <c r="AY146" s="250" t="s">
        <v>189</v>
      </c>
    </row>
    <row r="147" s="2" customFormat="1" ht="37.8" customHeight="1">
      <c r="A147" s="39"/>
      <c r="B147" s="40"/>
      <c r="C147" s="227" t="s">
        <v>236</v>
      </c>
      <c r="D147" s="227" t="s">
        <v>191</v>
      </c>
      <c r="E147" s="228" t="s">
        <v>1144</v>
      </c>
      <c r="F147" s="229" t="s">
        <v>1145</v>
      </c>
      <c r="G147" s="230" t="s">
        <v>202</v>
      </c>
      <c r="H147" s="231">
        <v>433.5</v>
      </c>
      <c r="I147" s="232"/>
      <c r="J147" s="231">
        <f>ROUND(I147*H147,2)</f>
        <v>0</v>
      </c>
      <c r="K147" s="229" t="s">
        <v>195</v>
      </c>
      <c r="L147" s="45"/>
      <c r="M147" s="233" t="s">
        <v>1</v>
      </c>
      <c r="N147" s="234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196</v>
      </c>
      <c r="AT147" s="237" t="s">
        <v>191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1146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1147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1148</v>
      </c>
      <c r="G149" s="240"/>
      <c r="H149" s="244">
        <v>433.5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33" customHeight="1">
      <c r="A150" s="39"/>
      <c r="B150" s="40"/>
      <c r="C150" s="227" t="s">
        <v>258</v>
      </c>
      <c r="D150" s="227" t="s">
        <v>191</v>
      </c>
      <c r="E150" s="228" t="s">
        <v>247</v>
      </c>
      <c r="F150" s="229" t="s">
        <v>248</v>
      </c>
      <c r="G150" s="230" t="s">
        <v>235</v>
      </c>
      <c r="H150" s="231">
        <v>138.69999999999999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1149</v>
      </c>
    </row>
    <row r="151" s="13" customFormat="1">
      <c r="A151" s="13"/>
      <c r="B151" s="239"/>
      <c r="C151" s="240"/>
      <c r="D151" s="241" t="s">
        <v>198</v>
      </c>
      <c r="E151" s="242" t="s">
        <v>1</v>
      </c>
      <c r="F151" s="243" t="s">
        <v>1150</v>
      </c>
      <c r="G151" s="240"/>
      <c r="H151" s="244">
        <v>138.69999999999999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198</v>
      </c>
      <c r="AU151" s="250" t="s">
        <v>84</v>
      </c>
      <c r="AV151" s="13" t="s">
        <v>84</v>
      </c>
      <c r="AW151" s="13" t="s">
        <v>32</v>
      </c>
      <c r="AX151" s="13" t="s">
        <v>82</v>
      </c>
      <c r="AY151" s="250" t="s">
        <v>189</v>
      </c>
    </row>
    <row r="152" s="2" customFormat="1" ht="16.5" customHeight="1">
      <c r="A152" s="39"/>
      <c r="B152" s="40"/>
      <c r="C152" s="227" t="s">
        <v>264</v>
      </c>
      <c r="D152" s="227" t="s">
        <v>191</v>
      </c>
      <c r="E152" s="228" t="s">
        <v>1009</v>
      </c>
      <c r="F152" s="229" t="s">
        <v>1010</v>
      </c>
      <c r="G152" s="230" t="s">
        <v>253</v>
      </c>
      <c r="H152" s="231">
        <v>3</v>
      </c>
      <c r="I152" s="232"/>
      <c r="J152" s="231">
        <f>ROUND(I152*H152,2)</f>
        <v>0</v>
      </c>
      <c r="K152" s="229" t="s">
        <v>1</v>
      </c>
      <c r="L152" s="45"/>
      <c r="M152" s="233" t="s">
        <v>1</v>
      </c>
      <c r="N152" s="234" t="s">
        <v>40</v>
      </c>
      <c r="O152" s="92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7" t="s">
        <v>196</v>
      </c>
      <c r="AT152" s="237" t="s">
        <v>191</v>
      </c>
      <c r="AU152" s="237" t="s">
        <v>84</v>
      </c>
      <c r="AY152" s="18" t="s">
        <v>189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8" t="s">
        <v>82</v>
      </c>
      <c r="BK152" s="238">
        <f>ROUND(I152*H152,2)</f>
        <v>0</v>
      </c>
      <c r="BL152" s="18" t="s">
        <v>196</v>
      </c>
      <c r="BM152" s="237" t="s">
        <v>1151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294</v>
      </c>
      <c r="G153" s="240"/>
      <c r="H153" s="244">
        <v>3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82</v>
      </c>
      <c r="AY153" s="250" t="s">
        <v>189</v>
      </c>
    </row>
    <row r="154" s="12" customFormat="1" ht="22.8" customHeight="1">
      <c r="A154" s="12"/>
      <c r="B154" s="211"/>
      <c r="C154" s="212"/>
      <c r="D154" s="213" t="s">
        <v>74</v>
      </c>
      <c r="E154" s="225" t="s">
        <v>196</v>
      </c>
      <c r="F154" s="225" t="s">
        <v>257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SUM(P155:P161)</f>
        <v>0</v>
      </c>
      <c r="Q154" s="219"/>
      <c r="R154" s="220">
        <f>SUM(R155:R161)</f>
        <v>0.01278</v>
      </c>
      <c r="S154" s="219"/>
      <c r="T154" s="221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82</v>
      </c>
      <c r="AT154" s="223" t="s">
        <v>74</v>
      </c>
      <c r="AU154" s="223" t="s">
        <v>82</v>
      </c>
      <c r="AY154" s="222" t="s">
        <v>189</v>
      </c>
      <c r="BK154" s="224">
        <f>SUM(BK155:BK161)</f>
        <v>0</v>
      </c>
    </row>
    <row r="155" s="2" customFormat="1" ht="16.5" customHeight="1">
      <c r="A155" s="39"/>
      <c r="B155" s="40"/>
      <c r="C155" s="227" t="s">
        <v>271</v>
      </c>
      <c r="D155" s="227" t="s">
        <v>191</v>
      </c>
      <c r="E155" s="228" t="s">
        <v>331</v>
      </c>
      <c r="F155" s="229" t="s">
        <v>332</v>
      </c>
      <c r="G155" s="230" t="s">
        <v>202</v>
      </c>
      <c r="H155" s="231">
        <v>13.699999999999999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1152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1153</v>
      </c>
      <c r="G156" s="240"/>
      <c r="H156" s="244">
        <v>13.699999999999999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24.15" customHeight="1">
      <c r="A157" s="39"/>
      <c r="B157" s="40"/>
      <c r="C157" s="227" t="s">
        <v>277</v>
      </c>
      <c r="D157" s="227" t="s">
        <v>191</v>
      </c>
      <c r="E157" s="228" t="s">
        <v>1154</v>
      </c>
      <c r="F157" s="229" t="s">
        <v>1155</v>
      </c>
      <c r="G157" s="230" t="s">
        <v>202</v>
      </c>
      <c r="H157" s="231">
        <v>0.20000000000000001</v>
      </c>
      <c r="I157" s="232"/>
      <c r="J157" s="231">
        <f>ROUND(I157*H157,2)</f>
        <v>0</v>
      </c>
      <c r="K157" s="229" t="s">
        <v>195</v>
      </c>
      <c r="L157" s="45"/>
      <c r="M157" s="233" t="s">
        <v>1</v>
      </c>
      <c r="N157" s="234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196</v>
      </c>
      <c r="AT157" s="237" t="s">
        <v>191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1156</v>
      </c>
    </row>
    <row r="158" s="14" customFormat="1">
      <c r="A158" s="14"/>
      <c r="B158" s="251"/>
      <c r="C158" s="252"/>
      <c r="D158" s="241" t="s">
        <v>198</v>
      </c>
      <c r="E158" s="253" t="s">
        <v>1</v>
      </c>
      <c r="F158" s="254" t="s">
        <v>1157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198</v>
      </c>
      <c r="AU158" s="260" t="s">
        <v>84</v>
      </c>
      <c r="AV158" s="14" t="s">
        <v>82</v>
      </c>
      <c r="AW158" s="14" t="s">
        <v>32</v>
      </c>
      <c r="AX158" s="14" t="s">
        <v>75</v>
      </c>
      <c r="AY158" s="260" t="s">
        <v>189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1158</v>
      </c>
      <c r="G159" s="240"/>
      <c r="H159" s="244">
        <v>0.20000000000000001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283</v>
      </c>
      <c r="D160" s="227" t="s">
        <v>191</v>
      </c>
      <c r="E160" s="228" t="s">
        <v>382</v>
      </c>
      <c r="F160" s="229" t="s">
        <v>383</v>
      </c>
      <c r="G160" s="230" t="s">
        <v>267</v>
      </c>
      <c r="H160" s="231">
        <v>2</v>
      </c>
      <c r="I160" s="232"/>
      <c r="J160" s="231">
        <f>ROUND(I160*H160,2)</f>
        <v>0</v>
      </c>
      <c r="K160" s="229" t="s">
        <v>195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0.0063899999999999998</v>
      </c>
      <c r="R160" s="235">
        <f>Q160*H160</f>
        <v>0.01278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1159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330</v>
      </c>
      <c r="G161" s="240"/>
      <c r="H161" s="244">
        <v>2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12" customFormat="1" ht="22.8" customHeight="1">
      <c r="A162" s="12"/>
      <c r="B162" s="211"/>
      <c r="C162" s="212"/>
      <c r="D162" s="213" t="s">
        <v>74</v>
      </c>
      <c r="E162" s="225" t="s">
        <v>236</v>
      </c>
      <c r="F162" s="225" t="s">
        <v>276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SUM(P163:P253)</f>
        <v>0</v>
      </c>
      <c r="Q162" s="219"/>
      <c r="R162" s="220">
        <f>SUM(R163:R253)</f>
        <v>7.3248600000000001</v>
      </c>
      <c r="S162" s="219"/>
      <c r="T162" s="221">
        <f>SUM(T163:T253)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82</v>
      </c>
      <c r="AT162" s="223" t="s">
        <v>74</v>
      </c>
      <c r="AU162" s="223" t="s">
        <v>82</v>
      </c>
      <c r="AY162" s="222" t="s">
        <v>189</v>
      </c>
      <c r="BK162" s="224">
        <f>SUM(BK163:BK253)</f>
        <v>0</v>
      </c>
    </row>
    <row r="163" s="2" customFormat="1" ht="16.5" customHeight="1">
      <c r="A163" s="39"/>
      <c r="B163" s="40"/>
      <c r="C163" s="227" t="s">
        <v>289</v>
      </c>
      <c r="D163" s="227" t="s">
        <v>191</v>
      </c>
      <c r="E163" s="228" t="s">
        <v>1160</v>
      </c>
      <c r="F163" s="229" t="s">
        <v>1161</v>
      </c>
      <c r="G163" s="230" t="s">
        <v>215</v>
      </c>
      <c r="H163" s="231">
        <v>14</v>
      </c>
      <c r="I163" s="232"/>
      <c r="J163" s="231">
        <f>ROUND(I163*H163,2)</f>
        <v>0</v>
      </c>
      <c r="K163" s="229" t="s">
        <v>195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0.00064000000000000005</v>
      </c>
      <c r="R163" s="235">
        <f>Q163*H163</f>
        <v>0.008960000000000001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1162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1163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1164</v>
      </c>
      <c r="G165" s="240"/>
      <c r="H165" s="244">
        <v>14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4.15" customHeight="1">
      <c r="A166" s="39"/>
      <c r="B166" s="40"/>
      <c r="C166" s="283" t="s">
        <v>8</v>
      </c>
      <c r="D166" s="283" t="s">
        <v>232</v>
      </c>
      <c r="E166" s="284" t="s">
        <v>1165</v>
      </c>
      <c r="F166" s="285" t="s">
        <v>1166</v>
      </c>
      <c r="G166" s="286" t="s">
        <v>215</v>
      </c>
      <c r="H166" s="287">
        <v>15.4</v>
      </c>
      <c r="I166" s="288"/>
      <c r="J166" s="287">
        <f>ROUND(I166*H166,2)</f>
        <v>0</v>
      </c>
      <c r="K166" s="285" t="s">
        <v>195</v>
      </c>
      <c r="L166" s="289"/>
      <c r="M166" s="290" t="s">
        <v>1</v>
      </c>
      <c r="N166" s="291" t="s">
        <v>40</v>
      </c>
      <c r="O166" s="92"/>
      <c r="P166" s="235">
        <f>O166*H166</f>
        <v>0</v>
      </c>
      <c r="Q166" s="235">
        <v>0.062399999999999997</v>
      </c>
      <c r="R166" s="235">
        <f>Q166*H166</f>
        <v>0.96095999999999993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236</v>
      </c>
      <c r="AT166" s="237" t="s">
        <v>232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1167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1168</v>
      </c>
      <c r="G167" s="240"/>
      <c r="H167" s="244">
        <v>15.4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2" customFormat="1" ht="24.15" customHeight="1">
      <c r="A168" s="39"/>
      <c r="B168" s="40"/>
      <c r="C168" s="227" t="s">
        <v>395</v>
      </c>
      <c r="D168" s="227" t="s">
        <v>191</v>
      </c>
      <c r="E168" s="228" t="s">
        <v>1169</v>
      </c>
      <c r="F168" s="229" t="s">
        <v>1170</v>
      </c>
      <c r="G168" s="230" t="s">
        <v>253</v>
      </c>
      <c r="H168" s="231">
        <v>17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0.00012</v>
      </c>
      <c r="R168" s="235">
        <f>Q168*H168</f>
        <v>0.0020400000000000001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1171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1172</v>
      </c>
      <c r="G169" s="240"/>
      <c r="H169" s="244">
        <v>17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21.75" customHeight="1">
      <c r="A170" s="39"/>
      <c r="B170" s="40"/>
      <c r="C170" s="227" t="s">
        <v>400</v>
      </c>
      <c r="D170" s="227" t="s">
        <v>191</v>
      </c>
      <c r="E170" s="228" t="s">
        <v>1173</v>
      </c>
      <c r="F170" s="229" t="s">
        <v>1174</v>
      </c>
      <c r="G170" s="230" t="s">
        <v>253</v>
      </c>
      <c r="H170" s="231">
        <v>2</v>
      </c>
      <c r="I170" s="232"/>
      <c r="J170" s="231">
        <f>ROUND(I170*H170,2)</f>
        <v>0</v>
      </c>
      <c r="K170" s="229" t="s">
        <v>195</v>
      </c>
      <c r="L170" s="45"/>
      <c r="M170" s="233" t="s">
        <v>1</v>
      </c>
      <c r="N170" s="234" t="s">
        <v>40</v>
      </c>
      <c r="O170" s="92"/>
      <c r="P170" s="235">
        <f>O170*H170</f>
        <v>0</v>
      </c>
      <c r="Q170" s="235">
        <v>0.0018400000000000001</v>
      </c>
      <c r="R170" s="235">
        <f>Q170*H170</f>
        <v>0.0036800000000000001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1175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330</v>
      </c>
      <c r="G171" s="240"/>
      <c r="H171" s="244">
        <v>2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2" customFormat="1" ht="24.15" customHeight="1">
      <c r="A172" s="39"/>
      <c r="B172" s="40"/>
      <c r="C172" s="227" t="s">
        <v>403</v>
      </c>
      <c r="D172" s="227" t="s">
        <v>191</v>
      </c>
      <c r="E172" s="228" t="s">
        <v>1176</v>
      </c>
      <c r="F172" s="229" t="s">
        <v>1177</v>
      </c>
      <c r="G172" s="230" t="s">
        <v>215</v>
      </c>
      <c r="H172" s="231">
        <v>228</v>
      </c>
      <c r="I172" s="232"/>
      <c r="J172" s="231">
        <f>ROUND(I172*H172,2)</f>
        <v>0</v>
      </c>
      <c r="K172" s="229" t="s">
        <v>195</v>
      </c>
      <c r="L172" s="45"/>
      <c r="M172" s="233" t="s">
        <v>1</v>
      </c>
      <c r="N172" s="234" t="s">
        <v>40</v>
      </c>
      <c r="O172" s="92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196</v>
      </c>
      <c r="AT172" s="237" t="s">
        <v>191</v>
      </c>
      <c r="AU172" s="237" t="s">
        <v>84</v>
      </c>
      <c r="AY172" s="18" t="s">
        <v>189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82</v>
      </c>
      <c r="BK172" s="238">
        <f>ROUND(I172*H172,2)</f>
        <v>0</v>
      </c>
      <c r="BL172" s="18" t="s">
        <v>196</v>
      </c>
      <c r="BM172" s="237" t="s">
        <v>1178</v>
      </c>
    </row>
    <row r="173" s="14" customFormat="1">
      <c r="A173" s="14"/>
      <c r="B173" s="251"/>
      <c r="C173" s="252"/>
      <c r="D173" s="241" t="s">
        <v>198</v>
      </c>
      <c r="E173" s="253" t="s">
        <v>1</v>
      </c>
      <c r="F173" s="254" t="s">
        <v>1157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198</v>
      </c>
      <c r="AU173" s="260" t="s">
        <v>84</v>
      </c>
      <c r="AV173" s="14" t="s">
        <v>82</v>
      </c>
      <c r="AW173" s="14" t="s">
        <v>32</v>
      </c>
      <c r="AX173" s="14" t="s">
        <v>75</v>
      </c>
      <c r="AY173" s="260" t="s">
        <v>189</v>
      </c>
    </row>
    <row r="174" s="13" customFormat="1">
      <c r="A174" s="13"/>
      <c r="B174" s="239"/>
      <c r="C174" s="240"/>
      <c r="D174" s="241" t="s">
        <v>198</v>
      </c>
      <c r="E174" s="242" t="s">
        <v>1</v>
      </c>
      <c r="F174" s="243" t="s">
        <v>1179</v>
      </c>
      <c r="G174" s="240"/>
      <c r="H174" s="244">
        <v>228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198</v>
      </c>
      <c r="AU174" s="250" t="s">
        <v>84</v>
      </c>
      <c r="AV174" s="13" t="s">
        <v>84</v>
      </c>
      <c r="AW174" s="13" t="s">
        <v>32</v>
      </c>
      <c r="AX174" s="13" t="s">
        <v>82</v>
      </c>
      <c r="AY174" s="250" t="s">
        <v>189</v>
      </c>
    </row>
    <row r="175" s="2" customFormat="1" ht="24.15" customHeight="1">
      <c r="A175" s="39"/>
      <c r="B175" s="40"/>
      <c r="C175" s="283" t="s">
        <v>408</v>
      </c>
      <c r="D175" s="283" t="s">
        <v>232</v>
      </c>
      <c r="E175" s="284" t="s">
        <v>1180</v>
      </c>
      <c r="F175" s="285" t="s">
        <v>1181</v>
      </c>
      <c r="G175" s="286" t="s">
        <v>215</v>
      </c>
      <c r="H175" s="287">
        <v>228</v>
      </c>
      <c r="I175" s="288"/>
      <c r="J175" s="287">
        <f>ROUND(I175*H175,2)</f>
        <v>0</v>
      </c>
      <c r="K175" s="285" t="s">
        <v>195</v>
      </c>
      <c r="L175" s="289"/>
      <c r="M175" s="290" t="s">
        <v>1</v>
      </c>
      <c r="N175" s="291" t="s">
        <v>40</v>
      </c>
      <c r="O175" s="92"/>
      <c r="P175" s="235">
        <f>O175*H175</f>
        <v>0</v>
      </c>
      <c r="Q175" s="235">
        <v>0.0177</v>
      </c>
      <c r="R175" s="235">
        <f>Q175*H175</f>
        <v>4.0356000000000005</v>
      </c>
      <c r="S175" s="235">
        <v>0</v>
      </c>
      <c r="T175" s="23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7" t="s">
        <v>236</v>
      </c>
      <c r="AT175" s="237" t="s">
        <v>232</v>
      </c>
      <c r="AU175" s="237" t="s">
        <v>84</v>
      </c>
      <c r="AY175" s="18" t="s">
        <v>189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8" t="s">
        <v>82</v>
      </c>
      <c r="BK175" s="238">
        <f>ROUND(I175*H175,2)</f>
        <v>0</v>
      </c>
      <c r="BL175" s="18" t="s">
        <v>196</v>
      </c>
      <c r="BM175" s="237" t="s">
        <v>1182</v>
      </c>
    </row>
    <row r="176" s="13" customFormat="1">
      <c r="A176" s="13"/>
      <c r="B176" s="239"/>
      <c r="C176" s="240"/>
      <c r="D176" s="241" t="s">
        <v>198</v>
      </c>
      <c r="E176" s="242" t="s">
        <v>1</v>
      </c>
      <c r="F176" s="243" t="s">
        <v>1179</v>
      </c>
      <c r="G176" s="240"/>
      <c r="H176" s="244">
        <v>228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32</v>
      </c>
      <c r="AX176" s="13" t="s">
        <v>82</v>
      </c>
      <c r="AY176" s="250" t="s">
        <v>189</v>
      </c>
    </row>
    <row r="177" s="2" customFormat="1" ht="24.15" customHeight="1">
      <c r="A177" s="39"/>
      <c r="B177" s="40"/>
      <c r="C177" s="227" t="s">
        <v>411</v>
      </c>
      <c r="D177" s="227" t="s">
        <v>191</v>
      </c>
      <c r="E177" s="228" t="s">
        <v>1183</v>
      </c>
      <c r="F177" s="229" t="s">
        <v>1184</v>
      </c>
      <c r="G177" s="230" t="s">
        <v>253</v>
      </c>
      <c r="H177" s="231">
        <v>2</v>
      </c>
      <c r="I177" s="232"/>
      <c r="J177" s="231">
        <f>ROUND(I177*H177,2)</f>
        <v>0</v>
      </c>
      <c r="K177" s="229" t="s">
        <v>195</v>
      </c>
      <c r="L177" s="45"/>
      <c r="M177" s="233" t="s">
        <v>1</v>
      </c>
      <c r="N177" s="234" t="s">
        <v>40</v>
      </c>
      <c r="O177" s="92"/>
      <c r="P177" s="235">
        <f>O177*H177</f>
        <v>0</v>
      </c>
      <c r="Q177" s="235">
        <v>0.00167</v>
      </c>
      <c r="R177" s="235">
        <f>Q177*H177</f>
        <v>0.0033400000000000001</v>
      </c>
      <c r="S177" s="235">
        <v>0</v>
      </c>
      <c r="T177" s="23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7" t="s">
        <v>196</v>
      </c>
      <c r="AT177" s="237" t="s">
        <v>191</v>
      </c>
      <c r="AU177" s="237" t="s">
        <v>84</v>
      </c>
      <c r="AY177" s="18" t="s">
        <v>189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8" t="s">
        <v>82</v>
      </c>
      <c r="BK177" s="238">
        <f>ROUND(I177*H177,2)</f>
        <v>0</v>
      </c>
      <c r="BL177" s="18" t="s">
        <v>196</v>
      </c>
      <c r="BM177" s="237" t="s">
        <v>1185</v>
      </c>
    </row>
    <row r="178" s="14" customFormat="1">
      <c r="A178" s="14"/>
      <c r="B178" s="251"/>
      <c r="C178" s="252"/>
      <c r="D178" s="241" t="s">
        <v>198</v>
      </c>
      <c r="E178" s="253" t="s">
        <v>1</v>
      </c>
      <c r="F178" s="254" t="s">
        <v>1157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198</v>
      </c>
      <c r="AU178" s="260" t="s">
        <v>84</v>
      </c>
      <c r="AV178" s="14" t="s">
        <v>82</v>
      </c>
      <c r="AW178" s="14" t="s">
        <v>32</v>
      </c>
      <c r="AX178" s="14" t="s">
        <v>75</v>
      </c>
      <c r="AY178" s="260" t="s">
        <v>189</v>
      </c>
    </row>
    <row r="179" s="13" customFormat="1">
      <c r="A179" s="13"/>
      <c r="B179" s="239"/>
      <c r="C179" s="240"/>
      <c r="D179" s="241" t="s">
        <v>198</v>
      </c>
      <c r="E179" s="242" t="s">
        <v>1</v>
      </c>
      <c r="F179" s="243" t="s">
        <v>330</v>
      </c>
      <c r="G179" s="240"/>
      <c r="H179" s="244">
        <v>2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198</v>
      </c>
      <c r="AU179" s="250" t="s">
        <v>84</v>
      </c>
      <c r="AV179" s="13" t="s">
        <v>84</v>
      </c>
      <c r="AW179" s="13" t="s">
        <v>32</v>
      </c>
      <c r="AX179" s="13" t="s">
        <v>82</v>
      </c>
      <c r="AY179" s="250" t="s">
        <v>189</v>
      </c>
    </row>
    <row r="180" s="2" customFormat="1" ht="24.15" customHeight="1">
      <c r="A180" s="39"/>
      <c r="B180" s="40"/>
      <c r="C180" s="283" t="s">
        <v>7</v>
      </c>
      <c r="D180" s="283" t="s">
        <v>232</v>
      </c>
      <c r="E180" s="284" t="s">
        <v>1186</v>
      </c>
      <c r="F180" s="285" t="s">
        <v>1187</v>
      </c>
      <c r="G180" s="286" t="s">
        <v>253</v>
      </c>
      <c r="H180" s="287">
        <v>2</v>
      </c>
      <c r="I180" s="288"/>
      <c r="J180" s="287">
        <f>ROUND(I180*H180,2)</f>
        <v>0</v>
      </c>
      <c r="K180" s="285" t="s">
        <v>1</v>
      </c>
      <c r="L180" s="289"/>
      <c r="M180" s="290" t="s">
        <v>1</v>
      </c>
      <c r="N180" s="291" t="s">
        <v>40</v>
      </c>
      <c r="O180" s="92"/>
      <c r="P180" s="235">
        <f>O180*H180</f>
        <v>0</v>
      </c>
      <c r="Q180" s="235">
        <v>0.016</v>
      </c>
      <c r="R180" s="235">
        <f>Q180*H180</f>
        <v>0.032000000000000001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236</v>
      </c>
      <c r="AT180" s="237" t="s">
        <v>232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1188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330</v>
      </c>
      <c r="G181" s="240"/>
      <c r="H181" s="244">
        <v>2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1053</v>
      </c>
      <c r="D182" s="227" t="s">
        <v>191</v>
      </c>
      <c r="E182" s="228" t="s">
        <v>1189</v>
      </c>
      <c r="F182" s="229" t="s">
        <v>1190</v>
      </c>
      <c r="G182" s="230" t="s">
        <v>253</v>
      </c>
      <c r="H182" s="231">
        <v>2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0.00167</v>
      </c>
      <c r="R182" s="235">
        <f>Q182*H182</f>
        <v>0.0033400000000000001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1191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1157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330</v>
      </c>
      <c r="G184" s="240"/>
      <c r="H184" s="244">
        <v>2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24.15" customHeight="1">
      <c r="A185" s="39"/>
      <c r="B185" s="40"/>
      <c r="C185" s="283" t="s">
        <v>1057</v>
      </c>
      <c r="D185" s="283" t="s">
        <v>232</v>
      </c>
      <c r="E185" s="284" t="s">
        <v>1192</v>
      </c>
      <c r="F185" s="285" t="s">
        <v>1193</v>
      </c>
      <c r="G185" s="286" t="s">
        <v>253</v>
      </c>
      <c r="H185" s="287">
        <v>2</v>
      </c>
      <c r="I185" s="288"/>
      <c r="J185" s="287">
        <f>ROUND(I185*H185,2)</f>
        <v>0</v>
      </c>
      <c r="K185" s="285" t="s">
        <v>1</v>
      </c>
      <c r="L185" s="289"/>
      <c r="M185" s="290" t="s">
        <v>1</v>
      </c>
      <c r="N185" s="291" t="s">
        <v>40</v>
      </c>
      <c r="O185" s="92"/>
      <c r="P185" s="235">
        <f>O185*H185</f>
        <v>0</v>
      </c>
      <c r="Q185" s="235">
        <v>0.0045999999999999999</v>
      </c>
      <c r="R185" s="235">
        <f>Q185*H185</f>
        <v>0.0091999999999999998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236</v>
      </c>
      <c r="AT185" s="237" t="s">
        <v>232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1194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330</v>
      </c>
      <c r="G186" s="240"/>
      <c r="H186" s="244">
        <v>2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2" customFormat="1" ht="24.15" customHeight="1">
      <c r="A187" s="39"/>
      <c r="B187" s="40"/>
      <c r="C187" s="227" t="s">
        <v>1115</v>
      </c>
      <c r="D187" s="227" t="s">
        <v>191</v>
      </c>
      <c r="E187" s="228" t="s">
        <v>1195</v>
      </c>
      <c r="F187" s="229" t="s">
        <v>1196</v>
      </c>
      <c r="G187" s="230" t="s">
        <v>253</v>
      </c>
      <c r="H187" s="231">
        <v>18</v>
      </c>
      <c r="I187" s="232"/>
      <c r="J187" s="231">
        <f>ROUND(I187*H187,2)</f>
        <v>0</v>
      </c>
      <c r="K187" s="229" t="s">
        <v>195</v>
      </c>
      <c r="L187" s="45"/>
      <c r="M187" s="233" t="s">
        <v>1</v>
      </c>
      <c r="N187" s="234" t="s">
        <v>40</v>
      </c>
      <c r="O187" s="92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7" t="s">
        <v>196</v>
      </c>
      <c r="AT187" s="237" t="s">
        <v>191</v>
      </c>
      <c r="AU187" s="237" t="s">
        <v>84</v>
      </c>
      <c r="AY187" s="18" t="s">
        <v>189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8" t="s">
        <v>82</v>
      </c>
      <c r="BK187" s="238">
        <f>ROUND(I187*H187,2)</f>
        <v>0</v>
      </c>
      <c r="BL187" s="18" t="s">
        <v>196</v>
      </c>
      <c r="BM187" s="237" t="s">
        <v>1197</v>
      </c>
    </row>
    <row r="188" s="14" customFormat="1">
      <c r="A188" s="14"/>
      <c r="B188" s="251"/>
      <c r="C188" s="252"/>
      <c r="D188" s="241" t="s">
        <v>198</v>
      </c>
      <c r="E188" s="253" t="s">
        <v>1</v>
      </c>
      <c r="F188" s="254" t="s">
        <v>1157</v>
      </c>
      <c r="G188" s="252"/>
      <c r="H188" s="253" t="s">
        <v>1</v>
      </c>
      <c r="I188" s="255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198</v>
      </c>
      <c r="AU188" s="260" t="s">
        <v>84</v>
      </c>
      <c r="AV188" s="14" t="s">
        <v>82</v>
      </c>
      <c r="AW188" s="14" t="s">
        <v>32</v>
      </c>
      <c r="AX188" s="14" t="s">
        <v>75</v>
      </c>
      <c r="AY188" s="260" t="s">
        <v>189</v>
      </c>
    </row>
    <row r="189" s="13" customFormat="1">
      <c r="A189" s="13"/>
      <c r="B189" s="239"/>
      <c r="C189" s="240"/>
      <c r="D189" s="241" t="s">
        <v>198</v>
      </c>
      <c r="E189" s="242" t="s">
        <v>1</v>
      </c>
      <c r="F189" s="243" t="s">
        <v>1198</v>
      </c>
      <c r="G189" s="240"/>
      <c r="H189" s="244">
        <v>18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198</v>
      </c>
      <c r="AU189" s="250" t="s">
        <v>84</v>
      </c>
      <c r="AV189" s="13" t="s">
        <v>84</v>
      </c>
      <c r="AW189" s="13" t="s">
        <v>32</v>
      </c>
      <c r="AX189" s="13" t="s">
        <v>82</v>
      </c>
      <c r="AY189" s="250" t="s">
        <v>189</v>
      </c>
    </row>
    <row r="190" s="2" customFormat="1" ht="24.15" customHeight="1">
      <c r="A190" s="39"/>
      <c r="B190" s="40"/>
      <c r="C190" s="283" t="s">
        <v>1118</v>
      </c>
      <c r="D190" s="283" t="s">
        <v>232</v>
      </c>
      <c r="E190" s="284" t="s">
        <v>1199</v>
      </c>
      <c r="F190" s="285" t="s">
        <v>1200</v>
      </c>
      <c r="G190" s="286" t="s">
        <v>253</v>
      </c>
      <c r="H190" s="287">
        <v>7</v>
      </c>
      <c r="I190" s="288"/>
      <c r="J190" s="287">
        <f>ROUND(I190*H190,2)</f>
        <v>0</v>
      </c>
      <c r="K190" s="285" t="s">
        <v>1</v>
      </c>
      <c r="L190" s="289"/>
      <c r="M190" s="290" t="s">
        <v>1</v>
      </c>
      <c r="N190" s="291" t="s">
        <v>40</v>
      </c>
      <c r="O190" s="92"/>
      <c r="P190" s="235">
        <f>O190*H190</f>
        <v>0</v>
      </c>
      <c r="Q190" s="235">
        <v>0.010999999999999999</v>
      </c>
      <c r="R190" s="235">
        <f>Q190*H190</f>
        <v>0.076999999999999999</v>
      </c>
      <c r="S190" s="235">
        <v>0</v>
      </c>
      <c r="T190" s="23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7" t="s">
        <v>236</v>
      </c>
      <c r="AT190" s="237" t="s">
        <v>232</v>
      </c>
      <c r="AU190" s="237" t="s">
        <v>84</v>
      </c>
      <c r="AY190" s="18" t="s">
        <v>189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8" t="s">
        <v>82</v>
      </c>
      <c r="BK190" s="238">
        <f>ROUND(I190*H190,2)</f>
        <v>0</v>
      </c>
      <c r="BL190" s="18" t="s">
        <v>196</v>
      </c>
      <c r="BM190" s="237" t="s">
        <v>1201</v>
      </c>
    </row>
    <row r="191" s="13" customFormat="1">
      <c r="A191" s="13"/>
      <c r="B191" s="239"/>
      <c r="C191" s="240"/>
      <c r="D191" s="241" t="s">
        <v>198</v>
      </c>
      <c r="E191" s="242" t="s">
        <v>1</v>
      </c>
      <c r="F191" s="243" t="s">
        <v>451</v>
      </c>
      <c r="G191" s="240"/>
      <c r="H191" s="244">
        <v>7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198</v>
      </c>
      <c r="AU191" s="250" t="s">
        <v>84</v>
      </c>
      <c r="AV191" s="13" t="s">
        <v>84</v>
      </c>
      <c r="AW191" s="13" t="s">
        <v>32</v>
      </c>
      <c r="AX191" s="13" t="s">
        <v>82</v>
      </c>
      <c r="AY191" s="250" t="s">
        <v>189</v>
      </c>
    </row>
    <row r="192" s="2" customFormat="1" ht="24.15" customHeight="1">
      <c r="A192" s="39"/>
      <c r="B192" s="40"/>
      <c r="C192" s="283" t="s">
        <v>1121</v>
      </c>
      <c r="D192" s="283" t="s">
        <v>232</v>
      </c>
      <c r="E192" s="284" t="s">
        <v>1202</v>
      </c>
      <c r="F192" s="285" t="s">
        <v>1203</v>
      </c>
      <c r="G192" s="286" t="s">
        <v>253</v>
      </c>
      <c r="H192" s="287">
        <v>4</v>
      </c>
      <c r="I192" s="288"/>
      <c r="J192" s="287">
        <f>ROUND(I192*H192,2)</f>
        <v>0</v>
      </c>
      <c r="K192" s="285" t="s">
        <v>1</v>
      </c>
      <c r="L192" s="289"/>
      <c r="M192" s="290" t="s">
        <v>1</v>
      </c>
      <c r="N192" s="291" t="s">
        <v>40</v>
      </c>
      <c r="O192" s="92"/>
      <c r="P192" s="235">
        <f>O192*H192</f>
        <v>0</v>
      </c>
      <c r="Q192" s="235">
        <v>0.0089999999999999993</v>
      </c>
      <c r="R192" s="235">
        <f>Q192*H192</f>
        <v>0.035999999999999997</v>
      </c>
      <c r="S192" s="235">
        <v>0</v>
      </c>
      <c r="T192" s="23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7" t="s">
        <v>236</v>
      </c>
      <c r="AT192" s="237" t="s">
        <v>232</v>
      </c>
      <c r="AU192" s="237" t="s">
        <v>84</v>
      </c>
      <c r="AY192" s="18" t="s">
        <v>189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8" t="s">
        <v>82</v>
      </c>
      <c r="BK192" s="238">
        <f>ROUND(I192*H192,2)</f>
        <v>0</v>
      </c>
      <c r="BL192" s="18" t="s">
        <v>196</v>
      </c>
      <c r="BM192" s="237" t="s">
        <v>1204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410</v>
      </c>
      <c r="G193" s="240"/>
      <c r="H193" s="244">
        <v>4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83" t="s">
        <v>1205</v>
      </c>
      <c r="D194" s="283" t="s">
        <v>232</v>
      </c>
      <c r="E194" s="284" t="s">
        <v>1206</v>
      </c>
      <c r="F194" s="285" t="s">
        <v>1207</v>
      </c>
      <c r="G194" s="286" t="s">
        <v>253</v>
      </c>
      <c r="H194" s="287">
        <v>2</v>
      </c>
      <c r="I194" s="288"/>
      <c r="J194" s="287">
        <f>ROUND(I194*H194,2)</f>
        <v>0</v>
      </c>
      <c r="K194" s="285" t="s">
        <v>1</v>
      </c>
      <c r="L194" s="289"/>
      <c r="M194" s="290" t="s">
        <v>1</v>
      </c>
      <c r="N194" s="291" t="s">
        <v>40</v>
      </c>
      <c r="O194" s="92"/>
      <c r="P194" s="235">
        <f>O194*H194</f>
        <v>0</v>
      </c>
      <c r="Q194" s="235">
        <v>0.0089999999999999993</v>
      </c>
      <c r="R194" s="235">
        <f>Q194*H194</f>
        <v>0.017999999999999999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236</v>
      </c>
      <c r="AT194" s="237" t="s">
        <v>232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1208</v>
      </c>
    </row>
    <row r="195" s="13" customFormat="1">
      <c r="A195" s="13"/>
      <c r="B195" s="239"/>
      <c r="C195" s="240"/>
      <c r="D195" s="241" t="s">
        <v>198</v>
      </c>
      <c r="E195" s="242" t="s">
        <v>1</v>
      </c>
      <c r="F195" s="243" t="s">
        <v>330</v>
      </c>
      <c r="G195" s="240"/>
      <c r="H195" s="244">
        <v>2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198</v>
      </c>
      <c r="AU195" s="250" t="s">
        <v>84</v>
      </c>
      <c r="AV195" s="13" t="s">
        <v>84</v>
      </c>
      <c r="AW195" s="13" t="s">
        <v>32</v>
      </c>
      <c r="AX195" s="13" t="s">
        <v>82</v>
      </c>
      <c r="AY195" s="250" t="s">
        <v>189</v>
      </c>
    </row>
    <row r="196" s="2" customFormat="1" ht="24.15" customHeight="1">
      <c r="A196" s="39"/>
      <c r="B196" s="40"/>
      <c r="C196" s="283" t="s">
        <v>1209</v>
      </c>
      <c r="D196" s="283" t="s">
        <v>232</v>
      </c>
      <c r="E196" s="284" t="s">
        <v>1210</v>
      </c>
      <c r="F196" s="285" t="s">
        <v>1211</v>
      </c>
      <c r="G196" s="286" t="s">
        <v>253</v>
      </c>
      <c r="H196" s="287">
        <v>5</v>
      </c>
      <c r="I196" s="288"/>
      <c r="J196" s="287">
        <f>ROUND(I196*H196,2)</f>
        <v>0</v>
      </c>
      <c r="K196" s="285" t="s">
        <v>1</v>
      </c>
      <c r="L196" s="289"/>
      <c r="M196" s="290" t="s">
        <v>1</v>
      </c>
      <c r="N196" s="291" t="s">
        <v>40</v>
      </c>
      <c r="O196" s="92"/>
      <c r="P196" s="235">
        <f>O196*H196</f>
        <v>0</v>
      </c>
      <c r="Q196" s="235">
        <v>0.0089999999999999993</v>
      </c>
      <c r="R196" s="235">
        <f>Q196*H196</f>
        <v>0.044999999999999998</v>
      </c>
      <c r="S196" s="235">
        <v>0</v>
      </c>
      <c r="T196" s="23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7" t="s">
        <v>236</v>
      </c>
      <c r="AT196" s="237" t="s">
        <v>232</v>
      </c>
      <c r="AU196" s="237" t="s">
        <v>84</v>
      </c>
      <c r="AY196" s="18" t="s">
        <v>189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8" t="s">
        <v>82</v>
      </c>
      <c r="BK196" s="238">
        <f>ROUND(I196*H196,2)</f>
        <v>0</v>
      </c>
      <c r="BL196" s="18" t="s">
        <v>196</v>
      </c>
      <c r="BM196" s="237" t="s">
        <v>1212</v>
      </c>
    </row>
    <row r="197" s="13" customFormat="1">
      <c r="A197" s="13"/>
      <c r="B197" s="239"/>
      <c r="C197" s="240"/>
      <c r="D197" s="241" t="s">
        <v>198</v>
      </c>
      <c r="E197" s="242" t="s">
        <v>1</v>
      </c>
      <c r="F197" s="243" t="s">
        <v>256</v>
      </c>
      <c r="G197" s="240"/>
      <c r="H197" s="244">
        <v>5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198</v>
      </c>
      <c r="AU197" s="250" t="s">
        <v>84</v>
      </c>
      <c r="AV197" s="13" t="s">
        <v>84</v>
      </c>
      <c r="AW197" s="13" t="s">
        <v>32</v>
      </c>
      <c r="AX197" s="13" t="s">
        <v>82</v>
      </c>
      <c r="AY197" s="250" t="s">
        <v>189</v>
      </c>
    </row>
    <row r="198" s="2" customFormat="1" ht="24.15" customHeight="1">
      <c r="A198" s="39"/>
      <c r="B198" s="40"/>
      <c r="C198" s="227" t="s">
        <v>1213</v>
      </c>
      <c r="D198" s="227" t="s">
        <v>191</v>
      </c>
      <c r="E198" s="228" t="s">
        <v>1214</v>
      </c>
      <c r="F198" s="229" t="s">
        <v>1215</v>
      </c>
      <c r="G198" s="230" t="s">
        <v>253</v>
      </c>
      <c r="H198" s="231">
        <v>2</v>
      </c>
      <c r="I198" s="232"/>
      <c r="J198" s="231">
        <f>ROUND(I198*H198,2)</f>
        <v>0</v>
      </c>
      <c r="K198" s="229" t="s">
        <v>195</v>
      </c>
      <c r="L198" s="45"/>
      <c r="M198" s="233" t="s">
        <v>1</v>
      </c>
      <c r="N198" s="234" t="s">
        <v>40</v>
      </c>
      <c r="O198" s="92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196</v>
      </c>
      <c r="AT198" s="237" t="s">
        <v>191</v>
      </c>
      <c r="AU198" s="237" t="s">
        <v>84</v>
      </c>
      <c r="AY198" s="18" t="s">
        <v>189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82</v>
      </c>
      <c r="BK198" s="238">
        <f>ROUND(I198*H198,2)</f>
        <v>0</v>
      </c>
      <c r="BL198" s="18" t="s">
        <v>196</v>
      </c>
      <c r="BM198" s="237" t="s">
        <v>1216</v>
      </c>
    </row>
    <row r="199" s="14" customFormat="1">
      <c r="A199" s="14"/>
      <c r="B199" s="251"/>
      <c r="C199" s="252"/>
      <c r="D199" s="241" t="s">
        <v>198</v>
      </c>
      <c r="E199" s="253" t="s">
        <v>1</v>
      </c>
      <c r="F199" s="254" t="s">
        <v>1217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198</v>
      </c>
      <c r="AU199" s="260" t="s">
        <v>84</v>
      </c>
      <c r="AV199" s="14" t="s">
        <v>82</v>
      </c>
      <c r="AW199" s="14" t="s">
        <v>32</v>
      </c>
      <c r="AX199" s="14" t="s">
        <v>75</v>
      </c>
      <c r="AY199" s="260" t="s">
        <v>189</v>
      </c>
    </row>
    <row r="200" s="13" customFormat="1">
      <c r="A200" s="13"/>
      <c r="B200" s="239"/>
      <c r="C200" s="240"/>
      <c r="D200" s="241" t="s">
        <v>198</v>
      </c>
      <c r="E200" s="242" t="s">
        <v>1</v>
      </c>
      <c r="F200" s="243" t="s">
        <v>330</v>
      </c>
      <c r="G200" s="240"/>
      <c r="H200" s="244">
        <v>2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198</v>
      </c>
      <c r="AU200" s="250" t="s">
        <v>84</v>
      </c>
      <c r="AV200" s="13" t="s">
        <v>84</v>
      </c>
      <c r="AW200" s="13" t="s">
        <v>32</v>
      </c>
      <c r="AX200" s="13" t="s">
        <v>82</v>
      </c>
      <c r="AY200" s="250" t="s">
        <v>189</v>
      </c>
    </row>
    <row r="201" s="2" customFormat="1" ht="24.15" customHeight="1">
      <c r="A201" s="39"/>
      <c r="B201" s="40"/>
      <c r="C201" s="283" t="s">
        <v>1218</v>
      </c>
      <c r="D201" s="283" t="s">
        <v>232</v>
      </c>
      <c r="E201" s="284" t="s">
        <v>1219</v>
      </c>
      <c r="F201" s="285" t="s">
        <v>1220</v>
      </c>
      <c r="G201" s="286" t="s">
        <v>253</v>
      </c>
      <c r="H201" s="287">
        <v>2</v>
      </c>
      <c r="I201" s="288"/>
      <c r="J201" s="287">
        <f>ROUND(I201*H201,2)</f>
        <v>0</v>
      </c>
      <c r="K201" s="285" t="s">
        <v>1</v>
      </c>
      <c r="L201" s="289"/>
      <c r="M201" s="290" t="s">
        <v>1</v>
      </c>
      <c r="N201" s="291" t="s">
        <v>40</v>
      </c>
      <c r="O201" s="92"/>
      <c r="P201" s="235">
        <f>O201*H201</f>
        <v>0</v>
      </c>
      <c r="Q201" s="235">
        <v>0.0070000000000000001</v>
      </c>
      <c r="R201" s="235">
        <f>Q201*H201</f>
        <v>0.014</v>
      </c>
      <c r="S201" s="235">
        <v>0</v>
      </c>
      <c r="T201" s="23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236</v>
      </c>
      <c r="AT201" s="237" t="s">
        <v>232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1221</v>
      </c>
    </row>
    <row r="202" s="13" customFormat="1">
      <c r="A202" s="13"/>
      <c r="B202" s="239"/>
      <c r="C202" s="240"/>
      <c r="D202" s="241" t="s">
        <v>198</v>
      </c>
      <c r="E202" s="242" t="s">
        <v>1</v>
      </c>
      <c r="F202" s="243" t="s">
        <v>330</v>
      </c>
      <c r="G202" s="240"/>
      <c r="H202" s="244">
        <v>2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198</v>
      </c>
      <c r="AU202" s="250" t="s">
        <v>84</v>
      </c>
      <c r="AV202" s="13" t="s">
        <v>84</v>
      </c>
      <c r="AW202" s="13" t="s">
        <v>32</v>
      </c>
      <c r="AX202" s="13" t="s">
        <v>82</v>
      </c>
      <c r="AY202" s="250" t="s">
        <v>189</v>
      </c>
    </row>
    <row r="203" s="2" customFormat="1" ht="24.15" customHeight="1">
      <c r="A203" s="39"/>
      <c r="B203" s="40"/>
      <c r="C203" s="227" t="s">
        <v>1222</v>
      </c>
      <c r="D203" s="227" t="s">
        <v>191</v>
      </c>
      <c r="E203" s="228" t="s">
        <v>1223</v>
      </c>
      <c r="F203" s="229" t="s">
        <v>1224</v>
      </c>
      <c r="G203" s="230" t="s">
        <v>253</v>
      </c>
      <c r="H203" s="231">
        <v>2</v>
      </c>
      <c r="I203" s="232"/>
      <c r="J203" s="231">
        <f>ROUND(I203*H203,2)</f>
        <v>0</v>
      </c>
      <c r="K203" s="229" t="s">
        <v>195</v>
      </c>
      <c r="L203" s="45"/>
      <c r="M203" s="233" t="s">
        <v>1</v>
      </c>
      <c r="N203" s="234" t="s">
        <v>40</v>
      </c>
      <c r="O203" s="92"/>
      <c r="P203" s="235">
        <f>O203*H203</f>
        <v>0</v>
      </c>
      <c r="Q203" s="235">
        <v>0.00085999999999999998</v>
      </c>
      <c r="R203" s="235">
        <f>Q203*H203</f>
        <v>0.00172</v>
      </c>
      <c r="S203" s="235">
        <v>0</v>
      </c>
      <c r="T203" s="23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7" t="s">
        <v>196</v>
      </c>
      <c r="AT203" s="237" t="s">
        <v>191</v>
      </c>
      <c r="AU203" s="237" t="s">
        <v>84</v>
      </c>
      <c r="AY203" s="18" t="s">
        <v>189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8" t="s">
        <v>82</v>
      </c>
      <c r="BK203" s="238">
        <f>ROUND(I203*H203,2)</f>
        <v>0</v>
      </c>
      <c r="BL203" s="18" t="s">
        <v>196</v>
      </c>
      <c r="BM203" s="237" t="s">
        <v>1225</v>
      </c>
    </row>
    <row r="204" s="14" customFormat="1">
      <c r="A204" s="14"/>
      <c r="B204" s="251"/>
      <c r="C204" s="252"/>
      <c r="D204" s="241" t="s">
        <v>198</v>
      </c>
      <c r="E204" s="253" t="s">
        <v>1</v>
      </c>
      <c r="F204" s="254" t="s">
        <v>1157</v>
      </c>
      <c r="G204" s="252"/>
      <c r="H204" s="253" t="s">
        <v>1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198</v>
      </c>
      <c r="AU204" s="260" t="s">
        <v>84</v>
      </c>
      <c r="AV204" s="14" t="s">
        <v>82</v>
      </c>
      <c r="AW204" s="14" t="s">
        <v>32</v>
      </c>
      <c r="AX204" s="14" t="s">
        <v>75</v>
      </c>
      <c r="AY204" s="260" t="s">
        <v>189</v>
      </c>
    </row>
    <row r="205" s="13" customFormat="1">
      <c r="A205" s="13"/>
      <c r="B205" s="239"/>
      <c r="C205" s="240"/>
      <c r="D205" s="241" t="s">
        <v>198</v>
      </c>
      <c r="E205" s="242" t="s">
        <v>1</v>
      </c>
      <c r="F205" s="243" t="s">
        <v>330</v>
      </c>
      <c r="G205" s="240"/>
      <c r="H205" s="244">
        <v>2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198</v>
      </c>
      <c r="AU205" s="250" t="s">
        <v>84</v>
      </c>
      <c r="AV205" s="13" t="s">
        <v>84</v>
      </c>
      <c r="AW205" s="13" t="s">
        <v>32</v>
      </c>
      <c r="AX205" s="13" t="s">
        <v>82</v>
      </c>
      <c r="AY205" s="250" t="s">
        <v>189</v>
      </c>
    </row>
    <row r="206" s="2" customFormat="1" ht="24.15" customHeight="1">
      <c r="A206" s="39"/>
      <c r="B206" s="40"/>
      <c r="C206" s="283" t="s">
        <v>1226</v>
      </c>
      <c r="D206" s="283" t="s">
        <v>232</v>
      </c>
      <c r="E206" s="284" t="s">
        <v>1227</v>
      </c>
      <c r="F206" s="285" t="s">
        <v>1228</v>
      </c>
      <c r="G206" s="286" t="s">
        <v>253</v>
      </c>
      <c r="H206" s="287">
        <v>2</v>
      </c>
      <c r="I206" s="288"/>
      <c r="J206" s="287">
        <f>ROUND(I206*H206,2)</f>
        <v>0</v>
      </c>
      <c r="K206" s="285" t="s">
        <v>1</v>
      </c>
      <c r="L206" s="289"/>
      <c r="M206" s="290" t="s">
        <v>1</v>
      </c>
      <c r="N206" s="291" t="s">
        <v>40</v>
      </c>
      <c r="O206" s="92"/>
      <c r="P206" s="235">
        <f>O206*H206</f>
        <v>0</v>
      </c>
      <c r="Q206" s="235">
        <v>0.01847</v>
      </c>
      <c r="R206" s="235">
        <f>Q206*H206</f>
        <v>0.036940000000000001</v>
      </c>
      <c r="S206" s="235">
        <v>0</v>
      </c>
      <c r="T206" s="23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7" t="s">
        <v>236</v>
      </c>
      <c r="AT206" s="237" t="s">
        <v>232</v>
      </c>
      <c r="AU206" s="237" t="s">
        <v>84</v>
      </c>
      <c r="AY206" s="18" t="s">
        <v>189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8" t="s">
        <v>82</v>
      </c>
      <c r="BK206" s="238">
        <f>ROUND(I206*H206,2)</f>
        <v>0</v>
      </c>
      <c r="BL206" s="18" t="s">
        <v>196</v>
      </c>
      <c r="BM206" s="237" t="s">
        <v>1229</v>
      </c>
    </row>
    <row r="207" s="13" customFormat="1">
      <c r="A207" s="13"/>
      <c r="B207" s="239"/>
      <c r="C207" s="240"/>
      <c r="D207" s="241" t="s">
        <v>198</v>
      </c>
      <c r="E207" s="242" t="s">
        <v>1</v>
      </c>
      <c r="F207" s="243" t="s">
        <v>330</v>
      </c>
      <c r="G207" s="240"/>
      <c r="H207" s="244">
        <v>2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198</v>
      </c>
      <c r="AU207" s="250" t="s">
        <v>84</v>
      </c>
      <c r="AV207" s="13" t="s">
        <v>84</v>
      </c>
      <c r="AW207" s="13" t="s">
        <v>32</v>
      </c>
      <c r="AX207" s="13" t="s">
        <v>82</v>
      </c>
      <c r="AY207" s="250" t="s">
        <v>189</v>
      </c>
    </row>
    <row r="208" s="2" customFormat="1" ht="24.15" customHeight="1">
      <c r="A208" s="39"/>
      <c r="B208" s="40"/>
      <c r="C208" s="283" t="s">
        <v>1230</v>
      </c>
      <c r="D208" s="283" t="s">
        <v>232</v>
      </c>
      <c r="E208" s="284" t="s">
        <v>1231</v>
      </c>
      <c r="F208" s="285" t="s">
        <v>1232</v>
      </c>
      <c r="G208" s="286" t="s">
        <v>253</v>
      </c>
      <c r="H208" s="287">
        <v>2</v>
      </c>
      <c r="I208" s="288"/>
      <c r="J208" s="287">
        <f>ROUND(I208*H208,2)</f>
        <v>0</v>
      </c>
      <c r="K208" s="285" t="s">
        <v>1</v>
      </c>
      <c r="L208" s="289"/>
      <c r="M208" s="290" t="s">
        <v>1</v>
      </c>
      <c r="N208" s="291" t="s">
        <v>40</v>
      </c>
      <c r="O208" s="92"/>
      <c r="P208" s="235">
        <f>O208*H208</f>
        <v>0</v>
      </c>
      <c r="Q208" s="235">
        <v>0.0070000000000000001</v>
      </c>
      <c r="R208" s="235">
        <f>Q208*H208</f>
        <v>0.014</v>
      </c>
      <c r="S208" s="235">
        <v>0</v>
      </c>
      <c r="T208" s="23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7" t="s">
        <v>236</v>
      </c>
      <c r="AT208" s="237" t="s">
        <v>232</v>
      </c>
      <c r="AU208" s="237" t="s">
        <v>84</v>
      </c>
      <c r="AY208" s="18" t="s">
        <v>189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8" t="s">
        <v>82</v>
      </c>
      <c r="BK208" s="238">
        <f>ROUND(I208*H208,2)</f>
        <v>0</v>
      </c>
      <c r="BL208" s="18" t="s">
        <v>196</v>
      </c>
      <c r="BM208" s="237" t="s">
        <v>1233</v>
      </c>
    </row>
    <row r="209" s="13" customFormat="1">
      <c r="A209" s="13"/>
      <c r="B209" s="239"/>
      <c r="C209" s="240"/>
      <c r="D209" s="241" t="s">
        <v>198</v>
      </c>
      <c r="E209" s="242" t="s">
        <v>1</v>
      </c>
      <c r="F209" s="243" t="s">
        <v>330</v>
      </c>
      <c r="G209" s="240"/>
      <c r="H209" s="244">
        <v>2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198</v>
      </c>
      <c r="AU209" s="250" t="s">
        <v>84</v>
      </c>
      <c r="AV209" s="13" t="s">
        <v>84</v>
      </c>
      <c r="AW209" s="13" t="s">
        <v>32</v>
      </c>
      <c r="AX209" s="13" t="s">
        <v>82</v>
      </c>
      <c r="AY209" s="250" t="s">
        <v>189</v>
      </c>
    </row>
    <row r="210" s="2" customFormat="1" ht="16.5" customHeight="1">
      <c r="A210" s="39"/>
      <c r="B210" s="40"/>
      <c r="C210" s="227" t="s">
        <v>1234</v>
      </c>
      <c r="D210" s="227" t="s">
        <v>191</v>
      </c>
      <c r="E210" s="228" t="s">
        <v>1235</v>
      </c>
      <c r="F210" s="229" t="s">
        <v>1236</v>
      </c>
      <c r="G210" s="230" t="s">
        <v>253</v>
      </c>
      <c r="H210" s="231">
        <v>2</v>
      </c>
      <c r="I210" s="232"/>
      <c r="J210" s="231">
        <f>ROUND(I210*H210,2)</f>
        <v>0</v>
      </c>
      <c r="K210" s="229" t="s">
        <v>195</v>
      </c>
      <c r="L210" s="45"/>
      <c r="M210" s="233" t="s">
        <v>1</v>
      </c>
      <c r="N210" s="234" t="s">
        <v>40</v>
      </c>
      <c r="O210" s="92"/>
      <c r="P210" s="235">
        <f>O210*H210</f>
        <v>0</v>
      </c>
      <c r="Q210" s="235">
        <v>0.12303</v>
      </c>
      <c r="R210" s="235">
        <f>Q210*H210</f>
        <v>0.24606</v>
      </c>
      <c r="S210" s="235">
        <v>0</v>
      </c>
      <c r="T210" s="23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196</v>
      </c>
      <c r="AT210" s="237" t="s">
        <v>191</v>
      </c>
      <c r="AU210" s="237" t="s">
        <v>84</v>
      </c>
      <c r="AY210" s="18" t="s">
        <v>189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82</v>
      </c>
      <c r="BK210" s="238">
        <f>ROUND(I210*H210,2)</f>
        <v>0</v>
      </c>
      <c r="BL210" s="18" t="s">
        <v>196</v>
      </c>
      <c r="BM210" s="237" t="s">
        <v>1237</v>
      </c>
    </row>
    <row r="211" s="14" customFormat="1">
      <c r="A211" s="14"/>
      <c r="B211" s="251"/>
      <c r="C211" s="252"/>
      <c r="D211" s="241" t="s">
        <v>198</v>
      </c>
      <c r="E211" s="253" t="s">
        <v>1</v>
      </c>
      <c r="F211" s="254" t="s">
        <v>1238</v>
      </c>
      <c r="G211" s="252"/>
      <c r="H211" s="253" t="s">
        <v>1</v>
      </c>
      <c r="I211" s="255"/>
      <c r="J211" s="252"/>
      <c r="K211" s="252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198</v>
      </c>
      <c r="AU211" s="260" t="s">
        <v>84</v>
      </c>
      <c r="AV211" s="14" t="s">
        <v>82</v>
      </c>
      <c r="AW211" s="14" t="s">
        <v>32</v>
      </c>
      <c r="AX211" s="14" t="s">
        <v>75</v>
      </c>
      <c r="AY211" s="260" t="s">
        <v>189</v>
      </c>
    </row>
    <row r="212" s="13" customFormat="1">
      <c r="A212" s="13"/>
      <c r="B212" s="239"/>
      <c r="C212" s="240"/>
      <c r="D212" s="241" t="s">
        <v>198</v>
      </c>
      <c r="E212" s="242" t="s">
        <v>1</v>
      </c>
      <c r="F212" s="243" t="s">
        <v>1239</v>
      </c>
      <c r="G212" s="240"/>
      <c r="H212" s="244">
        <v>2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198</v>
      </c>
      <c r="AU212" s="250" t="s">
        <v>84</v>
      </c>
      <c r="AV212" s="13" t="s">
        <v>84</v>
      </c>
      <c r="AW212" s="13" t="s">
        <v>32</v>
      </c>
      <c r="AX212" s="13" t="s">
        <v>82</v>
      </c>
      <c r="AY212" s="250" t="s">
        <v>189</v>
      </c>
    </row>
    <row r="213" s="2" customFormat="1" ht="24.15" customHeight="1">
      <c r="A213" s="39"/>
      <c r="B213" s="40"/>
      <c r="C213" s="283" t="s">
        <v>1240</v>
      </c>
      <c r="D213" s="283" t="s">
        <v>232</v>
      </c>
      <c r="E213" s="284" t="s">
        <v>1241</v>
      </c>
      <c r="F213" s="285" t="s">
        <v>1242</v>
      </c>
      <c r="G213" s="286" t="s">
        <v>253</v>
      </c>
      <c r="H213" s="287">
        <v>2</v>
      </c>
      <c r="I213" s="288"/>
      <c r="J213" s="287">
        <f>ROUND(I213*H213,2)</f>
        <v>0</v>
      </c>
      <c r="K213" s="285" t="s">
        <v>1</v>
      </c>
      <c r="L213" s="289"/>
      <c r="M213" s="290" t="s">
        <v>1</v>
      </c>
      <c r="N213" s="291" t="s">
        <v>40</v>
      </c>
      <c r="O213" s="92"/>
      <c r="P213" s="235">
        <f>O213*H213</f>
        <v>0</v>
      </c>
      <c r="Q213" s="235">
        <v>0.0030000000000000001</v>
      </c>
      <c r="R213" s="235">
        <f>Q213*H213</f>
        <v>0.0060000000000000001</v>
      </c>
      <c r="S213" s="235">
        <v>0</v>
      </c>
      <c r="T213" s="23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7" t="s">
        <v>236</v>
      </c>
      <c r="AT213" s="237" t="s">
        <v>232</v>
      </c>
      <c r="AU213" s="237" t="s">
        <v>84</v>
      </c>
      <c r="AY213" s="18" t="s">
        <v>189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8" t="s">
        <v>82</v>
      </c>
      <c r="BK213" s="238">
        <f>ROUND(I213*H213,2)</f>
        <v>0</v>
      </c>
      <c r="BL213" s="18" t="s">
        <v>196</v>
      </c>
      <c r="BM213" s="237" t="s">
        <v>1243</v>
      </c>
    </row>
    <row r="214" s="13" customFormat="1">
      <c r="A214" s="13"/>
      <c r="B214" s="239"/>
      <c r="C214" s="240"/>
      <c r="D214" s="241" t="s">
        <v>198</v>
      </c>
      <c r="E214" s="242" t="s">
        <v>1</v>
      </c>
      <c r="F214" s="243" t="s">
        <v>330</v>
      </c>
      <c r="G214" s="240"/>
      <c r="H214" s="244">
        <v>2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198</v>
      </c>
      <c r="AU214" s="250" t="s">
        <v>84</v>
      </c>
      <c r="AV214" s="13" t="s">
        <v>84</v>
      </c>
      <c r="AW214" s="13" t="s">
        <v>32</v>
      </c>
      <c r="AX214" s="13" t="s">
        <v>82</v>
      </c>
      <c r="AY214" s="250" t="s">
        <v>189</v>
      </c>
    </row>
    <row r="215" s="2" customFormat="1" ht="24.15" customHeight="1">
      <c r="A215" s="39"/>
      <c r="B215" s="40"/>
      <c r="C215" s="283" t="s">
        <v>1244</v>
      </c>
      <c r="D215" s="283" t="s">
        <v>232</v>
      </c>
      <c r="E215" s="284" t="s">
        <v>1245</v>
      </c>
      <c r="F215" s="285" t="s">
        <v>1246</v>
      </c>
      <c r="G215" s="286" t="s">
        <v>253</v>
      </c>
      <c r="H215" s="287">
        <v>2</v>
      </c>
      <c r="I215" s="288"/>
      <c r="J215" s="287">
        <f>ROUND(I215*H215,2)</f>
        <v>0</v>
      </c>
      <c r="K215" s="285" t="s">
        <v>1</v>
      </c>
      <c r="L215" s="289"/>
      <c r="M215" s="290" t="s">
        <v>1</v>
      </c>
      <c r="N215" s="291" t="s">
        <v>40</v>
      </c>
      <c r="O215" s="92"/>
      <c r="P215" s="235">
        <f>O215*H215</f>
        <v>0</v>
      </c>
      <c r="Q215" s="235">
        <v>0.00064999999999999997</v>
      </c>
      <c r="R215" s="235">
        <f>Q215*H215</f>
        <v>0.0012999999999999999</v>
      </c>
      <c r="S215" s="235">
        <v>0</v>
      </c>
      <c r="T215" s="23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7" t="s">
        <v>236</v>
      </c>
      <c r="AT215" s="237" t="s">
        <v>232</v>
      </c>
      <c r="AU215" s="237" t="s">
        <v>84</v>
      </c>
      <c r="AY215" s="18" t="s">
        <v>189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8" t="s">
        <v>82</v>
      </c>
      <c r="BK215" s="238">
        <f>ROUND(I215*H215,2)</f>
        <v>0</v>
      </c>
      <c r="BL215" s="18" t="s">
        <v>196</v>
      </c>
      <c r="BM215" s="237" t="s">
        <v>1247</v>
      </c>
    </row>
    <row r="216" s="13" customFormat="1">
      <c r="A216" s="13"/>
      <c r="B216" s="239"/>
      <c r="C216" s="240"/>
      <c r="D216" s="241" t="s">
        <v>198</v>
      </c>
      <c r="E216" s="242" t="s">
        <v>1</v>
      </c>
      <c r="F216" s="243" t="s">
        <v>330</v>
      </c>
      <c r="G216" s="240"/>
      <c r="H216" s="244">
        <v>2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198</v>
      </c>
      <c r="AU216" s="250" t="s">
        <v>84</v>
      </c>
      <c r="AV216" s="13" t="s">
        <v>84</v>
      </c>
      <c r="AW216" s="13" t="s">
        <v>32</v>
      </c>
      <c r="AX216" s="13" t="s">
        <v>82</v>
      </c>
      <c r="AY216" s="250" t="s">
        <v>189</v>
      </c>
    </row>
    <row r="217" s="2" customFormat="1" ht="16.5" customHeight="1">
      <c r="A217" s="39"/>
      <c r="B217" s="40"/>
      <c r="C217" s="227" t="s">
        <v>1248</v>
      </c>
      <c r="D217" s="227" t="s">
        <v>191</v>
      </c>
      <c r="E217" s="228" t="s">
        <v>1249</v>
      </c>
      <c r="F217" s="229" t="s">
        <v>1250</v>
      </c>
      <c r="G217" s="230" t="s">
        <v>253</v>
      </c>
      <c r="H217" s="231">
        <v>2</v>
      </c>
      <c r="I217" s="232"/>
      <c r="J217" s="231">
        <f>ROUND(I217*H217,2)</f>
        <v>0</v>
      </c>
      <c r="K217" s="229" t="s">
        <v>195</v>
      </c>
      <c r="L217" s="45"/>
      <c r="M217" s="233" t="s">
        <v>1</v>
      </c>
      <c r="N217" s="234" t="s">
        <v>40</v>
      </c>
      <c r="O217" s="92"/>
      <c r="P217" s="235">
        <f>O217*H217</f>
        <v>0</v>
      </c>
      <c r="Q217" s="235">
        <v>0.00034000000000000002</v>
      </c>
      <c r="R217" s="235">
        <f>Q217*H217</f>
        <v>0.00068000000000000005</v>
      </c>
      <c r="S217" s="235">
        <v>0</v>
      </c>
      <c r="T217" s="23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7" t="s">
        <v>196</v>
      </c>
      <c r="AT217" s="237" t="s">
        <v>191</v>
      </c>
      <c r="AU217" s="237" t="s">
        <v>84</v>
      </c>
      <c r="AY217" s="18" t="s">
        <v>189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8" t="s">
        <v>82</v>
      </c>
      <c r="BK217" s="238">
        <f>ROUND(I217*H217,2)</f>
        <v>0</v>
      </c>
      <c r="BL217" s="18" t="s">
        <v>196</v>
      </c>
      <c r="BM217" s="237" t="s">
        <v>1251</v>
      </c>
    </row>
    <row r="218" s="14" customFormat="1">
      <c r="A218" s="14"/>
      <c r="B218" s="251"/>
      <c r="C218" s="252"/>
      <c r="D218" s="241" t="s">
        <v>198</v>
      </c>
      <c r="E218" s="253" t="s">
        <v>1</v>
      </c>
      <c r="F218" s="254" t="s">
        <v>1157</v>
      </c>
      <c r="G218" s="252"/>
      <c r="H218" s="253" t="s">
        <v>1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198</v>
      </c>
      <c r="AU218" s="260" t="s">
        <v>84</v>
      </c>
      <c r="AV218" s="14" t="s">
        <v>82</v>
      </c>
      <c r="AW218" s="14" t="s">
        <v>32</v>
      </c>
      <c r="AX218" s="14" t="s">
        <v>75</v>
      </c>
      <c r="AY218" s="260" t="s">
        <v>189</v>
      </c>
    </row>
    <row r="219" s="13" customFormat="1">
      <c r="A219" s="13"/>
      <c r="B219" s="239"/>
      <c r="C219" s="240"/>
      <c r="D219" s="241" t="s">
        <v>198</v>
      </c>
      <c r="E219" s="242" t="s">
        <v>1</v>
      </c>
      <c r="F219" s="243" t="s">
        <v>330</v>
      </c>
      <c r="G219" s="240"/>
      <c r="H219" s="244">
        <v>2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198</v>
      </c>
      <c r="AU219" s="250" t="s">
        <v>84</v>
      </c>
      <c r="AV219" s="13" t="s">
        <v>84</v>
      </c>
      <c r="AW219" s="13" t="s">
        <v>32</v>
      </c>
      <c r="AX219" s="13" t="s">
        <v>82</v>
      </c>
      <c r="AY219" s="250" t="s">
        <v>189</v>
      </c>
    </row>
    <row r="220" s="2" customFormat="1" ht="24.15" customHeight="1">
      <c r="A220" s="39"/>
      <c r="B220" s="40"/>
      <c r="C220" s="283" t="s">
        <v>1252</v>
      </c>
      <c r="D220" s="283" t="s">
        <v>232</v>
      </c>
      <c r="E220" s="284" t="s">
        <v>1253</v>
      </c>
      <c r="F220" s="285" t="s">
        <v>1254</v>
      </c>
      <c r="G220" s="286" t="s">
        <v>253</v>
      </c>
      <c r="H220" s="287">
        <v>2</v>
      </c>
      <c r="I220" s="288"/>
      <c r="J220" s="287">
        <f>ROUND(I220*H220,2)</f>
        <v>0</v>
      </c>
      <c r="K220" s="285" t="s">
        <v>1</v>
      </c>
      <c r="L220" s="289"/>
      <c r="M220" s="290" t="s">
        <v>1</v>
      </c>
      <c r="N220" s="291" t="s">
        <v>40</v>
      </c>
      <c r="O220" s="92"/>
      <c r="P220" s="235">
        <f>O220*H220</f>
        <v>0</v>
      </c>
      <c r="Q220" s="235">
        <v>0.037999999999999999</v>
      </c>
      <c r="R220" s="235">
        <f>Q220*H220</f>
        <v>0.075999999999999998</v>
      </c>
      <c r="S220" s="235">
        <v>0</v>
      </c>
      <c r="T220" s="23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7" t="s">
        <v>236</v>
      </c>
      <c r="AT220" s="237" t="s">
        <v>232</v>
      </c>
      <c r="AU220" s="237" t="s">
        <v>84</v>
      </c>
      <c r="AY220" s="18" t="s">
        <v>189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8" t="s">
        <v>82</v>
      </c>
      <c r="BK220" s="238">
        <f>ROUND(I220*H220,2)</f>
        <v>0</v>
      </c>
      <c r="BL220" s="18" t="s">
        <v>196</v>
      </c>
      <c r="BM220" s="237" t="s">
        <v>1255</v>
      </c>
    </row>
    <row r="221" s="13" customFormat="1">
      <c r="A221" s="13"/>
      <c r="B221" s="239"/>
      <c r="C221" s="240"/>
      <c r="D221" s="241" t="s">
        <v>198</v>
      </c>
      <c r="E221" s="242" t="s">
        <v>1</v>
      </c>
      <c r="F221" s="243" t="s">
        <v>330</v>
      </c>
      <c r="G221" s="240"/>
      <c r="H221" s="244">
        <v>2</v>
      </c>
      <c r="I221" s="245"/>
      <c r="J221" s="240"/>
      <c r="K221" s="240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198</v>
      </c>
      <c r="AU221" s="250" t="s">
        <v>84</v>
      </c>
      <c r="AV221" s="13" t="s">
        <v>84</v>
      </c>
      <c r="AW221" s="13" t="s">
        <v>32</v>
      </c>
      <c r="AX221" s="13" t="s">
        <v>82</v>
      </c>
      <c r="AY221" s="250" t="s">
        <v>189</v>
      </c>
    </row>
    <row r="222" s="2" customFormat="1" ht="16.5" customHeight="1">
      <c r="A222" s="39"/>
      <c r="B222" s="40"/>
      <c r="C222" s="227" t="s">
        <v>1256</v>
      </c>
      <c r="D222" s="227" t="s">
        <v>191</v>
      </c>
      <c r="E222" s="228" t="s">
        <v>1257</v>
      </c>
      <c r="F222" s="229" t="s">
        <v>1258</v>
      </c>
      <c r="G222" s="230" t="s">
        <v>253</v>
      </c>
      <c r="H222" s="231">
        <v>2</v>
      </c>
      <c r="I222" s="232"/>
      <c r="J222" s="231">
        <f>ROUND(I222*H222,2)</f>
        <v>0</v>
      </c>
      <c r="K222" s="229" t="s">
        <v>195</v>
      </c>
      <c r="L222" s="45"/>
      <c r="M222" s="233" t="s">
        <v>1</v>
      </c>
      <c r="N222" s="234" t="s">
        <v>40</v>
      </c>
      <c r="O222" s="92"/>
      <c r="P222" s="235">
        <f>O222*H222</f>
        <v>0</v>
      </c>
      <c r="Q222" s="235">
        <v>0.32906000000000002</v>
      </c>
      <c r="R222" s="235">
        <f>Q222*H222</f>
        <v>0.65812000000000004</v>
      </c>
      <c r="S222" s="235">
        <v>0</v>
      </c>
      <c r="T222" s="23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7" t="s">
        <v>196</v>
      </c>
      <c r="AT222" s="237" t="s">
        <v>191</v>
      </c>
      <c r="AU222" s="237" t="s">
        <v>84</v>
      </c>
      <c r="AY222" s="18" t="s">
        <v>189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8" t="s">
        <v>82</v>
      </c>
      <c r="BK222" s="238">
        <f>ROUND(I222*H222,2)</f>
        <v>0</v>
      </c>
      <c r="BL222" s="18" t="s">
        <v>196</v>
      </c>
      <c r="BM222" s="237" t="s">
        <v>1259</v>
      </c>
    </row>
    <row r="223" s="14" customFormat="1">
      <c r="A223" s="14"/>
      <c r="B223" s="251"/>
      <c r="C223" s="252"/>
      <c r="D223" s="241" t="s">
        <v>198</v>
      </c>
      <c r="E223" s="253" t="s">
        <v>1</v>
      </c>
      <c r="F223" s="254" t="s">
        <v>1157</v>
      </c>
      <c r="G223" s="252"/>
      <c r="H223" s="253" t="s">
        <v>1</v>
      </c>
      <c r="I223" s="255"/>
      <c r="J223" s="252"/>
      <c r="K223" s="252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198</v>
      </c>
      <c r="AU223" s="260" t="s">
        <v>84</v>
      </c>
      <c r="AV223" s="14" t="s">
        <v>82</v>
      </c>
      <c r="AW223" s="14" t="s">
        <v>32</v>
      </c>
      <c r="AX223" s="14" t="s">
        <v>75</v>
      </c>
      <c r="AY223" s="260" t="s">
        <v>189</v>
      </c>
    </row>
    <row r="224" s="13" customFormat="1">
      <c r="A224" s="13"/>
      <c r="B224" s="239"/>
      <c r="C224" s="240"/>
      <c r="D224" s="241" t="s">
        <v>198</v>
      </c>
      <c r="E224" s="242" t="s">
        <v>1</v>
      </c>
      <c r="F224" s="243" t="s">
        <v>330</v>
      </c>
      <c r="G224" s="240"/>
      <c r="H224" s="244">
        <v>2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198</v>
      </c>
      <c r="AU224" s="250" t="s">
        <v>84</v>
      </c>
      <c r="AV224" s="13" t="s">
        <v>84</v>
      </c>
      <c r="AW224" s="13" t="s">
        <v>32</v>
      </c>
      <c r="AX224" s="13" t="s">
        <v>82</v>
      </c>
      <c r="AY224" s="250" t="s">
        <v>189</v>
      </c>
    </row>
    <row r="225" s="2" customFormat="1" ht="24.15" customHeight="1">
      <c r="A225" s="39"/>
      <c r="B225" s="40"/>
      <c r="C225" s="283" t="s">
        <v>1260</v>
      </c>
      <c r="D225" s="283" t="s">
        <v>232</v>
      </c>
      <c r="E225" s="284" t="s">
        <v>1261</v>
      </c>
      <c r="F225" s="285" t="s">
        <v>1262</v>
      </c>
      <c r="G225" s="286" t="s">
        <v>253</v>
      </c>
      <c r="H225" s="287">
        <v>2</v>
      </c>
      <c r="I225" s="288"/>
      <c r="J225" s="287">
        <f>ROUND(I225*H225,2)</f>
        <v>0</v>
      </c>
      <c r="K225" s="285" t="s">
        <v>1</v>
      </c>
      <c r="L225" s="289"/>
      <c r="M225" s="290" t="s">
        <v>1</v>
      </c>
      <c r="N225" s="291" t="s">
        <v>40</v>
      </c>
      <c r="O225" s="92"/>
      <c r="P225" s="235">
        <f>O225*H225</f>
        <v>0</v>
      </c>
      <c r="Q225" s="235">
        <v>0.021000000000000001</v>
      </c>
      <c r="R225" s="235">
        <f>Q225*H225</f>
        <v>0.042000000000000003</v>
      </c>
      <c r="S225" s="235">
        <v>0</v>
      </c>
      <c r="T225" s="23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7" t="s">
        <v>236</v>
      </c>
      <c r="AT225" s="237" t="s">
        <v>232</v>
      </c>
      <c r="AU225" s="237" t="s">
        <v>84</v>
      </c>
      <c r="AY225" s="18" t="s">
        <v>189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8" t="s">
        <v>82</v>
      </c>
      <c r="BK225" s="238">
        <f>ROUND(I225*H225,2)</f>
        <v>0</v>
      </c>
      <c r="BL225" s="18" t="s">
        <v>196</v>
      </c>
      <c r="BM225" s="237" t="s">
        <v>1263</v>
      </c>
    </row>
    <row r="226" s="13" customFormat="1">
      <c r="A226" s="13"/>
      <c r="B226" s="239"/>
      <c r="C226" s="240"/>
      <c r="D226" s="241" t="s">
        <v>198</v>
      </c>
      <c r="E226" s="242" t="s">
        <v>1</v>
      </c>
      <c r="F226" s="243" t="s">
        <v>330</v>
      </c>
      <c r="G226" s="240"/>
      <c r="H226" s="244">
        <v>2</v>
      </c>
      <c r="I226" s="245"/>
      <c r="J226" s="240"/>
      <c r="K226" s="240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198</v>
      </c>
      <c r="AU226" s="250" t="s">
        <v>84</v>
      </c>
      <c r="AV226" s="13" t="s">
        <v>84</v>
      </c>
      <c r="AW226" s="13" t="s">
        <v>32</v>
      </c>
      <c r="AX226" s="13" t="s">
        <v>82</v>
      </c>
      <c r="AY226" s="250" t="s">
        <v>189</v>
      </c>
    </row>
    <row r="227" s="2" customFormat="1" ht="24.15" customHeight="1">
      <c r="A227" s="39"/>
      <c r="B227" s="40"/>
      <c r="C227" s="283" t="s">
        <v>1264</v>
      </c>
      <c r="D227" s="283" t="s">
        <v>232</v>
      </c>
      <c r="E227" s="284" t="s">
        <v>1265</v>
      </c>
      <c r="F227" s="285" t="s">
        <v>1266</v>
      </c>
      <c r="G227" s="286" t="s">
        <v>253</v>
      </c>
      <c r="H227" s="287">
        <v>2</v>
      </c>
      <c r="I227" s="288"/>
      <c r="J227" s="287">
        <f>ROUND(I227*H227,2)</f>
        <v>0</v>
      </c>
      <c r="K227" s="285" t="s">
        <v>1</v>
      </c>
      <c r="L227" s="289"/>
      <c r="M227" s="290" t="s">
        <v>1</v>
      </c>
      <c r="N227" s="291" t="s">
        <v>40</v>
      </c>
      <c r="O227" s="92"/>
      <c r="P227" s="235">
        <f>O227*H227</f>
        <v>0</v>
      </c>
      <c r="Q227" s="235">
        <v>0.001</v>
      </c>
      <c r="R227" s="235">
        <f>Q227*H227</f>
        <v>0.002</v>
      </c>
      <c r="S227" s="235">
        <v>0</v>
      </c>
      <c r="T227" s="23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7" t="s">
        <v>236</v>
      </c>
      <c r="AT227" s="237" t="s">
        <v>232</v>
      </c>
      <c r="AU227" s="237" t="s">
        <v>84</v>
      </c>
      <c r="AY227" s="18" t="s">
        <v>189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8" t="s">
        <v>82</v>
      </c>
      <c r="BK227" s="238">
        <f>ROUND(I227*H227,2)</f>
        <v>0</v>
      </c>
      <c r="BL227" s="18" t="s">
        <v>196</v>
      </c>
      <c r="BM227" s="237" t="s">
        <v>1267</v>
      </c>
    </row>
    <row r="228" s="13" customFormat="1">
      <c r="A228" s="13"/>
      <c r="B228" s="239"/>
      <c r="C228" s="240"/>
      <c r="D228" s="241" t="s">
        <v>198</v>
      </c>
      <c r="E228" s="242" t="s">
        <v>1</v>
      </c>
      <c r="F228" s="243" t="s">
        <v>330</v>
      </c>
      <c r="G228" s="240"/>
      <c r="H228" s="244">
        <v>2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198</v>
      </c>
      <c r="AU228" s="250" t="s">
        <v>84</v>
      </c>
      <c r="AV228" s="13" t="s">
        <v>84</v>
      </c>
      <c r="AW228" s="13" t="s">
        <v>32</v>
      </c>
      <c r="AX228" s="13" t="s">
        <v>82</v>
      </c>
      <c r="AY228" s="250" t="s">
        <v>189</v>
      </c>
    </row>
    <row r="229" s="2" customFormat="1" ht="16.5" customHeight="1">
      <c r="A229" s="39"/>
      <c r="B229" s="40"/>
      <c r="C229" s="227" t="s">
        <v>1268</v>
      </c>
      <c r="D229" s="227" t="s">
        <v>191</v>
      </c>
      <c r="E229" s="228" t="s">
        <v>1269</v>
      </c>
      <c r="F229" s="229" t="s">
        <v>1270</v>
      </c>
      <c r="G229" s="230" t="s">
        <v>215</v>
      </c>
      <c r="H229" s="231">
        <v>228</v>
      </c>
      <c r="I229" s="232"/>
      <c r="J229" s="231">
        <f>ROUND(I229*H229,2)</f>
        <v>0</v>
      </c>
      <c r="K229" s="229" t="s">
        <v>195</v>
      </c>
      <c r="L229" s="45"/>
      <c r="M229" s="233" t="s">
        <v>1</v>
      </c>
      <c r="N229" s="234" t="s">
        <v>40</v>
      </c>
      <c r="O229" s="92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7" t="s">
        <v>196</v>
      </c>
      <c r="AT229" s="237" t="s">
        <v>191</v>
      </c>
      <c r="AU229" s="237" t="s">
        <v>84</v>
      </c>
      <c r="AY229" s="18" t="s">
        <v>189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8" t="s">
        <v>82</v>
      </c>
      <c r="BK229" s="238">
        <f>ROUND(I229*H229,2)</f>
        <v>0</v>
      </c>
      <c r="BL229" s="18" t="s">
        <v>196</v>
      </c>
      <c r="BM229" s="237" t="s">
        <v>1271</v>
      </c>
    </row>
    <row r="230" s="13" customFormat="1">
      <c r="A230" s="13"/>
      <c r="B230" s="239"/>
      <c r="C230" s="240"/>
      <c r="D230" s="241" t="s">
        <v>198</v>
      </c>
      <c r="E230" s="242" t="s">
        <v>1</v>
      </c>
      <c r="F230" s="243" t="s">
        <v>1179</v>
      </c>
      <c r="G230" s="240"/>
      <c r="H230" s="244">
        <v>228</v>
      </c>
      <c r="I230" s="245"/>
      <c r="J230" s="240"/>
      <c r="K230" s="240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198</v>
      </c>
      <c r="AU230" s="250" t="s">
        <v>84</v>
      </c>
      <c r="AV230" s="13" t="s">
        <v>84</v>
      </c>
      <c r="AW230" s="13" t="s">
        <v>32</v>
      </c>
      <c r="AX230" s="13" t="s">
        <v>82</v>
      </c>
      <c r="AY230" s="250" t="s">
        <v>189</v>
      </c>
    </row>
    <row r="231" s="2" customFormat="1" ht="24.15" customHeight="1">
      <c r="A231" s="39"/>
      <c r="B231" s="40"/>
      <c r="C231" s="227" t="s">
        <v>1272</v>
      </c>
      <c r="D231" s="227" t="s">
        <v>191</v>
      </c>
      <c r="E231" s="228" t="s">
        <v>1273</v>
      </c>
      <c r="F231" s="229" t="s">
        <v>1274</v>
      </c>
      <c r="G231" s="230" t="s">
        <v>215</v>
      </c>
      <c r="H231" s="231">
        <v>228</v>
      </c>
      <c r="I231" s="232"/>
      <c r="J231" s="231">
        <f>ROUND(I231*H231,2)</f>
        <v>0</v>
      </c>
      <c r="K231" s="229" t="s">
        <v>195</v>
      </c>
      <c r="L231" s="45"/>
      <c r="M231" s="233" t="s">
        <v>1</v>
      </c>
      <c r="N231" s="234" t="s">
        <v>40</v>
      </c>
      <c r="O231" s="92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7" t="s">
        <v>196</v>
      </c>
      <c r="AT231" s="237" t="s">
        <v>191</v>
      </c>
      <c r="AU231" s="237" t="s">
        <v>84</v>
      </c>
      <c r="AY231" s="18" t="s">
        <v>189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8" t="s">
        <v>82</v>
      </c>
      <c r="BK231" s="238">
        <f>ROUND(I231*H231,2)</f>
        <v>0</v>
      </c>
      <c r="BL231" s="18" t="s">
        <v>196</v>
      </c>
      <c r="BM231" s="237" t="s">
        <v>1275</v>
      </c>
    </row>
    <row r="232" s="13" customFormat="1">
      <c r="A232" s="13"/>
      <c r="B232" s="239"/>
      <c r="C232" s="240"/>
      <c r="D232" s="241" t="s">
        <v>198</v>
      </c>
      <c r="E232" s="242" t="s">
        <v>1</v>
      </c>
      <c r="F232" s="243" t="s">
        <v>1179</v>
      </c>
      <c r="G232" s="240"/>
      <c r="H232" s="244">
        <v>228</v>
      </c>
      <c r="I232" s="245"/>
      <c r="J232" s="240"/>
      <c r="K232" s="240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198</v>
      </c>
      <c r="AU232" s="250" t="s">
        <v>84</v>
      </c>
      <c r="AV232" s="13" t="s">
        <v>84</v>
      </c>
      <c r="AW232" s="13" t="s">
        <v>32</v>
      </c>
      <c r="AX232" s="13" t="s">
        <v>82</v>
      </c>
      <c r="AY232" s="250" t="s">
        <v>189</v>
      </c>
    </row>
    <row r="233" s="2" customFormat="1" ht="24.15" customHeight="1">
      <c r="A233" s="39"/>
      <c r="B233" s="40"/>
      <c r="C233" s="227" t="s">
        <v>1276</v>
      </c>
      <c r="D233" s="227" t="s">
        <v>191</v>
      </c>
      <c r="E233" s="228" t="s">
        <v>1277</v>
      </c>
      <c r="F233" s="229" t="s">
        <v>1278</v>
      </c>
      <c r="G233" s="230" t="s">
        <v>253</v>
      </c>
      <c r="H233" s="231">
        <v>2</v>
      </c>
      <c r="I233" s="232"/>
      <c r="J233" s="231">
        <f>ROUND(I233*H233,2)</f>
        <v>0</v>
      </c>
      <c r="K233" s="229" t="s">
        <v>195</v>
      </c>
      <c r="L233" s="45"/>
      <c r="M233" s="233" t="s">
        <v>1</v>
      </c>
      <c r="N233" s="234" t="s">
        <v>40</v>
      </c>
      <c r="O233" s="92"/>
      <c r="P233" s="235">
        <f>O233*H233</f>
        <v>0</v>
      </c>
      <c r="Q233" s="235">
        <v>0.46009</v>
      </c>
      <c r="R233" s="235">
        <f>Q233*H233</f>
        <v>0.92018</v>
      </c>
      <c r="S233" s="235">
        <v>0</v>
      </c>
      <c r="T233" s="23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7" t="s">
        <v>196</v>
      </c>
      <c r="AT233" s="237" t="s">
        <v>191</v>
      </c>
      <c r="AU233" s="237" t="s">
        <v>84</v>
      </c>
      <c r="AY233" s="18" t="s">
        <v>189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8" t="s">
        <v>82</v>
      </c>
      <c r="BK233" s="238">
        <f>ROUND(I233*H233,2)</f>
        <v>0</v>
      </c>
      <c r="BL233" s="18" t="s">
        <v>196</v>
      </c>
      <c r="BM233" s="237" t="s">
        <v>1279</v>
      </c>
    </row>
    <row r="234" s="13" customFormat="1">
      <c r="A234" s="13"/>
      <c r="B234" s="239"/>
      <c r="C234" s="240"/>
      <c r="D234" s="241" t="s">
        <v>198</v>
      </c>
      <c r="E234" s="242" t="s">
        <v>1</v>
      </c>
      <c r="F234" s="243" t="s">
        <v>330</v>
      </c>
      <c r="G234" s="240"/>
      <c r="H234" s="244">
        <v>2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198</v>
      </c>
      <c r="AU234" s="250" t="s">
        <v>84</v>
      </c>
      <c r="AV234" s="13" t="s">
        <v>84</v>
      </c>
      <c r="AW234" s="13" t="s">
        <v>32</v>
      </c>
      <c r="AX234" s="13" t="s">
        <v>82</v>
      </c>
      <c r="AY234" s="250" t="s">
        <v>189</v>
      </c>
    </row>
    <row r="235" s="2" customFormat="1" ht="24.15" customHeight="1">
      <c r="A235" s="39"/>
      <c r="B235" s="40"/>
      <c r="C235" s="227" t="s">
        <v>1280</v>
      </c>
      <c r="D235" s="227" t="s">
        <v>191</v>
      </c>
      <c r="E235" s="228" t="s">
        <v>1281</v>
      </c>
      <c r="F235" s="229" t="s">
        <v>1282</v>
      </c>
      <c r="G235" s="230" t="s">
        <v>253</v>
      </c>
      <c r="H235" s="231">
        <v>6</v>
      </c>
      <c r="I235" s="232"/>
      <c r="J235" s="231">
        <f>ROUND(I235*H235,2)</f>
        <v>0</v>
      </c>
      <c r="K235" s="229" t="s">
        <v>195</v>
      </c>
      <c r="L235" s="45"/>
      <c r="M235" s="233" t="s">
        <v>1</v>
      </c>
      <c r="N235" s="234" t="s">
        <v>40</v>
      </c>
      <c r="O235" s="92"/>
      <c r="P235" s="235">
        <f>O235*H235</f>
        <v>0</v>
      </c>
      <c r="Q235" s="235">
        <v>0.00016000000000000001</v>
      </c>
      <c r="R235" s="235">
        <f>Q235*H235</f>
        <v>0.00096000000000000013</v>
      </c>
      <c r="S235" s="235">
        <v>0</v>
      </c>
      <c r="T235" s="23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7" t="s">
        <v>196</v>
      </c>
      <c r="AT235" s="237" t="s">
        <v>191</v>
      </c>
      <c r="AU235" s="237" t="s">
        <v>84</v>
      </c>
      <c r="AY235" s="18" t="s">
        <v>189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8" t="s">
        <v>82</v>
      </c>
      <c r="BK235" s="238">
        <f>ROUND(I235*H235,2)</f>
        <v>0</v>
      </c>
      <c r="BL235" s="18" t="s">
        <v>196</v>
      </c>
      <c r="BM235" s="237" t="s">
        <v>1283</v>
      </c>
    </row>
    <row r="236" s="14" customFormat="1">
      <c r="A236" s="14"/>
      <c r="B236" s="251"/>
      <c r="C236" s="252"/>
      <c r="D236" s="241" t="s">
        <v>198</v>
      </c>
      <c r="E236" s="253" t="s">
        <v>1</v>
      </c>
      <c r="F236" s="254" t="s">
        <v>1284</v>
      </c>
      <c r="G236" s="252"/>
      <c r="H236" s="253" t="s">
        <v>1</v>
      </c>
      <c r="I236" s="255"/>
      <c r="J236" s="252"/>
      <c r="K236" s="252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198</v>
      </c>
      <c r="AU236" s="260" t="s">
        <v>84</v>
      </c>
      <c r="AV236" s="14" t="s">
        <v>82</v>
      </c>
      <c r="AW236" s="14" t="s">
        <v>32</v>
      </c>
      <c r="AX236" s="14" t="s">
        <v>75</v>
      </c>
      <c r="AY236" s="260" t="s">
        <v>189</v>
      </c>
    </row>
    <row r="237" s="13" customFormat="1">
      <c r="A237" s="13"/>
      <c r="B237" s="239"/>
      <c r="C237" s="240"/>
      <c r="D237" s="241" t="s">
        <v>198</v>
      </c>
      <c r="E237" s="242" t="s">
        <v>1</v>
      </c>
      <c r="F237" s="243" t="s">
        <v>710</v>
      </c>
      <c r="G237" s="240"/>
      <c r="H237" s="244">
        <v>6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198</v>
      </c>
      <c r="AU237" s="250" t="s">
        <v>84</v>
      </c>
      <c r="AV237" s="13" t="s">
        <v>84</v>
      </c>
      <c r="AW237" s="13" t="s">
        <v>32</v>
      </c>
      <c r="AX237" s="13" t="s">
        <v>82</v>
      </c>
      <c r="AY237" s="250" t="s">
        <v>189</v>
      </c>
    </row>
    <row r="238" s="2" customFormat="1" ht="16.5" customHeight="1">
      <c r="A238" s="39"/>
      <c r="B238" s="40"/>
      <c r="C238" s="227" t="s">
        <v>1285</v>
      </c>
      <c r="D238" s="227" t="s">
        <v>191</v>
      </c>
      <c r="E238" s="228" t="s">
        <v>1286</v>
      </c>
      <c r="F238" s="229" t="s">
        <v>1287</v>
      </c>
      <c r="G238" s="230" t="s">
        <v>215</v>
      </c>
      <c r="H238" s="231">
        <v>230</v>
      </c>
      <c r="I238" s="232"/>
      <c r="J238" s="231">
        <f>ROUND(I238*H238,2)</f>
        <v>0</v>
      </c>
      <c r="K238" s="229" t="s">
        <v>195</v>
      </c>
      <c r="L238" s="45"/>
      <c r="M238" s="233" t="s">
        <v>1</v>
      </c>
      <c r="N238" s="234" t="s">
        <v>40</v>
      </c>
      <c r="O238" s="92"/>
      <c r="P238" s="235">
        <f>O238*H238</f>
        <v>0</v>
      </c>
      <c r="Q238" s="235">
        <v>0.00020000000000000001</v>
      </c>
      <c r="R238" s="235">
        <f>Q238*H238</f>
        <v>0.045999999999999999</v>
      </c>
      <c r="S238" s="235">
        <v>0</v>
      </c>
      <c r="T238" s="23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7" t="s">
        <v>196</v>
      </c>
      <c r="AT238" s="237" t="s">
        <v>191</v>
      </c>
      <c r="AU238" s="237" t="s">
        <v>84</v>
      </c>
      <c r="AY238" s="18" t="s">
        <v>189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8" t="s">
        <v>82</v>
      </c>
      <c r="BK238" s="238">
        <f>ROUND(I238*H238,2)</f>
        <v>0</v>
      </c>
      <c r="BL238" s="18" t="s">
        <v>196</v>
      </c>
      <c r="BM238" s="237" t="s">
        <v>1288</v>
      </c>
    </row>
    <row r="239" s="13" customFormat="1">
      <c r="A239" s="13"/>
      <c r="B239" s="239"/>
      <c r="C239" s="240"/>
      <c r="D239" s="241" t="s">
        <v>198</v>
      </c>
      <c r="E239" s="242" t="s">
        <v>1</v>
      </c>
      <c r="F239" s="243" t="s">
        <v>1289</v>
      </c>
      <c r="G239" s="240"/>
      <c r="H239" s="244">
        <v>230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198</v>
      </c>
      <c r="AU239" s="250" t="s">
        <v>84</v>
      </c>
      <c r="AV239" s="13" t="s">
        <v>84</v>
      </c>
      <c r="AW239" s="13" t="s">
        <v>32</v>
      </c>
      <c r="AX239" s="13" t="s">
        <v>82</v>
      </c>
      <c r="AY239" s="250" t="s">
        <v>189</v>
      </c>
    </row>
    <row r="240" s="2" customFormat="1" ht="21.75" customHeight="1">
      <c r="A240" s="39"/>
      <c r="B240" s="40"/>
      <c r="C240" s="227" t="s">
        <v>1290</v>
      </c>
      <c r="D240" s="227" t="s">
        <v>191</v>
      </c>
      <c r="E240" s="228" t="s">
        <v>1291</v>
      </c>
      <c r="F240" s="229" t="s">
        <v>1292</v>
      </c>
      <c r="G240" s="230" t="s">
        <v>215</v>
      </c>
      <c r="H240" s="231">
        <v>228</v>
      </c>
      <c r="I240" s="232"/>
      <c r="J240" s="231">
        <f>ROUND(I240*H240,2)</f>
        <v>0</v>
      </c>
      <c r="K240" s="229" t="s">
        <v>195</v>
      </c>
      <c r="L240" s="45"/>
      <c r="M240" s="233" t="s">
        <v>1</v>
      </c>
      <c r="N240" s="234" t="s">
        <v>40</v>
      </c>
      <c r="O240" s="92"/>
      <c r="P240" s="235">
        <f>O240*H240</f>
        <v>0</v>
      </c>
      <c r="Q240" s="235">
        <v>9.0000000000000006E-05</v>
      </c>
      <c r="R240" s="235">
        <f>Q240*H240</f>
        <v>0.02052</v>
      </c>
      <c r="S240" s="235">
        <v>0</v>
      </c>
      <c r="T240" s="23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7" t="s">
        <v>196</v>
      </c>
      <c r="AT240" s="237" t="s">
        <v>191</v>
      </c>
      <c r="AU240" s="237" t="s">
        <v>84</v>
      </c>
      <c r="AY240" s="18" t="s">
        <v>189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8" t="s">
        <v>82</v>
      </c>
      <c r="BK240" s="238">
        <f>ROUND(I240*H240,2)</f>
        <v>0</v>
      </c>
      <c r="BL240" s="18" t="s">
        <v>196</v>
      </c>
      <c r="BM240" s="237" t="s">
        <v>1293</v>
      </c>
    </row>
    <row r="241" s="13" customFormat="1">
      <c r="A241" s="13"/>
      <c r="B241" s="239"/>
      <c r="C241" s="240"/>
      <c r="D241" s="241" t="s">
        <v>198</v>
      </c>
      <c r="E241" s="242" t="s">
        <v>1</v>
      </c>
      <c r="F241" s="243" t="s">
        <v>1179</v>
      </c>
      <c r="G241" s="240"/>
      <c r="H241" s="244">
        <v>228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198</v>
      </c>
      <c r="AU241" s="250" t="s">
        <v>84</v>
      </c>
      <c r="AV241" s="13" t="s">
        <v>84</v>
      </c>
      <c r="AW241" s="13" t="s">
        <v>32</v>
      </c>
      <c r="AX241" s="13" t="s">
        <v>82</v>
      </c>
      <c r="AY241" s="250" t="s">
        <v>189</v>
      </c>
    </row>
    <row r="242" s="2" customFormat="1" ht="44.25" customHeight="1">
      <c r="A242" s="39"/>
      <c r="B242" s="40"/>
      <c r="C242" s="227" t="s">
        <v>1294</v>
      </c>
      <c r="D242" s="227" t="s">
        <v>191</v>
      </c>
      <c r="E242" s="228" t="s">
        <v>1295</v>
      </c>
      <c r="F242" s="229" t="s">
        <v>1296</v>
      </c>
      <c r="G242" s="230" t="s">
        <v>215</v>
      </c>
      <c r="H242" s="231">
        <v>250</v>
      </c>
      <c r="I242" s="232"/>
      <c r="J242" s="231">
        <f>ROUND(I242*H242,2)</f>
        <v>0</v>
      </c>
      <c r="K242" s="229" t="s">
        <v>1</v>
      </c>
      <c r="L242" s="45"/>
      <c r="M242" s="233" t="s">
        <v>1</v>
      </c>
      <c r="N242" s="234" t="s">
        <v>40</v>
      </c>
      <c r="O242" s="92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196</v>
      </c>
      <c r="AT242" s="237" t="s">
        <v>191</v>
      </c>
      <c r="AU242" s="237" t="s">
        <v>84</v>
      </c>
      <c r="AY242" s="18" t="s">
        <v>189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82</v>
      </c>
      <c r="BK242" s="238">
        <f>ROUND(I242*H242,2)</f>
        <v>0</v>
      </c>
      <c r="BL242" s="18" t="s">
        <v>196</v>
      </c>
      <c r="BM242" s="237" t="s">
        <v>1297</v>
      </c>
    </row>
    <row r="243" s="14" customFormat="1">
      <c r="A243" s="14"/>
      <c r="B243" s="251"/>
      <c r="C243" s="252"/>
      <c r="D243" s="241" t="s">
        <v>198</v>
      </c>
      <c r="E243" s="253" t="s">
        <v>1</v>
      </c>
      <c r="F243" s="254" t="s">
        <v>1298</v>
      </c>
      <c r="G243" s="252"/>
      <c r="H243" s="253" t="s">
        <v>1</v>
      </c>
      <c r="I243" s="255"/>
      <c r="J243" s="252"/>
      <c r="K243" s="252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198</v>
      </c>
      <c r="AU243" s="260" t="s">
        <v>84</v>
      </c>
      <c r="AV243" s="14" t="s">
        <v>82</v>
      </c>
      <c r="AW243" s="14" t="s">
        <v>32</v>
      </c>
      <c r="AX243" s="14" t="s">
        <v>75</v>
      </c>
      <c r="AY243" s="260" t="s">
        <v>189</v>
      </c>
    </row>
    <row r="244" s="13" customFormat="1">
      <c r="A244" s="13"/>
      <c r="B244" s="239"/>
      <c r="C244" s="240"/>
      <c r="D244" s="241" t="s">
        <v>198</v>
      </c>
      <c r="E244" s="242" t="s">
        <v>1</v>
      </c>
      <c r="F244" s="243" t="s">
        <v>1299</v>
      </c>
      <c r="G244" s="240"/>
      <c r="H244" s="244">
        <v>250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198</v>
      </c>
      <c r="AU244" s="250" t="s">
        <v>84</v>
      </c>
      <c r="AV244" s="13" t="s">
        <v>84</v>
      </c>
      <c r="AW244" s="13" t="s">
        <v>32</v>
      </c>
      <c r="AX244" s="13" t="s">
        <v>82</v>
      </c>
      <c r="AY244" s="250" t="s">
        <v>189</v>
      </c>
    </row>
    <row r="245" s="2" customFormat="1" ht="24.15" customHeight="1">
      <c r="A245" s="39"/>
      <c r="B245" s="40"/>
      <c r="C245" s="227" t="s">
        <v>1300</v>
      </c>
      <c r="D245" s="227" t="s">
        <v>191</v>
      </c>
      <c r="E245" s="228" t="s">
        <v>1301</v>
      </c>
      <c r="F245" s="229" t="s">
        <v>1302</v>
      </c>
      <c r="G245" s="230" t="s">
        <v>215</v>
      </c>
      <c r="H245" s="231">
        <v>250</v>
      </c>
      <c r="I245" s="232"/>
      <c r="J245" s="231">
        <f>ROUND(I245*H245,2)</f>
        <v>0</v>
      </c>
      <c r="K245" s="229" t="s">
        <v>1</v>
      </c>
      <c r="L245" s="45"/>
      <c r="M245" s="233" t="s">
        <v>1</v>
      </c>
      <c r="N245" s="234" t="s">
        <v>40</v>
      </c>
      <c r="O245" s="92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7" t="s">
        <v>196</v>
      </c>
      <c r="AT245" s="237" t="s">
        <v>191</v>
      </c>
      <c r="AU245" s="237" t="s">
        <v>84</v>
      </c>
      <c r="AY245" s="18" t="s">
        <v>189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8" t="s">
        <v>82</v>
      </c>
      <c r="BK245" s="238">
        <f>ROUND(I245*H245,2)</f>
        <v>0</v>
      </c>
      <c r="BL245" s="18" t="s">
        <v>196</v>
      </c>
      <c r="BM245" s="237" t="s">
        <v>1303</v>
      </c>
    </row>
    <row r="246" s="13" customFormat="1">
      <c r="A246" s="13"/>
      <c r="B246" s="239"/>
      <c r="C246" s="240"/>
      <c r="D246" s="241" t="s">
        <v>198</v>
      </c>
      <c r="E246" s="242" t="s">
        <v>1</v>
      </c>
      <c r="F246" s="243" t="s">
        <v>1299</v>
      </c>
      <c r="G246" s="240"/>
      <c r="H246" s="244">
        <v>250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198</v>
      </c>
      <c r="AU246" s="250" t="s">
        <v>84</v>
      </c>
      <c r="AV246" s="13" t="s">
        <v>84</v>
      </c>
      <c r="AW246" s="13" t="s">
        <v>32</v>
      </c>
      <c r="AX246" s="13" t="s">
        <v>82</v>
      </c>
      <c r="AY246" s="250" t="s">
        <v>189</v>
      </c>
    </row>
    <row r="247" s="2" customFormat="1" ht="21.75" customHeight="1">
      <c r="A247" s="39"/>
      <c r="B247" s="40"/>
      <c r="C247" s="227" t="s">
        <v>1304</v>
      </c>
      <c r="D247" s="227" t="s">
        <v>191</v>
      </c>
      <c r="E247" s="228" t="s">
        <v>1305</v>
      </c>
      <c r="F247" s="229" t="s">
        <v>1306</v>
      </c>
      <c r="G247" s="230" t="s">
        <v>215</v>
      </c>
      <c r="H247" s="231">
        <v>250</v>
      </c>
      <c r="I247" s="232"/>
      <c r="J247" s="231">
        <f>ROUND(I247*H247,2)</f>
        <v>0</v>
      </c>
      <c r="K247" s="229" t="s">
        <v>1</v>
      </c>
      <c r="L247" s="45"/>
      <c r="M247" s="233" t="s">
        <v>1</v>
      </c>
      <c r="N247" s="234" t="s">
        <v>40</v>
      </c>
      <c r="O247" s="92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7" t="s">
        <v>196</v>
      </c>
      <c r="AT247" s="237" t="s">
        <v>191</v>
      </c>
      <c r="AU247" s="237" t="s">
        <v>84</v>
      </c>
      <c r="AY247" s="18" t="s">
        <v>189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8" t="s">
        <v>82</v>
      </c>
      <c r="BK247" s="238">
        <f>ROUND(I247*H247,2)</f>
        <v>0</v>
      </c>
      <c r="BL247" s="18" t="s">
        <v>196</v>
      </c>
      <c r="BM247" s="237" t="s">
        <v>1307</v>
      </c>
    </row>
    <row r="248" s="13" customFormat="1">
      <c r="A248" s="13"/>
      <c r="B248" s="239"/>
      <c r="C248" s="240"/>
      <c r="D248" s="241" t="s">
        <v>198</v>
      </c>
      <c r="E248" s="242" t="s">
        <v>1</v>
      </c>
      <c r="F248" s="243" t="s">
        <v>1299</v>
      </c>
      <c r="G248" s="240"/>
      <c r="H248" s="244">
        <v>250</v>
      </c>
      <c r="I248" s="245"/>
      <c r="J248" s="240"/>
      <c r="K248" s="240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198</v>
      </c>
      <c r="AU248" s="250" t="s">
        <v>84</v>
      </c>
      <c r="AV248" s="13" t="s">
        <v>84</v>
      </c>
      <c r="AW248" s="13" t="s">
        <v>32</v>
      </c>
      <c r="AX248" s="13" t="s">
        <v>82</v>
      </c>
      <c r="AY248" s="250" t="s">
        <v>189</v>
      </c>
    </row>
    <row r="249" s="2" customFormat="1" ht="16.5" customHeight="1">
      <c r="A249" s="39"/>
      <c r="B249" s="40"/>
      <c r="C249" s="227" t="s">
        <v>1308</v>
      </c>
      <c r="D249" s="227" t="s">
        <v>191</v>
      </c>
      <c r="E249" s="228" t="s">
        <v>1309</v>
      </c>
      <c r="F249" s="229" t="s">
        <v>1310</v>
      </c>
      <c r="G249" s="230" t="s">
        <v>1311</v>
      </c>
      <c r="H249" s="231">
        <v>1</v>
      </c>
      <c r="I249" s="232"/>
      <c r="J249" s="231">
        <f>ROUND(I249*H249,2)</f>
        <v>0</v>
      </c>
      <c r="K249" s="229" t="s">
        <v>1</v>
      </c>
      <c r="L249" s="45"/>
      <c r="M249" s="233" t="s">
        <v>1</v>
      </c>
      <c r="N249" s="234" t="s">
        <v>40</v>
      </c>
      <c r="O249" s="92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7" t="s">
        <v>196</v>
      </c>
      <c r="AT249" s="237" t="s">
        <v>191</v>
      </c>
      <c r="AU249" s="237" t="s">
        <v>84</v>
      </c>
      <c r="AY249" s="18" t="s">
        <v>189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8" t="s">
        <v>82</v>
      </c>
      <c r="BK249" s="238">
        <f>ROUND(I249*H249,2)</f>
        <v>0</v>
      </c>
      <c r="BL249" s="18" t="s">
        <v>196</v>
      </c>
      <c r="BM249" s="237" t="s">
        <v>1312</v>
      </c>
    </row>
    <row r="250" s="14" customFormat="1">
      <c r="A250" s="14"/>
      <c r="B250" s="251"/>
      <c r="C250" s="252"/>
      <c r="D250" s="241" t="s">
        <v>198</v>
      </c>
      <c r="E250" s="253" t="s">
        <v>1</v>
      </c>
      <c r="F250" s="254" t="s">
        <v>1313</v>
      </c>
      <c r="G250" s="252"/>
      <c r="H250" s="253" t="s">
        <v>1</v>
      </c>
      <c r="I250" s="255"/>
      <c r="J250" s="252"/>
      <c r="K250" s="252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198</v>
      </c>
      <c r="AU250" s="260" t="s">
        <v>84</v>
      </c>
      <c r="AV250" s="14" t="s">
        <v>82</v>
      </c>
      <c r="AW250" s="14" t="s">
        <v>32</v>
      </c>
      <c r="AX250" s="14" t="s">
        <v>75</v>
      </c>
      <c r="AY250" s="260" t="s">
        <v>189</v>
      </c>
    </row>
    <row r="251" s="13" customFormat="1">
      <c r="A251" s="13"/>
      <c r="B251" s="239"/>
      <c r="C251" s="240"/>
      <c r="D251" s="241" t="s">
        <v>198</v>
      </c>
      <c r="E251" s="242" t="s">
        <v>1</v>
      </c>
      <c r="F251" s="243" t="s">
        <v>1314</v>
      </c>
      <c r="G251" s="240"/>
      <c r="H251" s="244">
        <v>1</v>
      </c>
      <c r="I251" s="245"/>
      <c r="J251" s="240"/>
      <c r="K251" s="240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198</v>
      </c>
      <c r="AU251" s="250" t="s">
        <v>84</v>
      </c>
      <c r="AV251" s="13" t="s">
        <v>84</v>
      </c>
      <c r="AW251" s="13" t="s">
        <v>32</v>
      </c>
      <c r="AX251" s="13" t="s">
        <v>82</v>
      </c>
      <c r="AY251" s="250" t="s">
        <v>189</v>
      </c>
    </row>
    <row r="252" s="2" customFormat="1" ht="21.75" customHeight="1">
      <c r="A252" s="39"/>
      <c r="B252" s="40"/>
      <c r="C252" s="227" t="s">
        <v>1315</v>
      </c>
      <c r="D252" s="227" t="s">
        <v>191</v>
      </c>
      <c r="E252" s="228" t="s">
        <v>1316</v>
      </c>
      <c r="F252" s="229" t="s">
        <v>1317</v>
      </c>
      <c r="G252" s="230" t="s">
        <v>463</v>
      </c>
      <c r="H252" s="231">
        <v>2</v>
      </c>
      <c r="I252" s="232"/>
      <c r="J252" s="231">
        <f>ROUND(I252*H252,2)</f>
        <v>0</v>
      </c>
      <c r="K252" s="229" t="s">
        <v>1</v>
      </c>
      <c r="L252" s="45"/>
      <c r="M252" s="233" t="s">
        <v>1</v>
      </c>
      <c r="N252" s="234" t="s">
        <v>40</v>
      </c>
      <c r="O252" s="92"/>
      <c r="P252" s="235">
        <f>O252*H252</f>
        <v>0</v>
      </c>
      <c r="Q252" s="235">
        <v>0.0016299999999999999</v>
      </c>
      <c r="R252" s="235">
        <f>Q252*H252</f>
        <v>0.0032599999999999999</v>
      </c>
      <c r="S252" s="235">
        <v>0</v>
      </c>
      <c r="T252" s="23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7" t="s">
        <v>196</v>
      </c>
      <c r="AT252" s="237" t="s">
        <v>191</v>
      </c>
      <c r="AU252" s="237" t="s">
        <v>84</v>
      </c>
      <c r="AY252" s="18" t="s">
        <v>189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8" t="s">
        <v>82</v>
      </c>
      <c r="BK252" s="238">
        <f>ROUND(I252*H252,2)</f>
        <v>0</v>
      </c>
      <c r="BL252" s="18" t="s">
        <v>196</v>
      </c>
      <c r="BM252" s="237" t="s">
        <v>1318</v>
      </c>
    </row>
    <row r="253" s="13" customFormat="1">
      <c r="A253" s="13"/>
      <c r="B253" s="239"/>
      <c r="C253" s="240"/>
      <c r="D253" s="241" t="s">
        <v>198</v>
      </c>
      <c r="E253" s="242" t="s">
        <v>1</v>
      </c>
      <c r="F253" s="243" t="s">
        <v>330</v>
      </c>
      <c r="G253" s="240"/>
      <c r="H253" s="244">
        <v>2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198</v>
      </c>
      <c r="AU253" s="250" t="s">
        <v>84</v>
      </c>
      <c r="AV253" s="13" t="s">
        <v>84</v>
      </c>
      <c r="AW253" s="13" t="s">
        <v>32</v>
      </c>
      <c r="AX253" s="13" t="s">
        <v>82</v>
      </c>
      <c r="AY253" s="250" t="s">
        <v>189</v>
      </c>
    </row>
    <row r="254" s="12" customFormat="1" ht="22.8" customHeight="1">
      <c r="A254" s="12"/>
      <c r="B254" s="211"/>
      <c r="C254" s="212"/>
      <c r="D254" s="213" t="s">
        <v>74</v>
      </c>
      <c r="E254" s="225" t="s">
        <v>295</v>
      </c>
      <c r="F254" s="225" t="s">
        <v>296</v>
      </c>
      <c r="G254" s="212"/>
      <c r="H254" s="212"/>
      <c r="I254" s="215"/>
      <c r="J254" s="226">
        <f>BK254</f>
        <v>0</v>
      </c>
      <c r="K254" s="212"/>
      <c r="L254" s="217"/>
      <c r="M254" s="218"/>
      <c r="N254" s="219"/>
      <c r="O254" s="219"/>
      <c r="P254" s="220">
        <f>P255</f>
        <v>0</v>
      </c>
      <c r="Q254" s="219"/>
      <c r="R254" s="220">
        <f>R255</f>
        <v>0</v>
      </c>
      <c r="S254" s="219"/>
      <c r="T254" s="221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82</v>
      </c>
      <c r="AT254" s="223" t="s">
        <v>74</v>
      </c>
      <c r="AU254" s="223" t="s">
        <v>82</v>
      </c>
      <c r="AY254" s="222" t="s">
        <v>189</v>
      </c>
      <c r="BK254" s="224">
        <f>BK255</f>
        <v>0</v>
      </c>
    </row>
    <row r="255" s="2" customFormat="1" ht="24.15" customHeight="1">
      <c r="A255" s="39"/>
      <c r="B255" s="40"/>
      <c r="C255" s="227" t="s">
        <v>1319</v>
      </c>
      <c r="D255" s="227" t="s">
        <v>191</v>
      </c>
      <c r="E255" s="228" t="s">
        <v>1320</v>
      </c>
      <c r="F255" s="229" t="s">
        <v>1321</v>
      </c>
      <c r="G255" s="230" t="s">
        <v>235</v>
      </c>
      <c r="H255" s="231">
        <v>7.2999999999999998</v>
      </c>
      <c r="I255" s="232"/>
      <c r="J255" s="231">
        <f>ROUND(I255*H255,2)</f>
        <v>0</v>
      </c>
      <c r="K255" s="229" t="s">
        <v>195</v>
      </c>
      <c r="L255" s="45"/>
      <c r="M255" s="292" t="s">
        <v>1</v>
      </c>
      <c r="N255" s="293" t="s">
        <v>40</v>
      </c>
      <c r="O255" s="294"/>
      <c r="P255" s="295">
        <f>O255*H255</f>
        <v>0</v>
      </c>
      <c r="Q255" s="295">
        <v>0</v>
      </c>
      <c r="R255" s="295">
        <f>Q255*H255</f>
        <v>0</v>
      </c>
      <c r="S255" s="295">
        <v>0</v>
      </c>
      <c r="T255" s="29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7" t="s">
        <v>196</v>
      </c>
      <c r="AT255" s="237" t="s">
        <v>191</v>
      </c>
      <c r="AU255" s="237" t="s">
        <v>84</v>
      </c>
      <c r="AY255" s="18" t="s">
        <v>189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8" t="s">
        <v>82</v>
      </c>
      <c r="BK255" s="238">
        <f>ROUND(I255*H255,2)</f>
        <v>0</v>
      </c>
      <c r="BL255" s="18" t="s">
        <v>196</v>
      </c>
      <c r="BM255" s="237" t="s">
        <v>1322</v>
      </c>
    </row>
    <row r="256" s="2" customFormat="1" ht="6.96" customHeight="1">
      <c r="A256" s="39"/>
      <c r="B256" s="67"/>
      <c r="C256" s="68"/>
      <c r="D256" s="68"/>
      <c r="E256" s="68"/>
      <c r="F256" s="68"/>
      <c r="G256" s="68"/>
      <c r="H256" s="68"/>
      <c r="I256" s="68"/>
      <c r="J256" s="68"/>
      <c r="K256" s="68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o9wxsLEVluXWC7Mki2Y2rauOMvYNYKbCXnXXpl3MUN+thSFlg0rumBN1ZLTgIWUSFFg6XVhdFbNXnzbqq2bJ0g==" hashValue="wk3t2oDQ/whCJphXkgpiJdIaz5oFVChYEVDSq3PaOO+TGtKBt2bIswHfUOyT5pJn61xyJfhJzbHooTlKsyaL3g==" algorithmName="SHA-512" password="CC35"/>
  <autoFilter ref="C120:K2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160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26. 4. 2022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26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35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37</v>
      </c>
      <c r="G32" s="39"/>
      <c r="H32" s="39"/>
      <c r="I32" s="162" t="s">
        <v>36</v>
      </c>
      <c r="J32" s="162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39</v>
      </c>
      <c r="E33" s="151" t="s">
        <v>40</v>
      </c>
      <c r="F33" s="164">
        <f>ROUND((SUM(BE121:BE248)),  2)</f>
        <v>0</v>
      </c>
      <c r="G33" s="39"/>
      <c r="H33" s="39"/>
      <c r="I33" s="165">
        <v>0.20999999999999999</v>
      </c>
      <c r="J33" s="164">
        <f>ROUND(((SUM(BE121:BE248))*I33),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41</v>
      </c>
      <c r="F34" s="164">
        <f>ROUND((SUM(BF121:BF248)),  2)</f>
        <v>0</v>
      </c>
      <c r="G34" s="39"/>
      <c r="H34" s="39"/>
      <c r="I34" s="165">
        <v>0.14999999999999999</v>
      </c>
      <c r="J34" s="164">
        <f>ROUND(((SUM(BF121:BF248))*I34),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42</v>
      </c>
      <c r="F35" s="164">
        <f>ROUND((SUM(BG121:BG248)),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43</v>
      </c>
      <c r="F36" s="164">
        <f>ROUND((SUM(BH121:BH248)),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ROUND((SUM(BI121:BI248)),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45</v>
      </c>
      <c r="E39" s="168"/>
      <c r="F39" s="168"/>
      <c r="G39" s="169" t="s">
        <v>46</v>
      </c>
      <c r="H39" s="170" t="s">
        <v>47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05 - SO 305  Přeložka vodovodu v km 4,540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Rokycansko</v>
      </c>
      <c r="G89" s="41"/>
      <c r="H89" s="41"/>
      <c r="I89" s="33" t="s">
        <v>22</v>
      </c>
      <c r="J89" s="80" t="str">
        <f>IF(J12="","",J12)</f>
        <v>26. 4. 2022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J. Egermaier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165</v>
      </c>
      <c r="D94" s="186"/>
      <c r="E94" s="186"/>
      <c r="F94" s="186"/>
      <c r="G94" s="186"/>
      <c r="H94" s="186"/>
      <c r="I94" s="186"/>
      <c r="J94" s="187" t="s">
        <v>166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167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168</v>
      </c>
    </row>
    <row r="97" s="9" customFormat="1" ht="24.96" customHeight="1">
      <c r="A97" s="9"/>
      <c r="B97" s="189"/>
      <c r="C97" s="190"/>
      <c r="D97" s="191" t="s">
        <v>169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170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171</v>
      </c>
      <c r="E99" s="197"/>
      <c r="F99" s="197"/>
      <c r="G99" s="197"/>
      <c r="H99" s="197"/>
      <c r="I99" s="197"/>
      <c r="J99" s="198">
        <f>J154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172</v>
      </c>
      <c r="E100" s="197"/>
      <c r="F100" s="197"/>
      <c r="G100" s="197"/>
      <c r="H100" s="197"/>
      <c r="I100" s="197"/>
      <c r="J100" s="198">
        <f>J162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173</v>
      </c>
      <c r="E101" s="197"/>
      <c r="F101" s="197"/>
      <c r="G101" s="197"/>
      <c r="H101" s="197"/>
      <c r="I101" s="197"/>
      <c r="J101" s="198">
        <f>J247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174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NAPOJENÍ ROKYCANSKA NA DÁLNICI D5, I. ETAPA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05 - SO 305  Přeložka vodovodu v km 4,540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Rokycansko</v>
      </c>
      <c r="G115" s="41"/>
      <c r="H115" s="41"/>
      <c r="I115" s="33" t="s">
        <v>22</v>
      </c>
      <c r="J115" s="80" t="str">
        <f>IF(J12="","",J12)</f>
        <v>26. 4. 2022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Ing. J. Egermaier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175</v>
      </c>
      <c r="D120" s="203" t="s">
        <v>60</v>
      </c>
      <c r="E120" s="203" t="s">
        <v>56</v>
      </c>
      <c r="F120" s="203" t="s">
        <v>57</v>
      </c>
      <c r="G120" s="203" t="s">
        <v>176</v>
      </c>
      <c r="H120" s="203" t="s">
        <v>177</v>
      </c>
      <c r="I120" s="203" t="s">
        <v>178</v>
      </c>
      <c r="J120" s="203" t="s">
        <v>166</v>
      </c>
      <c r="K120" s="204" t="s">
        <v>179</v>
      </c>
      <c r="L120" s="205"/>
      <c r="M120" s="101" t="s">
        <v>1</v>
      </c>
      <c r="N120" s="102" t="s">
        <v>39</v>
      </c>
      <c r="O120" s="102" t="s">
        <v>180</v>
      </c>
      <c r="P120" s="102" t="s">
        <v>181</v>
      </c>
      <c r="Q120" s="102" t="s">
        <v>182</v>
      </c>
      <c r="R120" s="102" t="s">
        <v>183</v>
      </c>
      <c r="S120" s="102" t="s">
        <v>184</v>
      </c>
      <c r="T120" s="103" t="s">
        <v>185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186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8.5536899999999978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168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74</v>
      </c>
      <c r="E122" s="214" t="s">
        <v>187</v>
      </c>
      <c r="F122" s="214" t="s">
        <v>188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P123+P154+P162+P247</f>
        <v>0</v>
      </c>
      <c r="Q122" s="219"/>
      <c r="R122" s="220">
        <f>R123+R154+R162+R247</f>
        <v>8.5536899999999978</v>
      </c>
      <c r="S122" s="219"/>
      <c r="T122" s="221">
        <f>T123+T154+T162+T247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74</v>
      </c>
      <c r="AU122" s="223" t="s">
        <v>75</v>
      </c>
      <c r="AY122" s="222" t="s">
        <v>189</v>
      </c>
      <c r="BK122" s="224">
        <f>BK123+BK154+BK162+BK247</f>
        <v>0</v>
      </c>
    </row>
    <row r="123" s="12" customFormat="1" ht="22.8" customHeight="1">
      <c r="A123" s="12"/>
      <c r="B123" s="211"/>
      <c r="C123" s="212"/>
      <c r="D123" s="213" t="s">
        <v>74</v>
      </c>
      <c r="E123" s="225" t="s">
        <v>82</v>
      </c>
      <c r="F123" s="225" t="s">
        <v>190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SUM(P124:P153)</f>
        <v>0</v>
      </c>
      <c r="Q123" s="219"/>
      <c r="R123" s="220">
        <f>SUM(R124:R153)</f>
        <v>0</v>
      </c>
      <c r="S123" s="219"/>
      <c r="T123" s="221">
        <f>SUM(T124:T153)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74</v>
      </c>
      <c r="AU123" s="223" t="s">
        <v>82</v>
      </c>
      <c r="AY123" s="222" t="s">
        <v>189</v>
      </c>
      <c r="BK123" s="224">
        <f>SUM(BK124:BK153)</f>
        <v>0</v>
      </c>
    </row>
    <row r="124" s="2" customFormat="1" ht="24.15" customHeight="1">
      <c r="A124" s="39"/>
      <c r="B124" s="40"/>
      <c r="C124" s="227" t="s">
        <v>82</v>
      </c>
      <c r="D124" s="227" t="s">
        <v>191</v>
      </c>
      <c r="E124" s="228" t="s">
        <v>192</v>
      </c>
      <c r="F124" s="229" t="s">
        <v>193</v>
      </c>
      <c r="G124" s="230" t="s">
        <v>194</v>
      </c>
      <c r="H124" s="231">
        <v>120</v>
      </c>
      <c r="I124" s="232"/>
      <c r="J124" s="231">
        <f>ROUND(I124*H124,2)</f>
        <v>0</v>
      </c>
      <c r="K124" s="229" t="s">
        <v>195</v>
      </c>
      <c r="L124" s="45"/>
      <c r="M124" s="233" t="s">
        <v>1</v>
      </c>
      <c r="N124" s="234" t="s">
        <v>40</v>
      </c>
      <c r="O124" s="92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7" t="s">
        <v>196</v>
      </c>
      <c r="AT124" s="237" t="s">
        <v>191</v>
      </c>
      <c r="AU124" s="237" t="s">
        <v>84</v>
      </c>
      <c r="AY124" s="18" t="s">
        <v>189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8" t="s">
        <v>82</v>
      </c>
      <c r="BK124" s="238">
        <f>ROUND(I124*H124,2)</f>
        <v>0</v>
      </c>
      <c r="BL124" s="18" t="s">
        <v>196</v>
      </c>
      <c r="BM124" s="237" t="s">
        <v>1324</v>
      </c>
    </row>
    <row r="125" s="13" customFormat="1">
      <c r="A125" s="13"/>
      <c r="B125" s="239"/>
      <c r="C125" s="240"/>
      <c r="D125" s="241" t="s">
        <v>198</v>
      </c>
      <c r="E125" s="242" t="s">
        <v>1</v>
      </c>
      <c r="F125" s="243" t="s">
        <v>1125</v>
      </c>
      <c r="G125" s="240"/>
      <c r="H125" s="244">
        <v>120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198</v>
      </c>
      <c r="AU125" s="250" t="s">
        <v>84</v>
      </c>
      <c r="AV125" s="13" t="s">
        <v>84</v>
      </c>
      <c r="AW125" s="13" t="s">
        <v>32</v>
      </c>
      <c r="AX125" s="13" t="s">
        <v>82</v>
      </c>
      <c r="AY125" s="250" t="s">
        <v>189</v>
      </c>
    </row>
    <row r="126" s="2" customFormat="1" ht="24.15" customHeight="1">
      <c r="A126" s="39"/>
      <c r="B126" s="40"/>
      <c r="C126" s="227" t="s">
        <v>84</v>
      </c>
      <c r="D126" s="227" t="s">
        <v>191</v>
      </c>
      <c r="E126" s="228" t="s">
        <v>970</v>
      </c>
      <c r="F126" s="229" t="s">
        <v>971</v>
      </c>
      <c r="G126" s="230" t="s">
        <v>972</v>
      </c>
      <c r="H126" s="231">
        <v>30</v>
      </c>
      <c r="I126" s="232"/>
      <c r="J126" s="231">
        <f>ROUND(I126*H126,2)</f>
        <v>0</v>
      </c>
      <c r="K126" s="229" t="s">
        <v>195</v>
      </c>
      <c r="L126" s="45"/>
      <c r="M126" s="233" t="s">
        <v>1</v>
      </c>
      <c r="N126" s="234" t="s">
        <v>40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196</v>
      </c>
      <c r="AT126" s="237" t="s">
        <v>191</v>
      </c>
      <c r="AU126" s="237" t="s">
        <v>84</v>
      </c>
      <c r="AY126" s="18" t="s">
        <v>189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82</v>
      </c>
      <c r="BK126" s="238">
        <f>ROUND(I126*H126,2)</f>
        <v>0</v>
      </c>
      <c r="BL126" s="18" t="s">
        <v>196</v>
      </c>
      <c r="BM126" s="237" t="s">
        <v>1325</v>
      </c>
    </row>
    <row r="127" s="13" customFormat="1">
      <c r="A127" s="13"/>
      <c r="B127" s="239"/>
      <c r="C127" s="240"/>
      <c r="D127" s="241" t="s">
        <v>198</v>
      </c>
      <c r="E127" s="242" t="s">
        <v>1</v>
      </c>
      <c r="F127" s="243" t="s">
        <v>1033</v>
      </c>
      <c r="G127" s="240"/>
      <c r="H127" s="244">
        <v>30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198</v>
      </c>
      <c r="AU127" s="250" t="s">
        <v>84</v>
      </c>
      <c r="AV127" s="13" t="s">
        <v>84</v>
      </c>
      <c r="AW127" s="13" t="s">
        <v>32</v>
      </c>
      <c r="AX127" s="13" t="s">
        <v>82</v>
      </c>
      <c r="AY127" s="250" t="s">
        <v>189</v>
      </c>
    </row>
    <row r="128" s="2" customFormat="1" ht="33" customHeight="1">
      <c r="A128" s="39"/>
      <c r="B128" s="40"/>
      <c r="C128" s="227" t="s">
        <v>212</v>
      </c>
      <c r="D128" s="227" t="s">
        <v>191</v>
      </c>
      <c r="E128" s="228" t="s">
        <v>975</v>
      </c>
      <c r="F128" s="229" t="s">
        <v>976</v>
      </c>
      <c r="G128" s="230" t="s">
        <v>202</v>
      </c>
      <c r="H128" s="231">
        <v>307.5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1326</v>
      </c>
    </row>
    <row r="129" s="14" customFormat="1">
      <c r="A129" s="14"/>
      <c r="B129" s="251"/>
      <c r="C129" s="252"/>
      <c r="D129" s="241" t="s">
        <v>198</v>
      </c>
      <c r="E129" s="253" t="s">
        <v>1</v>
      </c>
      <c r="F129" s="254" t="s">
        <v>1327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198</v>
      </c>
      <c r="AU129" s="260" t="s">
        <v>84</v>
      </c>
      <c r="AV129" s="14" t="s">
        <v>82</v>
      </c>
      <c r="AW129" s="14" t="s">
        <v>32</v>
      </c>
      <c r="AX129" s="14" t="s">
        <v>75</v>
      </c>
      <c r="AY129" s="260" t="s">
        <v>189</v>
      </c>
    </row>
    <row r="130" s="13" customFormat="1">
      <c r="A130" s="13"/>
      <c r="B130" s="239"/>
      <c r="C130" s="240"/>
      <c r="D130" s="241" t="s">
        <v>198</v>
      </c>
      <c r="E130" s="242" t="s">
        <v>1</v>
      </c>
      <c r="F130" s="243" t="s">
        <v>1328</v>
      </c>
      <c r="G130" s="240"/>
      <c r="H130" s="244">
        <v>307.5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198</v>
      </c>
      <c r="AU130" s="250" t="s">
        <v>84</v>
      </c>
      <c r="AV130" s="13" t="s">
        <v>84</v>
      </c>
      <c r="AW130" s="13" t="s">
        <v>32</v>
      </c>
      <c r="AX130" s="13" t="s">
        <v>82</v>
      </c>
      <c r="AY130" s="250" t="s">
        <v>189</v>
      </c>
    </row>
    <row r="131" s="2" customFormat="1" ht="24.15" customHeight="1">
      <c r="A131" s="39"/>
      <c r="B131" s="40"/>
      <c r="C131" s="227" t="s">
        <v>196</v>
      </c>
      <c r="D131" s="227" t="s">
        <v>191</v>
      </c>
      <c r="E131" s="228" t="s">
        <v>983</v>
      </c>
      <c r="F131" s="229" t="s">
        <v>984</v>
      </c>
      <c r="G131" s="230" t="s">
        <v>202</v>
      </c>
      <c r="H131" s="231">
        <v>245.19999999999999</v>
      </c>
      <c r="I131" s="232"/>
      <c r="J131" s="231">
        <f>ROUND(I131*H131,2)</f>
        <v>0</v>
      </c>
      <c r="K131" s="229" t="s">
        <v>195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1329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334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1330</v>
      </c>
      <c r="G133" s="240"/>
      <c r="H133" s="244">
        <v>307.5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987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1331</v>
      </c>
      <c r="G135" s="240"/>
      <c r="H135" s="244">
        <v>-9.8000000000000007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989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1332</v>
      </c>
      <c r="G137" s="240"/>
      <c r="H137" s="244">
        <v>-52.5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1333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5" customFormat="1">
      <c r="A139" s="15"/>
      <c r="B139" s="261"/>
      <c r="C139" s="262"/>
      <c r="D139" s="241" t="s">
        <v>198</v>
      </c>
      <c r="E139" s="263" t="s">
        <v>1</v>
      </c>
      <c r="F139" s="264" t="s">
        <v>211</v>
      </c>
      <c r="G139" s="262"/>
      <c r="H139" s="265">
        <v>245.19999999999999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198</v>
      </c>
      <c r="AU139" s="271" t="s">
        <v>84</v>
      </c>
      <c r="AV139" s="15" t="s">
        <v>196</v>
      </c>
      <c r="AW139" s="15" t="s">
        <v>32</v>
      </c>
      <c r="AX139" s="15" t="s">
        <v>82</v>
      </c>
      <c r="AY139" s="271" t="s">
        <v>189</v>
      </c>
    </row>
    <row r="140" s="2" customFormat="1" ht="24.15" customHeight="1">
      <c r="A140" s="39"/>
      <c r="B140" s="40"/>
      <c r="C140" s="227" t="s">
        <v>231</v>
      </c>
      <c r="D140" s="227" t="s">
        <v>191</v>
      </c>
      <c r="E140" s="228" t="s">
        <v>226</v>
      </c>
      <c r="F140" s="229" t="s">
        <v>994</v>
      </c>
      <c r="G140" s="230" t="s">
        <v>202</v>
      </c>
      <c r="H140" s="231">
        <v>52.5</v>
      </c>
      <c r="I140" s="232"/>
      <c r="J140" s="231">
        <f>ROUND(I140*H140,2)</f>
        <v>0</v>
      </c>
      <c r="K140" s="229" t="s">
        <v>195</v>
      </c>
      <c r="L140" s="45"/>
      <c r="M140" s="233" t="s">
        <v>1</v>
      </c>
      <c r="N140" s="234" t="s">
        <v>40</v>
      </c>
      <c r="O140" s="92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7" t="s">
        <v>196</v>
      </c>
      <c r="AT140" s="237" t="s">
        <v>191</v>
      </c>
      <c r="AU140" s="237" t="s">
        <v>84</v>
      </c>
      <c r="AY140" s="18" t="s">
        <v>189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8" t="s">
        <v>82</v>
      </c>
      <c r="BK140" s="238">
        <f>ROUND(I140*H140,2)</f>
        <v>0</v>
      </c>
      <c r="BL140" s="18" t="s">
        <v>196</v>
      </c>
      <c r="BM140" s="237" t="s">
        <v>1334</v>
      </c>
    </row>
    <row r="141" s="13" customFormat="1">
      <c r="A141" s="13"/>
      <c r="B141" s="239"/>
      <c r="C141" s="240"/>
      <c r="D141" s="241" t="s">
        <v>198</v>
      </c>
      <c r="E141" s="242" t="s">
        <v>1</v>
      </c>
      <c r="F141" s="243" t="s">
        <v>1335</v>
      </c>
      <c r="G141" s="240"/>
      <c r="H141" s="244">
        <v>52.5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198</v>
      </c>
      <c r="AU141" s="250" t="s">
        <v>84</v>
      </c>
      <c r="AV141" s="13" t="s">
        <v>84</v>
      </c>
      <c r="AW141" s="13" t="s">
        <v>32</v>
      </c>
      <c r="AX141" s="13" t="s">
        <v>82</v>
      </c>
      <c r="AY141" s="250" t="s">
        <v>189</v>
      </c>
    </row>
    <row r="142" s="2" customFormat="1" ht="16.5" customHeight="1">
      <c r="A142" s="39"/>
      <c r="B142" s="40"/>
      <c r="C142" s="283" t="s">
        <v>240</v>
      </c>
      <c r="D142" s="283" t="s">
        <v>232</v>
      </c>
      <c r="E142" s="284" t="s">
        <v>999</v>
      </c>
      <c r="F142" s="285" t="s">
        <v>1000</v>
      </c>
      <c r="G142" s="286" t="s">
        <v>235</v>
      </c>
      <c r="H142" s="287">
        <v>99.799999999999997</v>
      </c>
      <c r="I142" s="288"/>
      <c r="J142" s="287">
        <f>ROUND(I142*H142,2)</f>
        <v>0</v>
      </c>
      <c r="K142" s="285" t="s">
        <v>195</v>
      </c>
      <c r="L142" s="289"/>
      <c r="M142" s="290" t="s">
        <v>1</v>
      </c>
      <c r="N142" s="291" t="s">
        <v>40</v>
      </c>
      <c r="O142" s="92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7" t="s">
        <v>236</v>
      </c>
      <c r="AT142" s="237" t="s">
        <v>232</v>
      </c>
      <c r="AU142" s="237" t="s">
        <v>84</v>
      </c>
      <c r="AY142" s="18" t="s">
        <v>189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8" t="s">
        <v>82</v>
      </c>
      <c r="BK142" s="238">
        <f>ROUND(I142*H142,2)</f>
        <v>0</v>
      </c>
      <c r="BL142" s="18" t="s">
        <v>196</v>
      </c>
      <c r="BM142" s="237" t="s">
        <v>1336</v>
      </c>
    </row>
    <row r="143" s="13" customFormat="1">
      <c r="A143" s="13"/>
      <c r="B143" s="239"/>
      <c r="C143" s="240"/>
      <c r="D143" s="241" t="s">
        <v>198</v>
      </c>
      <c r="E143" s="242" t="s">
        <v>1</v>
      </c>
      <c r="F143" s="243" t="s">
        <v>1337</v>
      </c>
      <c r="G143" s="240"/>
      <c r="H143" s="244">
        <v>99.799999999999997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198</v>
      </c>
      <c r="AU143" s="250" t="s">
        <v>84</v>
      </c>
      <c r="AV143" s="13" t="s">
        <v>84</v>
      </c>
      <c r="AW143" s="13" t="s">
        <v>32</v>
      </c>
      <c r="AX143" s="13" t="s">
        <v>82</v>
      </c>
      <c r="AY143" s="250" t="s">
        <v>189</v>
      </c>
    </row>
    <row r="144" s="2" customFormat="1" ht="37.8" customHeight="1">
      <c r="A144" s="39"/>
      <c r="B144" s="40"/>
      <c r="C144" s="227" t="s">
        <v>246</v>
      </c>
      <c r="D144" s="227" t="s">
        <v>191</v>
      </c>
      <c r="E144" s="228" t="s">
        <v>1139</v>
      </c>
      <c r="F144" s="229" t="s">
        <v>1140</v>
      </c>
      <c r="G144" s="230" t="s">
        <v>202</v>
      </c>
      <c r="H144" s="231">
        <v>62.299999999999997</v>
      </c>
      <c r="I144" s="232"/>
      <c r="J144" s="231">
        <f>ROUND(I144*H144,2)</f>
        <v>0</v>
      </c>
      <c r="K144" s="229" t="s">
        <v>195</v>
      </c>
      <c r="L144" s="45"/>
      <c r="M144" s="233" t="s">
        <v>1</v>
      </c>
      <c r="N144" s="234" t="s">
        <v>40</v>
      </c>
      <c r="O144" s="92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7" t="s">
        <v>196</v>
      </c>
      <c r="AT144" s="237" t="s">
        <v>191</v>
      </c>
      <c r="AU144" s="237" t="s">
        <v>84</v>
      </c>
      <c r="AY144" s="18" t="s">
        <v>189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8" t="s">
        <v>82</v>
      </c>
      <c r="BK144" s="238">
        <f>ROUND(I144*H144,2)</f>
        <v>0</v>
      </c>
      <c r="BL144" s="18" t="s">
        <v>196</v>
      </c>
      <c r="BM144" s="237" t="s">
        <v>1338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1142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1339</v>
      </c>
      <c r="G146" s="240"/>
      <c r="H146" s="244">
        <v>62.299999999999997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82</v>
      </c>
      <c r="AY146" s="250" t="s">
        <v>189</v>
      </c>
    </row>
    <row r="147" s="2" customFormat="1" ht="37.8" customHeight="1">
      <c r="A147" s="39"/>
      <c r="B147" s="40"/>
      <c r="C147" s="227" t="s">
        <v>236</v>
      </c>
      <c r="D147" s="227" t="s">
        <v>191</v>
      </c>
      <c r="E147" s="228" t="s">
        <v>1144</v>
      </c>
      <c r="F147" s="229" t="s">
        <v>1145</v>
      </c>
      <c r="G147" s="230" t="s">
        <v>202</v>
      </c>
      <c r="H147" s="231">
        <v>311.5</v>
      </c>
      <c r="I147" s="232"/>
      <c r="J147" s="231">
        <f>ROUND(I147*H147,2)</f>
        <v>0</v>
      </c>
      <c r="K147" s="229" t="s">
        <v>195</v>
      </c>
      <c r="L147" s="45"/>
      <c r="M147" s="233" t="s">
        <v>1</v>
      </c>
      <c r="N147" s="234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196</v>
      </c>
      <c r="AT147" s="237" t="s">
        <v>191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1340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1147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1341</v>
      </c>
      <c r="G149" s="240"/>
      <c r="H149" s="244">
        <v>311.5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33" customHeight="1">
      <c r="A150" s="39"/>
      <c r="B150" s="40"/>
      <c r="C150" s="227" t="s">
        <v>258</v>
      </c>
      <c r="D150" s="227" t="s">
        <v>191</v>
      </c>
      <c r="E150" s="228" t="s">
        <v>247</v>
      </c>
      <c r="F150" s="229" t="s">
        <v>248</v>
      </c>
      <c r="G150" s="230" t="s">
        <v>235</v>
      </c>
      <c r="H150" s="231">
        <v>99.700000000000003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1342</v>
      </c>
    </row>
    <row r="151" s="13" customFormat="1">
      <c r="A151" s="13"/>
      <c r="B151" s="239"/>
      <c r="C151" s="240"/>
      <c r="D151" s="241" t="s">
        <v>198</v>
      </c>
      <c r="E151" s="242" t="s">
        <v>1</v>
      </c>
      <c r="F151" s="243" t="s">
        <v>1343</v>
      </c>
      <c r="G151" s="240"/>
      <c r="H151" s="244">
        <v>99.700000000000003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198</v>
      </c>
      <c r="AU151" s="250" t="s">
        <v>84</v>
      </c>
      <c r="AV151" s="13" t="s">
        <v>84</v>
      </c>
      <c r="AW151" s="13" t="s">
        <v>32</v>
      </c>
      <c r="AX151" s="13" t="s">
        <v>82</v>
      </c>
      <c r="AY151" s="250" t="s">
        <v>189</v>
      </c>
    </row>
    <row r="152" s="2" customFormat="1" ht="16.5" customHeight="1">
      <c r="A152" s="39"/>
      <c r="B152" s="40"/>
      <c r="C152" s="227" t="s">
        <v>264</v>
      </c>
      <c r="D152" s="227" t="s">
        <v>191</v>
      </c>
      <c r="E152" s="228" t="s">
        <v>1009</v>
      </c>
      <c r="F152" s="229" t="s">
        <v>1010</v>
      </c>
      <c r="G152" s="230" t="s">
        <v>253</v>
      </c>
      <c r="H152" s="231">
        <v>3</v>
      </c>
      <c r="I152" s="232"/>
      <c r="J152" s="231">
        <f>ROUND(I152*H152,2)</f>
        <v>0</v>
      </c>
      <c r="K152" s="229" t="s">
        <v>1</v>
      </c>
      <c r="L152" s="45"/>
      <c r="M152" s="233" t="s">
        <v>1</v>
      </c>
      <c r="N152" s="234" t="s">
        <v>40</v>
      </c>
      <c r="O152" s="92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7" t="s">
        <v>196</v>
      </c>
      <c r="AT152" s="237" t="s">
        <v>191</v>
      </c>
      <c r="AU152" s="237" t="s">
        <v>84</v>
      </c>
      <c r="AY152" s="18" t="s">
        <v>189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8" t="s">
        <v>82</v>
      </c>
      <c r="BK152" s="238">
        <f>ROUND(I152*H152,2)</f>
        <v>0</v>
      </c>
      <c r="BL152" s="18" t="s">
        <v>196</v>
      </c>
      <c r="BM152" s="237" t="s">
        <v>1344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294</v>
      </c>
      <c r="G153" s="240"/>
      <c r="H153" s="244">
        <v>3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82</v>
      </c>
      <c r="AY153" s="250" t="s">
        <v>189</v>
      </c>
    </row>
    <row r="154" s="12" customFormat="1" ht="22.8" customHeight="1">
      <c r="A154" s="12"/>
      <c r="B154" s="211"/>
      <c r="C154" s="212"/>
      <c r="D154" s="213" t="s">
        <v>74</v>
      </c>
      <c r="E154" s="225" t="s">
        <v>196</v>
      </c>
      <c r="F154" s="225" t="s">
        <v>257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SUM(P155:P161)</f>
        <v>0</v>
      </c>
      <c r="Q154" s="219"/>
      <c r="R154" s="220">
        <f>SUM(R155:R161)</f>
        <v>0.0063899999999999998</v>
      </c>
      <c r="S154" s="219"/>
      <c r="T154" s="221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82</v>
      </c>
      <c r="AT154" s="223" t="s">
        <v>74</v>
      </c>
      <c r="AU154" s="223" t="s">
        <v>82</v>
      </c>
      <c r="AY154" s="222" t="s">
        <v>189</v>
      </c>
      <c r="BK154" s="224">
        <f>SUM(BK155:BK161)</f>
        <v>0</v>
      </c>
    </row>
    <row r="155" s="2" customFormat="1" ht="16.5" customHeight="1">
      <c r="A155" s="39"/>
      <c r="B155" s="40"/>
      <c r="C155" s="227" t="s">
        <v>271</v>
      </c>
      <c r="D155" s="227" t="s">
        <v>191</v>
      </c>
      <c r="E155" s="228" t="s">
        <v>331</v>
      </c>
      <c r="F155" s="229" t="s">
        <v>332</v>
      </c>
      <c r="G155" s="230" t="s">
        <v>202</v>
      </c>
      <c r="H155" s="231">
        <v>9.8000000000000007</v>
      </c>
      <c r="I155" s="232"/>
      <c r="J155" s="231">
        <f>ROUND(I155*H155,2)</f>
        <v>0</v>
      </c>
      <c r="K155" s="229" t="s">
        <v>195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1345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1346</v>
      </c>
      <c r="G156" s="240"/>
      <c r="H156" s="244">
        <v>9.8000000000000007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24.15" customHeight="1">
      <c r="A157" s="39"/>
      <c r="B157" s="40"/>
      <c r="C157" s="227" t="s">
        <v>277</v>
      </c>
      <c r="D157" s="227" t="s">
        <v>191</v>
      </c>
      <c r="E157" s="228" t="s">
        <v>1154</v>
      </c>
      <c r="F157" s="229" t="s">
        <v>1155</v>
      </c>
      <c r="G157" s="230" t="s">
        <v>202</v>
      </c>
      <c r="H157" s="231">
        <v>0.10000000000000001</v>
      </c>
      <c r="I157" s="232"/>
      <c r="J157" s="231">
        <f>ROUND(I157*H157,2)</f>
        <v>0</v>
      </c>
      <c r="K157" s="229" t="s">
        <v>195</v>
      </c>
      <c r="L157" s="45"/>
      <c r="M157" s="233" t="s">
        <v>1</v>
      </c>
      <c r="N157" s="234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196</v>
      </c>
      <c r="AT157" s="237" t="s">
        <v>191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1347</v>
      </c>
    </row>
    <row r="158" s="14" customFormat="1">
      <c r="A158" s="14"/>
      <c r="B158" s="251"/>
      <c r="C158" s="252"/>
      <c r="D158" s="241" t="s">
        <v>198</v>
      </c>
      <c r="E158" s="253" t="s">
        <v>1</v>
      </c>
      <c r="F158" s="254" t="s">
        <v>1157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198</v>
      </c>
      <c r="AU158" s="260" t="s">
        <v>84</v>
      </c>
      <c r="AV158" s="14" t="s">
        <v>82</v>
      </c>
      <c r="AW158" s="14" t="s">
        <v>32</v>
      </c>
      <c r="AX158" s="14" t="s">
        <v>75</v>
      </c>
      <c r="AY158" s="260" t="s">
        <v>189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1348</v>
      </c>
      <c r="G159" s="240"/>
      <c r="H159" s="244">
        <v>0.10000000000000001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16.5" customHeight="1">
      <c r="A160" s="39"/>
      <c r="B160" s="40"/>
      <c r="C160" s="227" t="s">
        <v>283</v>
      </c>
      <c r="D160" s="227" t="s">
        <v>191</v>
      </c>
      <c r="E160" s="228" t="s">
        <v>382</v>
      </c>
      <c r="F160" s="229" t="s">
        <v>383</v>
      </c>
      <c r="G160" s="230" t="s">
        <v>267</v>
      </c>
      <c r="H160" s="231">
        <v>1</v>
      </c>
      <c r="I160" s="232"/>
      <c r="J160" s="231">
        <f>ROUND(I160*H160,2)</f>
        <v>0</v>
      </c>
      <c r="K160" s="229" t="s">
        <v>195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0.0063899999999999998</v>
      </c>
      <c r="R160" s="235">
        <f>Q160*H160</f>
        <v>0.0063899999999999998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1349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407</v>
      </c>
      <c r="G161" s="240"/>
      <c r="H161" s="244">
        <v>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12" customFormat="1" ht="22.8" customHeight="1">
      <c r="A162" s="12"/>
      <c r="B162" s="211"/>
      <c r="C162" s="212"/>
      <c r="D162" s="213" t="s">
        <v>74</v>
      </c>
      <c r="E162" s="225" t="s">
        <v>236</v>
      </c>
      <c r="F162" s="225" t="s">
        <v>276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SUM(P163:P246)</f>
        <v>0</v>
      </c>
      <c r="Q162" s="219"/>
      <c r="R162" s="220">
        <f>SUM(R163:R246)</f>
        <v>8.5472999999999981</v>
      </c>
      <c r="S162" s="219"/>
      <c r="T162" s="221">
        <f>SUM(T163:T246)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82</v>
      </c>
      <c r="AT162" s="223" t="s">
        <v>74</v>
      </c>
      <c r="AU162" s="223" t="s">
        <v>82</v>
      </c>
      <c r="AY162" s="222" t="s">
        <v>189</v>
      </c>
      <c r="BK162" s="224">
        <f>SUM(BK163:BK246)</f>
        <v>0</v>
      </c>
    </row>
    <row r="163" s="2" customFormat="1" ht="16.5" customHeight="1">
      <c r="A163" s="39"/>
      <c r="B163" s="40"/>
      <c r="C163" s="227" t="s">
        <v>289</v>
      </c>
      <c r="D163" s="227" t="s">
        <v>191</v>
      </c>
      <c r="E163" s="228" t="s">
        <v>1160</v>
      </c>
      <c r="F163" s="229" t="s">
        <v>1161</v>
      </c>
      <c r="G163" s="230" t="s">
        <v>215</v>
      </c>
      <c r="H163" s="231">
        <v>66</v>
      </c>
      <c r="I163" s="232"/>
      <c r="J163" s="231">
        <f>ROUND(I163*H163,2)</f>
        <v>0</v>
      </c>
      <c r="K163" s="229" t="s">
        <v>195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0.00064000000000000005</v>
      </c>
      <c r="R163" s="235">
        <f>Q163*H163</f>
        <v>0.042240000000000007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1350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1351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1352</v>
      </c>
      <c r="G165" s="240"/>
      <c r="H165" s="244">
        <v>66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4.15" customHeight="1">
      <c r="A166" s="39"/>
      <c r="B166" s="40"/>
      <c r="C166" s="283" t="s">
        <v>8</v>
      </c>
      <c r="D166" s="283" t="s">
        <v>232</v>
      </c>
      <c r="E166" s="284" t="s">
        <v>1165</v>
      </c>
      <c r="F166" s="285" t="s">
        <v>1166</v>
      </c>
      <c r="G166" s="286" t="s">
        <v>215</v>
      </c>
      <c r="H166" s="287">
        <v>72.599999999999994</v>
      </c>
      <c r="I166" s="288"/>
      <c r="J166" s="287">
        <f>ROUND(I166*H166,2)</f>
        <v>0</v>
      </c>
      <c r="K166" s="285" t="s">
        <v>195</v>
      </c>
      <c r="L166" s="289"/>
      <c r="M166" s="290" t="s">
        <v>1</v>
      </c>
      <c r="N166" s="291" t="s">
        <v>40</v>
      </c>
      <c r="O166" s="92"/>
      <c r="P166" s="235">
        <f>O166*H166</f>
        <v>0</v>
      </c>
      <c r="Q166" s="235">
        <v>0.062399999999999997</v>
      </c>
      <c r="R166" s="235">
        <f>Q166*H166</f>
        <v>4.5302399999999992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236</v>
      </c>
      <c r="AT166" s="237" t="s">
        <v>232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1353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1354</v>
      </c>
      <c r="G167" s="240"/>
      <c r="H167" s="244">
        <v>72.599999999999994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2" customFormat="1" ht="24.15" customHeight="1">
      <c r="A168" s="39"/>
      <c r="B168" s="40"/>
      <c r="C168" s="227" t="s">
        <v>395</v>
      </c>
      <c r="D168" s="227" t="s">
        <v>191</v>
      </c>
      <c r="E168" s="228" t="s">
        <v>1169</v>
      </c>
      <c r="F168" s="229" t="s">
        <v>1170</v>
      </c>
      <c r="G168" s="230" t="s">
        <v>253</v>
      </c>
      <c r="H168" s="231">
        <v>71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0.00012</v>
      </c>
      <c r="R168" s="235">
        <f>Q168*H168</f>
        <v>0.0085199999999999998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1355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1356</v>
      </c>
      <c r="G169" s="240"/>
      <c r="H169" s="244">
        <v>71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21.75" customHeight="1">
      <c r="A170" s="39"/>
      <c r="B170" s="40"/>
      <c r="C170" s="227" t="s">
        <v>400</v>
      </c>
      <c r="D170" s="227" t="s">
        <v>191</v>
      </c>
      <c r="E170" s="228" t="s">
        <v>1357</v>
      </c>
      <c r="F170" s="229" t="s">
        <v>1358</v>
      </c>
      <c r="G170" s="230" t="s">
        <v>253</v>
      </c>
      <c r="H170" s="231">
        <v>4</v>
      </c>
      <c r="I170" s="232"/>
      <c r="J170" s="231">
        <f>ROUND(I170*H170,2)</f>
        <v>0</v>
      </c>
      <c r="K170" s="229" t="s">
        <v>195</v>
      </c>
      <c r="L170" s="45"/>
      <c r="M170" s="233" t="s">
        <v>1</v>
      </c>
      <c r="N170" s="234" t="s">
        <v>40</v>
      </c>
      <c r="O170" s="92"/>
      <c r="P170" s="235">
        <f>O170*H170</f>
        <v>0</v>
      </c>
      <c r="Q170" s="235">
        <v>0.0010300000000000001</v>
      </c>
      <c r="R170" s="235">
        <f>Q170*H170</f>
        <v>0.0041200000000000004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1359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410</v>
      </c>
      <c r="G171" s="240"/>
      <c r="H171" s="244">
        <v>4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2" customFormat="1" ht="24.15" customHeight="1">
      <c r="A172" s="39"/>
      <c r="B172" s="40"/>
      <c r="C172" s="227" t="s">
        <v>403</v>
      </c>
      <c r="D172" s="227" t="s">
        <v>191</v>
      </c>
      <c r="E172" s="228" t="s">
        <v>1360</v>
      </c>
      <c r="F172" s="229" t="s">
        <v>1361</v>
      </c>
      <c r="G172" s="230" t="s">
        <v>215</v>
      </c>
      <c r="H172" s="231">
        <v>164</v>
      </c>
      <c r="I172" s="232"/>
      <c r="J172" s="231">
        <f>ROUND(I172*H172,2)</f>
        <v>0</v>
      </c>
      <c r="K172" s="229" t="s">
        <v>195</v>
      </c>
      <c r="L172" s="45"/>
      <c r="M172" s="233" t="s">
        <v>1</v>
      </c>
      <c r="N172" s="234" t="s">
        <v>40</v>
      </c>
      <c r="O172" s="92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196</v>
      </c>
      <c r="AT172" s="237" t="s">
        <v>191</v>
      </c>
      <c r="AU172" s="237" t="s">
        <v>84</v>
      </c>
      <c r="AY172" s="18" t="s">
        <v>189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82</v>
      </c>
      <c r="BK172" s="238">
        <f>ROUND(I172*H172,2)</f>
        <v>0</v>
      </c>
      <c r="BL172" s="18" t="s">
        <v>196</v>
      </c>
      <c r="BM172" s="237" t="s">
        <v>1362</v>
      </c>
    </row>
    <row r="173" s="14" customFormat="1">
      <c r="A173" s="14"/>
      <c r="B173" s="251"/>
      <c r="C173" s="252"/>
      <c r="D173" s="241" t="s">
        <v>198</v>
      </c>
      <c r="E173" s="253" t="s">
        <v>1</v>
      </c>
      <c r="F173" s="254" t="s">
        <v>1157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198</v>
      </c>
      <c r="AU173" s="260" t="s">
        <v>84</v>
      </c>
      <c r="AV173" s="14" t="s">
        <v>82</v>
      </c>
      <c r="AW173" s="14" t="s">
        <v>32</v>
      </c>
      <c r="AX173" s="14" t="s">
        <v>75</v>
      </c>
      <c r="AY173" s="260" t="s">
        <v>189</v>
      </c>
    </row>
    <row r="174" s="13" customFormat="1">
      <c r="A174" s="13"/>
      <c r="B174" s="239"/>
      <c r="C174" s="240"/>
      <c r="D174" s="241" t="s">
        <v>198</v>
      </c>
      <c r="E174" s="242" t="s">
        <v>1</v>
      </c>
      <c r="F174" s="243" t="s">
        <v>1363</v>
      </c>
      <c r="G174" s="240"/>
      <c r="H174" s="244">
        <v>164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198</v>
      </c>
      <c r="AU174" s="250" t="s">
        <v>84</v>
      </c>
      <c r="AV174" s="13" t="s">
        <v>84</v>
      </c>
      <c r="AW174" s="13" t="s">
        <v>32</v>
      </c>
      <c r="AX174" s="13" t="s">
        <v>82</v>
      </c>
      <c r="AY174" s="250" t="s">
        <v>189</v>
      </c>
    </row>
    <row r="175" s="2" customFormat="1" ht="24.15" customHeight="1">
      <c r="A175" s="39"/>
      <c r="B175" s="40"/>
      <c r="C175" s="283" t="s">
        <v>408</v>
      </c>
      <c r="D175" s="283" t="s">
        <v>232</v>
      </c>
      <c r="E175" s="284" t="s">
        <v>1364</v>
      </c>
      <c r="F175" s="285" t="s">
        <v>1365</v>
      </c>
      <c r="G175" s="286" t="s">
        <v>215</v>
      </c>
      <c r="H175" s="287">
        <v>164</v>
      </c>
      <c r="I175" s="288"/>
      <c r="J175" s="287">
        <f>ROUND(I175*H175,2)</f>
        <v>0</v>
      </c>
      <c r="K175" s="285" t="s">
        <v>195</v>
      </c>
      <c r="L175" s="289"/>
      <c r="M175" s="290" t="s">
        <v>1</v>
      </c>
      <c r="N175" s="291" t="s">
        <v>40</v>
      </c>
      <c r="O175" s="92"/>
      <c r="P175" s="235">
        <f>O175*H175</f>
        <v>0</v>
      </c>
      <c r="Q175" s="235">
        <v>0.014500000000000001</v>
      </c>
      <c r="R175" s="235">
        <f>Q175*H175</f>
        <v>2.3780000000000001</v>
      </c>
      <c r="S175" s="235">
        <v>0</v>
      </c>
      <c r="T175" s="23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7" t="s">
        <v>236</v>
      </c>
      <c r="AT175" s="237" t="s">
        <v>232</v>
      </c>
      <c r="AU175" s="237" t="s">
        <v>84</v>
      </c>
      <c r="AY175" s="18" t="s">
        <v>189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8" t="s">
        <v>82</v>
      </c>
      <c r="BK175" s="238">
        <f>ROUND(I175*H175,2)</f>
        <v>0</v>
      </c>
      <c r="BL175" s="18" t="s">
        <v>196</v>
      </c>
      <c r="BM175" s="237" t="s">
        <v>1366</v>
      </c>
    </row>
    <row r="176" s="13" customFormat="1">
      <c r="A176" s="13"/>
      <c r="B176" s="239"/>
      <c r="C176" s="240"/>
      <c r="D176" s="241" t="s">
        <v>198</v>
      </c>
      <c r="E176" s="242" t="s">
        <v>1</v>
      </c>
      <c r="F176" s="243" t="s">
        <v>1363</v>
      </c>
      <c r="G176" s="240"/>
      <c r="H176" s="244">
        <v>164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32</v>
      </c>
      <c r="AX176" s="13" t="s">
        <v>82</v>
      </c>
      <c r="AY176" s="250" t="s">
        <v>189</v>
      </c>
    </row>
    <row r="177" s="2" customFormat="1" ht="24.15" customHeight="1">
      <c r="A177" s="39"/>
      <c r="B177" s="40"/>
      <c r="C177" s="227" t="s">
        <v>411</v>
      </c>
      <c r="D177" s="227" t="s">
        <v>191</v>
      </c>
      <c r="E177" s="228" t="s">
        <v>1367</v>
      </c>
      <c r="F177" s="229" t="s">
        <v>1368</v>
      </c>
      <c r="G177" s="230" t="s">
        <v>253</v>
      </c>
      <c r="H177" s="231">
        <v>4</v>
      </c>
      <c r="I177" s="232"/>
      <c r="J177" s="231">
        <f>ROUND(I177*H177,2)</f>
        <v>0</v>
      </c>
      <c r="K177" s="229" t="s">
        <v>195</v>
      </c>
      <c r="L177" s="45"/>
      <c r="M177" s="233" t="s">
        <v>1</v>
      </c>
      <c r="N177" s="234" t="s">
        <v>40</v>
      </c>
      <c r="O177" s="92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7" t="s">
        <v>196</v>
      </c>
      <c r="AT177" s="237" t="s">
        <v>191</v>
      </c>
      <c r="AU177" s="237" t="s">
        <v>84</v>
      </c>
      <c r="AY177" s="18" t="s">
        <v>189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8" t="s">
        <v>82</v>
      </c>
      <c r="BK177" s="238">
        <f>ROUND(I177*H177,2)</f>
        <v>0</v>
      </c>
      <c r="BL177" s="18" t="s">
        <v>196</v>
      </c>
      <c r="BM177" s="237" t="s">
        <v>1369</v>
      </c>
    </row>
    <row r="178" s="14" customFormat="1">
      <c r="A178" s="14"/>
      <c r="B178" s="251"/>
      <c r="C178" s="252"/>
      <c r="D178" s="241" t="s">
        <v>198</v>
      </c>
      <c r="E178" s="253" t="s">
        <v>1</v>
      </c>
      <c r="F178" s="254" t="s">
        <v>1157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198</v>
      </c>
      <c r="AU178" s="260" t="s">
        <v>84</v>
      </c>
      <c r="AV178" s="14" t="s">
        <v>82</v>
      </c>
      <c r="AW178" s="14" t="s">
        <v>32</v>
      </c>
      <c r="AX178" s="14" t="s">
        <v>75</v>
      </c>
      <c r="AY178" s="260" t="s">
        <v>189</v>
      </c>
    </row>
    <row r="179" s="13" customFormat="1">
      <c r="A179" s="13"/>
      <c r="B179" s="239"/>
      <c r="C179" s="240"/>
      <c r="D179" s="241" t="s">
        <v>198</v>
      </c>
      <c r="E179" s="242" t="s">
        <v>1</v>
      </c>
      <c r="F179" s="243" t="s">
        <v>1370</v>
      </c>
      <c r="G179" s="240"/>
      <c r="H179" s="244">
        <v>4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198</v>
      </c>
      <c r="AU179" s="250" t="s">
        <v>84</v>
      </c>
      <c r="AV179" s="13" t="s">
        <v>84</v>
      </c>
      <c r="AW179" s="13" t="s">
        <v>32</v>
      </c>
      <c r="AX179" s="13" t="s">
        <v>82</v>
      </c>
      <c r="AY179" s="250" t="s">
        <v>189</v>
      </c>
    </row>
    <row r="180" s="2" customFormat="1" ht="24.15" customHeight="1">
      <c r="A180" s="39"/>
      <c r="B180" s="40"/>
      <c r="C180" s="283" t="s">
        <v>7</v>
      </c>
      <c r="D180" s="283" t="s">
        <v>232</v>
      </c>
      <c r="E180" s="284" t="s">
        <v>1371</v>
      </c>
      <c r="F180" s="285" t="s">
        <v>1372</v>
      </c>
      <c r="G180" s="286" t="s">
        <v>253</v>
      </c>
      <c r="H180" s="287">
        <v>1</v>
      </c>
      <c r="I180" s="288"/>
      <c r="J180" s="287">
        <f>ROUND(I180*H180,2)</f>
        <v>0</v>
      </c>
      <c r="K180" s="285" t="s">
        <v>1</v>
      </c>
      <c r="L180" s="289"/>
      <c r="M180" s="290" t="s">
        <v>1</v>
      </c>
      <c r="N180" s="291" t="s">
        <v>40</v>
      </c>
      <c r="O180" s="92"/>
      <c r="P180" s="235">
        <f>O180*H180</f>
        <v>0</v>
      </c>
      <c r="Q180" s="235">
        <v>0.0080000000000000002</v>
      </c>
      <c r="R180" s="235">
        <f>Q180*H180</f>
        <v>0.0080000000000000002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236</v>
      </c>
      <c r="AT180" s="237" t="s">
        <v>232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1373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407</v>
      </c>
      <c r="G181" s="240"/>
      <c r="H181" s="244">
        <v>1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83" t="s">
        <v>1053</v>
      </c>
      <c r="D182" s="283" t="s">
        <v>232</v>
      </c>
      <c r="E182" s="284" t="s">
        <v>1374</v>
      </c>
      <c r="F182" s="285" t="s">
        <v>1375</v>
      </c>
      <c r="G182" s="286" t="s">
        <v>253</v>
      </c>
      <c r="H182" s="287">
        <v>3</v>
      </c>
      <c r="I182" s="288"/>
      <c r="J182" s="287">
        <f>ROUND(I182*H182,2)</f>
        <v>0</v>
      </c>
      <c r="K182" s="285" t="s">
        <v>1</v>
      </c>
      <c r="L182" s="289"/>
      <c r="M182" s="290" t="s">
        <v>1</v>
      </c>
      <c r="N182" s="291" t="s">
        <v>40</v>
      </c>
      <c r="O182" s="92"/>
      <c r="P182" s="235">
        <f>O182*H182</f>
        <v>0</v>
      </c>
      <c r="Q182" s="235">
        <v>0.0080000000000000002</v>
      </c>
      <c r="R182" s="235">
        <f>Q182*H182</f>
        <v>0.024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236</v>
      </c>
      <c r="AT182" s="237" t="s">
        <v>232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1376</v>
      </c>
    </row>
    <row r="183" s="13" customFormat="1">
      <c r="A183" s="13"/>
      <c r="B183" s="239"/>
      <c r="C183" s="240"/>
      <c r="D183" s="241" t="s">
        <v>198</v>
      </c>
      <c r="E183" s="242" t="s">
        <v>1</v>
      </c>
      <c r="F183" s="243" t="s">
        <v>294</v>
      </c>
      <c r="G183" s="240"/>
      <c r="H183" s="244">
        <v>3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198</v>
      </c>
      <c r="AU183" s="250" t="s">
        <v>84</v>
      </c>
      <c r="AV183" s="13" t="s">
        <v>84</v>
      </c>
      <c r="AW183" s="13" t="s">
        <v>32</v>
      </c>
      <c r="AX183" s="13" t="s">
        <v>82</v>
      </c>
      <c r="AY183" s="250" t="s">
        <v>189</v>
      </c>
    </row>
    <row r="184" s="2" customFormat="1" ht="24.15" customHeight="1">
      <c r="A184" s="39"/>
      <c r="B184" s="40"/>
      <c r="C184" s="227" t="s">
        <v>1057</v>
      </c>
      <c r="D184" s="227" t="s">
        <v>191</v>
      </c>
      <c r="E184" s="228" t="s">
        <v>1183</v>
      </c>
      <c r="F184" s="229" t="s">
        <v>1377</v>
      </c>
      <c r="G184" s="230" t="s">
        <v>253</v>
      </c>
      <c r="H184" s="231">
        <v>3</v>
      </c>
      <c r="I184" s="232"/>
      <c r="J184" s="231">
        <f>ROUND(I184*H184,2)</f>
        <v>0</v>
      </c>
      <c r="K184" s="229" t="s">
        <v>195</v>
      </c>
      <c r="L184" s="45"/>
      <c r="M184" s="233" t="s">
        <v>1</v>
      </c>
      <c r="N184" s="234" t="s">
        <v>40</v>
      </c>
      <c r="O184" s="92"/>
      <c r="P184" s="235">
        <f>O184*H184</f>
        <v>0</v>
      </c>
      <c r="Q184" s="235">
        <v>0.00167</v>
      </c>
      <c r="R184" s="235">
        <f>Q184*H184</f>
        <v>0.0050100000000000006</v>
      </c>
      <c r="S184" s="235">
        <v>0</v>
      </c>
      <c r="T184" s="23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7" t="s">
        <v>196</v>
      </c>
      <c r="AT184" s="237" t="s">
        <v>191</v>
      </c>
      <c r="AU184" s="237" t="s">
        <v>84</v>
      </c>
      <c r="AY184" s="18" t="s">
        <v>189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8" t="s">
        <v>82</v>
      </c>
      <c r="BK184" s="238">
        <f>ROUND(I184*H184,2)</f>
        <v>0</v>
      </c>
      <c r="BL184" s="18" t="s">
        <v>196</v>
      </c>
      <c r="BM184" s="237" t="s">
        <v>1378</v>
      </c>
    </row>
    <row r="185" s="14" customFormat="1">
      <c r="A185" s="14"/>
      <c r="B185" s="251"/>
      <c r="C185" s="252"/>
      <c r="D185" s="241" t="s">
        <v>198</v>
      </c>
      <c r="E185" s="253" t="s">
        <v>1</v>
      </c>
      <c r="F185" s="254" t="s">
        <v>1157</v>
      </c>
      <c r="G185" s="252"/>
      <c r="H185" s="253" t="s">
        <v>1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198</v>
      </c>
      <c r="AU185" s="260" t="s">
        <v>84</v>
      </c>
      <c r="AV185" s="14" t="s">
        <v>82</v>
      </c>
      <c r="AW185" s="14" t="s">
        <v>32</v>
      </c>
      <c r="AX185" s="14" t="s">
        <v>75</v>
      </c>
      <c r="AY185" s="260" t="s">
        <v>189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1379</v>
      </c>
      <c r="G186" s="240"/>
      <c r="H186" s="244">
        <v>3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2" customFormat="1" ht="24.15" customHeight="1">
      <c r="A187" s="39"/>
      <c r="B187" s="40"/>
      <c r="C187" s="283" t="s">
        <v>1115</v>
      </c>
      <c r="D187" s="283" t="s">
        <v>232</v>
      </c>
      <c r="E187" s="284" t="s">
        <v>1186</v>
      </c>
      <c r="F187" s="285" t="s">
        <v>1187</v>
      </c>
      <c r="G187" s="286" t="s">
        <v>253</v>
      </c>
      <c r="H187" s="287">
        <v>1</v>
      </c>
      <c r="I187" s="288"/>
      <c r="J187" s="287">
        <f>ROUND(I187*H187,2)</f>
        <v>0</v>
      </c>
      <c r="K187" s="285" t="s">
        <v>1</v>
      </c>
      <c r="L187" s="289"/>
      <c r="M187" s="290" t="s">
        <v>1</v>
      </c>
      <c r="N187" s="291" t="s">
        <v>40</v>
      </c>
      <c r="O187" s="92"/>
      <c r="P187" s="235">
        <f>O187*H187</f>
        <v>0</v>
      </c>
      <c r="Q187" s="235">
        <v>0.016</v>
      </c>
      <c r="R187" s="235">
        <f>Q187*H187</f>
        <v>0.016</v>
      </c>
      <c r="S187" s="235">
        <v>0</v>
      </c>
      <c r="T187" s="23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7" t="s">
        <v>236</v>
      </c>
      <c r="AT187" s="237" t="s">
        <v>232</v>
      </c>
      <c r="AU187" s="237" t="s">
        <v>84</v>
      </c>
      <c r="AY187" s="18" t="s">
        <v>189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8" t="s">
        <v>82</v>
      </c>
      <c r="BK187" s="238">
        <f>ROUND(I187*H187,2)</f>
        <v>0</v>
      </c>
      <c r="BL187" s="18" t="s">
        <v>196</v>
      </c>
      <c r="BM187" s="237" t="s">
        <v>1380</v>
      </c>
    </row>
    <row r="188" s="13" customFormat="1">
      <c r="A188" s="13"/>
      <c r="B188" s="239"/>
      <c r="C188" s="240"/>
      <c r="D188" s="241" t="s">
        <v>198</v>
      </c>
      <c r="E188" s="242" t="s">
        <v>1</v>
      </c>
      <c r="F188" s="243" t="s">
        <v>407</v>
      </c>
      <c r="G188" s="240"/>
      <c r="H188" s="244">
        <v>1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198</v>
      </c>
      <c r="AU188" s="250" t="s">
        <v>84</v>
      </c>
      <c r="AV188" s="13" t="s">
        <v>84</v>
      </c>
      <c r="AW188" s="13" t="s">
        <v>32</v>
      </c>
      <c r="AX188" s="13" t="s">
        <v>82</v>
      </c>
      <c r="AY188" s="250" t="s">
        <v>189</v>
      </c>
    </row>
    <row r="189" s="2" customFormat="1" ht="24.15" customHeight="1">
      <c r="A189" s="39"/>
      <c r="B189" s="40"/>
      <c r="C189" s="283" t="s">
        <v>1118</v>
      </c>
      <c r="D189" s="283" t="s">
        <v>232</v>
      </c>
      <c r="E189" s="284" t="s">
        <v>1381</v>
      </c>
      <c r="F189" s="285" t="s">
        <v>1382</v>
      </c>
      <c r="G189" s="286" t="s">
        <v>253</v>
      </c>
      <c r="H189" s="287">
        <v>2</v>
      </c>
      <c r="I189" s="288"/>
      <c r="J189" s="287">
        <f>ROUND(I189*H189,2)</f>
        <v>0</v>
      </c>
      <c r="K189" s="285" t="s">
        <v>1</v>
      </c>
      <c r="L189" s="289"/>
      <c r="M189" s="290" t="s">
        <v>1</v>
      </c>
      <c r="N189" s="291" t="s">
        <v>40</v>
      </c>
      <c r="O189" s="92"/>
      <c r="P189" s="235">
        <f>O189*H189</f>
        <v>0</v>
      </c>
      <c r="Q189" s="235">
        <v>0.0038999999999999998</v>
      </c>
      <c r="R189" s="235">
        <f>Q189*H189</f>
        <v>0.0077999999999999996</v>
      </c>
      <c r="S189" s="235">
        <v>0</v>
      </c>
      <c r="T189" s="23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7" t="s">
        <v>236</v>
      </c>
      <c r="AT189" s="237" t="s">
        <v>232</v>
      </c>
      <c r="AU189" s="237" t="s">
        <v>84</v>
      </c>
      <c r="AY189" s="18" t="s">
        <v>189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8" t="s">
        <v>82</v>
      </c>
      <c r="BK189" s="238">
        <f>ROUND(I189*H189,2)</f>
        <v>0</v>
      </c>
      <c r="BL189" s="18" t="s">
        <v>196</v>
      </c>
      <c r="BM189" s="237" t="s">
        <v>1383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330</v>
      </c>
      <c r="G190" s="240"/>
      <c r="H190" s="244">
        <v>2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24.15" customHeight="1">
      <c r="A191" s="39"/>
      <c r="B191" s="40"/>
      <c r="C191" s="227" t="s">
        <v>1121</v>
      </c>
      <c r="D191" s="227" t="s">
        <v>191</v>
      </c>
      <c r="E191" s="228" t="s">
        <v>1384</v>
      </c>
      <c r="F191" s="229" t="s">
        <v>1385</v>
      </c>
      <c r="G191" s="230" t="s">
        <v>253</v>
      </c>
      <c r="H191" s="231">
        <v>1</v>
      </c>
      <c r="I191" s="232"/>
      <c r="J191" s="231">
        <f>ROUND(I191*H191,2)</f>
        <v>0</v>
      </c>
      <c r="K191" s="229" t="s">
        <v>195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1386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1157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407</v>
      </c>
      <c r="G193" s="240"/>
      <c r="H193" s="244">
        <v>1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83" t="s">
        <v>1205</v>
      </c>
      <c r="D194" s="283" t="s">
        <v>232</v>
      </c>
      <c r="E194" s="284" t="s">
        <v>1387</v>
      </c>
      <c r="F194" s="285" t="s">
        <v>1388</v>
      </c>
      <c r="G194" s="286" t="s">
        <v>253</v>
      </c>
      <c r="H194" s="287">
        <v>1</v>
      </c>
      <c r="I194" s="288"/>
      <c r="J194" s="287">
        <f>ROUND(I194*H194,2)</f>
        <v>0</v>
      </c>
      <c r="K194" s="285" t="s">
        <v>1</v>
      </c>
      <c r="L194" s="289"/>
      <c r="M194" s="290" t="s">
        <v>1</v>
      </c>
      <c r="N194" s="291" t="s">
        <v>40</v>
      </c>
      <c r="O194" s="92"/>
      <c r="P194" s="235">
        <f>O194*H194</f>
        <v>0</v>
      </c>
      <c r="Q194" s="235">
        <v>0.0070000000000000001</v>
      </c>
      <c r="R194" s="235">
        <f>Q194*H194</f>
        <v>0.0070000000000000001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236</v>
      </c>
      <c r="AT194" s="237" t="s">
        <v>232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1389</v>
      </c>
    </row>
    <row r="195" s="13" customFormat="1">
      <c r="A195" s="13"/>
      <c r="B195" s="239"/>
      <c r="C195" s="240"/>
      <c r="D195" s="241" t="s">
        <v>198</v>
      </c>
      <c r="E195" s="242" t="s">
        <v>1</v>
      </c>
      <c r="F195" s="243" t="s">
        <v>407</v>
      </c>
      <c r="G195" s="240"/>
      <c r="H195" s="244">
        <v>1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198</v>
      </c>
      <c r="AU195" s="250" t="s">
        <v>84</v>
      </c>
      <c r="AV195" s="13" t="s">
        <v>84</v>
      </c>
      <c r="AW195" s="13" t="s">
        <v>32</v>
      </c>
      <c r="AX195" s="13" t="s">
        <v>82</v>
      </c>
      <c r="AY195" s="250" t="s">
        <v>189</v>
      </c>
    </row>
    <row r="196" s="2" customFormat="1" ht="24.15" customHeight="1">
      <c r="A196" s="39"/>
      <c r="B196" s="40"/>
      <c r="C196" s="227" t="s">
        <v>1209</v>
      </c>
      <c r="D196" s="227" t="s">
        <v>191</v>
      </c>
      <c r="E196" s="228" t="s">
        <v>1223</v>
      </c>
      <c r="F196" s="229" t="s">
        <v>1224</v>
      </c>
      <c r="G196" s="230" t="s">
        <v>253</v>
      </c>
      <c r="H196" s="231">
        <v>1</v>
      </c>
      <c r="I196" s="232"/>
      <c r="J196" s="231">
        <f>ROUND(I196*H196,2)</f>
        <v>0</v>
      </c>
      <c r="K196" s="229" t="s">
        <v>195</v>
      </c>
      <c r="L196" s="45"/>
      <c r="M196" s="233" t="s">
        <v>1</v>
      </c>
      <c r="N196" s="234" t="s">
        <v>40</v>
      </c>
      <c r="O196" s="92"/>
      <c r="P196" s="235">
        <f>O196*H196</f>
        <v>0</v>
      </c>
      <c r="Q196" s="235">
        <v>0.00085999999999999998</v>
      </c>
      <c r="R196" s="235">
        <f>Q196*H196</f>
        <v>0.00085999999999999998</v>
      </c>
      <c r="S196" s="235">
        <v>0</v>
      </c>
      <c r="T196" s="23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7" t="s">
        <v>196</v>
      </c>
      <c r="AT196" s="237" t="s">
        <v>191</v>
      </c>
      <c r="AU196" s="237" t="s">
        <v>84</v>
      </c>
      <c r="AY196" s="18" t="s">
        <v>189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8" t="s">
        <v>82</v>
      </c>
      <c r="BK196" s="238">
        <f>ROUND(I196*H196,2)</f>
        <v>0</v>
      </c>
      <c r="BL196" s="18" t="s">
        <v>196</v>
      </c>
      <c r="BM196" s="237" t="s">
        <v>1390</v>
      </c>
    </row>
    <row r="197" s="14" customFormat="1">
      <c r="A197" s="14"/>
      <c r="B197" s="251"/>
      <c r="C197" s="252"/>
      <c r="D197" s="241" t="s">
        <v>198</v>
      </c>
      <c r="E197" s="253" t="s">
        <v>1</v>
      </c>
      <c r="F197" s="254" t="s">
        <v>1157</v>
      </c>
      <c r="G197" s="252"/>
      <c r="H197" s="253" t="s">
        <v>1</v>
      </c>
      <c r="I197" s="255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198</v>
      </c>
      <c r="AU197" s="260" t="s">
        <v>84</v>
      </c>
      <c r="AV197" s="14" t="s">
        <v>82</v>
      </c>
      <c r="AW197" s="14" t="s">
        <v>32</v>
      </c>
      <c r="AX197" s="14" t="s">
        <v>75</v>
      </c>
      <c r="AY197" s="260" t="s">
        <v>189</v>
      </c>
    </row>
    <row r="198" s="13" customFormat="1">
      <c r="A198" s="13"/>
      <c r="B198" s="239"/>
      <c r="C198" s="240"/>
      <c r="D198" s="241" t="s">
        <v>198</v>
      </c>
      <c r="E198" s="242" t="s">
        <v>1</v>
      </c>
      <c r="F198" s="243" t="s">
        <v>407</v>
      </c>
      <c r="G198" s="240"/>
      <c r="H198" s="244">
        <v>1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198</v>
      </c>
      <c r="AU198" s="250" t="s">
        <v>84</v>
      </c>
      <c r="AV198" s="13" t="s">
        <v>84</v>
      </c>
      <c r="AW198" s="13" t="s">
        <v>32</v>
      </c>
      <c r="AX198" s="13" t="s">
        <v>82</v>
      </c>
      <c r="AY198" s="250" t="s">
        <v>189</v>
      </c>
    </row>
    <row r="199" s="2" customFormat="1" ht="24.15" customHeight="1">
      <c r="A199" s="39"/>
      <c r="B199" s="40"/>
      <c r="C199" s="283" t="s">
        <v>1213</v>
      </c>
      <c r="D199" s="283" t="s">
        <v>232</v>
      </c>
      <c r="E199" s="284" t="s">
        <v>1227</v>
      </c>
      <c r="F199" s="285" t="s">
        <v>1228</v>
      </c>
      <c r="G199" s="286" t="s">
        <v>253</v>
      </c>
      <c r="H199" s="287">
        <v>1</v>
      </c>
      <c r="I199" s="288"/>
      <c r="J199" s="287">
        <f>ROUND(I199*H199,2)</f>
        <v>0</v>
      </c>
      <c r="K199" s="285" t="s">
        <v>1</v>
      </c>
      <c r="L199" s="289"/>
      <c r="M199" s="290" t="s">
        <v>1</v>
      </c>
      <c r="N199" s="291" t="s">
        <v>40</v>
      </c>
      <c r="O199" s="92"/>
      <c r="P199" s="235">
        <f>O199*H199</f>
        <v>0</v>
      </c>
      <c r="Q199" s="235">
        <v>0.01847</v>
      </c>
      <c r="R199" s="235">
        <f>Q199*H199</f>
        <v>0.01847</v>
      </c>
      <c r="S199" s="235">
        <v>0</v>
      </c>
      <c r="T199" s="23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7" t="s">
        <v>236</v>
      </c>
      <c r="AT199" s="237" t="s">
        <v>232</v>
      </c>
      <c r="AU199" s="237" t="s">
        <v>84</v>
      </c>
      <c r="AY199" s="18" t="s">
        <v>189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8" t="s">
        <v>82</v>
      </c>
      <c r="BK199" s="238">
        <f>ROUND(I199*H199,2)</f>
        <v>0</v>
      </c>
      <c r="BL199" s="18" t="s">
        <v>196</v>
      </c>
      <c r="BM199" s="237" t="s">
        <v>1391</v>
      </c>
    </row>
    <row r="200" s="13" customFormat="1">
      <c r="A200" s="13"/>
      <c r="B200" s="239"/>
      <c r="C200" s="240"/>
      <c r="D200" s="241" t="s">
        <v>198</v>
      </c>
      <c r="E200" s="242" t="s">
        <v>1</v>
      </c>
      <c r="F200" s="243" t="s">
        <v>407</v>
      </c>
      <c r="G200" s="240"/>
      <c r="H200" s="244">
        <v>1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198</v>
      </c>
      <c r="AU200" s="250" t="s">
        <v>84</v>
      </c>
      <c r="AV200" s="13" t="s">
        <v>84</v>
      </c>
      <c r="AW200" s="13" t="s">
        <v>32</v>
      </c>
      <c r="AX200" s="13" t="s">
        <v>82</v>
      </c>
      <c r="AY200" s="250" t="s">
        <v>189</v>
      </c>
    </row>
    <row r="201" s="2" customFormat="1" ht="24.15" customHeight="1">
      <c r="A201" s="39"/>
      <c r="B201" s="40"/>
      <c r="C201" s="283" t="s">
        <v>1218</v>
      </c>
      <c r="D201" s="283" t="s">
        <v>232</v>
      </c>
      <c r="E201" s="284" t="s">
        <v>1231</v>
      </c>
      <c r="F201" s="285" t="s">
        <v>1232</v>
      </c>
      <c r="G201" s="286" t="s">
        <v>253</v>
      </c>
      <c r="H201" s="287">
        <v>1</v>
      </c>
      <c r="I201" s="288"/>
      <c r="J201" s="287">
        <f>ROUND(I201*H201,2)</f>
        <v>0</v>
      </c>
      <c r="K201" s="285" t="s">
        <v>1</v>
      </c>
      <c r="L201" s="289"/>
      <c r="M201" s="290" t="s">
        <v>1</v>
      </c>
      <c r="N201" s="291" t="s">
        <v>40</v>
      </c>
      <c r="O201" s="92"/>
      <c r="P201" s="235">
        <f>O201*H201</f>
        <v>0</v>
      </c>
      <c r="Q201" s="235">
        <v>0.0070000000000000001</v>
      </c>
      <c r="R201" s="235">
        <f>Q201*H201</f>
        <v>0.0070000000000000001</v>
      </c>
      <c r="S201" s="235">
        <v>0</v>
      </c>
      <c r="T201" s="23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236</v>
      </c>
      <c r="AT201" s="237" t="s">
        <v>232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1392</v>
      </c>
    </row>
    <row r="202" s="13" customFormat="1">
      <c r="A202" s="13"/>
      <c r="B202" s="239"/>
      <c r="C202" s="240"/>
      <c r="D202" s="241" t="s">
        <v>198</v>
      </c>
      <c r="E202" s="242" t="s">
        <v>1</v>
      </c>
      <c r="F202" s="243" t="s">
        <v>407</v>
      </c>
      <c r="G202" s="240"/>
      <c r="H202" s="244">
        <v>1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198</v>
      </c>
      <c r="AU202" s="250" t="s">
        <v>84</v>
      </c>
      <c r="AV202" s="13" t="s">
        <v>84</v>
      </c>
      <c r="AW202" s="13" t="s">
        <v>32</v>
      </c>
      <c r="AX202" s="13" t="s">
        <v>82</v>
      </c>
      <c r="AY202" s="250" t="s">
        <v>189</v>
      </c>
    </row>
    <row r="203" s="2" customFormat="1" ht="16.5" customHeight="1">
      <c r="A203" s="39"/>
      <c r="B203" s="40"/>
      <c r="C203" s="227" t="s">
        <v>1222</v>
      </c>
      <c r="D203" s="227" t="s">
        <v>191</v>
      </c>
      <c r="E203" s="228" t="s">
        <v>1235</v>
      </c>
      <c r="F203" s="229" t="s">
        <v>1236</v>
      </c>
      <c r="G203" s="230" t="s">
        <v>253</v>
      </c>
      <c r="H203" s="231">
        <v>1</v>
      </c>
      <c r="I203" s="232"/>
      <c r="J203" s="231">
        <f>ROUND(I203*H203,2)</f>
        <v>0</v>
      </c>
      <c r="K203" s="229" t="s">
        <v>195</v>
      </c>
      <c r="L203" s="45"/>
      <c r="M203" s="233" t="s">
        <v>1</v>
      </c>
      <c r="N203" s="234" t="s">
        <v>40</v>
      </c>
      <c r="O203" s="92"/>
      <c r="P203" s="235">
        <f>O203*H203</f>
        <v>0</v>
      </c>
      <c r="Q203" s="235">
        <v>0.12303</v>
      </c>
      <c r="R203" s="235">
        <f>Q203*H203</f>
        <v>0.12303</v>
      </c>
      <c r="S203" s="235">
        <v>0</v>
      </c>
      <c r="T203" s="23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7" t="s">
        <v>196</v>
      </c>
      <c r="AT203" s="237" t="s">
        <v>191</v>
      </c>
      <c r="AU203" s="237" t="s">
        <v>84</v>
      </c>
      <c r="AY203" s="18" t="s">
        <v>189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8" t="s">
        <v>82</v>
      </c>
      <c r="BK203" s="238">
        <f>ROUND(I203*H203,2)</f>
        <v>0</v>
      </c>
      <c r="BL203" s="18" t="s">
        <v>196</v>
      </c>
      <c r="BM203" s="237" t="s">
        <v>1393</v>
      </c>
    </row>
    <row r="204" s="14" customFormat="1">
      <c r="A204" s="14"/>
      <c r="B204" s="251"/>
      <c r="C204" s="252"/>
      <c r="D204" s="241" t="s">
        <v>198</v>
      </c>
      <c r="E204" s="253" t="s">
        <v>1</v>
      </c>
      <c r="F204" s="254" t="s">
        <v>1238</v>
      </c>
      <c r="G204" s="252"/>
      <c r="H204" s="253" t="s">
        <v>1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198</v>
      </c>
      <c r="AU204" s="260" t="s">
        <v>84</v>
      </c>
      <c r="AV204" s="14" t="s">
        <v>82</v>
      </c>
      <c r="AW204" s="14" t="s">
        <v>32</v>
      </c>
      <c r="AX204" s="14" t="s">
        <v>75</v>
      </c>
      <c r="AY204" s="260" t="s">
        <v>189</v>
      </c>
    </row>
    <row r="205" s="13" customFormat="1">
      <c r="A205" s="13"/>
      <c r="B205" s="239"/>
      <c r="C205" s="240"/>
      <c r="D205" s="241" t="s">
        <v>198</v>
      </c>
      <c r="E205" s="242" t="s">
        <v>1</v>
      </c>
      <c r="F205" s="243" t="s">
        <v>1314</v>
      </c>
      <c r="G205" s="240"/>
      <c r="H205" s="244">
        <v>1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198</v>
      </c>
      <c r="AU205" s="250" t="s">
        <v>84</v>
      </c>
      <c r="AV205" s="13" t="s">
        <v>84</v>
      </c>
      <c r="AW205" s="13" t="s">
        <v>32</v>
      </c>
      <c r="AX205" s="13" t="s">
        <v>82</v>
      </c>
      <c r="AY205" s="250" t="s">
        <v>189</v>
      </c>
    </row>
    <row r="206" s="2" customFormat="1" ht="24.15" customHeight="1">
      <c r="A206" s="39"/>
      <c r="B206" s="40"/>
      <c r="C206" s="283" t="s">
        <v>1226</v>
      </c>
      <c r="D206" s="283" t="s">
        <v>232</v>
      </c>
      <c r="E206" s="284" t="s">
        <v>1241</v>
      </c>
      <c r="F206" s="285" t="s">
        <v>1242</v>
      </c>
      <c r="G206" s="286" t="s">
        <v>253</v>
      </c>
      <c r="H206" s="287">
        <v>1</v>
      </c>
      <c r="I206" s="288"/>
      <c r="J206" s="287">
        <f>ROUND(I206*H206,2)</f>
        <v>0</v>
      </c>
      <c r="K206" s="285" t="s">
        <v>1</v>
      </c>
      <c r="L206" s="289"/>
      <c r="M206" s="290" t="s">
        <v>1</v>
      </c>
      <c r="N206" s="291" t="s">
        <v>40</v>
      </c>
      <c r="O206" s="92"/>
      <c r="P206" s="235">
        <f>O206*H206</f>
        <v>0</v>
      </c>
      <c r="Q206" s="235">
        <v>0.0030000000000000001</v>
      </c>
      <c r="R206" s="235">
        <f>Q206*H206</f>
        <v>0.0030000000000000001</v>
      </c>
      <c r="S206" s="235">
        <v>0</v>
      </c>
      <c r="T206" s="23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7" t="s">
        <v>236</v>
      </c>
      <c r="AT206" s="237" t="s">
        <v>232</v>
      </c>
      <c r="AU206" s="237" t="s">
        <v>84</v>
      </c>
      <c r="AY206" s="18" t="s">
        <v>189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8" t="s">
        <v>82</v>
      </c>
      <c r="BK206" s="238">
        <f>ROUND(I206*H206,2)</f>
        <v>0</v>
      </c>
      <c r="BL206" s="18" t="s">
        <v>196</v>
      </c>
      <c r="BM206" s="237" t="s">
        <v>1394</v>
      </c>
    </row>
    <row r="207" s="13" customFormat="1">
      <c r="A207" s="13"/>
      <c r="B207" s="239"/>
      <c r="C207" s="240"/>
      <c r="D207" s="241" t="s">
        <v>198</v>
      </c>
      <c r="E207" s="242" t="s">
        <v>1</v>
      </c>
      <c r="F207" s="243" t="s">
        <v>407</v>
      </c>
      <c r="G207" s="240"/>
      <c r="H207" s="244">
        <v>1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198</v>
      </c>
      <c r="AU207" s="250" t="s">
        <v>84</v>
      </c>
      <c r="AV207" s="13" t="s">
        <v>84</v>
      </c>
      <c r="AW207" s="13" t="s">
        <v>32</v>
      </c>
      <c r="AX207" s="13" t="s">
        <v>82</v>
      </c>
      <c r="AY207" s="250" t="s">
        <v>189</v>
      </c>
    </row>
    <row r="208" s="2" customFormat="1" ht="24.15" customHeight="1">
      <c r="A208" s="39"/>
      <c r="B208" s="40"/>
      <c r="C208" s="283" t="s">
        <v>1230</v>
      </c>
      <c r="D208" s="283" t="s">
        <v>232</v>
      </c>
      <c r="E208" s="284" t="s">
        <v>1245</v>
      </c>
      <c r="F208" s="285" t="s">
        <v>1246</v>
      </c>
      <c r="G208" s="286" t="s">
        <v>253</v>
      </c>
      <c r="H208" s="287">
        <v>1</v>
      </c>
      <c r="I208" s="288"/>
      <c r="J208" s="287">
        <f>ROUND(I208*H208,2)</f>
        <v>0</v>
      </c>
      <c r="K208" s="285" t="s">
        <v>1</v>
      </c>
      <c r="L208" s="289"/>
      <c r="M208" s="290" t="s">
        <v>1</v>
      </c>
      <c r="N208" s="291" t="s">
        <v>40</v>
      </c>
      <c r="O208" s="92"/>
      <c r="P208" s="235">
        <f>O208*H208</f>
        <v>0</v>
      </c>
      <c r="Q208" s="235">
        <v>0.00064999999999999997</v>
      </c>
      <c r="R208" s="235">
        <f>Q208*H208</f>
        <v>0.00064999999999999997</v>
      </c>
      <c r="S208" s="235">
        <v>0</v>
      </c>
      <c r="T208" s="23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7" t="s">
        <v>236</v>
      </c>
      <c r="AT208" s="237" t="s">
        <v>232</v>
      </c>
      <c r="AU208" s="237" t="s">
        <v>84</v>
      </c>
      <c r="AY208" s="18" t="s">
        <v>189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8" t="s">
        <v>82</v>
      </c>
      <c r="BK208" s="238">
        <f>ROUND(I208*H208,2)</f>
        <v>0</v>
      </c>
      <c r="BL208" s="18" t="s">
        <v>196</v>
      </c>
      <c r="BM208" s="237" t="s">
        <v>1395</v>
      </c>
    </row>
    <row r="209" s="13" customFormat="1">
      <c r="A209" s="13"/>
      <c r="B209" s="239"/>
      <c r="C209" s="240"/>
      <c r="D209" s="241" t="s">
        <v>198</v>
      </c>
      <c r="E209" s="242" t="s">
        <v>1</v>
      </c>
      <c r="F209" s="243" t="s">
        <v>407</v>
      </c>
      <c r="G209" s="240"/>
      <c r="H209" s="244">
        <v>1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198</v>
      </c>
      <c r="AU209" s="250" t="s">
        <v>84</v>
      </c>
      <c r="AV209" s="13" t="s">
        <v>84</v>
      </c>
      <c r="AW209" s="13" t="s">
        <v>32</v>
      </c>
      <c r="AX209" s="13" t="s">
        <v>82</v>
      </c>
      <c r="AY209" s="250" t="s">
        <v>189</v>
      </c>
    </row>
    <row r="210" s="2" customFormat="1" ht="16.5" customHeight="1">
      <c r="A210" s="39"/>
      <c r="B210" s="40"/>
      <c r="C210" s="227" t="s">
        <v>1234</v>
      </c>
      <c r="D210" s="227" t="s">
        <v>191</v>
      </c>
      <c r="E210" s="228" t="s">
        <v>1249</v>
      </c>
      <c r="F210" s="229" t="s">
        <v>1250</v>
      </c>
      <c r="G210" s="230" t="s">
        <v>253</v>
      </c>
      <c r="H210" s="231">
        <v>1</v>
      </c>
      <c r="I210" s="232"/>
      <c r="J210" s="231">
        <f>ROUND(I210*H210,2)</f>
        <v>0</v>
      </c>
      <c r="K210" s="229" t="s">
        <v>195</v>
      </c>
      <c r="L210" s="45"/>
      <c r="M210" s="233" t="s">
        <v>1</v>
      </c>
      <c r="N210" s="234" t="s">
        <v>40</v>
      </c>
      <c r="O210" s="92"/>
      <c r="P210" s="235">
        <f>O210*H210</f>
        <v>0</v>
      </c>
      <c r="Q210" s="235">
        <v>0.00034000000000000002</v>
      </c>
      <c r="R210" s="235">
        <f>Q210*H210</f>
        <v>0.00034000000000000002</v>
      </c>
      <c r="S210" s="235">
        <v>0</v>
      </c>
      <c r="T210" s="23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196</v>
      </c>
      <c r="AT210" s="237" t="s">
        <v>191</v>
      </c>
      <c r="AU210" s="237" t="s">
        <v>84</v>
      </c>
      <c r="AY210" s="18" t="s">
        <v>189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82</v>
      </c>
      <c r="BK210" s="238">
        <f>ROUND(I210*H210,2)</f>
        <v>0</v>
      </c>
      <c r="BL210" s="18" t="s">
        <v>196</v>
      </c>
      <c r="BM210" s="237" t="s">
        <v>1396</v>
      </c>
    </row>
    <row r="211" s="14" customFormat="1">
      <c r="A211" s="14"/>
      <c r="B211" s="251"/>
      <c r="C211" s="252"/>
      <c r="D211" s="241" t="s">
        <v>198</v>
      </c>
      <c r="E211" s="253" t="s">
        <v>1</v>
      </c>
      <c r="F211" s="254" t="s">
        <v>1157</v>
      </c>
      <c r="G211" s="252"/>
      <c r="H211" s="253" t="s">
        <v>1</v>
      </c>
      <c r="I211" s="255"/>
      <c r="J211" s="252"/>
      <c r="K211" s="252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198</v>
      </c>
      <c r="AU211" s="260" t="s">
        <v>84</v>
      </c>
      <c r="AV211" s="14" t="s">
        <v>82</v>
      </c>
      <c r="AW211" s="14" t="s">
        <v>32</v>
      </c>
      <c r="AX211" s="14" t="s">
        <v>75</v>
      </c>
      <c r="AY211" s="260" t="s">
        <v>189</v>
      </c>
    </row>
    <row r="212" s="13" customFormat="1">
      <c r="A212" s="13"/>
      <c r="B212" s="239"/>
      <c r="C212" s="240"/>
      <c r="D212" s="241" t="s">
        <v>198</v>
      </c>
      <c r="E212" s="242" t="s">
        <v>1</v>
      </c>
      <c r="F212" s="243" t="s">
        <v>407</v>
      </c>
      <c r="G212" s="240"/>
      <c r="H212" s="244">
        <v>1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198</v>
      </c>
      <c r="AU212" s="250" t="s">
        <v>84</v>
      </c>
      <c r="AV212" s="13" t="s">
        <v>84</v>
      </c>
      <c r="AW212" s="13" t="s">
        <v>32</v>
      </c>
      <c r="AX212" s="13" t="s">
        <v>82</v>
      </c>
      <c r="AY212" s="250" t="s">
        <v>189</v>
      </c>
    </row>
    <row r="213" s="2" customFormat="1" ht="24.15" customHeight="1">
      <c r="A213" s="39"/>
      <c r="B213" s="40"/>
      <c r="C213" s="283" t="s">
        <v>1240</v>
      </c>
      <c r="D213" s="283" t="s">
        <v>232</v>
      </c>
      <c r="E213" s="284" t="s">
        <v>1253</v>
      </c>
      <c r="F213" s="285" t="s">
        <v>1254</v>
      </c>
      <c r="G213" s="286" t="s">
        <v>253</v>
      </c>
      <c r="H213" s="287">
        <v>1</v>
      </c>
      <c r="I213" s="288"/>
      <c r="J213" s="287">
        <f>ROUND(I213*H213,2)</f>
        <v>0</v>
      </c>
      <c r="K213" s="285" t="s">
        <v>1</v>
      </c>
      <c r="L213" s="289"/>
      <c r="M213" s="290" t="s">
        <v>1</v>
      </c>
      <c r="N213" s="291" t="s">
        <v>40</v>
      </c>
      <c r="O213" s="92"/>
      <c r="P213" s="235">
        <f>O213*H213</f>
        <v>0</v>
      </c>
      <c r="Q213" s="235">
        <v>0.037999999999999999</v>
      </c>
      <c r="R213" s="235">
        <f>Q213*H213</f>
        <v>0.037999999999999999</v>
      </c>
      <c r="S213" s="235">
        <v>0</v>
      </c>
      <c r="T213" s="23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7" t="s">
        <v>236</v>
      </c>
      <c r="AT213" s="237" t="s">
        <v>232</v>
      </c>
      <c r="AU213" s="237" t="s">
        <v>84</v>
      </c>
      <c r="AY213" s="18" t="s">
        <v>189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8" t="s">
        <v>82</v>
      </c>
      <c r="BK213" s="238">
        <f>ROUND(I213*H213,2)</f>
        <v>0</v>
      </c>
      <c r="BL213" s="18" t="s">
        <v>196</v>
      </c>
      <c r="BM213" s="237" t="s">
        <v>1397</v>
      </c>
    </row>
    <row r="214" s="13" customFormat="1">
      <c r="A214" s="13"/>
      <c r="B214" s="239"/>
      <c r="C214" s="240"/>
      <c r="D214" s="241" t="s">
        <v>198</v>
      </c>
      <c r="E214" s="242" t="s">
        <v>1</v>
      </c>
      <c r="F214" s="243" t="s">
        <v>407</v>
      </c>
      <c r="G214" s="240"/>
      <c r="H214" s="244">
        <v>1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198</v>
      </c>
      <c r="AU214" s="250" t="s">
        <v>84</v>
      </c>
      <c r="AV214" s="13" t="s">
        <v>84</v>
      </c>
      <c r="AW214" s="13" t="s">
        <v>32</v>
      </c>
      <c r="AX214" s="13" t="s">
        <v>82</v>
      </c>
      <c r="AY214" s="250" t="s">
        <v>189</v>
      </c>
    </row>
    <row r="215" s="2" customFormat="1" ht="16.5" customHeight="1">
      <c r="A215" s="39"/>
      <c r="B215" s="40"/>
      <c r="C215" s="227" t="s">
        <v>1244</v>
      </c>
      <c r="D215" s="227" t="s">
        <v>191</v>
      </c>
      <c r="E215" s="228" t="s">
        <v>1257</v>
      </c>
      <c r="F215" s="229" t="s">
        <v>1258</v>
      </c>
      <c r="G215" s="230" t="s">
        <v>253</v>
      </c>
      <c r="H215" s="231">
        <v>1</v>
      </c>
      <c r="I215" s="232"/>
      <c r="J215" s="231">
        <f>ROUND(I215*H215,2)</f>
        <v>0</v>
      </c>
      <c r="K215" s="229" t="s">
        <v>195</v>
      </c>
      <c r="L215" s="45"/>
      <c r="M215" s="233" t="s">
        <v>1</v>
      </c>
      <c r="N215" s="234" t="s">
        <v>40</v>
      </c>
      <c r="O215" s="92"/>
      <c r="P215" s="235">
        <f>O215*H215</f>
        <v>0</v>
      </c>
      <c r="Q215" s="235">
        <v>0.32906000000000002</v>
      </c>
      <c r="R215" s="235">
        <f>Q215*H215</f>
        <v>0.32906000000000002</v>
      </c>
      <c r="S215" s="235">
        <v>0</v>
      </c>
      <c r="T215" s="23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7" t="s">
        <v>196</v>
      </c>
      <c r="AT215" s="237" t="s">
        <v>191</v>
      </c>
      <c r="AU215" s="237" t="s">
        <v>84</v>
      </c>
      <c r="AY215" s="18" t="s">
        <v>189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8" t="s">
        <v>82</v>
      </c>
      <c r="BK215" s="238">
        <f>ROUND(I215*H215,2)</f>
        <v>0</v>
      </c>
      <c r="BL215" s="18" t="s">
        <v>196</v>
      </c>
      <c r="BM215" s="237" t="s">
        <v>1398</v>
      </c>
    </row>
    <row r="216" s="14" customFormat="1">
      <c r="A216" s="14"/>
      <c r="B216" s="251"/>
      <c r="C216" s="252"/>
      <c r="D216" s="241" t="s">
        <v>198</v>
      </c>
      <c r="E216" s="253" t="s">
        <v>1</v>
      </c>
      <c r="F216" s="254" t="s">
        <v>1157</v>
      </c>
      <c r="G216" s="252"/>
      <c r="H216" s="253" t="s">
        <v>1</v>
      </c>
      <c r="I216" s="255"/>
      <c r="J216" s="252"/>
      <c r="K216" s="252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198</v>
      </c>
      <c r="AU216" s="260" t="s">
        <v>84</v>
      </c>
      <c r="AV216" s="14" t="s">
        <v>82</v>
      </c>
      <c r="AW216" s="14" t="s">
        <v>32</v>
      </c>
      <c r="AX216" s="14" t="s">
        <v>75</v>
      </c>
      <c r="AY216" s="260" t="s">
        <v>189</v>
      </c>
    </row>
    <row r="217" s="13" customFormat="1">
      <c r="A217" s="13"/>
      <c r="B217" s="239"/>
      <c r="C217" s="240"/>
      <c r="D217" s="241" t="s">
        <v>198</v>
      </c>
      <c r="E217" s="242" t="s">
        <v>1</v>
      </c>
      <c r="F217" s="243" t="s">
        <v>407</v>
      </c>
      <c r="G217" s="240"/>
      <c r="H217" s="244">
        <v>1</v>
      </c>
      <c r="I217" s="245"/>
      <c r="J217" s="240"/>
      <c r="K217" s="240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198</v>
      </c>
      <c r="AU217" s="250" t="s">
        <v>84</v>
      </c>
      <c r="AV217" s="13" t="s">
        <v>84</v>
      </c>
      <c r="AW217" s="13" t="s">
        <v>32</v>
      </c>
      <c r="AX217" s="13" t="s">
        <v>82</v>
      </c>
      <c r="AY217" s="250" t="s">
        <v>189</v>
      </c>
    </row>
    <row r="218" s="2" customFormat="1" ht="24.15" customHeight="1">
      <c r="A218" s="39"/>
      <c r="B218" s="40"/>
      <c r="C218" s="283" t="s">
        <v>1248</v>
      </c>
      <c r="D218" s="283" t="s">
        <v>232</v>
      </c>
      <c r="E218" s="284" t="s">
        <v>1261</v>
      </c>
      <c r="F218" s="285" t="s">
        <v>1262</v>
      </c>
      <c r="G218" s="286" t="s">
        <v>253</v>
      </c>
      <c r="H218" s="287">
        <v>1</v>
      </c>
      <c r="I218" s="288"/>
      <c r="J218" s="287">
        <f>ROUND(I218*H218,2)</f>
        <v>0</v>
      </c>
      <c r="K218" s="285" t="s">
        <v>1</v>
      </c>
      <c r="L218" s="289"/>
      <c r="M218" s="290" t="s">
        <v>1</v>
      </c>
      <c r="N218" s="291" t="s">
        <v>40</v>
      </c>
      <c r="O218" s="92"/>
      <c r="P218" s="235">
        <f>O218*H218</f>
        <v>0</v>
      </c>
      <c r="Q218" s="235">
        <v>0.021000000000000001</v>
      </c>
      <c r="R218" s="235">
        <f>Q218*H218</f>
        <v>0.021000000000000001</v>
      </c>
      <c r="S218" s="235">
        <v>0</v>
      </c>
      <c r="T218" s="23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7" t="s">
        <v>236</v>
      </c>
      <c r="AT218" s="237" t="s">
        <v>232</v>
      </c>
      <c r="AU218" s="237" t="s">
        <v>84</v>
      </c>
      <c r="AY218" s="18" t="s">
        <v>189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8" t="s">
        <v>82</v>
      </c>
      <c r="BK218" s="238">
        <f>ROUND(I218*H218,2)</f>
        <v>0</v>
      </c>
      <c r="BL218" s="18" t="s">
        <v>196</v>
      </c>
      <c r="BM218" s="237" t="s">
        <v>1399</v>
      </c>
    </row>
    <row r="219" s="13" customFormat="1">
      <c r="A219" s="13"/>
      <c r="B219" s="239"/>
      <c r="C219" s="240"/>
      <c r="D219" s="241" t="s">
        <v>198</v>
      </c>
      <c r="E219" s="242" t="s">
        <v>1</v>
      </c>
      <c r="F219" s="243" t="s">
        <v>407</v>
      </c>
      <c r="G219" s="240"/>
      <c r="H219" s="244">
        <v>1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198</v>
      </c>
      <c r="AU219" s="250" t="s">
        <v>84</v>
      </c>
      <c r="AV219" s="13" t="s">
        <v>84</v>
      </c>
      <c r="AW219" s="13" t="s">
        <v>32</v>
      </c>
      <c r="AX219" s="13" t="s">
        <v>82</v>
      </c>
      <c r="AY219" s="250" t="s">
        <v>189</v>
      </c>
    </row>
    <row r="220" s="2" customFormat="1" ht="24.15" customHeight="1">
      <c r="A220" s="39"/>
      <c r="B220" s="40"/>
      <c r="C220" s="283" t="s">
        <v>1252</v>
      </c>
      <c r="D220" s="283" t="s">
        <v>232</v>
      </c>
      <c r="E220" s="284" t="s">
        <v>1265</v>
      </c>
      <c r="F220" s="285" t="s">
        <v>1266</v>
      </c>
      <c r="G220" s="286" t="s">
        <v>253</v>
      </c>
      <c r="H220" s="287">
        <v>1</v>
      </c>
      <c r="I220" s="288"/>
      <c r="J220" s="287">
        <f>ROUND(I220*H220,2)</f>
        <v>0</v>
      </c>
      <c r="K220" s="285" t="s">
        <v>1</v>
      </c>
      <c r="L220" s="289"/>
      <c r="M220" s="290" t="s">
        <v>1</v>
      </c>
      <c r="N220" s="291" t="s">
        <v>40</v>
      </c>
      <c r="O220" s="92"/>
      <c r="P220" s="235">
        <f>O220*H220</f>
        <v>0</v>
      </c>
      <c r="Q220" s="235">
        <v>0.001</v>
      </c>
      <c r="R220" s="235">
        <f>Q220*H220</f>
        <v>0.001</v>
      </c>
      <c r="S220" s="235">
        <v>0</v>
      </c>
      <c r="T220" s="23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7" t="s">
        <v>236</v>
      </c>
      <c r="AT220" s="237" t="s">
        <v>232</v>
      </c>
      <c r="AU220" s="237" t="s">
        <v>84</v>
      </c>
      <c r="AY220" s="18" t="s">
        <v>189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8" t="s">
        <v>82</v>
      </c>
      <c r="BK220" s="238">
        <f>ROUND(I220*H220,2)</f>
        <v>0</v>
      </c>
      <c r="BL220" s="18" t="s">
        <v>196</v>
      </c>
      <c r="BM220" s="237" t="s">
        <v>1400</v>
      </c>
    </row>
    <row r="221" s="13" customFormat="1">
      <c r="A221" s="13"/>
      <c r="B221" s="239"/>
      <c r="C221" s="240"/>
      <c r="D221" s="241" t="s">
        <v>198</v>
      </c>
      <c r="E221" s="242" t="s">
        <v>1</v>
      </c>
      <c r="F221" s="243" t="s">
        <v>407</v>
      </c>
      <c r="G221" s="240"/>
      <c r="H221" s="244">
        <v>1</v>
      </c>
      <c r="I221" s="245"/>
      <c r="J221" s="240"/>
      <c r="K221" s="240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198</v>
      </c>
      <c r="AU221" s="250" t="s">
        <v>84</v>
      </c>
      <c r="AV221" s="13" t="s">
        <v>84</v>
      </c>
      <c r="AW221" s="13" t="s">
        <v>32</v>
      </c>
      <c r="AX221" s="13" t="s">
        <v>82</v>
      </c>
      <c r="AY221" s="250" t="s">
        <v>189</v>
      </c>
    </row>
    <row r="222" s="2" customFormat="1" ht="16.5" customHeight="1">
      <c r="A222" s="39"/>
      <c r="B222" s="40"/>
      <c r="C222" s="227" t="s">
        <v>1256</v>
      </c>
      <c r="D222" s="227" t="s">
        <v>191</v>
      </c>
      <c r="E222" s="228" t="s">
        <v>1401</v>
      </c>
      <c r="F222" s="229" t="s">
        <v>1402</v>
      </c>
      <c r="G222" s="230" t="s">
        <v>215</v>
      </c>
      <c r="H222" s="231">
        <v>164</v>
      </c>
      <c r="I222" s="232"/>
      <c r="J222" s="231">
        <f>ROUND(I222*H222,2)</f>
        <v>0</v>
      </c>
      <c r="K222" s="229" t="s">
        <v>195</v>
      </c>
      <c r="L222" s="45"/>
      <c r="M222" s="233" t="s">
        <v>1</v>
      </c>
      <c r="N222" s="234" t="s">
        <v>40</v>
      </c>
      <c r="O222" s="92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7" t="s">
        <v>196</v>
      </c>
      <c r="AT222" s="237" t="s">
        <v>191</v>
      </c>
      <c r="AU222" s="237" t="s">
        <v>84</v>
      </c>
      <c r="AY222" s="18" t="s">
        <v>189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8" t="s">
        <v>82</v>
      </c>
      <c r="BK222" s="238">
        <f>ROUND(I222*H222,2)</f>
        <v>0</v>
      </c>
      <c r="BL222" s="18" t="s">
        <v>196</v>
      </c>
      <c r="BM222" s="237" t="s">
        <v>1403</v>
      </c>
    </row>
    <row r="223" s="13" customFormat="1">
      <c r="A223" s="13"/>
      <c r="B223" s="239"/>
      <c r="C223" s="240"/>
      <c r="D223" s="241" t="s">
        <v>198</v>
      </c>
      <c r="E223" s="242" t="s">
        <v>1</v>
      </c>
      <c r="F223" s="243" t="s">
        <v>1363</v>
      </c>
      <c r="G223" s="240"/>
      <c r="H223" s="244">
        <v>164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198</v>
      </c>
      <c r="AU223" s="250" t="s">
        <v>84</v>
      </c>
      <c r="AV223" s="13" t="s">
        <v>84</v>
      </c>
      <c r="AW223" s="13" t="s">
        <v>32</v>
      </c>
      <c r="AX223" s="13" t="s">
        <v>82</v>
      </c>
      <c r="AY223" s="250" t="s">
        <v>189</v>
      </c>
    </row>
    <row r="224" s="2" customFormat="1" ht="24.15" customHeight="1">
      <c r="A224" s="39"/>
      <c r="B224" s="40"/>
      <c r="C224" s="227" t="s">
        <v>1260</v>
      </c>
      <c r="D224" s="227" t="s">
        <v>191</v>
      </c>
      <c r="E224" s="228" t="s">
        <v>1273</v>
      </c>
      <c r="F224" s="229" t="s">
        <v>1274</v>
      </c>
      <c r="G224" s="230" t="s">
        <v>215</v>
      </c>
      <c r="H224" s="231">
        <v>164</v>
      </c>
      <c r="I224" s="232"/>
      <c r="J224" s="231">
        <f>ROUND(I224*H224,2)</f>
        <v>0</v>
      </c>
      <c r="K224" s="229" t="s">
        <v>195</v>
      </c>
      <c r="L224" s="45"/>
      <c r="M224" s="233" t="s">
        <v>1</v>
      </c>
      <c r="N224" s="234" t="s">
        <v>40</v>
      </c>
      <c r="O224" s="92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7" t="s">
        <v>196</v>
      </c>
      <c r="AT224" s="237" t="s">
        <v>191</v>
      </c>
      <c r="AU224" s="237" t="s">
        <v>84</v>
      </c>
      <c r="AY224" s="18" t="s">
        <v>189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8" t="s">
        <v>82</v>
      </c>
      <c r="BK224" s="238">
        <f>ROUND(I224*H224,2)</f>
        <v>0</v>
      </c>
      <c r="BL224" s="18" t="s">
        <v>196</v>
      </c>
      <c r="BM224" s="237" t="s">
        <v>1404</v>
      </c>
    </row>
    <row r="225" s="13" customFormat="1">
      <c r="A225" s="13"/>
      <c r="B225" s="239"/>
      <c r="C225" s="240"/>
      <c r="D225" s="241" t="s">
        <v>198</v>
      </c>
      <c r="E225" s="242" t="s">
        <v>1</v>
      </c>
      <c r="F225" s="243" t="s">
        <v>1363</v>
      </c>
      <c r="G225" s="240"/>
      <c r="H225" s="244">
        <v>164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198</v>
      </c>
      <c r="AU225" s="250" t="s">
        <v>84</v>
      </c>
      <c r="AV225" s="13" t="s">
        <v>84</v>
      </c>
      <c r="AW225" s="13" t="s">
        <v>32</v>
      </c>
      <c r="AX225" s="13" t="s">
        <v>82</v>
      </c>
      <c r="AY225" s="250" t="s">
        <v>189</v>
      </c>
    </row>
    <row r="226" s="2" customFormat="1" ht="24.15" customHeight="1">
      <c r="A226" s="39"/>
      <c r="B226" s="40"/>
      <c r="C226" s="227" t="s">
        <v>1264</v>
      </c>
      <c r="D226" s="227" t="s">
        <v>191</v>
      </c>
      <c r="E226" s="228" t="s">
        <v>1277</v>
      </c>
      <c r="F226" s="229" t="s">
        <v>1278</v>
      </c>
      <c r="G226" s="230" t="s">
        <v>253</v>
      </c>
      <c r="H226" s="231">
        <v>2</v>
      </c>
      <c r="I226" s="232"/>
      <c r="J226" s="231">
        <f>ROUND(I226*H226,2)</f>
        <v>0</v>
      </c>
      <c r="K226" s="229" t="s">
        <v>195</v>
      </c>
      <c r="L226" s="45"/>
      <c r="M226" s="233" t="s">
        <v>1</v>
      </c>
      <c r="N226" s="234" t="s">
        <v>40</v>
      </c>
      <c r="O226" s="92"/>
      <c r="P226" s="235">
        <f>O226*H226</f>
        <v>0</v>
      </c>
      <c r="Q226" s="235">
        <v>0.46009</v>
      </c>
      <c r="R226" s="235">
        <f>Q226*H226</f>
        <v>0.92018</v>
      </c>
      <c r="S226" s="235">
        <v>0</v>
      </c>
      <c r="T226" s="23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7" t="s">
        <v>196</v>
      </c>
      <c r="AT226" s="237" t="s">
        <v>191</v>
      </c>
      <c r="AU226" s="237" t="s">
        <v>84</v>
      </c>
      <c r="AY226" s="18" t="s">
        <v>189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8" t="s">
        <v>82</v>
      </c>
      <c r="BK226" s="238">
        <f>ROUND(I226*H226,2)</f>
        <v>0</v>
      </c>
      <c r="BL226" s="18" t="s">
        <v>196</v>
      </c>
      <c r="BM226" s="237" t="s">
        <v>1405</v>
      </c>
    </row>
    <row r="227" s="13" customFormat="1">
      <c r="A227" s="13"/>
      <c r="B227" s="239"/>
      <c r="C227" s="240"/>
      <c r="D227" s="241" t="s">
        <v>198</v>
      </c>
      <c r="E227" s="242" t="s">
        <v>1</v>
      </c>
      <c r="F227" s="243" t="s">
        <v>330</v>
      </c>
      <c r="G227" s="240"/>
      <c r="H227" s="244">
        <v>2</v>
      </c>
      <c r="I227" s="245"/>
      <c r="J227" s="240"/>
      <c r="K227" s="240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198</v>
      </c>
      <c r="AU227" s="250" t="s">
        <v>84</v>
      </c>
      <c r="AV227" s="13" t="s">
        <v>84</v>
      </c>
      <c r="AW227" s="13" t="s">
        <v>32</v>
      </c>
      <c r="AX227" s="13" t="s">
        <v>82</v>
      </c>
      <c r="AY227" s="250" t="s">
        <v>189</v>
      </c>
    </row>
    <row r="228" s="2" customFormat="1" ht="24.15" customHeight="1">
      <c r="A228" s="39"/>
      <c r="B228" s="40"/>
      <c r="C228" s="227" t="s">
        <v>1268</v>
      </c>
      <c r="D228" s="227" t="s">
        <v>191</v>
      </c>
      <c r="E228" s="228" t="s">
        <v>1281</v>
      </c>
      <c r="F228" s="229" t="s">
        <v>1282</v>
      </c>
      <c r="G228" s="230" t="s">
        <v>253</v>
      </c>
      <c r="H228" s="231">
        <v>6</v>
      </c>
      <c r="I228" s="232"/>
      <c r="J228" s="231">
        <f>ROUND(I228*H228,2)</f>
        <v>0</v>
      </c>
      <c r="K228" s="229" t="s">
        <v>195</v>
      </c>
      <c r="L228" s="45"/>
      <c r="M228" s="233" t="s">
        <v>1</v>
      </c>
      <c r="N228" s="234" t="s">
        <v>40</v>
      </c>
      <c r="O228" s="92"/>
      <c r="P228" s="235">
        <f>O228*H228</f>
        <v>0</v>
      </c>
      <c r="Q228" s="235">
        <v>0.00016000000000000001</v>
      </c>
      <c r="R228" s="235">
        <f>Q228*H228</f>
        <v>0.00096000000000000013</v>
      </c>
      <c r="S228" s="235">
        <v>0</v>
      </c>
      <c r="T228" s="23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7" t="s">
        <v>196</v>
      </c>
      <c r="AT228" s="237" t="s">
        <v>191</v>
      </c>
      <c r="AU228" s="237" t="s">
        <v>84</v>
      </c>
      <c r="AY228" s="18" t="s">
        <v>189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8" t="s">
        <v>82</v>
      </c>
      <c r="BK228" s="238">
        <f>ROUND(I228*H228,2)</f>
        <v>0</v>
      </c>
      <c r="BL228" s="18" t="s">
        <v>196</v>
      </c>
      <c r="BM228" s="237" t="s">
        <v>1406</v>
      </c>
    </row>
    <row r="229" s="14" customFormat="1">
      <c r="A229" s="14"/>
      <c r="B229" s="251"/>
      <c r="C229" s="252"/>
      <c r="D229" s="241" t="s">
        <v>198</v>
      </c>
      <c r="E229" s="253" t="s">
        <v>1</v>
      </c>
      <c r="F229" s="254" t="s">
        <v>1284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198</v>
      </c>
      <c r="AU229" s="260" t="s">
        <v>84</v>
      </c>
      <c r="AV229" s="14" t="s">
        <v>82</v>
      </c>
      <c r="AW229" s="14" t="s">
        <v>32</v>
      </c>
      <c r="AX229" s="14" t="s">
        <v>75</v>
      </c>
      <c r="AY229" s="260" t="s">
        <v>189</v>
      </c>
    </row>
    <row r="230" s="13" customFormat="1">
      <c r="A230" s="13"/>
      <c r="B230" s="239"/>
      <c r="C230" s="240"/>
      <c r="D230" s="241" t="s">
        <v>198</v>
      </c>
      <c r="E230" s="242" t="s">
        <v>1</v>
      </c>
      <c r="F230" s="243" t="s">
        <v>710</v>
      </c>
      <c r="G230" s="240"/>
      <c r="H230" s="244">
        <v>6</v>
      </c>
      <c r="I230" s="245"/>
      <c r="J230" s="240"/>
      <c r="K230" s="240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198</v>
      </c>
      <c r="AU230" s="250" t="s">
        <v>84</v>
      </c>
      <c r="AV230" s="13" t="s">
        <v>84</v>
      </c>
      <c r="AW230" s="13" t="s">
        <v>32</v>
      </c>
      <c r="AX230" s="13" t="s">
        <v>82</v>
      </c>
      <c r="AY230" s="250" t="s">
        <v>189</v>
      </c>
    </row>
    <row r="231" s="2" customFormat="1" ht="16.5" customHeight="1">
      <c r="A231" s="39"/>
      <c r="B231" s="40"/>
      <c r="C231" s="227" t="s">
        <v>1272</v>
      </c>
      <c r="D231" s="227" t="s">
        <v>191</v>
      </c>
      <c r="E231" s="228" t="s">
        <v>1286</v>
      </c>
      <c r="F231" s="229" t="s">
        <v>1287</v>
      </c>
      <c r="G231" s="230" t="s">
        <v>215</v>
      </c>
      <c r="H231" s="231">
        <v>174</v>
      </c>
      <c r="I231" s="232"/>
      <c r="J231" s="231">
        <f>ROUND(I231*H231,2)</f>
        <v>0</v>
      </c>
      <c r="K231" s="229" t="s">
        <v>195</v>
      </c>
      <c r="L231" s="45"/>
      <c r="M231" s="233" t="s">
        <v>1</v>
      </c>
      <c r="N231" s="234" t="s">
        <v>40</v>
      </c>
      <c r="O231" s="92"/>
      <c r="P231" s="235">
        <f>O231*H231</f>
        <v>0</v>
      </c>
      <c r="Q231" s="235">
        <v>0.00020000000000000001</v>
      </c>
      <c r="R231" s="235">
        <f>Q231*H231</f>
        <v>0.034800000000000005</v>
      </c>
      <c r="S231" s="235">
        <v>0</v>
      </c>
      <c r="T231" s="23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7" t="s">
        <v>196</v>
      </c>
      <c r="AT231" s="237" t="s">
        <v>191</v>
      </c>
      <c r="AU231" s="237" t="s">
        <v>84</v>
      </c>
      <c r="AY231" s="18" t="s">
        <v>189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8" t="s">
        <v>82</v>
      </c>
      <c r="BK231" s="238">
        <f>ROUND(I231*H231,2)</f>
        <v>0</v>
      </c>
      <c r="BL231" s="18" t="s">
        <v>196</v>
      </c>
      <c r="BM231" s="237" t="s">
        <v>1407</v>
      </c>
    </row>
    <row r="232" s="13" customFormat="1">
      <c r="A232" s="13"/>
      <c r="B232" s="239"/>
      <c r="C232" s="240"/>
      <c r="D232" s="241" t="s">
        <v>198</v>
      </c>
      <c r="E232" s="242" t="s">
        <v>1</v>
      </c>
      <c r="F232" s="243" t="s">
        <v>1408</v>
      </c>
      <c r="G232" s="240"/>
      <c r="H232" s="244">
        <v>174</v>
      </c>
      <c r="I232" s="245"/>
      <c r="J232" s="240"/>
      <c r="K232" s="240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198</v>
      </c>
      <c r="AU232" s="250" t="s">
        <v>84</v>
      </c>
      <c r="AV232" s="13" t="s">
        <v>84</v>
      </c>
      <c r="AW232" s="13" t="s">
        <v>32</v>
      </c>
      <c r="AX232" s="13" t="s">
        <v>82</v>
      </c>
      <c r="AY232" s="250" t="s">
        <v>189</v>
      </c>
    </row>
    <row r="233" s="2" customFormat="1" ht="21.75" customHeight="1">
      <c r="A233" s="39"/>
      <c r="B233" s="40"/>
      <c r="C233" s="227" t="s">
        <v>1276</v>
      </c>
      <c r="D233" s="227" t="s">
        <v>191</v>
      </c>
      <c r="E233" s="228" t="s">
        <v>1291</v>
      </c>
      <c r="F233" s="229" t="s">
        <v>1292</v>
      </c>
      <c r="G233" s="230" t="s">
        <v>215</v>
      </c>
      <c r="H233" s="231">
        <v>164</v>
      </c>
      <c r="I233" s="232"/>
      <c r="J233" s="231">
        <f>ROUND(I233*H233,2)</f>
        <v>0</v>
      </c>
      <c r="K233" s="229" t="s">
        <v>195</v>
      </c>
      <c r="L233" s="45"/>
      <c r="M233" s="233" t="s">
        <v>1</v>
      </c>
      <c r="N233" s="234" t="s">
        <v>40</v>
      </c>
      <c r="O233" s="92"/>
      <c r="P233" s="235">
        <f>O233*H233</f>
        <v>0</v>
      </c>
      <c r="Q233" s="235">
        <v>9.0000000000000006E-05</v>
      </c>
      <c r="R233" s="235">
        <f>Q233*H233</f>
        <v>0.014760000000000001</v>
      </c>
      <c r="S233" s="235">
        <v>0</v>
      </c>
      <c r="T233" s="23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7" t="s">
        <v>196</v>
      </c>
      <c r="AT233" s="237" t="s">
        <v>191</v>
      </c>
      <c r="AU233" s="237" t="s">
        <v>84</v>
      </c>
      <c r="AY233" s="18" t="s">
        <v>189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8" t="s">
        <v>82</v>
      </c>
      <c r="BK233" s="238">
        <f>ROUND(I233*H233,2)</f>
        <v>0</v>
      </c>
      <c r="BL233" s="18" t="s">
        <v>196</v>
      </c>
      <c r="BM233" s="237" t="s">
        <v>1409</v>
      </c>
    </row>
    <row r="234" s="13" customFormat="1">
      <c r="A234" s="13"/>
      <c r="B234" s="239"/>
      <c r="C234" s="240"/>
      <c r="D234" s="241" t="s">
        <v>198</v>
      </c>
      <c r="E234" s="242" t="s">
        <v>1</v>
      </c>
      <c r="F234" s="243" t="s">
        <v>1363</v>
      </c>
      <c r="G234" s="240"/>
      <c r="H234" s="244">
        <v>164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198</v>
      </c>
      <c r="AU234" s="250" t="s">
        <v>84</v>
      </c>
      <c r="AV234" s="13" t="s">
        <v>84</v>
      </c>
      <c r="AW234" s="13" t="s">
        <v>32</v>
      </c>
      <c r="AX234" s="13" t="s">
        <v>82</v>
      </c>
      <c r="AY234" s="250" t="s">
        <v>189</v>
      </c>
    </row>
    <row r="235" s="2" customFormat="1" ht="44.25" customHeight="1">
      <c r="A235" s="39"/>
      <c r="B235" s="40"/>
      <c r="C235" s="227" t="s">
        <v>1280</v>
      </c>
      <c r="D235" s="227" t="s">
        <v>191</v>
      </c>
      <c r="E235" s="228" t="s">
        <v>1295</v>
      </c>
      <c r="F235" s="229" t="s">
        <v>1410</v>
      </c>
      <c r="G235" s="230" t="s">
        <v>215</v>
      </c>
      <c r="H235" s="231">
        <v>200</v>
      </c>
      <c r="I235" s="232"/>
      <c r="J235" s="231">
        <f>ROUND(I235*H235,2)</f>
        <v>0</v>
      </c>
      <c r="K235" s="229" t="s">
        <v>1</v>
      </c>
      <c r="L235" s="45"/>
      <c r="M235" s="233" t="s">
        <v>1</v>
      </c>
      <c r="N235" s="234" t="s">
        <v>40</v>
      </c>
      <c r="O235" s="92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7" t="s">
        <v>196</v>
      </c>
      <c r="AT235" s="237" t="s">
        <v>191</v>
      </c>
      <c r="AU235" s="237" t="s">
        <v>84</v>
      </c>
      <c r="AY235" s="18" t="s">
        <v>189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8" t="s">
        <v>82</v>
      </c>
      <c r="BK235" s="238">
        <f>ROUND(I235*H235,2)</f>
        <v>0</v>
      </c>
      <c r="BL235" s="18" t="s">
        <v>196</v>
      </c>
      <c r="BM235" s="237" t="s">
        <v>1411</v>
      </c>
    </row>
    <row r="236" s="14" customFormat="1">
      <c r="A236" s="14"/>
      <c r="B236" s="251"/>
      <c r="C236" s="252"/>
      <c r="D236" s="241" t="s">
        <v>198</v>
      </c>
      <c r="E236" s="253" t="s">
        <v>1</v>
      </c>
      <c r="F236" s="254" t="s">
        <v>1298</v>
      </c>
      <c r="G236" s="252"/>
      <c r="H236" s="253" t="s">
        <v>1</v>
      </c>
      <c r="I236" s="255"/>
      <c r="J236" s="252"/>
      <c r="K236" s="252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198</v>
      </c>
      <c r="AU236" s="260" t="s">
        <v>84</v>
      </c>
      <c r="AV236" s="14" t="s">
        <v>82</v>
      </c>
      <c r="AW236" s="14" t="s">
        <v>32</v>
      </c>
      <c r="AX236" s="14" t="s">
        <v>75</v>
      </c>
      <c r="AY236" s="260" t="s">
        <v>189</v>
      </c>
    </row>
    <row r="237" s="13" customFormat="1">
      <c r="A237" s="13"/>
      <c r="B237" s="239"/>
      <c r="C237" s="240"/>
      <c r="D237" s="241" t="s">
        <v>198</v>
      </c>
      <c r="E237" s="242" t="s">
        <v>1</v>
      </c>
      <c r="F237" s="243" t="s">
        <v>1412</v>
      </c>
      <c r="G237" s="240"/>
      <c r="H237" s="244">
        <v>200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198</v>
      </c>
      <c r="AU237" s="250" t="s">
        <v>84</v>
      </c>
      <c r="AV237" s="13" t="s">
        <v>84</v>
      </c>
      <c r="AW237" s="13" t="s">
        <v>32</v>
      </c>
      <c r="AX237" s="13" t="s">
        <v>82</v>
      </c>
      <c r="AY237" s="250" t="s">
        <v>189</v>
      </c>
    </row>
    <row r="238" s="2" customFormat="1" ht="24.15" customHeight="1">
      <c r="A238" s="39"/>
      <c r="B238" s="40"/>
      <c r="C238" s="227" t="s">
        <v>1285</v>
      </c>
      <c r="D238" s="227" t="s">
        <v>191</v>
      </c>
      <c r="E238" s="228" t="s">
        <v>1301</v>
      </c>
      <c r="F238" s="229" t="s">
        <v>1413</v>
      </c>
      <c r="G238" s="230" t="s">
        <v>215</v>
      </c>
      <c r="H238" s="231">
        <v>200</v>
      </c>
      <c r="I238" s="232"/>
      <c r="J238" s="231">
        <f>ROUND(I238*H238,2)</f>
        <v>0</v>
      </c>
      <c r="K238" s="229" t="s">
        <v>1</v>
      </c>
      <c r="L238" s="45"/>
      <c r="M238" s="233" t="s">
        <v>1</v>
      </c>
      <c r="N238" s="234" t="s">
        <v>40</v>
      </c>
      <c r="O238" s="92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7" t="s">
        <v>196</v>
      </c>
      <c r="AT238" s="237" t="s">
        <v>191</v>
      </c>
      <c r="AU238" s="237" t="s">
        <v>84</v>
      </c>
      <c r="AY238" s="18" t="s">
        <v>189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8" t="s">
        <v>82</v>
      </c>
      <c r="BK238" s="238">
        <f>ROUND(I238*H238,2)</f>
        <v>0</v>
      </c>
      <c r="BL238" s="18" t="s">
        <v>196</v>
      </c>
      <c r="BM238" s="237" t="s">
        <v>1414</v>
      </c>
    </row>
    <row r="239" s="13" customFormat="1">
      <c r="A239" s="13"/>
      <c r="B239" s="239"/>
      <c r="C239" s="240"/>
      <c r="D239" s="241" t="s">
        <v>198</v>
      </c>
      <c r="E239" s="242" t="s">
        <v>1</v>
      </c>
      <c r="F239" s="243" t="s">
        <v>1412</v>
      </c>
      <c r="G239" s="240"/>
      <c r="H239" s="244">
        <v>200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198</v>
      </c>
      <c r="AU239" s="250" t="s">
        <v>84</v>
      </c>
      <c r="AV239" s="13" t="s">
        <v>84</v>
      </c>
      <c r="AW239" s="13" t="s">
        <v>32</v>
      </c>
      <c r="AX239" s="13" t="s">
        <v>82</v>
      </c>
      <c r="AY239" s="250" t="s">
        <v>189</v>
      </c>
    </row>
    <row r="240" s="2" customFormat="1" ht="21.75" customHeight="1">
      <c r="A240" s="39"/>
      <c r="B240" s="40"/>
      <c r="C240" s="227" t="s">
        <v>1290</v>
      </c>
      <c r="D240" s="227" t="s">
        <v>191</v>
      </c>
      <c r="E240" s="228" t="s">
        <v>1415</v>
      </c>
      <c r="F240" s="229" t="s">
        <v>1416</v>
      </c>
      <c r="G240" s="230" t="s">
        <v>215</v>
      </c>
      <c r="H240" s="231">
        <v>200</v>
      </c>
      <c r="I240" s="232"/>
      <c r="J240" s="231">
        <f>ROUND(I240*H240,2)</f>
        <v>0</v>
      </c>
      <c r="K240" s="229" t="s">
        <v>1</v>
      </c>
      <c r="L240" s="45"/>
      <c r="M240" s="233" t="s">
        <v>1</v>
      </c>
      <c r="N240" s="234" t="s">
        <v>40</v>
      </c>
      <c r="O240" s="92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7" t="s">
        <v>196</v>
      </c>
      <c r="AT240" s="237" t="s">
        <v>191</v>
      </c>
      <c r="AU240" s="237" t="s">
        <v>84</v>
      </c>
      <c r="AY240" s="18" t="s">
        <v>189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8" t="s">
        <v>82</v>
      </c>
      <c r="BK240" s="238">
        <f>ROUND(I240*H240,2)</f>
        <v>0</v>
      </c>
      <c r="BL240" s="18" t="s">
        <v>196</v>
      </c>
      <c r="BM240" s="237" t="s">
        <v>1417</v>
      </c>
    </row>
    <row r="241" s="13" customFormat="1">
      <c r="A241" s="13"/>
      <c r="B241" s="239"/>
      <c r="C241" s="240"/>
      <c r="D241" s="241" t="s">
        <v>198</v>
      </c>
      <c r="E241" s="242" t="s">
        <v>1</v>
      </c>
      <c r="F241" s="243" t="s">
        <v>1412</v>
      </c>
      <c r="G241" s="240"/>
      <c r="H241" s="244">
        <v>200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198</v>
      </c>
      <c r="AU241" s="250" t="s">
        <v>84</v>
      </c>
      <c r="AV241" s="13" t="s">
        <v>84</v>
      </c>
      <c r="AW241" s="13" t="s">
        <v>32</v>
      </c>
      <c r="AX241" s="13" t="s">
        <v>82</v>
      </c>
      <c r="AY241" s="250" t="s">
        <v>189</v>
      </c>
    </row>
    <row r="242" s="2" customFormat="1" ht="16.5" customHeight="1">
      <c r="A242" s="39"/>
      <c r="B242" s="40"/>
      <c r="C242" s="227" t="s">
        <v>1294</v>
      </c>
      <c r="D242" s="227" t="s">
        <v>191</v>
      </c>
      <c r="E242" s="228" t="s">
        <v>1309</v>
      </c>
      <c r="F242" s="229" t="s">
        <v>1310</v>
      </c>
      <c r="G242" s="230" t="s">
        <v>1311</v>
      </c>
      <c r="H242" s="231">
        <v>1</v>
      </c>
      <c r="I242" s="232"/>
      <c r="J242" s="231">
        <f>ROUND(I242*H242,2)</f>
        <v>0</v>
      </c>
      <c r="K242" s="229" t="s">
        <v>1</v>
      </c>
      <c r="L242" s="45"/>
      <c r="M242" s="233" t="s">
        <v>1</v>
      </c>
      <c r="N242" s="234" t="s">
        <v>40</v>
      </c>
      <c r="O242" s="92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196</v>
      </c>
      <c r="AT242" s="237" t="s">
        <v>191</v>
      </c>
      <c r="AU242" s="237" t="s">
        <v>84</v>
      </c>
      <c r="AY242" s="18" t="s">
        <v>189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82</v>
      </c>
      <c r="BK242" s="238">
        <f>ROUND(I242*H242,2)</f>
        <v>0</v>
      </c>
      <c r="BL242" s="18" t="s">
        <v>196</v>
      </c>
      <c r="BM242" s="237" t="s">
        <v>1418</v>
      </c>
    </row>
    <row r="243" s="14" customFormat="1">
      <c r="A243" s="14"/>
      <c r="B243" s="251"/>
      <c r="C243" s="252"/>
      <c r="D243" s="241" t="s">
        <v>198</v>
      </c>
      <c r="E243" s="253" t="s">
        <v>1</v>
      </c>
      <c r="F243" s="254" t="s">
        <v>1313</v>
      </c>
      <c r="G243" s="252"/>
      <c r="H243" s="253" t="s">
        <v>1</v>
      </c>
      <c r="I243" s="255"/>
      <c r="J243" s="252"/>
      <c r="K243" s="252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198</v>
      </c>
      <c r="AU243" s="260" t="s">
        <v>84</v>
      </c>
      <c r="AV243" s="14" t="s">
        <v>82</v>
      </c>
      <c r="AW243" s="14" t="s">
        <v>32</v>
      </c>
      <c r="AX243" s="14" t="s">
        <v>75</v>
      </c>
      <c r="AY243" s="260" t="s">
        <v>189</v>
      </c>
    </row>
    <row r="244" s="13" customFormat="1">
      <c r="A244" s="13"/>
      <c r="B244" s="239"/>
      <c r="C244" s="240"/>
      <c r="D244" s="241" t="s">
        <v>198</v>
      </c>
      <c r="E244" s="242" t="s">
        <v>1</v>
      </c>
      <c r="F244" s="243" t="s">
        <v>1314</v>
      </c>
      <c r="G244" s="240"/>
      <c r="H244" s="244">
        <v>1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198</v>
      </c>
      <c r="AU244" s="250" t="s">
        <v>84</v>
      </c>
      <c r="AV244" s="13" t="s">
        <v>84</v>
      </c>
      <c r="AW244" s="13" t="s">
        <v>32</v>
      </c>
      <c r="AX244" s="13" t="s">
        <v>82</v>
      </c>
      <c r="AY244" s="250" t="s">
        <v>189</v>
      </c>
    </row>
    <row r="245" s="2" customFormat="1" ht="16.5" customHeight="1">
      <c r="A245" s="39"/>
      <c r="B245" s="40"/>
      <c r="C245" s="227" t="s">
        <v>1300</v>
      </c>
      <c r="D245" s="227" t="s">
        <v>191</v>
      </c>
      <c r="E245" s="228" t="s">
        <v>1316</v>
      </c>
      <c r="F245" s="229" t="s">
        <v>1419</v>
      </c>
      <c r="G245" s="230" t="s">
        <v>463</v>
      </c>
      <c r="H245" s="231">
        <v>2</v>
      </c>
      <c r="I245" s="232"/>
      <c r="J245" s="231">
        <f>ROUND(I245*H245,2)</f>
        <v>0</v>
      </c>
      <c r="K245" s="229" t="s">
        <v>1</v>
      </c>
      <c r="L245" s="45"/>
      <c r="M245" s="233" t="s">
        <v>1</v>
      </c>
      <c r="N245" s="234" t="s">
        <v>40</v>
      </c>
      <c r="O245" s="92"/>
      <c r="P245" s="235">
        <f>O245*H245</f>
        <v>0</v>
      </c>
      <c r="Q245" s="235">
        <v>0.0016299999999999999</v>
      </c>
      <c r="R245" s="235">
        <f>Q245*H245</f>
        <v>0.0032599999999999999</v>
      </c>
      <c r="S245" s="235">
        <v>0</v>
      </c>
      <c r="T245" s="23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7" t="s">
        <v>196</v>
      </c>
      <c r="AT245" s="237" t="s">
        <v>191</v>
      </c>
      <c r="AU245" s="237" t="s">
        <v>84</v>
      </c>
      <c r="AY245" s="18" t="s">
        <v>189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8" t="s">
        <v>82</v>
      </c>
      <c r="BK245" s="238">
        <f>ROUND(I245*H245,2)</f>
        <v>0</v>
      </c>
      <c r="BL245" s="18" t="s">
        <v>196</v>
      </c>
      <c r="BM245" s="237" t="s">
        <v>1420</v>
      </c>
    </row>
    <row r="246" s="13" customFormat="1">
      <c r="A246" s="13"/>
      <c r="B246" s="239"/>
      <c r="C246" s="240"/>
      <c r="D246" s="241" t="s">
        <v>198</v>
      </c>
      <c r="E246" s="242" t="s">
        <v>1</v>
      </c>
      <c r="F246" s="243" t="s">
        <v>330</v>
      </c>
      <c r="G246" s="240"/>
      <c r="H246" s="244">
        <v>2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198</v>
      </c>
      <c r="AU246" s="250" t="s">
        <v>84</v>
      </c>
      <c r="AV246" s="13" t="s">
        <v>84</v>
      </c>
      <c r="AW246" s="13" t="s">
        <v>32</v>
      </c>
      <c r="AX246" s="13" t="s">
        <v>82</v>
      </c>
      <c r="AY246" s="250" t="s">
        <v>189</v>
      </c>
    </row>
    <row r="247" s="12" customFormat="1" ht="22.8" customHeight="1">
      <c r="A247" s="12"/>
      <c r="B247" s="211"/>
      <c r="C247" s="212"/>
      <c r="D247" s="213" t="s">
        <v>74</v>
      </c>
      <c r="E247" s="225" t="s">
        <v>295</v>
      </c>
      <c r="F247" s="225" t="s">
        <v>296</v>
      </c>
      <c r="G247" s="212"/>
      <c r="H247" s="212"/>
      <c r="I247" s="215"/>
      <c r="J247" s="226">
        <f>BK247</f>
        <v>0</v>
      </c>
      <c r="K247" s="212"/>
      <c r="L247" s="217"/>
      <c r="M247" s="218"/>
      <c r="N247" s="219"/>
      <c r="O247" s="219"/>
      <c r="P247" s="220">
        <f>P248</f>
        <v>0</v>
      </c>
      <c r="Q247" s="219"/>
      <c r="R247" s="220">
        <f>R248</f>
        <v>0</v>
      </c>
      <c r="S247" s="219"/>
      <c r="T247" s="221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2" t="s">
        <v>82</v>
      </c>
      <c r="AT247" s="223" t="s">
        <v>74</v>
      </c>
      <c r="AU247" s="223" t="s">
        <v>82</v>
      </c>
      <c r="AY247" s="222" t="s">
        <v>189</v>
      </c>
      <c r="BK247" s="224">
        <f>BK248</f>
        <v>0</v>
      </c>
    </row>
    <row r="248" s="2" customFormat="1" ht="24.15" customHeight="1">
      <c r="A248" s="39"/>
      <c r="B248" s="40"/>
      <c r="C248" s="227" t="s">
        <v>1304</v>
      </c>
      <c r="D248" s="227" t="s">
        <v>191</v>
      </c>
      <c r="E248" s="228" t="s">
        <v>1320</v>
      </c>
      <c r="F248" s="229" t="s">
        <v>1321</v>
      </c>
      <c r="G248" s="230" t="s">
        <v>235</v>
      </c>
      <c r="H248" s="231">
        <v>8.5</v>
      </c>
      <c r="I248" s="232"/>
      <c r="J248" s="231">
        <f>ROUND(I248*H248,2)</f>
        <v>0</v>
      </c>
      <c r="K248" s="229" t="s">
        <v>195</v>
      </c>
      <c r="L248" s="45"/>
      <c r="M248" s="292" t="s">
        <v>1</v>
      </c>
      <c r="N248" s="293" t="s">
        <v>40</v>
      </c>
      <c r="O248" s="294"/>
      <c r="P248" s="295">
        <f>O248*H248</f>
        <v>0</v>
      </c>
      <c r="Q248" s="295">
        <v>0</v>
      </c>
      <c r="R248" s="295">
        <f>Q248*H248</f>
        <v>0</v>
      </c>
      <c r="S248" s="295">
        <v>0</v>
      </c>
      <c r="T248" s="29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7" t="s">
        <v>196</v>
      </c>
      <c r="AT248" s="237" t="s">
        <v>191</v>
      </c>
      <c r="AU248" s="237" t="s">
        <v>84</v>
      </c>
      <c r="AY248" s="18" t="s">
        <v>189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8" t="s">
        <v>82</v>
      </c>
      <c r="BK248" s="238">
        <f>ROUND(I248*H248,2)</f>
        <v>0</v>
      </c>
      <c r="BL248" s="18" t="s">
        <v>196</v>
      </c>
      <c r="BM248" s="237" t="s">
        <v>1421</v>
      </c>
    </row>
    <row r="249" s="2" customFormat="1" ht="6.96" customHeight="1">
      <c r="A249" s="39"/>
      <c r="B249" s="67"/>
      <c r="C249" s="68"/>
      <c r="D249" s="68"/>
      <c r="E249" s="68"/>
      <c r="F249" s="68"/>
      <c r="G249" s="68"/>
      <c r="H249" s="68"/>
      <c r="I249" s="68"/>
      <c r="J249" s="68"/>
      <c r="K249" s="68"/>
      <c r="L249" s="45"/>
      <c r="M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</row>
  </sheetData>
  <sheetProtection sheet="1" autoFilter="0" formatColumns="0" formatRows="0" objects="1" scenarios="1" spinCount="100000" saltValue="K5UhjlFhu1aSAihDllMwUw+tEe2+U0bNISFas+n37xu+Ar9whd/Y+xHLBG/JwQ6x0PWy+gsyVdPcU3fFu0C1Wg==" hashValue="DSR8Ns0olDt+q/J76ae/Oe9oTDTEgW8IbDO2hGb8bbZDbSZTQGIwQ+apYjuRw5oPBHaQW+5RwLchvzjYFyxVXg==" algorithmName="SHA-512" password="CC35"/>
  <autoFilter ref="C120:K2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160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26. 4. 2022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26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35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37</v>
      </c>
      <c r="G32" s="39"/>
      <c r="H32" s="39"/>
      <c r="I32" s="162" t="s">
        <v>36</v>
      </c>
      <c r="J32" s="162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39</v>
      </c>
      <c r="E33" s="151" t="s">
        <v>40</v>
      </c>
      <c r="F33" s="164">
        <f>ROUND((SUM(BE121:BE174)),  2)</f>
        <v>0</v>
      </c>
      <c r="G33" s="39"/>
      <c r="H33" s="39"/>
      <c r="I33" s="165">
        <v>0.20999999999999999</v>
      </c>
      <c r="J33" s="164">
        <f>ROUND(((SUM(BE121:BE174))*I33),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41</v>
      </c>
      <c r="F34" s="164">
        <f>ROUND((SUM(BF121:BF174)),  2)</f>
        <v>0</v>
      </c>
      <c r="G34" s="39"/>
      <c r="H34" s="39"/>
      <c r="I34" s="165">
        <v>0.14999999999999999</v>
      </c>
      <c r="J34" s="164">
        <f>ROUND(((SUM(BF121:BF174))*I34),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42</v>
      </c>
      <c r="F35" s="164">
        <f>ROUND((SUM(BG121:BG174)),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43</v>
      </c>
      <c r="F36" s="164">
        <f>ROUND((SUM(BH121:BH174)),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ROUND((SUM(BI121:BI174)),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45</v>
      </c>
      <c r="E39" s="168"/>
      <c r="F39" s="168"/>
      <c r="G39" s="169" t="s">
        <v>46</v>
      </c>
      <c r="H39" s="170" t="s">
        <v>47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06 - SO 306  Ochrana HOZ v km 5,041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Rokycansko</v>
      </c>
      <c r="G89" s="41"/>
      <c r="H89" s="41"/>
      <c r="I89" s="33" t="s">
        <v>22</v>
      </c>
      <c r="J89" s="80" t="str">
        <f>IF(J12="","",J12)</f>
        <v>26. 4. 2022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J. Egermaier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165</v>
      </c>
      <c r="D94" s="186"/>
      <c r="E94" s="186"/>
      <c r="F94" s="186"/>
      <c r="G94" s="186"/>
      <c r="H94" s="186"/>
      <c r="I94" s="186"/>
      <c r="J94" s="187" t="s">
        <v>166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167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168</v>
      </c>
    </row>
    <row r="97" s="9" customFormat="1" ht="24.96" customHeight="1">
      <c r="A97" s="9"/>
      <c r="B97" s="189"/>
      <c r="C97" s="190"/>
      <c r="D97" s="191" t="s">
        <v>169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170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171</v>
      </c>
      <c r="E99" s="197"/>
      <c r="F99" s="197"/>
      <c r="G99" s="197"/>
      <c r="H99" s="197"/>
      <c r="I99" s="197"/>
      <c r="J99" s="198">
        <f>J157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172</v>
      </c>
      <c r="E100" s="197"/>
      <c r="F100" s="197"/>
      <c r="G100" s="197"/>
      <c r="H100" s="197"/>
      <c r="I100" s="197"/>
      <c r="J100" s="198">
        <f>J166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173</v>
      </c>
      <c r="E101" s="197"/>
      <c r="F101" s="197"/>
      <c r="G101" s="197"/>
      <c r="H101" s="197"/>
      <c r="I101" s="197"/>
      <c r="J101" s="198">
        <f>J173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174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NAPOJENÍ ROKYCANSKA NA DÁLNICI D5, I. ETAPA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06 - SO 306  Ochrana HOZ v km 5,041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Rokycansko</v>
      </c>
      <c r="G115" s="41"/>
      <c r="H115" s="41"/>
      <c r="I115" s="33" t="s">
        <v>22</v>
      </c>
      <c r="J115" s="80" t="str">
        <f>IF(J12="","",J12)</f>
        <v>26. 4. 2022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Ing. J. Egermaier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175</v>
      </c>
      <c r="D120" s="203" t="s">
        <v>60</v>
      </c>
      <c r="E120" s="203" t="s">
        <v>56</v>
      </c>
      <c r="F120" s="203" t="s">
        <v>57</v>
      </c>
      <c r="G120" s="203" t="s">
        <v>176</v>
      </c>
      <c r="H120" s="203" t="s">
        <v>177</v>
      </c>
      <c r="I120" s="203" t="s">
        <v>178</v>
      </c>
      <c r="J120" s="203" t="s">
        <v>166</v>
      </c>
      <c r="K120" s="204" t="s">
        <v>179</v>
      </c>
      <c r="L120" s="205"/>
      <c r="M120" s="101" t="s">
        <v>1</v>
      </c>
      <c r="N120" s="102" t="s">
        <v>39</v>
      </c>
      <c r="O120" s="102" t="s">
        <v>180</v>
      </c>
      <c r="P120" s="102" t="s">
        <v>181</v>
      </c>
      <c r="Q120" s="102" t="s">
        <v>182</v>
      </c>
      <c r="R120" s="102" t="s">
        <v>183</v>
      </c>
      <c r="S120" s="102" t="s">
        <v>184</v>
      </c>
      <c r="T120" s="103" t="s">
        <v>185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186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3.0474199999999998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168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74</v>
      </c>
      <c r="E122" s="214" t="s">
        <v>187</v>
      </c>
      <c r="F122" s="214" t="s">
        <v>188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P123+P157+P166+P173</f>
        <v>0</v>
      </c>
      <c r="Q122" s="219"/>
      <c r="R122" s="220">
        <f>R123+R157+R166+R173</f>
        <v>3.0474199999999998</v>
      </c>
      <c r="S122" s="219"/>
      <c r="T122" s="221">
        <f>T123+T157+T166+T173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74</v>
      </c>
      <c r="AU122" s="223" t="s">
        <v>75</v>
      </c>
      <c r="AY122" s="222" t="s">
        <v>189</v>
      </c>
      <c r="BK122" s="224">
        <f>BK123+BK157+BK166+BK173</f>
        <v>0</v>
      </c>
    </row>
    <row r="123" s="12" customFormat="1" ht="22.8" customHeight="1">
      <c r="A123" s="12"/>
      <c r="B123" s="211"/>
      <c r="C123" s="212"/>
      <c r="D123" s="213" t="s">
        <v>74</v>
      </c>
      <c r="E123" s="225" t="s">
        <v>82</v>
      </c>
      <c r="F123" s="225" t="s">
        <v>190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SUM(P124:P156)</f>
        <v>0</v>
      </c>
      <c r="Q123" s="219"/>
      <c r="R123" s="220">
        <f>SUM(R124:R156)</f>
        <v>0</v>
      </c>
      <c r="S123" s="219"/>
      <c r="T123" s="221">
        <f>SUM(T124:T156)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74</v>
      </c>
      <c r="AU123" s="223" t="s">
        <v>82</v>
      </c>
      <c r="AY123" s="222" t="s">
        <v>189</v>
      </c>
      <c r="BK123" s="224">
        <f>SUM(BK124:BK156)</f>
        <v>0</v>
      </c>
    </row>
    <row r="124" s="2" customFormat="1" ht="24.15" customHeight="1">
      <c r="A124" s="39"/>
      <c r="B124" s="40"/>
      <c r="C124" s="227" t="s">
        <v>82</v>
      </c>
      <c r="D124" s="227" t="s">
        <v>191</v>
      </c>
      <c r="E124" s="228" t="s">
        <v>192</v>
      </c>
      <c r="F124" s="229" t="s">
        <v>193</v>
      </c>
      <c r="G124" s="230" t="s">
        <v>194</v>
      </c>
      <c r="H124" s="231">
        <v>40</v>
      </c>
      <c r="I124" s="232"/>
      <c r="J124" s="231">
        <f>ROUND(I124*H124,2)</f>
        <v>0</v>
      </c>
      <c r="K124" s="229" t="s">
        <v>195</v>
      </c>
      <c r="L124" s="45"/>
      <c r="M124" s="233" t="s">
        <v>1</v>
      </c>
      <c r="N124" s="234" t="s">
        <v>40</v>
      </c>
      <c r="O124" s="92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7" t="s">
        <v>196</v>
      </c>
      <c r="AT124" s="237" t="s">
        <v>191</v>
      </c>
      <c r="AU124" s="237" t="s">
        <v>84</v>
      </c>
      <c r="AY124" s="18" t="s">
        <v>189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8" t="s">
        <v>82</v>
      </c>
      <c r="BK124" s="238">
        <f>ROUND(I124*H124,2)</f>
        <v>0</v>
      </c>
      <c r="BL124" s="18" t="s">
        <v>196</v>
      </c>
      <c r="BM124" s="237" t="s">
        <v>1423</v>
      </c>
    </row>
    <row r="125" s="13" customFormat="1">
      <c r="A125" s="13"/>
      <c r="B125" s="239"/>
      <c r="C125" s="240"/>
      <c r="D125" s="241" t="s">
        <v>198</v>
      </c>
      <c r="E125" s="242" t="s">
        <v>1</v>
      </c>
      <c r="F125" s="243" t="s">
        <v>1424</v>
      </c>
      <c r="G125" s="240"/>
      <c r="H125" s="244">
        <v>40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198</v>
      </c>
      <c r="AU125" s="250" t="s">
        <v>84</v>
      </c>
      <c r="AV125" s="13" t="s">
        <v>84</v>
      </c>
      <c r="AW125" s="13" t="s">
        <v>32</v>
      </c>
      <c r="AX125" s="13" t="s">
        <v>82</v>
      </c>
      <c r="AY125" s="250" t="s">
        <v>189</v>
      </c>
    </row>
    <row r="126" s="2" customFormat="1" ht="33" customHeight="1">
      <c r="A126" s="39"/>
      <c r="B126" s="40"/>
      <c r="C126" s="227" t="s">
        <v>84</v>
      </c>
      <c r="D126" s="227" t="s">
        <v>191</v>
      </c>
      <c r="E126" s="228" t="s">
        <v>200</v>
      </c>
      <c r="F126" s="229" t="s">
        <v>201</v>
      </c>
      <c r="G126" s="230" t="s">
        <v>202</v>
      </c>
      <c r="H126" s="231">
        <v>12.4</v>
      </c>
      <c r="I126" s="232"/>
      <c r="J126" s="231">
        <f>ROUND(I126*H126,2)</f>
        <v>0</v>
      </c>
      <c r="K126" s="229" t="s">
        <v>195</v>
      </c>
      <c r="L126" s="45"/>
      <c r="M126" s="233" t="s">
        <v>1</v>
      </c>
      <c r="N126" s="234" t="s">
        <v>40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196</v>
      </c>
      <c r="AT126" s="237" t="s">
        <v>191</v>
      </c>
      <c r="AU126" s="237" t="s">
        <v>84</v>
      </c>
      <c r="AY126" s="18" t="s">
        <v>189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82</v>
      </c>
      <c r="BK126" s="238">
        <f>ROUND(I126*H126,2)</f>
        <v>0</v>
      </c>
      <c r="BL126" s="18" t="s">
        <v>196</v>
      </c>
      <c r="BM126" s="237" t="s">
        <v>1425</v>
      </c>
    </row>
    <row r="127" s="14" customFormat="1">
      <c r="A127" s="14"/>
      <c r="B127" s="251"/>
      <c r="C127" s="252"/>
      <c r="D127" s="241" t="s">
        <v>198</v>
      </c>
      <c r="E127" s="253" t="s">
        <v>1</v>
      </c>
      <c r="F127" s="254" t="s">
        <v>1426</v>
      </c>
      <c r="G127" s="252"/>
      <c r="H127" s="253" t="s">
        <v>1</v>
      </c>
      <c r="I127" s="255"/>
      <c r="J127" s="252"/>
      <c r="K127" s="252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198</v>
      </c>
      <c r="AU127" s="260" t="s">
        <v>84</v>
      </c>
      <c r="AV127" s="14" t="s">
        <v>82</v>
      </c>
      <c r="AW127" s="14" t="s">
        <v>32</v>
      </c>
      <c r="AX127" s="14" t="s">
        <v>75</v>
      </c>
      <c r="AY127" s="260" t="s">
        <v>189</v>
      </c>
    </row>
    <row r="128" s="14" customFormat="1">
      <c r="A128" s="14"/>
      <c r="B128" s="251"/>
      <c r="C128" s="252"/>
      <c r="D128" s="241" t="s">
        <v>198</v>
      </c>
      <c r="E128" s="253" t="s">
        <v>1</v>
      </c>
      <c r="F128" s="254" t="s">
        <v>205</v>
      </c>
      <c r="G128" s="252"/>
      <c r="H128" s="253" t="s">
        <v>1</v>
      </c>
      <c r="I128" s="255"/>
      <c r="J128" s="252"/>
      <c r="K128" s="252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198</v>
      </c>
      <c r="AU128" s="260" t="s">
        <v>84</v>
      </c>
      <c r="AV128" s="14" t="s">
        <v>82</v>
      </c>
      <c r="AW128" s="14" t="s">
        <v>32</v>
      </c>
      <c r="AX128" s="14" t="s">
        <v>75</v>
      </c>
      <c r="AY128" s="260" t="s">
        <v>189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1427</v>
      </c>
      <c r="G129" s="240"/>
      <c r="H129" s="244">
        <v>10.4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75</v>
      </c>
      <c r="AY129" s="250" t="s">
        <v>189</v>
      </c>
    </row>
    <row r="130" s="14" customFormat="1">
      <c r="A130" s="14"/>
      <c r="B130" s="251"/>
      <c r="C130" s="252"/>
      <c r="D130" s="241" t="s">
        <v>198</v>
      </c>
      <c r="E130" s="253" t="s">
        <v>1</v>
      </c>
      <c r="F130" s="254" t="s">
        <v>207</v>
      </c>
      <c r="G130" s="252"/>
      <c r="H130" s="253" t="s">
        <v>1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198</v>
      </c>
      <c r="AU130" s="260" t="s">
        <v>84</v>
      </c>
      <c r="AV130" s="14" t="s">
        <v>82</v>
      </c>
      <c r="AW130" s="14" t="s">
        <v>32</v>
      </c>
      <c r="AX130" s="14" t="s">
        <v>75</v>
      </c>
      <c r="AY130" s="260" t="s">
        <v>189</v>
      </c>
    </row>
    <row r="131" s="13" customFormat="1">
      <c r="A131" s="13"/>
      <c r="B131" s="239"/>
      <c r="C131" s="240"/>
      <c r="D131" s="241" t="s">
        <v>198</v>
      </c>
      <c r="E131" s="242" t="s">
        <v>1</v>
      </c>
      <c r="F131" s="243" t="s">
        <v>308</v>
      </c>
      <c r="G131" s="240"/>
      <c r="H131" s="244">
        <v>2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198</v>
      </c>
      <c r="AU131" s="250" t="s">
        <v>84</v>
      </c>
      <c r="AV131" s="13" t="s">
        <v>84</v>
      </c>
      <c r="AW131" s="13" t="s">
        <v>32</v>
      </c>
      <c r="AX131" s="13" t="s">
        <v>75</v>
      </c>
      <c r="AY131" s="250" t="s">
        <v>189</v>
      </c>
    </row>
    <row r="132" s="15" customFormat="1">
      <c r="A132" s="15"/>
      <c r="B132" s="261"/>
      <c r="C132" s="262"/>
      <c r="D132" s="241" t="s">
        <v>198</v>
      </c>
      <c r="E132" s="263" t="s">
        <v>1</v>
      </c>
      <c r="F132" s="264" t="s">
        <v>211</v>
      </c>
      <c r="G132" s="262"/>
      <c r="H132" s="265">
        <v>12.4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1" t="s">
        <v>198</v>
      </c>
      <c r="AU132" s="271" t="s">
        <v>84</v>
      </c>
      <c r="AV132" s="15" t="s">
        <v>196</v>
      </c>
      <c r="AW132" s="15" t="s">
        <v>32</v>
      </c>
      <c r="AX132" s="15" t="s">
        <v>82</v>
      </c>
      <c r="AY132" s="271" t="s">
        <v>189</v>
      </c>
    </row>
    <row r="133" s="2" customFormat="1" ht="16.5" customHeight="1">
      <c r="A133" s="39"/>
      <c r="B133" s="40"/>
      <c r="C133" s="227" t="s">
        <v>212</v>
      </c>
      <c r="D133" s="227" t="s">
        <v>191</v>
      </c>
      <c r="E133" s="228" t="s">
        <v>213</v>
      </c>
      <c r="F133" s="229" t="s">
        <v>214</v>
      </c>
      <c r="G133" s="230" t="s">
        <v>215</v>
      </c>
      <c r="H133" s="231">
        <v>5.2999999999999998</v>
      </c>
      <c r="I133" s="232"/>
      <c r="J133" s="231">
        <f>ROUND(I133*H133,2)</f>
        <v>0</v>
      </c>
      <c r="K133" s="229" t="s">
        <v>195</v>
      </c>
      <c r="L133" s="45"/>
      <c r="M133" s="233" t="s">
        <v>1</v>
      </c>
      <c r="N133" s="234" t="s">
        <v>40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196</v>
      </c>
      <c r="AT133" s="237" t="s">
        <v>191</v>
      </c>
      <c r="AU133" s="237" t="s">
        <v>84</v>
      </c>
      <c r="AY133" s="18" t="s">
        <v>189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82</v>
      </c>
      <c r="BK133" s="238">
        <f>ROUND(I133*H133,2)</f>
        <v>0</v>
      </c>
      <c r="BL133" s="18" t="s">
        <v>196</v>
      </c>
      <c r="BM133" s="237" t="s">
        <v>1428</v>
      </c>
    </row>
    <row r="134" s="13" customFormat="1">
      <c r="A134" s="13"/>
      <c r="B134" s="239"/>
      <c r="C134" s="240"/>
      <c r="D134" s="241" t="s">
        <v>198</v>
      </c>
      <c r="E134" s="242" t="s">
        <v>1</v>
      </c>
      <c r="F134" s="243" t="s">
        <v>1429</v>
      </c>
      <c r="G134" s="240"/>
      <c r="H134" s="244">
        <v>12.4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198</v>
      </c>
      <c r="AU134" s="250" t="s">
        <v>84</v>
      </c>
      <c r="AV134" s="13" t="s">
        <v>84</v>
      </c>
      <c r="AW134" s="13" t="s">
        <v>32</v>
      </c>
      <c r="AX134" s="13" t="s">
        <v>75</v>
      </c>
      <c r="AY134" s="250" t="s">
        <v>189</v>
      </c>
    </row>
    <row r="135" s="14" customFormat="1">
      <c r="A135" s="14"/>
      <c r="B135" s="251"/>
      <c r="C135" s="252"/>
      <c r="D135" s="241" t="s">
        <v>198</v>
      </c>
      <c r="E135" s="253" t="s">
        <v>1</v>
      </c>
      <c r="F135" s="254" t="s">
        <v>1430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198</v>
      </c>
      <c r="AU135" s="260" t="s">
        <v>84</v>
      </c>
      <c r="AV135" s="14" t="s">
        <v>82</v>
      </c>
      <c r="AW135" s="14" t="s">
        <v>32</v>
      </c>
      <c r="AX135" s="14" t="s">
        <v>75</v>
      </c>
      <c r="AY135" s="260" t="s">
        <v>189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1431</v>
      </c>
      <c r="G136" s="240"/>
      <c r="H136" s="244">
        <v>-0.90000000000000002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75</v>
      </c>
      <c r="AY136" s="250" t="s">
        <v>189</v>
      </c>
    </row>
    <row r="137" s="14" customFormat="1">
      <c r="A137" s="14"/>
      <c r="B137" s="251"/>
      <c r="C137" s="252"/>
      <c r="D137" s="241" t="s">
        <v>198</v>
      </c>
      <c r="E137" s="253" t="s">
        <v>1</v>
      </c>
      <c r="F137" s="254" t="s">
        <v>1432</v>
      </c>
      <c r="G137" s="252"/>
      <c r="H137" s="253" t="s">
        <v>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198</v>
      </c>
      <c r="AU137" s="260" t="s">
        <v>84</v>
      </c>
      <c r="AV137" s="14" t="s">
        <v>82</v>
      </c>
      <c r="AW137" s="14" t="s">
        <v>32</v>
      </c>
      <c r="AX137" s="14" t="s">
        <v>75</v>
      </c>
      <c r="AY137" s="260" t="s">
        <v>189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1433</v>
      </c>
      <c r="G138" s="240"/>
      <c r="H138" s="244">
        <v>-3.6000000000000001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991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1434</v>
      </c>
      <c r="G140" s="240"/>
      <c r="H140" s="244">
        <v>-2.6000000000000001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6" customFormat="1">
      <c r="A141" s="16"/>
      <c r="B141" s="272"/>
      <c r="C141" s="273"/>
      <c r="D141" s="241" t="s">
        <v>198</v>
      </c>
      <c r="E141" s="274" t="s">
        <v>1</v>
      </c>
      <c r="F141" s="275" t="s">
        <v>224</v>
      </c>
      <c r="G141" s="273"/>
      <c r="H141" s="276">
        <v>5.2999999999999998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2" t="s">
        <v>198</v>
      </c>
      <c r="AU141" s="282" t="s">
        <v>84</v>
      </c>
      <c r="AV141" s="16" t="s">
        <v>212</v>
      </c>
      <c r="AW141" s="16" t="s">
        <v>32</v>
      </c>
      <c r="AX141" s="16" t="s">
        <v>75</v>
      </c>
      <c r="AY141" s="282" t="s">
        <v>189</v>
      </c>
    </row>
    <row r="142" s="14" customFormat="1">
      <c r="A142" s="14"/>
      <c r="B142" s="251"/>
      <c r="C142" s="252"/>
      <c r="D142" s="241" t="s">
        <v>198</v>
      </c>
      <c r="E142" s="253" t="s">
        <v>1</v>
      </c>
      <c r="F142" s="254" t="s">
        <v>1435</v>
      </c>
      <c r="G142" s="252"/>
      <c r="H142" s="253" t="s">
        <v>1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198</v>
      </c>
      <c r="AU142" s="260" t="s">
        <v>84</v>
      </c>
      <c r="AV142" s="14" t="s">
        <v>82</v>
      </c>
      <c r="AW142" s="14" t="s">
        <v>32</v>
      </c>
      <c r="AX142" s="14" t="s">
        <v>75</v>
      </c>
      <c r="AY142" s="260" t="s">
        <v>189</v>
      </c>
    </row>
    <row r="143" s="15" customFormat="1">
      <c r="A143" s="15"/>
      <c r="B143" s="261"/>
      <c r="C143" s="262"/>
      <c r="D143" s="241" t="s">
        <v>198</v>
      </c>
      <c r="E143" s="263" t="s">
        <v>1</v>
      </c>
      <c r="F143" s="264" t="s">
        <v>211</v>
      </c>
      <c r="G143" s="262"/>
      <c r="H143" s="265">
        <v>5.2999999999999998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198</v>
      </c>
      <c r="AU143" s="271" t="s">
        <v>84</v>
      </c>
      <c r="AV143" s="15" t="s">
        <v>196</v>
      </c>
      <c r="AW143" s="15" t="s">
        <v>32</v>
      </c>
      <c r="AX143" s="15" t="s">
        <v>82</v>
      </c>
      <c r="AY143" s="271" t="s">
        <v>189</v>
      </c>
    </row>
    <row r="144" s="2" customFormat="1" ht="16.5" customHeight="1">
      <c r="A144" s="39"/>
      <c r="B144" s="40"/>
      <c r="C144" s="227" t="s">
        <v>196</v>
      </c>
      <c r="D144" s="227" t="s">
        <v>191</v>
      </c>
      <c r="E144" s="228" t="s">
        <v>226</v>
      </c>
      <c r="F144" s="229" t="s">
        <v>227</v>
      </c>
      <c r="G144" s="230" t="s">
        <v>202</v>
      </c>
      <c r="H144" s="231">
        <v>3.6000000000000001</v>
      </c>
      <c r="I144" s="232"/>
      <c r="J144" s="231">
        <f>ROUND(I144*H144,2)</f>
        <v>0</v>
      </c>
      <c r="K144" s="229" t="s">
        <v>195</v>
      </c>
      <c r="L144" s="45"/>
      <c r="M144" s="233" t="s">
        <v>1</v>
      </c>
      <c r="N144" s="234" t="s">
        <v>40</v>
      </c>
      <c r="O144" s="92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7" t="s">
        <v>196</v>
      </c>
      <c r="AT144" s="237" t="s">
        <v>191</v>
      </c>
      <c r="AU144" s="237" t="s">
        <v>84</v>
      </c>
      <c r="AY144" s="18" t="s">
        <v>189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8" t="s">
        <v>82</v>
      </c>
      <c r="BK144" s="238">
        <f>ROUND(I144*H144,2)</f>
        <v>0</v>
      </c>
      <c r="BL144" s="18" t="s">
        <v>196</v>
      </c>
      <c r="BM144" s="237" t="s">
        <v>1436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229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1437</v>
      </c>
      <c r="G146" s="240"/>
      <c r="H146" s="244">
        <v>3.6000000000000001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82</v>
      </c>
      <c r="AY146" s="250" t="s">
        <v>189</v>
      </c>
    </row>
    <row r="147" s="2" customFormat="1" ht="16.5" customHeight="1">
      <c r="A147" s="39"/>
      <c r="B147" s="40"/>
      <c r="C147" s="283" t="s">
        <v>231</v>
      </c>
      <c r="D147" s="283" t="s">
        <v>232</v>
      </c>
      <c r="E147" s="284" t="s">
        <v>999</v>
      </c>
      <c r="F147" s="285" t="s">
        <v>1000</v>
      </c>
      <c r="G147" s="286" t="s">
        <v>235</v>
      </c>
      <c r="H147" s="287">
        <v>6.7999999999999998</v>
      </c>
      <c r="I147" s="288"/>
      <c r="J147" s="287">
        <f>ROUND(I147*H147,2)</f>
        <v>0</v>
      </c>
      <c r="K147" s="285" t="s">
        <v>195</v>
      </c>
      <c r="L147" s="289"/>
      <c r="M147" s="290" t="s">
        <v>1</v>
      </c>
      <c r="N147" s="291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236</v>
      </c>
      <c r="AT147" s="237" t="s">
        <v>232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1438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1439</v>
      </c>
      <c r="G148" s="240"/>
      <c r="H148" s="244">
        <v>6.7999999999999998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82</v>
      </c>
      <c r="AY148" s="250" t="s">
        <v>189</v>
      </c>
    </row>
    <row r="149" s="2" customFormat="1" ht="37.8" customHeight="1">
      <c r="A149" s="39"/>
      <c r="B149" s="40"/>
      <c r="C149" s="227" t="s">
        <v>240</v>
      </c>
      <c r="D149" s="227" t="s">
        <v>191</v>
      </c>
      <c r="E149" s="228" t="s">
        <v>323</v>
      </c>
      <c r="F149" s="229" t="s">
        <v>324</v>
      </c>
      <c r="G149" s="230" t="s">
        <v>202</v>
      </c>
      <c r="H149" s="231">
        <v>7.0999999999999996</v>
      </c>
      <c r="I149" s="232"/>
      <c r="J149" s="231">
        <f>ROUND(I149*H149,2)</f>
        <v>0</v>
      </c>
      <c r="K149" s="229" t="s">
        <v>195</v>
      </c>
      <c r="L149" s="45"/>
      <c r="M149" s="233" t="s">
        <v>1</v>
      </c>
      <c r="N149" s="234" t="s">
        <v>40</v>
      </c>
      <c r="O149" s="92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7" t="s">
        <v>196</v>
      </c>
      <c r="AT149" s="237" t="s">
        <v>191</v>
      </c>
      <c r="AU149" s="237" t="s">
        <v>84</v>
      </c>
      <c r="AY149" s="18" t="s">
        <v>189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8" t="s">
        <v>82</v>
      </c>
      <c r="BK149" s="238">
        <f>ROUND(I149*H149,2)</f>
        <v>0</v>
      </c>
      <c r="BL149" s="18" t="s">
        <v>196</v>
      </c>
      <c r="BM149" s="237" t="s">
        <v>1440</v>
      </c>
    </row>
    <row r="150" s="14" customFormat="1">
      <c r="A150" s="14"/>
      <c r="B150" s="251"/>
      <c r="C150" s="252"/>
      <c r="D150" s="241" t="s">
        <v>198</v>
      </c>
      <c r="E150" s="253" t="s">
        <v>1</v>
      </c>
      <c r="F150" s="254" t="s">
        <v>244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198</v>
      </c>
      <c r="AU150" s="260" t="s">
        <v>84</v>
      </c>
      <c r="AV150" s="14" t="s">
        <v>82</v>
      </c>
      <c r="AW150" s="14" t="s">
        <v>32</v>
      </c>
      <c r="AX150" s="14" t="s">
        <v>75</v>
      </c>
      <c r="AY150" s="260" t="s">
        <v>189</v>
      </c>
    </row>
    <row r="151" s="13" customFormat="1">
      <c r="A151" s="13"/>
      <c r="B151" s="239"/>
      <c r="C151" s="240"/>
      <c r="D151" s="241" t="s">
        <v>198</v>
      </c>
      <c r="E151" s="242" t="s">
        <v>1</v>
      </c>
      <c r="F151" s="243" t="s">
        <v>1441</v>
      </c>
      <c r="G151" s="240"/>
      <c r="H151" s="244">
        <v>7.0999999999999996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198</v>
      </c>
      <c r="AU151" s="250" t="s">
        <v>84</v>
      </c>
      <c r="AV151" s="13" t="s">
        <v>84</v>
      </c>
      <c r="AW151" s="13" t="s">
        <v>32</v>
      </c>
      <c r="AX151" s="13" t="s">
        <v>82</v>
      </c>
      <c r="AY151" s="250" t="s">
        <v>189</v>
      </c>
    </row>
    <row r="152" s="2" customFormat="1" ht="33" customHeight="1">
      <c r="A152" s="39"/>
      <c r="B152" s="40"/>
      <c r="C152" s="227" t="s">
        <v>246</v>
      </c>
      <c r="D152" s="227" t="s">
        <v>191</v>
      </c>
      <c r="E152" s="228" t="s">
        <v>247</v>
      </c>
      <c r="F152" s="229" t="s">
        <v>248</v>
      </c>
      <c r="G152" s="230" t="s">
        <v>235</v>
      </c>
      <c r="H152" s="231">
        <v>11.4</v>
      </c>
      <c r="I152" s="232"/>
      <c r="J152" s="231">
        <f>ROUND(I152*H152,2)</f>
        <v>0</v>
      </c>
      <c r="K152" s="229" t="s">
        <v>195</v>
      </c>
      <c r="L152" s="45"/>
      <c r="M152" s="233" t="s">
        <v>1</v>
      </c>
      <c r="N152" s="234" t="s">
        <v>40</v>
      </c>
      <c r="O152" s="92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7" t="s">
        <v>196</v>
      </c>
      <c r="AT152" s="237" t="s">
        <v>191</v>
      </c>
      <c r="AU152" s="237" t="s">
        <v>84</v>
      </c>
      <c r="AY152" s="18" t="s">
        <v>189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8" t="s">
        <v>82</v>
      </c>
      <c r="BK152" s="238">
        <f>ROUND(I152*H152,2)</f>
        <v>0</v>
      </c>
      <c r="BL152" s="18" t="s">
        <v>196</v>
      </c>
      <c r="BM152" s="237" t="s">
        <v>1442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1443</v>
      </c>
      <c r="G153" s="240"/>
      <c r="H153" s="244">
        <v>11.4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82</v>
      </c>
      <c r="AY153" s="250" t="s">
        <v>189</v>
      </c>
    </row>
    <row r="154" s="2" customFormat="1" ht="16.5" customHeight="1">
      <c r="A154" s="39"/>
      <c r="B154" s="40"/>
      <c r="C154" s="227" t="s">
        <v>236</v>
      </c>
      <c r="D154" s="227" t="s">
        <v>191</v>
      </c>
      <c r="E154" s="228" t="s">
        <v>251</v>
      </c>
      <c r="F154" s="229" t="s">
        <v>252</v>
      </c>
      <c r="G154" s="230" t="s">
        <v>253</v>
      </c>
      <c r="H154" s="231">
        <v>3</v>
      </c>
      <c r="I154" s="232"/>
      <c r="J154" s="231">
        <f>ROUND(I154*H154,2)</f>
        <v>0</v>
      </c>
      <c r="K154" s="229" t="s">
        <v>1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1444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255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294</v>
      </c>
      <c r="G156" s="240"/>
      <c r="H156" s="244">
        <v>3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12" customFormat="1" ht="22.8" customHeight="1">
      <c r="A157" s="12"/>
      <c r="B157" s="211"/>
      <c r="C157" s="212"/>
      <c r="D157" s="213" t="s">
        <v>74</v>
      </c>
      <c r="E157" s="225" t="s">
        <v>196</v>
      </c>
      <c r="F157" s="225" t="s">
        <v>257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SUM(P158:P165)</f>
        <v>0</v>
      </c>
      <c r="Q157" s="219"/>
      <c r="R157" s="220">
        <f>SUM(R158:R165)</f>
        <v>0</v>
      </c>
      <c r="S157" s="219"/>
      <c r="T157" s="221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82</v>
      </c>
      <c r="AT157" s="223" t="s">
        <v>74</v>
      </c>
      <c r="AU157" s="223" t="s">
        <v>82</v>
      </c>
      <c r="AY157" s="222" t="s">
        <v>189</v>
      </c>
      <c r="BK157" s="224">
        <f>SUM(BK158:BK165)</f>
        <v>0</v>
      </c>
    </row>
    <row r="158" s="2" customFormat="1" ht="16.5" customHeight="1">
      <c r="A158" s="39"/>
      <c r="B158" s="40"/>
      <c r="C158" s="227" t="s">
        <v>258</v>
      </c>
      <c r="D158" s="227" t="s">
        <v>191</v>
      </c>
      <c r="E158" s="228" t="s">
        <v>331</v>
      </c>
      <c r="F158" s="229" t="s">
        <v>332</v>
      </c>
      <c r="G158" s="230" t="s">
        <v>202</v>
      </c>
      <c r="H158" s="231">
        <v>1.2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1445</v>
      </c>
    </row>
    <row r="159" s="14" customFormat="1">
      <c r="A159" s="14"/>
      <c r="B159" s="251"/>
      <c r="C159" s="252"/>
      <c r="D159" s="241" t="s">
        <v>198</v>
      </c>
      <c r="E159" s="253" t="s">
        <v>1</v>
      </c>
      <c r="F159" s="254" t="s">
        <v>334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198</v>
      </c>
      <c r="AU159" s="260" t="s">
        <v>84</v>
      </c>
      <c r="AV159" s="14" t="s">
        <v>82</v>
      </c>
      <c r="AW159" s="14" t="s">
        <v>32</v>
      </c>
      <c r="AX159" s="14" t="s">
        <v>75</v>
      </c>
      <c r="AY159" s="260" t="s">
        <v>189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1446</v>
      </c>
      <c r="G160" s="240"/>
      <c r="H160" s="244">
        <v>0.90000000000000002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75</v>
      </c>
      <c r="AY160" s="250" t="s">
        <v>189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1447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1448</v>
      </c>
      <c r="G162" s="240"/>
      <c r="H162" s="244">
        <v>0.29999999999999999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75</v>
      </c>
      <c r="AY162" s="250" t="s">
        <v>189</v>
      </c>
    </row>
    <row r="163" s="15" customFormat="1">
      <c r="A163" s="15"/>
      <c r="B163" s="261"/>
      <c r="C163" s="262"/>
      <c r="D163" s="241" t="s">
        <v>198</v>
      </c>
      <c r="E163" s="263" t="s">
        <v>1</v>
      </c>
      <c r="F163" s="264" t="s">
        <v>211</v>
      </c>
      <c r="G163" s="262"/>
      <c r="H163" s="265">
        <v>1.2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198</v>
      </c>
      <c r="AU163" s="271" t="s">
        <v>84</v>
      </c>
      <c r="AV163" s="15" t="s">
        <v>196</v>
      </c>
      <c r="AW163" s="15" t="s">
        <v>32</v>
      </c>
      <c r="AX163" s="15" t="s">
        <v>82</v>
      </c>
      <c r="AY163" s="271" t="s">
        <v>189</v>
      </c>
    </row>
    <row r="164" s="2" customFormat="1" ht="24.15" customHeight="1">
      <c r="A164" s="39"/>
      <c r="B164" s="40"/>
      <c r="C164" s="227" t="s">
        <v>264</v>
      </c>
      <c r="D164" s="227" t="s">
        <v>191</v>
      </c>
      <c r="E164" s="228" t="s">
        <v>1025</v>
      </c>
      <c r="F164" s="229" t="s">
        <v>1449</v>
      </c>
      <c r="G164" s="230" t="s">
        <v>202</v>
      </c>
      <c r="H164" s="231">
        <v>0.20000000000000001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1450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1451</v>
      </c>
      <c r="G165" s="240"/>
      <c r="H165" s="244">
        <v>0.20000000000000001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12" customFormat="1" ht="22.8" customHeight="1">
      <c r="A166" s="12"/>
      <c r="B166" s="211"/>
      <c r="C166" s="212"/>
      <c r="D166" s="213" t="s">
        <v>74</v>
      </c>
      <c r="E166" s="225" t="s">
        <v>236</v>
      </c>
      <c r="F166" s="225" t="s">
        <v>276</v>
      </c>
      <c r="G166" s="212"/>
      <c r="H166" s="212"/>
      <c r="I166" s="215"/>
      <c r="J166" s="226">
        <f>BK166</f>
        <v>0</v>
      </c>
      <c r="K166" s="212"/>
      <c r="L166" s="217"/>
      <c r="M166" s="218"/>
      <c r="N166" s="219"/>
      <c r="O166" s="219"/>
      <c r="P166" s="220">
        <f>SUM(P167:P172)</f>
        <v>0</v>
      </c>
      <c r="Q166" s="219"/>
      <c r="R166" s="220">
        <f>SUM(R167:R172)</f>
        <v>3.0474199999999998</v>
      </c>
      <c r="S166" s="219"/>
      <c r="T166" s="221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2" t="s">
        <v>82</v>
      </c>
      <c r="AT166" s="223" t="s">
        <v>74</v>
      </c>
      <c r="AU166" s="223" t="s">
        <v>82</v>
      </c>
      <c r="AY166" s="222" t="s">
        <v>189</v>
      </c>
      <c r="BK166" s="224">
        <f>SUM(BK167:BK172)</f>
        <v>0</v>
      </c>
    </row>
    <row r="167" s="2" customFormat="1" ht="21.75" customHeight="1">
      <c r="A167" s="39"/>
      <c r="B167" s="40"/>
      <c r="C167" s="227" t="s">
        <v>271</v>
      </c>
      <c r="D167" s="227" t="s">
        <v>191</v>
      </c>
      <c r="E167" s="228" t="s">
        <v>336</v>
      </c>
      <c r="F167" s="229" t="s">
        <v>337</v>
      </c>
      <c r="G167" s="230" t="s">
        <v>215</v>
      </c>
      <c r="H167" s="231">
        <v>18</v>
      </c>
      <c r="I167" s="232"/>
      <c r="J167" s="231">
        <f>ROUND(I167*H167,2)</f>
        <v>0</v>
      </c>
      <c r="K167" s="229" t="s">
        <v>1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0.001</v>
      </c>
      <c r="R167" s="235">
        <f>Q167*H167</f>
        <v>0.018000000000000002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1452</v>
      </c>
    </row>
    <row r="168" s="14" customFormat="1">
      <c r="A168" s="14"/>
      <c r="B168" s="251"/>
      <c r="C168" s="252"/>
      <c r="D168" s="241" t="s">
        <v>198</v>
      </c>
      <c r="E168" s="253" t="s">
        <v>1</v>
      </c>
      <c r="F168" s="254" t="s">
        <v>339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198</v>
      </c>
      <c r="AU168" s="260" t="s">
        <v>84</v>
      </c>
      <c r="AV168" s="14" t="s">
        <v>82</v>
      </c>
      <c r="AW168" s="14" t="s">
        <v>32</v>
      </c>
      <c r="AX168" s="14" t="s">
        <v>75</v>
      </c>
      <c r="AY168" s="260" t="s">
        <v>189</v>
      </c>
    </row>
    <row r="169" s="13" customFormat="1">
      <c r="A169" s="13"/>
      <c r="B169" s="239"/>
      <c r="C169" s="240"/>
      <c r="D169" s="241" t="s">
        <v>198</v>
      </c>
      <c r="E169" s="242" t="s">
        <v>1</v>
      </c>
      <c r="F169" s="243" t="s">
        <v>1453</v>
      </c>
      <c r="G169" s="240"/>
      <c r="H169" s="244">
        <v>18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198</v>
      </c>
      <c r="AU169" s="250" t="s">
        <v>84</v>
      </c>
      <c r="AV169" s="13" t="s">
        <v>84</v>
      </c>
      <c r="AW169" s="13" t="s">
        <v>32</v>
      </c>
      <c r="AX169" s="13" t="s">
        <v>82</v>
      </c>
      <c r="AY169" s="250" t="s">
        <v>189</v>
      </c>
    </row>
    <row r="170" s="2" customFormat="1" ht="21.75" customHeight="1">
      <c r="A170" s="39"/>
      <c r="B170" s="40"/>
      <c r="C170" s="227" t="s">
        <v>277</v>
      </c>
      <c r="D170" s="227" t="s">
        <v>191</v>
      </c>
      <c r="E170" s="228" t="s">
        <v>290</v>
      </c>
      <c r="F170" s="229" t="s">
        <v>291</v>
      </c>
      <c r="G170" s="230" t="s">
        <v>253</v>
      </c>
      <c r="H170" s="231">
        <v>2</v>
      </c>
      <c r="I170" s="232"/>
      <c r="J170" s="231">
        <f>ROUND(I170*H170,2)</f>
        <v>0</v>
      </c>
      <c r="K170" s="229" t="s">
        <v>1</v>
      </c>
      <c r="L170" s="45"/>
      <c r="M170" s="233" t="s">
        <v>1</v>
      </c>
      <c r="N170" s="234" t="s">
        <v>40</v>
      </c>
      <c r="O170" s="92"/>
      <c r="P170" s="235">
        <f>O170*H170</f>
        <v>0</v>
      </c>
      <c r="Q170" s="235">
        <v>1.51471</v>
      </c>
      <c r="R170" s="235">
        <f>Q170*H170</f>
        <v>3.02942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1454</v>
      </c>
    </row>
    <row r="171" s="14" customFormat="1">
      <c r="A171" s="14"/>
      <c r="B171" s="251"/>
      <c r="C171" s="252"/>
      <c r="D171" s="241" t="s">
        <v>198</v>
      </c>
      <c r="E171" s="253" t="s">
        <v>1</v>
      </c>
      <c r="F171" s="254" t="s">
        <v>293</v>
      </c>
      <c r="G171" s="252"/>
      <c r="H171" s="253" t="s">
        <v>1</v>
      </c>
      <c r="I171" s="255"/>
      <c r="J171" s="252"/>
      <c r="K171" s="252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198</v>
      </c>
      <c r="AU171" s="260" t="s">
        <v>84</v>
      </c>
      <c r="AV171" s="14" t="s">
        <v>82</v>
      </c>
      <c r="AW171" s="14" t="s">
        <v>32</v>
      </c>
      <c r="AX171" s="14" t="s">
        <v>75</v>
      </c>
      <c r="AY171" s="260" t="s">
        <v>189</v>
      </c>
    </row>
    <row r="172" s="13" customFormat="1">
      <c r="A172" s="13"/>
      <c r="B172" s="239"/>
      <c r="C172" s="240"/>
      <c r="D172" s="241" t="s">
        <v>198</v>
      </c>
      <c r="E172" s="242" t="s">
        <v>1</v>
      </c>
      <c r="F172" s="243" t="s">
        <v>330</v>
      </c>
      <c r="G172" s="240"/>
      <c r="H172" s="244">
        <v>2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198</v>
      </c>
      <c r="AU172" s="250" t="s">
        <v>84</v>
      </c>
      <c r="AV172" s="13" t="s">
        <v>84</v>
      </c>
      <c r="AW172" s="13" t="s">
        <v>32</v>
      </c>
      <c r="AX172" s="13" t="s">
        <v>82</v>
      </c>
      <c r="AY172" s="250" t="s">
        <v>189</v>
      </c>
    </row>
    <row r="173" s="12" customFormat="1" ht="22.8" customHeight="1">
      <c r="A173" s="12"/>
      <c r="B173" s="211"/>
      <c r="C173" s="212"/>
      <c r="D173" s="213" t="s">
        <v>74</v>
      </c>
      <c r="E173" s="225" t="s">
        <v>295</v>
      </c>
      <c r="F173" s="225" t="s">
        <v>296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P174</f>
        <v>0</v>
      </c>
      <c r="Q173" s="219"/>
      <c r="R173" s="220">
        <f>R174</f>
        <v>0</v>
      </c>
      <c r="S173" s="219"/>
      <c r="T173" s="22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82</v>
      </c>
      <c r="AT173" s="223" t="s">
        <v>74</v>
      </c>
      <c r="AU173" s="223" t="s">
        <v>82</v>
      </c>
      <c r="AY173" s="222" t="s">
        <v>189</v>
      </c>
      <c r="BK173" s="224">
        <f>BK174</f>
        <v>0</v>
      </c>
    </row>
    <row r="174" s="2" customFormat="1" ht="21.75" customHeight="1">
      <c r="A174" s="39"/>
      <c r="B174" s="40"/>
      <c r="C174" s="227" t="s">
        <v>283</v>
      </c>
      <c r="D174" s="227" t="s">
        <v>191</v>
      </c>
      <c r="E174" s="228" t="s">
        <v>297</v>
      </c>
      <c r="F174" s="229" t="s">
        <v>298</v>
      </c>
      <c r="G174" s="230" t="s">
        <v>235</v>
      </c>
      <c r="H174" s="231">
        <v>3</v>
      </c>
      <c r="I174" s="232"/>
      <c r="J174" s="231">
        <f>ROUND(I174*H174,2)</f>
        <v>0</v>
      </c>
      <c r="K174" s="229" t="s">
        <v>195</v>
      </c>
      <c r="L174" s="45"/>
      <c r="M174" s="292" t="s">
        <v>1</v>
      </c>
      <c r="N174" s="293" t="s">
        <v>40</v>
      </c>
      <c r="O174" s="294"/>
      <c r="P174" s="295">
        <f>O174*H174</f>
        <v>0</v>
      </c>
      <c r="Q174" s="295">
        <v>0</v>
      </c>
      <c r="R174" s="295">
        <f>Q174*H174</f>
        <v>0</v>
      </c>
      <c r="S174" s="295">
        <v>0</v>
      </c>
      <c r="T174" s="29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196</v>
      </c>
      <c r="AT174" s="237" t="s">
        <v>191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1455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qeXAwuz2o0hTsvoRjtRUD2XG+N8dPKbY0O0gql5QiGf+4t8Z8/8M4nJphcRiFktyiXv1n/eX+P65t9/loEFZbg==" hashValue="7cPg3g/6CwEPdOCX4k4S7DjP0HUu+DyIycbNBj+FvOFHAssUQVrPYdZTomvM6UM9Y7n1R+V/JBaNmQzPP4/JiA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160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1456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26. 4. 2022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26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35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37</v>
      </c>
      <c r="G32" s="39"/>
      <c r="H32" s="39"/>
      <c r="I32" s="162" t="s">
        <v>36</v>
      </c>
      <c r="J32" s="162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39</v>
      </c>
      <c r="E33" s="151" t="s">
        <v>40</v>
      </c>
      <c r="F33" s="164">
        <f>ROUND((SUM(BE121:BE205)),  2)</f>
        <v>0</v>
      </c>
      <c r="G33" s="39"/>
      <c r="H33" s="39"/>
      <c r="I33" s="165">
        <v>0.20999999999999999</v>
      </c>
      <c r="J33" s="164">
        <f>ROUND(((SUM(BE121:BE205))*I33),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41</v>
      </c>
      <c r="F34" s="164">
        <f>ROUND((SUM(BF121:BF205)),  2)</f>
        <v>0</v>
      </c>
      <c r="G34" s="39"/>
      <c r="H34" s="39"/>
      <c r="I34" s="165">
        <v>0.14999999999999999</v>
      </c>
      <c r="J34" s="164">
        <f>ROUND(((SUM(BF121:BF205))*I34),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42</v>
      </c>
      <c r="F35" s="164">
        <f>ROUND((SUM(BG121:BG205)),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43</v>
      </c>
      <c r="F36" s="164">
        <f>ROUND((SUM(BH121:BH205)),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ROUND((SUM(BI121:BI205)),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45</v>
      </c>
      <c r="E39" s="168"/>
      <c r="F39" s="168"/>
      <c r="G39" s="169" t="s">
        <v>46</v>
      </c>
      <c r="H39" s="170" t="s">
        <v>47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07 - SO 307  Prodloužení kanalizace v km 0,328-0,600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Rokycansko</v>
      </c>
      <c r="G89" s="41"/>
      <c r="H89" s="41"/>
      <c r="I89" s="33" t="s">
        <v>22</v>
      </c>
      <c r="J89" s="80" t="str">
        <f>IF(J12="","",J12)</f>
        <v>26. 4. 2022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J. Egermaier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165</v>
      </c>
      <c r="D94" s="186"/>
      <c r="E94" s="186"/>
      <c r="F94" s="186"/>
      <c r="G94" s="186"/>
      <c r="H94" s="186"/>
      <c r="I94" s="186"/>
      <c r="J94" s="187" t="s">
        <v>166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167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168</v>
      </c>
    </row>
    <row r="97" s="9" customFormat="1" ht="24.96" customHeight="1">
      <c r="A97" s="9"/>
      <c r="B97" s="189"/>
      <c r="C97" s="190"/>
      <c r="D97" s="191" t="s">
        <v>169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170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171</v>
      </c>
      <c r="E99" s="197"/>
      <c r="F99" s="197"/>
      <c r="G99" s="197"/>
      <c r="H99" s="197"/>
      <c r="I99" s="197"/>
      <c r="J99" s="198">
        <f>J173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172</v>
      </c>
      <c r="E100" s="197"/>
      <c r="F100" s="197"/>
      <c r="G100" s="197"/>
      <c r="H100" s="197"/>
      <c r="I100" s="197"/>
      <c r="J100" s="198">
        <f>J182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173</v>
      </c>
      <c r="E101" s="197"/>
      <c r="F101" s="197"/>
      <c r="G101" s="197"/>
      <c r="H101" s="197"/>
      <c r="I101" s="197"/>
      <c r="J101" s="198">
        <f>J204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174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NAPOJENÍ ROKYCANSKA NA DÁLNICI D5, I. ETAPA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07 - SO 307  Prodloužení kanalizace v km 0,328-0,600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Rokycansko</v>
      </c>
      <c r="G115" s="41"/>
      <c r="H115" s="41"/>
      <c r="I115" s="33" t="s">
        <v>22</v>
      </c>
      <c r="J115" s="80" t="str">
        <f>IF(J12="","",J12)</f>
        <v>26. 4. 2022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Ing. J. Egermaier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175</v>
      </c>
      <c r="D120" s="203" t="s">
        <v>60</v>
      </c>
      <c r="E120" s="203" t="s">
        <v>56</v>
      </c>
      <c r="F120" s="203" t="s">
        <v>57</v>
      </c>
      <c r="G120" s="203" t="s">
        <v>176</v>
      </c>
      <c r="H120" s="203" t="s">
        <v>177</v>
      </c>
      <c r="I120" s="203" t="s">
        <v>178</v>
      </c>
      <c r="J120" s="203" t="s">
        <v>166</v>
      </c>
      <c r="K120" s="204" t="s">
        <v>179</v>
      </c>
      <c r="L120" s="205"/>
      <c r="M120" s="101" t="s">
        <v>1</v>
      </c>
      <c r="N120" s="102" t="s">
        <v>39</v>
      </c>
      <c r="O120" s="102" t="s">
        <v>180</v>
      </c>
      <c r="P120" s="102" t="s">
        <v>181</v>
      </c>
      <c r="Q120" s="102" t="s">
        <v>182</v>
      </c>
      <c r="R120" s="102" t="s">
        <v>183</v>
      </c>
      <c r="S120" s="102" t="s">
        <v>184</v>
      </c>
      <c r="T120" s="103" t="s">
        <v>185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186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49.173466000000005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168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74</v>
      </c>
      <c r="E122" s="214" t="s">
        <v>187</v>
      </c>
      <c r="F122" s="214" t="s">
        <v>188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P123+P173+P182+P204</f>
        <v>0</v>
      </c>
      <c r="Q122" s="219"/>
      <c r="R122" s="220">
        <f>R123+R173+R182+R204</f>
        <v>49.173466000000005</v>
      </c>
      <c r="S122" s="219"/>
      <c r="T122" s="221">
        <f>T123+T173+T182+T204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74</v>
      </c>
      <c r="AU122" s="223" t="s">
        <v>75</v>
      </c>
      <c r="AY122" s="222" t="s">
        <v>189</v>
      </c>
      <c r="BK122" s="224">
        <f>BK123+BK173+BK182+BK204</f>
        <v>0</v>
      </c>
    </row>
    <row r="123" s="12" customFormat="1" ht="22.8" customHeight="1">
      <c r="A123" s="12"/>
      <c r="B123" s="211"/>
      <c r="C123" s="212"/>
      <c r="D123" s="213" t="s">
        <v>74</v>
      </c>
      <c r="E123" s="225" t="s">
        <v>82</v>
      </c>
      <c r="F123" s="225" t="s">
        <v>190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SUM(P124:P172)</f>
        <v>0</v>
      </c>
      <c r="Q123" s="219"/>
      <c r="R123" s="220">
        <f>SUM(R124:R172)</f>
        <v>0.95751600000000014</v>
      </c>
      <c r="S123" s="219"/>
      <c r="T123" s="221">
        <f>SUM(T124:T172)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74</v>
      </c>
      <c r="AU123" s="223" t="s">
        <v>82</v>
      </c>
      <c r="AY123" s="222" t="s">
        <v>189</v>
      </c>
      <c r="BK123" s="224">
        <f>SUM(BK124:BK172)</f>
        <v>0</v>
      </c>
    </row>
    <row r="124" s="2" customFormat="1" ht="24.15" customHeight="1">
      <c r="A124" s="39"/>
      <c r="B124" s="40"/>
      <c r="C124" s="227" t="s">
        <v>82</v>
      </c>
      <c r="D124" s="227" t="s">
        <v>191</v>
      </c>
      <c r="E124" s="228" t="s">
        <v>192</v>
      </c>
      <c r="F124" s="229" t="s">
        <v>193</v>
      </c>
      <c r="G124" s="230" t="s">
        <v>194</v>
      </c>
      <c r="H124" s="231">
        <v>240</v>
      </c>
      <c r="I124" s="232"/>
      <c r="J124" s="231">
        <f>ROUND(I124*H124,2)</f>
        <v>0</v>
      </c>
      <c r="K124" s="229" t="s">
        <v>195</v>
      </c>
      <c r="L124" s="45"/>
      <c r="M124" s="233" t="s">
        <v>1</v>
      </c>
      <c r="N124" s="234" t="s">
        <v>40</v>
      </c>
      <c r="O124" s="92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7" t="s">
        <v>196</v>
      </c>
      <c r="AT124" s="237" t="s">
        <v>191</v>
      </c>
      <c r="AU124" s="237" t="s">
        <v>84</v>
      </c>
      <c r="AY124" s="18" t="s">
        <v>189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8" t="s">
        <v>82</v>
      </c>
      <c r="BK124" s="238">
        <f>ROUND(I124*H124,2)</f>
        <v>0</v>
      </c>
      <c r="BL124" s="18" t="s">
        <v>196</v>
      </c>
      <c r="BM124" s="237" t="s">
        <v>1457</v>
      </c>
    </row>
    <row r="125" s="13" customFormat="1">
      <c r="A125" s="13"/>
      <c r="B125" s="239"/>
      <c r="C125" s="240"/>
      <c r="D125" s="241" t="s">
        <v>198</v>
      </c>
      <c r="E125" s="242" t="s">
        <v>1</v>
      </c>
      <c r="F125" s="243" t="s">
        <v>1458</v>
      </c>
      <c r="G125" s="240"/>
      <c r="H125" s="244">
        <v>240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198</v>
      </c>
      <c r="AU125" s="250" t="s">
        <v>84</v>
      </c>
      <c r="AV125" s="13" t="s">
        <v>84</v>
      </c>
      <c r="AW125" s="13" t="s">
        <v>32</v>
      </c>
      <c r="AX125" s="13" t="s">
        <v>82</v>
      </c>
      <c r="AY125" s="250" t="s">
        <v>189</v>
      </c>
    </row>
    <row r="126" s="2" customFormat="1" ht="24.15" customHeight="1">
      <c r="A126" s="39"/>
      <c r="B126" s="40"/>
      <c r="C126" s="227" t="s">
        <v>84</v>
      </c>
      <c r="D126" s="227" t="s">
        <v>191</v>
      </c>
      <c r="E126" s="228" t="s">
        <v>970</v>
      </c>
      <c r="F126" s="229" t="s">
        <v>971</v>
      </c>
      <c r="G126" s="230" t="s">
        <v>972</v>
      </c>
      <c r="H126" s="231">
        <v>60</v>
      </c>
      <c r="I126" s="232"/>
      <c r="J126" s="231">
        <f>ROUND(I126*H126,2)</f>
        <v>0</v>
      </c>
      <c r="K126" s="229" t="s">
        <v>195</v>
      </c>
      <c r="L126" s="45"/>
      <c r="M126" s="233" t="s">
        <v>1</v>
      </c>
      <c r="N126" s="234" t="s">
        <v>40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196</v>
      </c>
      <c r="AT126" s="237" t="s">
        <v>191</v>
      </c>
      <c r="AU126" s="237" t="s">
        <v>84</v>
      </c>
      <c r="AY126" s="18" t="s">
        <v>189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82</v>
      </c>
      <c r="BK126" s="238">
        <f>ROUND(I126*H126,2)</f>
        <v>0</v>
      </c>
      <c r="BL126" s="18" t="s">
        <v>196</v>
      </c>
      <c r="BM126" s="237" t="s">
        <v>1459</v>
      </c>
    </row>
    <row r="127" s="13" customFormat="1">
      <c r="A127" s="13"/>
      <c r="B127" s="239"/>
      <c r="C127" s="240"/>
      <c r="D127" s="241" t="s">
        <v>198</v>
      </c>
      <c r="E127" s="242" t="s">
        <v>1</v>
      </c>
      <c r="F127" s="243" t="s">
        <v>974</v>
      </c>
      <c r="G127" s="240"/>
      <c r="H127" s="244">
        <v>60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198</v>
      </c>
      <c r="AU127" s="250" t="s">
        <v>84</v>
      </c>
      <c r="AV127" s="13" t="s">
        <v>84</v>
      </c>
      <c r="AW127" s="13" t="s">
        <v>32</v>
      </c>
      <c r="AX127" s="13" t="s">
        <v>82</v>
      </c>
      <c r="AY127" s="250" t="s">
        <v>189</v>
      </c>
    </row>
    <row r="128" s="2" customFormat="1" ht="33" customHeight="1">
      <c r="A128" s="39"/>
      <c r="B128" s="40"/>
      <c r="C128" s="227" t="s">
        <v>212</v>
      </c>
      <c r="D128" s="227" t="s">
        <v>191</v>
      </c>
      <c r="E128" s="228" t="s">
        <v>1460</v>
      </c>
      <c r="F128" s="229" t="s">
        <v>1461</v>
      </c>
      <c r="G128" s="230" t="s">
        <v>202</v>
      </c>
      <c r="H128" s="231">
        <v>771.70000000000005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1462</v>
      </c>
    </row>
    <row r="129" s="14" customFormat="1">
      <c r="A129" s="14"/>
      <c r="B129" s="251"/>
      <c r="C129" s="252"/>
      <c r="D129" s="241" t="s">
        <v>198</v>
      </c>
      <c r="E129" s="253" t="s">
        <v>1</v>
      </c>
      <c r="F129" s="254" t="s">
        <v>1463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198</v>
      </c>
      <c r="AU129" s="260" t="s">
        <v>84</v>
      </c>
      <c r="AV129" s="14" t="s">
        <v>82</v>
      </c>
      <c r="AW129" s="14" t="s">
        <v>32</v>
      </c>
      <c r="AX129" s="14" t="s">
        <v>75</v>
      </c>
      <c r="AY129" s="260" t="s">
        <v>189</v>
      </c>
    </row>
    <row r="130" s="14" customFormat="1">
      <c r="A130" s="14"/>
      <c r="B130" s="251"/>
      <c r="C130" s="252"/>
      <c r="D130" s="241" t="s">
        <v>198</v>
      </c>
      <c r="E130" s="253" t="s">
        <v>1</v>
      </c>
      <c r="F130" s="254" t="s">
        <v>205</v>
      </c>
      <c r="G130" s="252"/>
      <c r="H130" s="253" t="s">
        <v>1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198</v>
      </c>
      <c r="AU130" s="260" t="s">
        <v>84</v>
      </c>
      <c r="AV130" s="14" t="s">
        <v>82</v>
      </c>
      <c r="AW130" s="14" t="s">
        <v>32</v>
      </c>
      <c r="AX130" s="14" t="s">
        <v>75</v>
      </c>
      <c r="AY130" s="260" t="s">
        <v>189</v>
      </c>
    </row>
    <row r="131" s="13" customFormat="1">
      <c r="A131" s="13"/>
      <c r="B131" s="239"/>
      <c r="C131" s="240"/>
      <c r="D131" s="241" t="s">
        <v>198</v>
      </c>
      <c r="E131" s="242" t="s">
        <v>1</v>
      </c>
      <c r="F131" s="243" t="s">
        <v>1464</v>
      </c>
      <c r="G131" s="240"/>
      <c r="H131" s="244">
        <v>749.20000000000005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198</v>
      </c>
      <c r="AU131" s="250" t="s">
        <v>84</v>
      </c>
      <c r="AV131" s="13" t="s">
        <v>84</v>
      </c>
      <c r="AW131" s="13" t="s">
        <v>32</v>
      </c>
      <c r="AX131" s="13" t="s">
        <v>75</v>
      </c>
      <c r="AY131" s="25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1465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1466</v>
      </c>
      <c r="G133" s="240"/>
      <c r="H133" s="244">
        <v>22.5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5" customFormat="1">
      <c r="A134" s="15"/>
      <c r="B134" s="261"/>
      <c r="C134" s="262"/>
      <c r="D134" s="241" t="s">
        <v>198</v>
      </c>
      <c r="E134" s="263" t="s">
        <v>1</v>
      </c>
      <c r="F134" s="264" t="s">
        <v>211</v>
      </c>
      <c r="G134" s="262"/>
      <c r="H134" s="265">
        <v>771.70000000000005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198</v>
      </c>
      <c r="AU134" s="271" t="s">
        <v>84</v>
      </c>
      <c r="AV134" s="15" t="s">
        <v>196</v>
      </c>
      <c r="AW134" s="15" t="s">
        <v>32</v>
      </c>
      <c r="AX134" s="15" t="s">
        <v>82</v>
      </c>
      <c r="AY134" s="271" t="s">
        <v>189</v>
      </c>
    </row>
    <row r="135" s="2" customFormat="1" ht="21.75" customHeight="1">
      <c r="A135" s="39"/>
      <c r="B135" s="40"/>
      <c r="C135" s="227" t="s">
        <v>196</v>
      </c>
      <c r="D135" s="227" t="s">
        <v>191</v>
      </c>
      <c r="E135" s="228" t="s">
        <v>1467</v>
      </c>
      <c r="F135" s="229" t="s">
        <v>1468</v>
      </c>
      <c r="G135" s="230" t="s">
        <v>267</v>
      </c>
      <c r="H135" s="231">
        <v>1139.9000000000001</v>
      </c>
      <c r="I135" s="232"/>
      <c r="J135" s="231">
        <f>ROUND(I135*H135,2)</f>
        <v>0</v>
      </c>
      <c r="K135" s="229" t="s">
        <v>195</v>
      </c>
      <c r="L135" s="45"/>
      <c r="M135" s="233" t="s">
        <v>1</v>
      </c>
      <c r="N135" s="234" t="s">
        <v>40</v>
      </c>
      <c r="O135" s="92"/>
      <c r="P135" s="235">
        <f>O135*H135</f>
        <v>0</v>
      </c>
      <c r="Q135" s="235">
        <v>0.00084000000000000003</v>
      </c>
      <c r="R135" s="235">
        <f>Q135*H135</f>
        <v>0.95751600000000014</v>
      </c>
      <c r="S135" s="235">
        <v>0</v>
      </c>
      <c r="T135" s="23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7" t="s">
        <v>196</v>
      </c>
      <c r="AT135" s="237" t="s">
        <v>191</v>
      </c>
      <c r="AU135" s="237" t="s">
        <v>84</v>
      </c>
      <c r="AY135" s="18" t="s">
        <v>189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8" t="s">
        <v>82</v>
      </c>
      <c r="BK135" s="238">
        <f>ROUND(I135*H135,2)</f>
        <v>0</v>
      </c>
      <c r="BL135" s="18" t="s">
        <v>196</v>
      </c>
      <c r="BM135" s="237" t="s">
        <v>1469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1470</v>
      </c>
      <c r="G136" s="240"/>
      <c r="H136" s="244">
        <v>1139.9000000000001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82</v>
      </c>
      <c r="AY136" s="250" t="s">
        <v>189</v>
      </c>
    </row>
    <row r="137" s="2" customFormat="1" ht="24.15" customHeight="1">
      <c r="A137" s="39"/>
      <c r="B137" s="40"/>
      <c r="C137" s="227" t="s">
        <v>231</v>
      </c>
      <c r="D137" s="227" t="s">
        <v>191</v>
      </c>
      <c r="E137" s="228" t="s">
        <v>1471</v>
      </c>
      <c r="F137" s="229" t="s">
        <v>1472</v>
      </c>
      <c r="G137" s="230" t="s">
        <v>267</v>
      </c>
      <c r="H137" s="231">
        <v>1139.9000000000001</v>
      </c>
      <c r="I137" s="232"/>
      <c r="J137" s="231">
        <f>ROUND(I137*H137,2)</f>
        <v>0</v>
      </c>
      <c r="K137" s="229" t="s">
        <v>195</v>
      </c>
      <c r="L137" s="45"/>
      <c r="M137" s="233" t="s">
        <v>1</v>
      </c>
      <c r="N137" s="234" t="s">
        <v>40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196</v>
      </c>
      <c r="AT137" s="237" t="s">
        <v>191</v>
      </c>
      <c r="AU137" s="237" t="s">
        <v>84</v>
      </c>
      <c r="AY137" s="18" t="s">
        <v>189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82</v>
      </c>
      <c r="BK137" s="238">
        <f>ROUND(I137*H137,2)</f>
        <v>0</v>
      </c>
      <c r="BL137" s="18" t="s">
        <v>196</v>
      </c>
      <c r="BM137" s="237" t="s">
        <v>1473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1474</v>
      </c>
      <c r="G138" s="240"/>
      <c r="H138" s="244">
        <v>1139.9000000000001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82</v>
      </c>
      <c r="AY138" s="250" t="s">
        <v>189</v>
      </c>
    </row>
    <row r="139" s="2" customFormat="1" ht="24.15" customHeight="1">
      <c r="A139" s="39"/>
      <c r="B139" s="40"/>
      <c r="C139" s="227" t="s">
        <v>246</v>
      </c>
      <c r="D139" s="227" t="s">
        <v>191</v>
      </c>
      <c r="E139" s="228" t="s">
        <v>1475</v>
      </c>
      <c r="F139" s="229" t="s">
        <v>485</v>
      </c>
      <c r="G139" s="230" t="s">
        <v>202</v>
      </c>
      <c r="H139" s="231">
        <v>502.60000000000002</v>
      </c>
      <c r="I139" s="232"/>
      <c r="J139" s="231">
        <f>ROUND(I139*H139,2)</f>
        <v>0</v>
      </c>
      <c r="K139" s="229" t="s">
        <v>195</v>
      </c>
      <c r="L139" s="45"/>
      <c r="M139" s="233" t="s">
        <v>1</v>
      </c>
      <c r="N139" s="234" t="s">
        <v>40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196</v>
      </c>
      <c r="AT139" s="237" t="s">
        <v>191</v>
      </c>
      <c r="AU139" s="237" t="s">
        <v>84</v>
      </c>
      <c r="AY139" s="18" t="s">
        <v>189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82</v>
      </c>
      <c r="BK139" s="238">
        <f>ROUND(I139*H139,2)</f>
        <v>0</v>
      </c>
      <c r="BL139" s="18" t="s">
        <v>196</v>
      </c>
      <c r="BM139" s="237" t="s">
        <v>1476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1477</v>
      </c>
      <c r="G140" s="240"/>
      <c r="H140" s="244">
        <v>771.70000000000005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1430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1478</v>
      </c>
      <c r="G142" s="240"/>
      <c r="H142" s="244">
        <v>-35.200000000000003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1432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1479</v>
      </c>
      <c r="G144" s="240"/>
      <c r="H144" s="244">
        <v>-211.40000000000001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991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1480</v>
      </c>
      <c r="G146" s="240"/>
      <c r="H146" s="244">
        <v>-22.5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6" customFormat="1">
      <c r="A147" s="16"/>
      <c r="B147" s="272"/>
      <c r="C147" s="273"/>
      <c r="D147" s="241" t="s">
        <v>198</v>
      </c>
      <c r="E147" s="274" t="s">
        <v>1</v>
      </c>
      <c r="F147" s="275" t="s">
        <v>224</v>
      </c>
      <c r="G147" s="273"/>
      <c r="H147" s="276">
        <v>502.60000000000002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198</v>
      </c>
      <c r="AU147" s="282" t="s">
        <v>84</v>
      </c>
      <c r="AV147" s="16" t="s">
        <v>212</v>
      </c>
      <c r="AW147" s="16" t="s">
        <v>32</v>
      </c>
      <c r="AX147" s="16" t="s">
        <v>75</v>
      </c>
      <c r="AY147" s="282" t="s">
        <v>189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1481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5" customFormat="1">
      <c r="A149" s="15"/>
      <c r="B149" s="261"/>
      <c r="C149" s="262"/>
      <c r="D149" s="241" t="s">
        <v>198</v>
      </c>
      <c r="E149" s="263" t="s">
        <v>1</v>
      </c>
      <c r="F149" s="264" t="s">
        <v>211</v>
      </c>
      <c r="G149" s="262"/>
      <c r="H149" s="265">
        <v>502.60000000000002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198</v>
      </c>
      <c r="AU149" s="271" t="s">
        <v>84</v>
      </c>
      <c r="AV149" s="15" t="s">
        <v>196</v>
      </c>
      <c r="AW149" s="15" t="s">
        <v>32</v>
      </c>
      <c r="AX149" s="15" t="s">
        <v>82</v>
      </c>
      <c r="AY149" s="271" t="s">
        <v>189</v>
      </c>
    </row>
    <row r="150" s="2" customFormat="1" ht="16.5" customHeight="1">
      <c r="A150" s="39"/>
      <c r="B150" s="40"/>
      <c r="C150" s="227" t="s">
        <v>236</v>
      </c>
      <c r="D150" s="227" t="s">
        <v>191</v>
      </c>
      <c r="E150" s="228" t="s">
        <v>226</v>
      </c>
      <c r="F150" s="229" t="s">
        <v>227</v>
      </c>
      <c r="G150" s="230" t="s">
        <v>202</v>
      </c>
      <c r="H150" s="231">
        <v>193.80000000000001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1482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586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1483</v>
      </c>
      <c r="G152" s="240"/>
      <c r="H152" s="244">
        <v>211.40000000000001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75</v>
      </c>
      <c r="AY152" s="250" t="s">
        <v>189</v>
      </c>
    </row>
    <row r="153" s="14" customFormat="1">
      <c r="A153" s="14"/>
      <c r="B153" s="251"/>
      <c r="C153" s="252"/>
      <c r="D153" s="241" t="s">
        <v>198</v>
      </c>
      <c r="E153" s="253" t="s">
        <v>1</v>
      </c>
      <c r="F153" s="254" t="s">
        <v>1484</v>
      </c>
      <c r="G153" s="252"/>
      <c r="H153" s="253" t="s">
        <v>1</v>
      </c>
      <c r="I153" s="255"/>
      <c r="J153" s="252"/>
      <c r="K153" s="252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198</v>
      </c>
      <c r="AU153" s="260" t="s">
        <v>84</v>
      </c>
      <c r="AV153" s="14" t="s">
        <v>82</v>
      </c>
      <c r="AW153" s="14" t="s">
        <v>32</v>
      </c>
      <c r="AX153" s="14" t="s">
        <v>75</v>
      </c>
      <c r="AY153" s="260" t="s">
        <v>189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1485</v>
      </c>
      <c r="G154" s="240"/>
      <c r="H154" s="244">
        <v>-17.600000000000001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75</v>
      </c>
      <c r="AY154" s="250" t="s">
        <v>189</v>
      </c>
    </row>
    <row r="155" s="15" customFormat="1">
      <c r="A155" s="15"/>
      <c r="B155" s="261"/>
      <c r="C155" s="262"/>
      <c r="D155" s="241" t="s">
        <v>198</v>
      </c>
      <c r="E155" s="263" t="s">
        <v>1</v>
      </c>
      <c r="F155" s="264" t="s">
        <v>211</v>
      </c>
      <c r="G155" s="262"/>
      <c r="H155" s="265">
        <v>193.80000000000001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198</v>
      </c>
      <c r="AU155" s="271" t="s">
        <v>84</v>
      </c>
      <c r="AV155" s="15" t="s">
        <v>196</v>
      </c>
      <c r="AW155" s="15" t="s">
        <v>32</v>
      </c>
      <c r="AX155" s="15" t="s">
        <v>82</v>
      </c>
      <c r="AY155" s="271" t="s">
        <v>189</v>
      </c>
    </row>
    <row r="156" s="2" customFormat="1" ht="16.5" customHeight="1">
      <c r="A156" s="39"/>
      <c r="B156" s="40"/>
      <c r="C156" s="283" t="s">
        <v>258</v>
      </c>
      <c r="D156" s="283" t="s">
        <v>232</v>
      </c>
      <c r="E156" s="284" t="s">
        <v>999</v>
      </c>
      <c r="F156" s="285" t="s">
        <v>1000</v>
      </c>
      <c r="G156" s="286" t="s">
        <v>235</v>
      </c>
      <c r="H156" s="287">
        <v>368.19999999999999</v>
      </c>
      <c r="I156" s="288"/>
      <c r="J156" s="287">
        <f>ROUND(I156*H156,2)</f>
        <v>0</v>
      </c>
      <c r="K156" s="285" t="s">
        <v>195</v>
      </c>
      <c r="L156" s="289"/>
      <c r="M156" s="290" t="s">
        <v>1</v>
      </c>
      <c r="N156" s="291" t="s">
        <v>40</v>
      </c>
      <c r="O156" s="92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7" t="s">
        <v>236</v>
      </c>
      <c r="AT156" s="237" t="s">
        <v>232</v>
      </c>
      <c r="AU156" s="237" t="s">
        <v>84</v>
      </c>
      <c r="AY156" s="18" t="s">
        <v>189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8" t="s">
        <v>82</v>
      </c>
      <c r="BK156" s="238">
        <f>ROUND(I156*H156,2)</f>
        <v>0</v>
      </c>
      <c r="BL156" s="18" t="s">
        <v>196</v>
      </c>
      <c r="BM156" s="237" t="s">
        <v>1486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1487</v>
      </c>
      <c r="G157" s="240"/>
      <c r="H157" s="244">
        <v>368.19999999999999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2" customFormat="1" ht="37.8" customHeight="1">
      <c r="A158" s="39"/>
      <c r="B158" s="40"/>
      <c r="C158" s="227" t="s">
        <v>264</v>
      </c>
      <c r="D158" s="227" t="s">
        <v>191</v>
      </c>
      <c r="E158" s="228" t="s">
        <v>1488</v>
      </c>
      <c r="F158" s="229" t="s">
        <v>1489</v>
      </c>
      <c r="G158" s="230" t="s">
        <v>202</v>
      </c>
      <c r="H158" s="231">
        <v>1005.2000000000001</v>
      </c>
      <c r="I158" s="232"/>
      <c r="J158" s="231">
        <f>ROUND(I158*H158,2)</f>
        <v>0</v>
      </c>
      <c r="K158" s="229" t="s">
        <v>195</v>
      </c>
      <c r="L158" s="45"/>
      <c r="M158" s="233" t="s">
        <v>1</v>
      </c>
      <c r="N158" s="234" t="s">
        <v>40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196</v>
      </c>
      <c r="AT158" s="237" t="s">
        <v>191</v>
      </c>
      <c r="AU158" s="237" t="s">
        <v>84</v>
      </c>
      <c r="AY158" s="18" t="s">
        <v>189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82</v>
      </c>
      <c r="BK158" s="238">
        <f>ROUND(I158*H158,2)</f>
        <v>0</v>
      </c>
      <c r="BL158" s="18" t="s">
        <v>196</v>
      </c>
      <c r="BM158" s="237" t="s">
        <v>1490</v>
      </c>
    </row>
    <row r="159" s="14" customFormat="1">
      <c r="A159" s="14"/>
      <c r="B159" s="251"/>
      <c r="C159" s="252"/>
      <c r="D159" s="241" t="s">
        <v>198</v>
      </c>
      <c r="E159" s="253" t="s">
        <v>1</v>
      </c>
      <c r="F159" s="254" t="s">
        <v>1491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198</v>
      </c>
      <c r="AU159" s="260" t="s">
        <v>84</v>
      </c>
      <c r="AV159" s="14" t="s">
        <v>82</v>
      </c>
      <c r="AW159" s="14" t="s">
        <v>32</v>
      </c>
      <c r="AX159" s="14" t="s">
        <v>75</v>
      </c>
      <c r="AY159" s="260" t="s">
        <v>189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1492</v>
      </c>
      <c r="G160" s="240"/>
      <c r="H160" s="244">
        <v>1005.2000000000001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82</v>
      </c>
      <c r="AY160" s="250" t="s">
        <v>189</v>
      </c>
    </row>
    <row r="161" s="2" customFormat="1" ht="24.15" customHeight="1">
      <c r="A161" s="39"/>
      <c r="B161" s="40"/>
      <c r="C161" s="227" t="s">
        <v>271</v>
      </c>
      <c r="D161" s="227" t="s">
        <v>191</v>
      </c>
      <c r="E161" s="228" t="s">
        <v>1493</v>
      </c>
      <c r="F161" s="229" t="s">
        <v>1494</v>
      </c>
      <c r="G161" s="230" t="s">
        <v>202</v>
      </c>
      <c r="H161" s="231">
        <v>502.60000000000002</v>
      </c>
      <c r="I161" s="232"/>
      <c r="J161" s="231">
        <f>ROUND(I161*H161,2)</f>
        <v>0</v>
      </c>
      <c r="K161" s="229" t="s">
        <v>195</v>
      </c>
      <c r="L161" s="45"/>
      <c r="M161" s="233" t="s">
        <v>1</v>
      </c>
      <c r="N161" s="234" t="s">
        <v>40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196</v>
      </c>
      <c r="AT161" s="237" t="s">
        <v>191</v>
      </c>
      <c r="AU161" s="237" t="s">
        <v>84</v>
      </c>
      <c r="AY161" s="18" t="s">
        <v>189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82</v>
      </c>
      <c r="BK161" s="238">
        <f>ROUND(I161*H161,2)</f>
        <v>0</v>
      </c>
      <c r="BL161" s="18" t="s">
        <v>196</v>
      </c>
      <c r="BM161" s="237" t="s">
        <v>1495</v>
      </c>
    </row>
    <row r="162" s="14" customFormat="1">
      <c r="A162" s="14"/>
      <c r="B162" s="251"/>
      <c r="C162" s="252"/>
      <c r="D162" s="241" t="s">
        <v>198</v>
      </c>
      <c r="E162" s="253" t="s">
        <v>1</v>
      </c>
      <c r="F162" s="254" t="s">
        <v>1496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198</v>
      </c>
      <c r="AU162" s="260" t="s">
        <v>84</v>
      </c>
      <c r="AV162" s="14" t="s">
        <v>82</v>
      </c>
      <c r="AW162" s="14" t="s">
        <v>32</v>
      </c>
      <c r="AX162" s="14" t="s">
        <v>75</v>
      </c>
      <c r="AY162" s="260" t="s">
        <v>189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1497</v>
      </c>
      <c r="G163" s="240"/>
      <c r="H163" s="244">
        <v>502.60000000000002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37.8" customHeight="1">
      <c r="A164" s="39"/>
      <c r="B164" s="40"/>
      <c r="C164" s="227" t="s">
        <v>277</v>
      </c>
      <c r="D164" s="227" t="s">
        <v>191</v>
      </c>
      <c r="E164" s="228" t="s">
        <v>323</v>
      </c>
      <c r="F164" s="229" t="s">
        <v>324</v>
      </c>
      <c r="G164" s="230" t="s">
        <v>202</v>
      </c>
      <c r="H164" s="231">
        <v>269.10000000000002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1498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244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1499</v>
      </c>
      <c r="G166" s="240"/>
      <c r="H166" s="244">
        <v>269.10000000000002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2" customFormat="1" ht="33" customHeight="1">
      <c r="A167" s="39"/>
      <c r="B167" s="40"/>
      <c r="C167" s="227" t="s">
        <v>283</v>
      </c>
      <c r="D167" s="227" t="s">
        <v>191</v>
      </c>
      <c r="E167" s="228" t="s">
        <v>247</v>
      </c>
      <c r="F167" s="229" t="s">
        <v>248</v>
      </c>
      <c r="G167" s="230" t="s">
        <v>235</v>
      </c>
      <c r="H167" s="231">
        <v>430.60000000000002</v>
      </c>
      <c r="I167" s="232"/>
      <c r="J167" s="231">
        <f>ROUND(I167*H167,2)</f>
        <v>0</v>
      </c>
      <c r="K167" s="229" t="s">
        <v>195</v>
      </c>
      <c r="L167" s="45"/>
      <c r="M167" s="233" t="s">
        <v>1</v>
      </c>
      <c r="N167" s="234" t="s">
        <v>40</v>
      </c>
      <c r="O167" s="92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196</v>
      </c>
      <c r="AT167" s="237" t="s">
        <v>191</v>
      </c>
      <c r="AU167" s="237" t="s">
        <v>84</v>
      </c>
      <c r="AY167" s="18" t="s">
        <v>189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82</v>
      </c>
      <c r="BK167" s="238">
        <f>ROUND(I167*H167,2)</f>
        <v>0</v>
      </c>
      <c r="BL167" s="18" t="s">
        <v>196</v>
      </c>
      <c r="BM167" s="237" t="s">
        <v>1500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1501</v>
      </c>
      <c r="G168" s="240"/>
      <c r="H168" s="244">
        <v>430.60000000000002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82</v>
      </c>
      <c r="AY168" s="250" t="s">
        <v>189</v>
      </c>
    </row>
    <row r="169" s="2" customFormat="1" ht="24.15" customHeight="1">
      <c r="A169" s="39"/>
      <c r="B169" s="40"/>
      <c r="C169" s="227" t="s">
        <v>289</v>
      </c>
      <c r="D169" s="227" t="s">
        <v>191</v>
      </c>
      <c r="E169" s="228" t="s">
        <v>1012</v>
      </c>
      <c r="F169" s="229" t="s">
        <v>1013</v>
      </c>
      <c r="G169" s="230" t="s">
        <v>267</v>
      </c>
      <c r="H169" s="231">
        <v>542</v>
      </c>
      <c r="I169" s="232"/>
      <c r="J169" s="231">
        <f>ROUND(I169*H169,2)</f>
        <v>0</v>
      </c>
      <c r="K169" s="229" t="s">
        <v>195</v>
      </c>
      <c r="L169" s="45"/>
      <c r="M169" s="233" t="s">
        <v>1</v>
      </c>
      <c r="N169" s="234" t="s">
        <v>40</v>
      </c>
      <c r="O169" s="92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7" t="s">
        <v>196</v>
      </c>
      <c r="AT169" s="237" t="s">
        <v>191</v>
      </c>
      <c r="AU169" s="237" t="s">
        <v>84</v>
      </c>
      <c r="AY169" s="18" t="s">
        <v>189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8" t="s">
        <v>82</v>
      </c>
      <c r="BK169" s="238">
        <f>ROUND(I169*H169,2)</f>
        <v>0</v>
      </c>
      <c r="BL169" s="18" t="s">
        <v>196</v>
      </c>
      <c r="BM169" s="237" t="s">
        <v>1502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1503</v>
      </c>
      <c r="G170" s="240"/>
      <c r="H170" s="244">
        <v>542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27" t="s">
        <v>8</v>
      </c>
      <c r="D171" s="227" t="s">
        <v>191</v>
      </c>
      <c r="E171" s="228" t="s">
        <v>1504</v>
      </c>
      <c r="F171" s="229" t="s">
        <v>1010</v>
      </c>
      <c r="G171" s="230" t="s">
        <v>253</v>
      </c>
      <c r="H171" s="231">
        <v>5</v>
      </c>
      <c r="I171" s="232"/>
      <c r="J171" s="231">
        <f>ROUND(I171*H171,2)</f>
        <v>0</v>
      </c>
      <c r="K171" s="229" t="s">
        <v>1</v>
      </c>
      <c r="L171" s="45"/>
      <c r="M171" s="233" t="s">
        <v>1</v>
      </c>
      <c r="N171" s="234" t="s">
        <v>40</v>
      </c>
      <c r="O171" s="92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196</v>
      </c>
      <c r="AT171" s="237" t="s">
        <v>191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1505</v>
      </c>
    </row>
    <row r="172" s="13" customFormat="1">
      <c r="A172" s="13"/>
      <c r="B172" s="239"/>
      <c r="C172" s="240"/>
      <c r="D172" s="241" t="s">
        <v>198</v>
      </c>
      <c r="E172" s="242" t="s">
        <v>1</v>
      </c>
      <c r="F172" s="243" t="s">
        <v>256</v>
      </c>
      <c r="G172" s="240"/>
      <c r="H172" s="244">
        <v>5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198</v>
      </c>
      <c r="AU172" s="250" t="s">
        <v>84</v>
      </c>
      <c r="AV172" s="13" t="s">
        <v>84</v>
      </c>
      <c r="AW172" s="13" t="s">
        <v>32</v>
      </c>
      <c r="AX172" s="13" t="s">
        <v>82</v>
      </c>
      <c r="AY172" s="250" t="s">
        <v>189</v>
      </c>
    </row>
    <row r="173" s="12" customFormat="1" ht="22.8" customHeight="1">
      <c r="A173" s="12"/>
      <c r="B173" s="211"/>
      <c r="C173" s="212"/>
      <c r="D173" s="213" t="s">
        <v>74</v>
      </c>
      <c r="E173" s="225" t="s">
        <v>196</v>
      </c>
      <c r="F173" s="225" t="s">
        <v>257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SUM(P174:P181)</f>
        <v>0</v>
      </c>
      <c r="Q173" s="219"/>
      <c r="R173" s="220">
        <f>SUM(R174:R181)</f>
        <v>0</v>
      </c>
      <c r="S173" s="219"/>
      <c r="T173" s="221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82</v>
      </c>
      <c r="AT173" s="223" t="s">
        <v>74</v>
      </c>
      <c r="AU173" s="223" t="s">
        <v>82</v>
      </c>
      <c r="AY173" s="222" t="s">
        <v>189</v>
      </c>
      <c r="BK173" s="224">
        <f>SUM(BK174:BK181)</f>
        <v>0</v>
      </c>
    </row>
    <row r="174" s="2" customFormat="1" ht="16.5" customHeight="1">
      <c r="A174" s="39"/>
      <c r="B174" s="40"/>
      <c r="C174" s="227" t="s">
        <v>395</v>
      </c>
      <c r="D174" s="227" t="s">
        <v>191</v>
      </c>
      <c r="E174" s="228" t="s">
        <v>331</v>
      </c>
      <c r="F174" s="229" t="s">
        <v>332</v>
      </c>
      <c r="G174" s="230" t="s">
        <v>202</v>
      </c>
      <c r="H174" s="231">
        <v>38</v>
      </c>
      <c r="I174" s="232"/>
      <c r="J174" s="231">
        <f>ROUND(I174*H174,2)</f>
        <v>0</v>
      </c>
      <c r="K174" s="229" t="s">
        <v>195</v>
      </c>
      <c r="L174" s="45"/>
      <c r="M174" s="233" t="s">
        <v>1</v>
      </c>
      <c r="N174" s="234" t="s">
        <v>40</v>
      </c>
      <c r="O174" s="92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196</v>
      </c>
      <c r="AT174" s="237" t="s">
        <v>191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1506</v>
      </c>
    </row>
    <row r="175" s="14" customFormat="1">
      <c r="A175" s="14"/>
      <c r="B175" s="251"/>
      <c r="C175" s="252"/>
      <c r="D175" s="241" t="s">
        <v>198</v>
      </c>
      <c r="E175" s="253" t="s">
        <v>1</v>
      </c>
      <c r="F175" s="254" t="s">
        <v>334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198</v>
      </c>
      <c r="AU175" s="260" t="s">
        <v>84</v>
      </c>
      <c r="AV175" s="14" t="s">
        <v>82</v>
      </c>
      <c r="AW175" s="14" t="s">
        <v>32</v>
      </c>
      <c r="AX175" s="14" t="s">
        <v>75</v>
      </c>
      <c r="AY175" s="260" t="s">
        <v>189</v>
      </c>
    </row>
    <row r="176" s="13" customFormat="1">
      <c r="A176" s="13"/>
      <c r="B176" s="239"/>
      <c r="C176" s="240"/>
      <c r="D176" s="241" t="s">
        <v>198</v>
      </c>
      <c r="E176" s="242" t="s">
        <v>1</v>
      </c>
      <c r="F176" s="243" t="s">
        <v>1507</v>
      </c>
      <c r="G176" s="240"/>
      <c r="H176" s="244">
        <v>35.200000000000003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198</v>
      </c>
      <c r="AU176" s="250" t="s">
        <v>84</v>
      </c>
      <c r="AV176" s="13" t="s">
        <v>84</v>
      </c>
      <c r="AW176" s="13" t="s">
        <v>32</v>
      </c>
      <c r="AX176" s="13" t="s">
        <v>75</v>
      </c>
      <c r="AY176" s="250" t="s">
        <v>189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1447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1508</v>
      </c>
      <c r="G178" s="240"/>
      <c r="H178" s="244">
        <v>2.7999999999999998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75</v>
      </c>
      <c r="AY178" s="250" t="s">
        <v>189</v>
      </c>
    </row>
    <row r="179" s="15" customFormat="1">
      <c r="A179" s="15"/>
      <c r="B179" s="261"/>
      <c r="C179" s="262"/>
      <c r="D179" s="241" t="s">
        <v>198</v>
      </c>
      <c r="E179" s="263" t="s">
        <v>1</v>
      </c>
      <c r="F179" s="264" t="s">
        <v>211</v>
      </c>
      <c r="G179" s="262"/>
      <c r="H179" s="265">
        <v>38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198</v>
      </c>
      <c r="AU179" s="271" t="s">
        <v>84</v>
      </c>
      <c r="AV179" s="15" t="s">
        <v>196</v>
      </c>
      <c r="AW179" s="15" t="s">
        <v>32</v>
      </c>
      <c r="AX179" s="15" t="s">
        <v>82</v>
      </c>
      <c r="AY179" s="271" t="s">
        <v>189</v>
      </c>
    </row>
    <row r="180" s="2" customFormat="1" ht="24.15" customHeight="1">
      <c r="A180" s="39"/>
      <c r="B180" s="40"/>
      <c r="C180" s="227" t="s">
        <v>400</v>
      </c>
      <c r="D180" s="227" t="s">
        <v>191</v>
      </c>
      <c r="E180" s="228" t="s">
        <v>1025</v>
      </c>
      <c r="F180" s="229" t="s">
        <v>1449</v>
      </c>
      <c r="G180" s="230" t="s">
        <v>202</v>
      </c>
      <c r="H180" s="231">
        <v>1.6000000000000001</v>
      </c>
      <c r="I180" s="232"/>
      <c r="J180" s="231">
        <f>ROUND(I180*H180,2)</f>
        <v>0</v>
      </c>
      <c r="K180" s="229" t="s">
        <v>195</v>
      </c>
      <c r="L180" s="45"/>
      <c r="M180" s="233" t="s">
        <v>1</v>
      </c>
      <c r="N180" s="234" t="s">
        <v>40</v>
      </c>
      <c r="O180" s="92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196</v>
      </c>
      <c r="AT180" s="237" t="s">
        <v>191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1509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1510</v>
      </c>
      <c r="G181" s="240"/>
      <c r="H181" s="244">
        <v>1.6000000000000001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12" customFormat="1" ht="22.8" customHeight="1">
      <c r="A182" s="12"/>
      <c r="B182" s="211"/>
      <c r="C182" s="212"/>
      <c r="D182" s="213" t="s">
        <v>74</v>
      </c>
      <c r="E182" s="225" t="s">
        <v>236</v>
      </c>
      <c r="F182" s="225" t="s">
        <v>276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SUM(P183:P203)</f>
        <v>0</v>
      </c>
      <c r="Q182" s="219"/>
      <c r="R182" s="220">
        <f>SUM(R183:R203)</f>
        <v>48.215950000000007</v>
      </c>
      <c r="S182" s="219"/>
      <c r="T182" s="221">
        <f>SUM(T183:T203)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82</v>
      </c>
      <c r="AT182" s="223" t="s">
        <v>74</v>
      </c>
      <c r="AU182" s="223" t="s">
        <v>82</v>
      </c>
      <c r="AY182" s="222" t="s">
        <v>189</v>
      </c>
      <c r="BK182" s="224">
        <f>SUM(BK183:BK203)</f>
        <v>0</v>
      </c>
    </row>
    <row r="183" s="2" customFormat="1" ht="24.15" customHeight="1">
      <c r="A183" s="39"/>
      <c r="B183" s="40"/>
      <c r="C183" s="227" t="s">
        <v>403</v>
      </c>
      <c r="D183" s="227" t="s">
        <v>191</v>
      </c>
      <c r="E183" s="228" t="s">
        <v>1511</v>
      </c>
      <c r="F183" s="229" t="s">
        <v>1512</v>
      </c>
      <c r="G183" s="230" t="s">
        <v>215</v>
      </c>
      <c r="H183" s="231">
        <v>271</v>
      </c>
      <c r="I183" s="232"/>
      <c r="J183" s="231">
        <f>ROUND(I183*H183,2)</f>
        <v>0</v>
      </c>
      <c r="K183" s="229" t="s">
        <v>195</v>
      </c>
      <c r="L183" s="45"/>
      <c r="M183" s="233" t="s">
        <v>1</v>
      </c>
      <c r="N183" s="234" t="s">
        <v>40</v>
      </c>
      <c r="O183" s="92"/>
      <c r="P183" s="235">
        <f>O183*H183</f>
        <v>0</v>
      </c>
      <c r="Q183" s="235">
        <v>0.015939999999999999</v>
      </c>
      <c r="R183" s="235">
        <f>Q183*H183</f>
        <v>4.3197399999999995</v>
      </c>
      <c r="S183" s="235">
        <v>0</v>
      </c>
      <c r="T183" s="23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1513</v>
      </c>
    </row>
    <row r="184" s="14" customFormat="1">
      <c r="A184" s="14"/>
      <c r="B184" s="251"/>
      <c r="C184" s="252"/>
      <c r="D184" s="241" t="s">
        <v>198</v>
      </c>
      <c r="E184" s="253" t="s">
        <v>1</v>
      </c>
      <c r="F184" s="254" t="s">
        <v>1514</v>
      </c>
      <c r="G184" s="252"/>
      <c r="H184" s="253" t="s">
        <v>1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198</v>
      </c>
      <c r="AU184" s="260" t="s">
        <v>84</v>
      </c>
      <c r="AV184" s="14" t="s">
        <v>82</v>
      </c>
      <c r="AW184" s="14" t="s">
        <v>32</v>
      </c>
      <c r="AX184" s="14" t="s">
        <v>75</v>
      </c>
      <c r="AY184" s="260" t="s">
        <v>189</v>
      </c>
    </row>
    <row r="185" s="13" customFormat="1">
      <c r="A185" s="13"/>
      <c r="B185" s="239"/>
      <c r="C185" s="240"/>
      <c r="D185" s="241" t="s">
        <v>198</v>
      </c>
      <c r="E185" s="242" t="s">
        <v>1</v>
      </c>
      <c r="F185" s="243" t="s">
        <v>1515</v>
      </c>
      <c r="G185" s="240"/>
      <c r="H185" s="244">
        <v>271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198</v>
      </c>
      <c r="AU185" s="250" t="s">
        <v>84</v>
      </c>
      <c r="AV185" s="13" t="s">
        <v>84</v>
      </c>
      <c r="AW185" s="13" t="s">
        <v>32</v>
      </c>
      <c r="AX185" s="13" t="s">
        <v>82</v>
      </c>
      <c r="AY185" s="250" t="s">
        <v>189</v>
      </c>
    </row>
    <row r="186" s="2" customFormat="1" ht="33" customHeight="1">
      <c r="A186" s="39"/>
      <c r="B186" s="40"/>
      <c r="C186" s="227" t="s">
        <v>408</v>
      </c>
      <c r="D186" s="227" t="s">
        <v>191</v>
      </c>
      <c r="E186" s="228" t="s">
        <v>1516</v>
      </c>
      <c r="F186" s="229" t="s">
        <v>1517</v>
      </c>
      <c r="G186" s="230" t="s">
        <v>253</v>
      </c>
      <c r="H186" s="231">
        <v>12</v>
      </c>
      <c r="I186" s="232"/>
      <c r="J186" s="231">
        <f>ROUND(I186*H186,2)</f>
        <v>0</v>
      </c>
      <c r="K186" s="229" t="s">
        <v>195</v>
      </c>
      <c r="L186" s="45"/>
      <c r="M186" s="233" t="s">
        <v>1</v>
      </c>
      <c r="N186" s="234" t="s">
        <v>40</v>
      </c>
      <c r="O186" s="92"/>
      <c r="P186" s="235">
        <f>O186*H186</f>
        <v>0</v>
      </c>
      <c r="Q186" s="235">
        <v>1.0000000000000001E-05</v>
      </c>
      <c r="R186" s="235">
        <f>Q186*H186</f>
        <v>0.00012000000000000002</v>
      </c>
      <c r="S186" s="235">
        <v>0</v>
      </c>
      <c r="T186" s="23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7" t="s">
        <v>196</v>
      </c>
      <c r="AT186" s="237" t="s">
        <v>191</v>
      </c>
      <c r="AU186" s="237" t="s">
        <v>84</v>
      </c>
      <c r="AY186" s="18" t="s">
        <v>189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8" t="s">
        <v>82</v>
      </c>
      <c r="BK186" s="238">
        <f>ROUND(I186*H186,2)</f>
        <v>0</v>
      </c>
      <c r="BL186" s="18" t="s">
        <v>196</v>
      </c>
      <c r="BM186" s="237" t="s">
        <v>1518</v>
      </c>
    </row>
    <row r="187" s="13" customFormat="1">
      <c r="A187" s="13"/>
      <c r="B187" s="239"/>
      <c r="C187" s="240"/>
      <c r="D187" s="241" t="s">
        <v>198</v>
      </c>
      <c r="E187" s="242" t="s">
        <v>1</v>
      </c>
      <c r="F187" s="243" t="s">
        <v>1519</v>
      </c>
      <c r="G187" s="240"/>
      <c r="H187" s="244">
        <v>12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198</v>
      </c>
      <c r="AU187" s="250" t="s">
        <v>84</v>
      </c>
      <c r="AV187" s="13" t="s">
        <v>84</v>
      </c>
      <c r="AW187" s="13" t="s">
        <v>32</v>
      </c>
      <c r="AX187" s="13" t="s">
        <v>82</v>
      </c>
      <c r="AY187" s="250" t="s">
        <v>189</v>
      </c>
    </row>
    <row r="188" s="2" customFormat="1" ht="16.5" customHeight="1">
      <c r="A188" s="39"/>
      <c r="B188" s="40"/>
      <c r="C188" s="283" t="s">
        <v>411</v>
      </c>
      <c r="D188" s="283" t="s">
        <v>232</v>
      </c>
      <c r="E188" s="284" t="s">
        <v>1520</v>
      </c>
      <c r="F188" s="285" t="s">
        <v>1521</v>
      </c>
      <c r="G188" s="286" t="s">
        <v>253</v>
      </c>
      <c r="H188" s="287">
        <v>12</v>
      </c>
      <c r="I188" s="288"/>
      <c r="J188" s="287">
        <f>ROUND(I188*H188,2)</f>
        <v>0</v>
      </c>
      <c r="K188" s="285" t="s">
        <v>195</v>
      </c>
      <c r="L188" s="289"/>
      <c r="M188" s="290" t="s">
        <v>1</v>
      </c>
      <c r="N188" s="291" t="s">
        <v>40</v>
      </c>
      <c r="O188" s="92"/>
      <c r="P188" s="235">
        <f>O188*H188</f>
        <v>0</v>
      </c>
      <c r="Q188" s="235">
        <v>0.00089999999999999998</v>
      </c>
      <c r="R188" s="235">
        <f>Q188*H188</f>
        <v>0.010800000000000001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236</v>
      </c>
      <c r="AT188" s="237" t="s">
        <v>232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1522</v>
      </c>
    </row>
    <row r="189" s="13" customFormat="1">
      <c r="A189" s="13"/>
      <c r="B189" s="239"/>
      <c r="C189" s="240"/>
      <c r="D189" s="241" t="s">
        <v>198</v>
      </c>
      <c r="E189" s="242" t="s">
        <v>1</v>
      </c>
      <c r="F189" s="243" t="s">
        <v>1519</v>
      </c>
      <c r="G189" s="240"/>
      <c r="H189" s="244">
        <v>12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198</v>
      </c>
      <c r="AU189" s="250" t="s">
        <v>84</v>
      </c>
      <c r="AV189" s="13" t="s">
        <v>84</v>
      </c>
      <c r="AW189" s="13" t="s">
        <v>32</v>
      </c>
      <c r="AX189" s="13" t="s">
        <v>82</v>
      </c>
      <c r="AY189" s="250" t="s">
        <v>189</v>
      </c>
    </row>
    <row r="190" s="2" customFormat="1" ht="33" customHeight="1">
      <c r="A190" s="39"/>
      <c r="B190" s="40"/>
      <c r="C190" s="227" t="s">
        <v>7</v>
      </c>
      <c r="D190" s="227" t="s">
        <v>191</v>
      </c>
      <c r="E190" s="228" t="s">
        <v>1523</v>
      </c>
      <c r="F190" s="229" t="s">
        <v>1524</v>
      </c>
      <c r="G190" s="230" t="s">
        <v>253</v>
      </c>
      <c r="H190" s="231">
        <v>10</v>
      </c>
      <c r="I190" s="232"/>
      <c r="J190" s="231">
        <f>ROUND(I190*H190,2)</f>
        <v>0</v>
      </c>
      <c r="K190" s="229" t="s">
        <v>195</v>
      </c>
      <c r="L190" s="45"/>
      <c r="M190" s="233" t="s">
        <v>1</v>
      </c>
      <c r="N190" s="234" t="s">
        <v>40</v>
      </c>
      <c r="O190" s="92"/>
      <c r="P190" s="235">
        <f>O190*H190</f>
        <v>0</v>
      </c>
      <c r="Q190" s="235">
        <v>2.0000000000000002E-05</v>
      </c>
      <c r="R190" s="235">
        <f>Q190*H190</f>
        <v>0.00020000000000000001</v>
      </c>
      <c r="S190" s="235">
        <v>0</v>
      </c>
      <c r="T190" s="23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7" t="s">
        <v>196</v>
      </c>
      <c r="AT190" s="237" t="s">
        <v>191</v>
      </c>
      <c r="AU190" s="237" t="s">
        <v>84</v>
      </c>
      <c r="AY190" s="18" t="s">
        <v>189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8" t="s">
        <v>82</v>
      </c>
      <c r="BK190" s="238">
        <f>ROUND(I190*H190,2)</f>
        <v>0</v>
      </c>
      <c r="BL190" s="18" t="s">
        <v>196</v>
      </c>
      <c r="BM190" s="237" t="s">
        <v>1525</v>
      </c>
    </row>
    <row r="191" s="13" customFormat="1">
      <c r="A191" s="13"/>
      <c r="B191" s="239"/>
      <c r="C191" s="240"/>
      <c r="D191" s="241" t="s">
        <v>198</v>
      </c>
      <c r="E191" s="242" t="s">
        <v>1</v>
      </c>
      <c r="F191" s="243" t="s">
        <v>1526</v>
      </c>
      <c r="G191" s="240"/>
      <c r="H191" s="244">
        <v>10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198</v>
      </c>
      <c r="AU191" s="250" t="s">
        <v>84</v>
      </c>
      <c r="AV191" s="13" t="s">
        <v>84</v>
      </c>
      <c r="AW191" s="13" t="s">
        <v>32</v>
      </c>
      <c r="AX191" s="13" t="s">
        <v>82</v>
      </c>
      <c r="AY191" s="250" t="s">
        <v>189</v>
      </c>
    </row>
    <row r="192" s="2" customFormat="1" ht="24.15" customHeight="1">
      <c r="A192" s="39"/>
      <c r="B192" s="40"/>
      <c r="C192" s="283" t="s">
        <v>1053</v>
      </c>
      <c r="D192" s="283" t="s">
        <v>232</v>
      </c>
      <c r="E192" s="284" t="s">
        <v>1527</v>
      </c>
      <c r="F192" s="285" t="s">
        <v>1528</v>
      </c>
      <c r="G192" s="286" t="s">
        <v>253</v>
      </c>
      <c r="H192" s="287">
        <v>10</v>
      </c>
      <c r="I192" s="288"/>
      <c r="J192" s="287">
        <f>ROUND(I192*H192,2)</f>
        <v>0</v>
      </c>
      <c r="K192" s="285" t="s">
        <v>964</v>
      </c>
      <c r="L192" s="289"/>
      <c r="M192" s="290" t="s">
        <v>1</v>
      </c>
      <c r="N192" s="291" t="s">
        <v>40</v>
      </c>
      <c r="O192" s="92"/>
      <c r="P192" s="235">
        <f>O192*H192</f>
        <v>0</v>
      </c>
      <c r="Q192" s="235">
        <v>0.0085000000000000006</v>
      </c>
      <c r="R192" s="235">
        <f>Q192*H192</f>
        <v>0.085000000000000006</v>
      </c>
      <c r="S192" s="235">
        <v>0</v>
      </c>
      <c r="T192" s="23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7" t="s">
        <v>236</v>
      </c>
      <c r="AT192" s="237" t="s">
        <v>232</v>
      </c>
      <c r="AU192" s="237" t="s">
        <v>84</v>
      </c>
      <c r="AY192" s="18" t="s">
        <v>189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8" t="s">
        <v>82</v>
      </c>
      <c r="BK192" s="238">
        <f>ROUND(I192*H192,2)</f>
        <v>0</v>
      </c>
      <c r="BL192" s="18" t="s">
        <v>196</v>
      </c>
      <c r="BM192" s="237" t="s">
        <v>1529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1526</v>
      </c>
      <c r="G193" s="240"/>
      <c r="H193" s="244">
        <v>10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16.5" customHeight="1">
      <c r="A194" s="39"/>
      <c r="B194" s="40"/>
      <c r="C194" s="227" t="s">
        <v>1057</v>
      </c>
      <c r="D194" s="227" t="s">
        <v>191</v>
      </c>
      <c r="E194" s="228" t="s">
        <v>599</v>
      </c>
      <c r="F194" s="229" t="s">
        <v>600</v>
      </c>
      <c r="G194" s="230" t="s">
        <v>215</v>
      </c>
      <c r="H194" s="231">
        <v>271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1530</v>
      </c>
    </row>
    <row r="195" s="13" customFormat="1">
      <c r="A195" s="13"/>
      <c r="B195" s="239"/>
      <c r="C195" s="240"/>
      <c r="D195" s="241" t="s">
        <v>198</v>
      </c>
      <c r="E195" s="242" t="s">
        <v>1</v>
      </c>
      <c r="F195" s="243" t="s">
        <v>1515</v>
      </c>
      <c r="G195" s="240"/>
      <c r="H195" s="244">
        <v>271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198</v>
      </c>
      <c r="AU195" s="250" t="s">
        <v>84</v>
      </c>
      <c r="AV195" s="13" t="s">
        <v>84</v>
      </c>
      <c r="AW195" s="13" t="s">
        <v>32</v>
      </c>
      <c r="AX195" s="13" t="s">
        <v>82</v>
      </c>
      <c r="AY195" s="250" t="s">
        <v>189</v>
      </c>
    </row>
    <row r="196" s="2" customFormat="1" ht="24.15" customHeight="1">
      <c r="A196" s="39"/>
      <c r="B196" s="40"/>
      <c r="C196" s="227" t="s">
        <v>1115</v>
      </c>
      <c r="D196" s="227" t="s">
        <v>191</v>
      </c>
      <c r="E196" s="228" t="s">
        <v>1043</v>
      </c>
      <c r="F196" s="229" t="s">
        <v>1044</v>
      </c>
      <c r="G196" s="230" t="s">
        <v>604</v>
      </c>
      <c r="H196" s="231">
        <v>6</v>
      </c>
      <c r="I196" s="232"/>
      <c r="J196" s="231">
        <f>ROUND(I196*H196,2)</f>
        <v>0</v>
      </c>
      <c r="K196" s="229" t="s">
        <v>195</v>
      </c>
      <c r="L196" s="45"/>
      <c r="M196" s="233" t="s">
        <v>1</v>
      </c>
      <c r="N196" s="234" t="s">
        <v>40</v>
      </c>
      <c r="O196" s="92"/>
      <c r="P196" s="235">
        <f>O196*H196</f>
        <v>0</v>
      </c>
      <c r="Q196" s="235">
        <v>0.00031</v>
      </c>
      <c r="R196" s="235">
        <f>Q196*H196</f>
        <v>0.0018600000000000001</v>
      </c>
      <c r="S196" s="235">
        <v>0</v>
      </c>
      <c r="T196" s="23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7" t="s">
        <v>196</v>
      </c>
      <c r="AT196" s="237" t="s">
        <v>191</v>
      </c>
      <c r="AU196" s="237" t="s">
        <v>84</v>
      </c>
      <c r="AY196" s="18" t="s">
        <v>189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8" t="s">
        <v>82</v>
      </c>
      <c r="BK196" s="238">
        <f>ROUND(I196*H196,2)</f>
        <v>0</v>
      </c>
      <c r="BL196" s="18" t="s">
        <v>196</v>
      </c>
      <c r="BM196" s="237" t="s">
        <v>1531</v>
      </c>
    </row>
    <row r="197" s="13" customFormat="1">
      <c r="A197" s="13"/>
      <c r="B197" s="239"/>
      <c r="C197" s="240"/>
      <c r="D197" s="241" t="s">
        <v>198</v>
      </c>
      <c r="E197" s="242" t="s">
        <v>1</v>
      </c>
      <c r="F197" s="243" t="s">
        <v>710</v>
      </c>
      <c r="G197" s="240"/>
      <c r="H197" s="244">
        <v>6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198</v>
      </c>
      <c r="AU197" s="250" t="s">
        <v>84</v>
      </c>
      <c r="AV197" s="13" t="s">
        <v>84</v>
      </c>
      <c r="AW197" s="13" t="s">
        <v>32</v>
      </c>
      <c r="AX197" s="13" t="s">
        <v>82</v>
      </c>
      <c r="AY197" s="250" t="s">
        <v>189</v>
      </c>
    </row>
    <row r="198" s="2" customFormat="1" ht="33" customHeight="1">
      <c r="A198" s="39"/>
      <c r="B198" s="40"/>
      <c r="C198" s="227" t="s">
        <v>1118</v>
      </c>
      <c r="D198" s="227" t="s">
        <v>191</v>
      </c>
      <c r="E198" s="228" t="s">
        <v>1046</v>
      </c>
      <c r="F198" s="229" t="s">
        <v>1532</v>
      </c>
      <c r="G198" s="230" t="s">
        <v>253</v>
      </c>
      <c r="H198" s="231">
        <v>7</v>
      </c>
      <c r="I198" s="232"/>
      <c r="J198" s="231">
        <f>ROUND(I198*H198,2)</f>
        <v>0</v>
      </c>
      <c r="K198" s="229" t="s">
        <v>1</v>
      </c>
      <c r="L198" s="45"/>
      <c r="M198" s="233" t="s">
        <v>1</v>
      </c>
      <c r="N198" s="234" t="s">
        <v>40</v>
      </c>
      <c r="O198" s="92"/>
      <c r="P198" s="235">
        <f>O198*H198</f>
        <v>0</v>
      </c>
      <c r="Q198" s="235">
        <v>6.2568900000000003</v>
      </c>
      <c r="R198" s="235">
        <f>Q198*H198</f>
        <v>43.798230000000004</v>
      </c>
      <c r="S198" s="235">
        <v>0</v>
      </c>
      <c r="T198" s="23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196</v>
      </c>
      <c r="AT198" s="237" t="s">
        <v>191</v>
      </c>
      <c r="AU198" s="237" t="s">
        <v>84</v>
      </c>
      <c r="AY198" s="18" t="s">
        <v>189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82</v>
      </c>
      <c r="BK198" s="238">
        <f>ROUND(I198*H198,2)</f>
        <v>0</v>
      </c>
      <c r="BL198" s="18" t="s">
        <v>196</v>
      </c>
      <c r="BM198" s="237" t="s">
        <v>1533</v>
      </c>
    </row>
    <row r="199" s="14" customFormat="1">
      <c r="A199" s="14"/>
      <c r="B199" s="251"/>
      <c r="C199" s="252"/>
      <c r="D199" s="241" t="s">
        <v>198</v>
      </c>
      <c r="E199" s="253" t="s">
        <v>1</v>
      </c>
      <c r="F199" s="254" t="s">
        <v>1534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198</v>
      </c>
      <c r="AU199" s="260" t="s">
        <v>84</v>
      </c>
      <c r="AV199" s="14" t="s">
        <v>82</v>
      </c>
      <c r="AW199" s="14" t="s">
        <v>32</v>
      </c>
      <c r="AX199" s="14" t="s">
        <v>75</v>
      </c>
      <c r="AY199" s="260" t="s">
        <v>189</v>
      </c>
    </row>
    <row r="200" s="13" customFormat="1">
      <c r="A200" s="13"/>
      <c r="B200" s="239"/>
      <c r="C200" s="240"/>
      <c r="D200" s="241" t="s">
        <v>198</v>
      </c>
      <c r="E200" s="242" t="s">
        <v>1</v>
      </c>
      <c r="F200" s="243" t="s">
        <v>451</v>
      </c>
      <c r="G200" s="240"/>
      <c r="H200" s="244">
        <v>7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198</v>
      </c>
      <c r="AU200" s="250" t="s">
        <v>84</v>
      </c>
      <c r="AV200" s="13" t="s">
        <v>84</v>
      </c>
      <c r="AW200" s="13" t="s">
        <v>32</v>
      </c>
      <c r="AX200" s="13" t="s">
        <v>82</v>
      </c>
      <c r="AY200" s="250" t="s">
        <v>189</v>
      </c>
    </row>
    <row r="201" s="2" customFormat="1" ht="16.5" customHeight="1">
      <c r="A201" s="39"/>
      <c r="B201" s="40"/>
      <c r="C201" s="227" t="s">
        <v>1121</v>
      </c>
      <c r="D201" s="227" t="s">
        <v>191</v>
      </c>
      <c r="E201" s="228" t="s">
        <v>278</v>
      </c>
      <c r="F201" s="229" t="s">
        <v>1050</v>
      </c>
      <c r="G201" s="230" t="s">
        <v>463</v>
      </c>
      <c r="H201" s="231">
        <v>2</v>
      </c>
      <c r="I201" s="232"/>
      <c r="J201" s="231">
        <f>ROUND(I201*H201,2)</f>
        <v>0</v>
      </c>
      <c r="K201" s="229" t="s">
        <v>1</v>
      </c>
      <c r="L201" s="45"/>
      <c r="M201" s="233" t="s">
        <v>1</v>
      </c>
      <c r="N201" s="234" t="s">
        <v>40</v>
      </c>
      <c r="O201" s="92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1535</v>
      </c>
    </row>
    <row r="202" s="14" customFormat="1">
      <c r="A202" s="14"/>
      <c r="B202" s="251"/>
      <c r="C202" s="252"/>
      <c r="D202" s="241" t="s">
        <v>198</v>
      </c>
      <c r="E202" s="253" t="s">
        <v>1</v>
      </c>
      <c r="F202" s="254" t="s">
        <v>1536</v>
      </c>
      <c r="G202" s="252"/>
      <c r="H202" s="253" t="s">
        <v>1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198</v>
      </c>
      <c r="AU202" s="260" t="s">
        <v>84</v>
      </c>
      <c r="AV202" s="14" t="s">
        <v>82</v>
      </c>
      <c r="AW202" s="14" t="s">
        <v>32</v>
      </c>
      <c r="AX202" s="14" t="s">
        <v>75</v>
      </c>
      <c r="AY202" s="260" t="s">
        <v>189</v>
      </c>
    </row>
    <row r="203" s="13" customFormat="1">
      <c r="A203" s="13"/>
      <c r="B203" s="239"/>
      <c r="C203" s="240"/>
      <c r="D203" s="241" t="s">
        <v>198</v>
      </c>
      <c r="E203" s="242" t="s">
        <v>1</v>
      </c>
      <c r="F203" s="243" t="s">
        <v>330</v>
      </c>
      <c r="G203" s="240"/>
      <c r="H203" s="244">
        <v>2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198</v>
      </c>
      <c r="AU203" s="250" t="s">
        <v>84</v>
      </c>
      <c r="AV203" s="13" t="s">
        <v>84</v>
      </c>
      <c r="AW203" s="13" t="s">
        <v>32</v>
      </c>
      <c r="AX203" s="13" t="s">
        <v>82</v>
      </c>
      <c r="AY203" s="250" t="s">
        <v>189</v>
      </c>
    </row>
    <row r="204" s="12" customFormat="1" ht="22.8" customHeight="1">
      <c r="A204" s="12"/>
      <c r="B204" s="211"/>
      <c r="C204" s="212"/>
      <c r="D204" s="213" t="s">
        <v>74</v>
      </c>
      <c r="E204" s="225" t="s">
        <v>295</v>
      </c>
      <c r="F204" s="225" t="s">
        <v>296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P205</f>
        <v>0</v>
      </c>
      <c r="Q204" s="219"/>
      <c r="R204" s="220">
        <f>R205</f>
        <v>0</v>
      </c>
      <c r="S204" s="219"/>
      <c r="T204" s="221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82</v>
      </c>
      <c r="AT204" s="223" t="s">
        <v>74</v>
      </c>
      <c r="AU204" s="223" t="s">
        <v>82</v>
      </c>
      <c r="AY204" s="222" t="s">
        <v>189</v>
      </c>
      <c r="BK204" s="224">
        <f>BK205</f>
        <v>0</v>
      </c>
    </row>
    <row r="205" s="2" customFormat="1" ht="24.15" customHeight="1">
      <c r="A205" s="39"/>
      <c r="B205" s="40"/>
      <c r="C205" s="227" t="s">
        <v>1205</v>
      </c>
      <c r="D205" s="227" t="s">
        <v>191</v>
      </c>
      <c r="E205" s="228" t="s">
        <v>1537</v>
      </c>
      <c r="F205" s="229" t="s">
        <v>1538</v>
      </c>
      <c r="G205" s="230" t="s">
        <v>235</v>
      </c>
      <c r="H205" s="231">
        <v>49.200000000000003</v>
      </c>
      <c r="I205" s="232"/>
      <c r="J205" s="231">
        <f>ROUND(I205*H205,2)</f>
        <v>0</v>
      </c>
      <c r="K205" s="229" t="s">
        <v>195</v>
      </c>
      <c r="L205" s="45"/>
      <c r="M205" s="292" t="s">
        <v>1</v>
      </c>
      <c r="N205" s="293" t="s">
        <v>40</v>
      </c>
      <c r="O205" s="294"/>
      <c r="P205" s="295">
        <f>O205*H205</f>
        <v>0</v>
      </c>
      <c r="Q205" s="295">
        <v>0</v>
      </c>
      <c r="R205" s="295">
        <f>Q205*H205</f>
        <v>0</v>
      </c>
      <c r="S205" s="295">
        <v>0</v>
      </c>
      <c r="T205" s="29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7" t="s">
        <v>196</v>
      </c>
      <c r="AT205" s="237" t="s">
        <v>191</v>
      </c>
      <c r="AU205" s="237" t="s">
        <v>84</v>
      </c>
      <c r="AY205" s="18" t="s">
        <v>189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8" t="s">
        <v>82</v>
      </c>
      <c r="BK205" s="238">
        <f>ROUND(I205*H205,2)</f>
        <v>0</v>
      </c>
      <c r="BL205" s="18" t="s">
        <v>196</v>
      </c>
      <c r="BM205" s="237" t="s">
        <v>1539</v>
      </c>
    </row>
    <row r="206" s="2" customFormat="1" ht="6.96" customHeight="1">
      <c r="A206" s="39"/>
      <c r="B206" s="67"/>
      <c r="C206" s="68"/>
      <c r="D206" s="68"/>
      <c r="E206" s="68"/>
      <c r="F206" s="68"/>
      <c r="G206" s="68"/>
      <c r="H206" s="68"/>
      <c r="I206" s="68"/>
      <c r="J206" s="68"/>
      <c r="K206" s="68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KHSA6rl+tqy0r0Odi63mH00p9l04NEhLa9vF+eN0dNpKiKaogtKntM7oTin6dDlNPudLz9od6ifWFkeUd66A4Q==" hashValue="mlP6roF62ARh5j+dyAUeiWMWJdYaSdFSgNRifDSA7Ho7Ust4775IOAppgnp2f2yhgEtTZKiSTS7Q6p2nNUxcfQ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300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ROUND((SUM(BE125:BE170)),  2)</f>
        <v>0</v>
      </c>
      <c r="G35" s="39"/>
      <c r="H35" s="39"/>
      <c r="I35" s="165">
        <v>0.20999999999999999</v>
      </c>
      <c r="J35" s="164">
        <f>ROUND(((SUM(BE125:BE170))*I35),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ROUND((SUM(BF125:BF170)),  2)</f>
        <v>0</v>
      </c>
      <c r="G36" s="39"/>
      <c r="H36" s="39"/>
      <c r="I36" s="165">
        <v>0.14999999999999999</v>
      </c>
      <c r="J36" s="164">
        <f>ROUND(((SUM(BF125:BF170))*I36),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ROUND((SUM(BG125:BG170)),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ROUND((SUM(BH125:BH170)),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ROUND((SUM(BI125:BI170)),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01.2 - SO 301-2  Svodný drén v km 1,043- křížení s komunikací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J162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161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01.2 - SO 301-2  Svodný drén v km 1,043- křížení s komunikací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3.05342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P127+P158+P162+P169</f>
        <v>0</v>
      </c>
      <c r="Q126" s="219"/>
      <c r="R126" s="220">
        <f>R127+R158+R162+R169</f>
        <v>3.05342</v>
      </c>
      <c r="S126" s="219"/>
      <c r="T126" s="221">
        <f>T127+T158+T162+T169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BK127+BK158+BK162+BK169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SUM(P128:P157)</f>
        <v>0</v>
      </c>
      <c r="Q127" s="219"/>
      <c r="R127" s="220">
        <f>SUM(R128:R157)</f>
        <v>0</v>
      </c>
      <c r="S127" s="219"/>
      <c r="T127" s="221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SUM(BK128:BK157)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10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301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302</v>
      </c>
      <c r="G129" s="240"/>
      <c r="H129" s="244">
        <v>10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303</v>
      </c>
      <c r="F130" s="229" t="s">
        <v>304</v>
      </c>
      <c r="G130" s="230" t="s">
        <v>202</v>
      </c>
      <c r="H130" s="231">
        <v>21.199999999999999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305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306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307</v>
      </c>
      <c r="G133" s="240"/>
      <c r="H133" s="244">
        <v>19.199999999999999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308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5" customFormat="1">
      <c r="A136" s="15"/>
      <c r="B136" s="261"/>
      <c r="C136" s="262"/>
      <c r="D136" s="241" t="s">
        <v>198</v>
      </c>
      <c r="E136" s="263" t="s">
        <v>1</v>
      </c>
      <c r="F136" s="264" t="s">
        <v>211</v>
      </c>
      <c r="G136" s="262"/>
      <c r="H136" s="265">
        <v>21.199999999999999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198</v>
      </c>
      <c r="AU136" s="271" t="s">
        <v>84</v>
      </c>
      <c r="AV136" s="15" t="s">
        <v>196</v>
      </c>
      <c r="AW136" s="15" t="s">
        <v>32</v>
      </c>
      <c r="AX136" s="15" t="s">
        <v>82</v>
      </c>
      <c r="AY136" s="271" t="s">
        <v>189</v>
      </c>
    </row>
    <row r="137" s="2" customFormat="1" ht="16.5" customHeight="1">
      <c r="A137" s="39"/>
      <c r="B137" s="40"/>
      <c r="C137" s="227" t="s">
        <v>212</v>
      </c>
      <c r="D137" s="227" t="s">
        <v>191</v>
      </c>
      <c r="E137" s="228" t="s">
        <v>309</v>
      </c>
      <c r="F137" s="229" t="s">
        <v>310</v>
      </c>
      <c r="G137" s="230" t="s">
        <v>215</v>
      </c>
      <c r="H137" s="231">
        <v>13.199999999999999</v>
      </c>
      <c r="I137" s="232"/>
      <c r="J137" s="231">
        <f>ROUND(I137*H137,2)</f>
        <v>0</v>
      </c>
      <c r="K137" s="229" t="s">
        <v>195</v>
      </c>
      <c r="L137" s="45"/>
      <c r="M137" s="233" t="s">
        <v>1</v>
      </c>
      <c r="N137" s="234" t="s">
        <v>40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196</v>
      </c>
      <c r="AT137" s="237" t="s">
        <v>191</v>
      </c>
      <c r="AU137" s="237" t="s">
        <v>84</v>
      </c>
      <c r="AY137" s="18" t="s">
        <v>189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82</v>
      </c>
      <c r="BK137" s="238">
        <f>ROUND(I137*H137,2)</f>
        <v>0</v>
      </c>
      <c r="BL137" s="18" t="s">
        <v>196</v>
      </c>
      <c r="BM137" s="237" t="s">
        <v>311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312</v>
      </c>
      <c r="G138" s="240"/>
      <c r="H138" s="244">
        <v>21.199999999999999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313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314</v>
      </c>
      <c r="G140" s="240"/>
      <c r="H140" s="244">
        <v>-1.2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315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316</v>
      </c>
      <c r="G142" s="240"/>
      <c r="H142" s="244">
        <v>-4.7999999999999998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222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317</v>
      </c>
      <c r="G144" s="240"/>
      <c r="H144" s="244">
        <v>-2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318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5" customFormat="1">
      <c r="A146" s="15"/>
      <c r="B146" s="261"/>
      <c r="C146" s="262"/>
      <c r="D146" s="241" t="s">
        <v>198</v>
      </c>
      <c r="E146" s="263" t="s">
        <v>1</v>
      </c>
      <c r="F146" s="264" t="s">
        <v>211</v>
      </c>
      <c r="G146" s="262"/>
      <c r="H146" s="265">
        <v>13.199999999999999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198</v>
      </c>
      <c r="AU146" s="271" t="s">
        <v>84</v>
      </c>
      <c r="AV146" s="15" t="s">
        <v>196</v>
      </c>
      <c r="AW146" s="15" t="s">
        <v>32</v>
      </c>
      <c r="AX146" s="15" t="s">
        <v>82</v>
      </c>
      <c r="AY146" s="271" t="s">
        <v>189</v>
      </c>
    </row>
    <row r="147" s="2" customFormat="1" ht="16.5" customHeight="1">
      <c r="A147" s="39"/>
      <c r="B147" s="40"/>
      <c r="C147" s="227" t="s">
        <v>196</v>
      </c>
      <c r="D147" s="227" t="s">
        <v>191</v>
      </c>
      <c r="E147" s="228" t="s">
        <v>226</v>
      </c>
      <c r="F147" s="229" t="s">
        <v>319</v>
      </c>
      <c r="G147" s="230" t="s">
        <v>202</v>
      </c>
      <c r="H147" s="231">
        <v>4.7999999999999998</v>
      </c>
      <c r="I147" s="232"/>
      <c r="J147" s="231">
        <f>ROUND(I147*H147,2)</f>
        <v>0</v>
      </c>
      <c r="K147" s="229" t="s">
        <v>195</v>
      </c>
      <c r="L147" s="45"/>
      <c r="M147" s="233" t="s">
        <v>1</v>
      </c>
      <c r="N147" s="234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196</v>
      </c>
      <c r="AT147" s="237" t="s">
        <v>191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320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321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322</v>
      </c>
      <c r="G149" s="240"/>
      <c r="H149" s="244">
        <v>4.7999999999999998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37.8" customHeight="1">
      <c r="A150" s="39"/>
      <c r="B150" s="40"/>
      <c r="C150" s="227" t="s">
        <v>231</v>
      </c>
      <c r="D150" s="227" t="s">
        <v>191</v>
      </c>
      <c r="E150" s="228" t="s">
        <v>323</v>
      </c>
      <c r="F150" s="229" t="s">
        <v>324</v>
      </c>
      <c r="G150" s="230" t="s">
        <v>202</v>
      </c>
      <c r="H150" s="231">
        <v>3.2000000000000002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325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244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326</v>
      </c>
      <c r="G152" s="240"/>
      <c r="H152" s="244">
        <v>3.2000000000000002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33" customHeight="1">
      <c r="A153" s="39"/>
      <c r="B153" s="40"/>
      <c r="C153" s="227" t="s">
        <v>240</v>
      </c>
      <c r="D153" s="227" t="s">
        <v>191</v>
      </c>
      <c r="E153" s="228" t="s">
        <v>247</v>
      </c>
      <c r="F153" s="229" t="s">
        <v>248</v>
      </c>
      <c r="G153" s="230" t="s">
        <v>235</v>
      </c>
      <c r="H153" s="231">
        <v>5.0999999999999996</v>
      </c>
      <c r="I153" s="232"/>
      <c r="J153" s="231">
        <f>ROUND(I153*H153,2)</f>
        <v>0</v>
      </c>
      <c r="K153" s="229" t="s">
        <v>195</v>
      </c>
      <c r="L153" s="45"/>
      <c r="M153" s="233" t="s">
        <v>1</v>
      </c>
      <c r="N153" s="234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196</v>
      </c>
      <c r="AT153" s="237" t="s">
        <v>191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327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328</v>
      </c>
      <c r="G154" s="240"/>
      <c r="H154" s="244">
        <v>5.0999999999999996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16.5" customHeight="1">
      <c r="A155" s="39"/>
      <c r="B155" s="40"/>
      <c r="C155" s="227" t="s">
        <v>246</v>
      </c>
      <c r="D155" s="227" t="s">
        <v>191</v>
      </c>
      <c r="E155" s="228" t="s">
        <v>251</v>
      </c>
      <c r="F155" s="229" t="s">
        <v>252</v>
      </c>
      <c r="G155" s="230" t="s">
        <v>253</v>
      </c>
      <c r="H155" s="231">
        <v>2</v>
      </c>
      <c r="I155" s="232"/>
      <c r="J155" s="231">
        <f>ROUND(I155*H155,2)</f>
        <v>0</v>
      </c>
      <c r="K155" s="229" t="s">
        <v>1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329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255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330</v>
      </c>
      <c r="G157" s="240"/>
      <c r="H157" s="244">
        <v>2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12" customFormat="1" ht="22.8" customHeight="1">
      <c r="A158" s="12"/>
      <c r="B158" s="211"/>
      <c r="C158" s="212"/>
      <c r="D158" s="213" t="s">
        <v>74</v>
      </c>
      <c r="E158" s="225" t="s">
        <v>196</v>
      </c>
      <c r="F158" s="225" t="s">
        <v>257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SUM(P159:P161)</f>
        <v>0</v>
      </c>
      <c r="Q158" s="219"/>
      <c r="R158" s="220">
        <f>SUM(R159:R161)</f>
        <v>0</v>
      </c>
      <c r="S158" s="219"/>
      <c r="T158" s="221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82</v>
      </c>
      <c r="AT158" s="223" t="s">
        <v>74</v>
      </c>
      <c r="AU158" s="223" t="s">
        <v>82</v>
      </c>
      <c r="AY158" s="222" t="s">
        <v>189</v>
      </c>
      <c r="BK158" s="224">
        <f>SUM(BK159:BK161)</f>
        <v>0</v>
      </c>
    </row>
    <row r="159" s="2" customFormat="1" ht="16.5" customHeight="1">
      <c r="A159" s="39"/>
      <c r="B159" s="40"/>
      <c r="C159" s="227" t="s">
        <v>236</v>
      </c>
      <c r="D159" s="227" t="s">
        <v>191</v>
      </c>
      <c r="E159" s="228" t="s">
        <v>331</v>
      </c>
      <c r="F159" s="229" t="s">
        <v>332</v>
      </c>
      <c r="G159" s="230" t="s">
        <v>202</v>
      </c>
      <c r="H159" s="231">
        <v>1.2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333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334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335</v>
      </c>
      <c r="G161" s="240"/>
      <c r="H161" s="244">
        <v>1.2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12" customFormat="1" ht="22.8" customHeight="1">
      <c r="A162" s="12"/>
      <c r="B162" s="211"/>
      <c r="C162" s="212"/>
      <c r="D162" s="213" t="s">
        <v>74</v>
      </c>
      <c r="E162" s="225" t="s">
        <v>236</v>
      </c>
      <c r="F162" s="225" t="s">
        <v>276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SUM(P163:P168)</f>
        <v>0</v>
      </c>
      <c r="Q162" s="219"/>
      <c r="R162" s="220">
        <f>SUM(R163:R168)</f>
        <v>3.05342</v>
      </c>
      <c r="S162" s="219"/>
      <c r="T162" s="221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82</v>
      </c>
      <c r="AT162" s="223" t="s">
        <v>74</v>
      </c>
      <c r="AU162" s="223" t="s">
        <v>82</v>
      </c>
      <c r="AY162" s="222" t="s">
        <v>189</v>
      </c>
      <c r="BK162" s="224">
        <f>SUM(BK163:BK168)</f>
        <v>0</v>
      </c>
    </row>
    <row r="163" s="2" customFormat="1" ht="21.75" customHeight="1">
      <c r="A163" s="39"/>
      <c r="B163" s="40"/>
      <c r="C163" s="227" t="s">
        <v>258</v>
      </c>
      <c r="D163" s="227" t="s">
        <v>191</v>
      </c>
      <c r="E163" s="228" t="s">
        <v>336</v>
      </c>
      <c r="F163" s="229" t="s">
        <v>337</v>
      </c>
      <c r="G163" s="230" t="s">
        <v>215</v>
      </c>
      <c r="H163" s="231">
        <v>24</v>
      </c>
      <c r="I163" s="232"/>
      <c r="J163" s="231">
        <f>ROUND(I163*H163,2)</f>
        <v>0</v>
      </c>
      <c r="K163" s="229" t="s">
        <v>1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0.001</v>
      </c>
      <c r="R163" s="235">
        <f>Q163*H163</f>
        <v>0.024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338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339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340</v>
      </c>
      <c r="G165" s="240"/>
      <c r="H165" s="244">
        <v>24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1.75" customHeight="1">
      <c r="A166" s="39"/>
      <c r="B166" s="40"/>
      <c r="C166" s="227" t="s">
        <v>264</v>
      </c>
      <c r="D166" s="227" t="s">
        <v>191</v>
      </c>
      <c r="E166" s="228" t="s">
        <v>290</v>
      </c>
      <c r="F166" s="229" t="s">
        <v>291</v>
      </c>
      <c r="G166" s="230" t="s">
        <v>253</v>
      </c>
      <c r="H166" s="231">
        <v>2</v>
      </c>
      <c r="I166" s="232"/>
      <c r="J166" s="231">
        <f>ROUND(I166*H166,2)</f>
        <v>0</v>
      </c>
      <c r="K166" s="229" t="s">
        <v>1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1.51471</v>
      </c>
      <c r="R166" s="235">
        <f>Q166*H166</f>
        <v>3.02942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341</v>
      </c>
    </row>
    <row r="167" s="14" customFormat="1">
      <c r="A167" s="14"/>
      <c r="B167" s="251"/>
      <c r="C167" s="252"/>
      <c r="D167" s="241" t="s">
        <v>198</v>
      </c>
      <c r="E167" s="253" t="s">
        <v>1</v>
      </c>
      <c r="F167" s="254" t="s">
        <v>293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198</v>
      </c>
      <c r="AU167" s="260" t="s">
        <v>84</v>
      </c>
      <c r="AV167" s="14" t="s">
        <v>82</v>
      </c>
      <c r="AW167" s="14" t="s">
        <v>32</v>
      </c>
      <c r="AX167" s="14" t="s">
        <v>75</v>
      </c>
      <c r="AY167" s="260" t="s">
        <v>189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330</v>
      </c>
      <c r="G168" s="240"/>
      <c r="H168" s="244">
        <v>2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82</v>
      </c>
      <c r="AY168" s="250" t="s">
        <v>189</v>
      </c>
    </row>
    <row r="169" s="12" customFormat="1" ht="22.8" customHeight="1">
      <c r="A169" s="12"/>
      <c r="B169" s="211"/>
      <c r="C169" s="212"/>
      <c r="D169" s="213" t="s">
        <v>74</v>
      </c>
      <c r="E169" s="225" t="s">
        <v>295</v>
      </c>
      <c r="F169" s="225" t="s">
        <v>296</v>
      </c>
      <c r="G169" s="212"/>
      <c r="H169" s="212"/>
      <c r="I169" s="215"/>
      <c r="J169" s="226">
        <f>BK169</f>
        <v>0</v>
      </c>
      <c r="K169" s="212"/>
      <c r="L169" s="217"/>
      <c r="M169" s="218"/>
      <c r="N169" s="219"/>
      <c r="O169" s="219"/>
      <c r="P169" s="220">
        <f>P170</f>
        <v>0</v>
      </c>
      <c r="Q169" s="219"/>
      <c r="R169" s="220">
        <f>R170</f>
        <v>0</v>
      </c>
      <c r="S169" s="219"/>
      <c r="T169" s="22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82</v>
      </c>
      <c r="AT169" s="223" t="s">
        <v>74</v>
      </c>
      <c r="AU169" s="223" t="s">
        <v>82</v>
      </c>
      <c r="AY169" s="222" t="s">
        <v>189</v>
      </c>
      <c r="BK169" s="224">
        <f>BK170</f>
        <v>0</v>
      </c>
    </row>
    <row r="170" s="2" customFormat="1" ht="21.75" customHeight="1">
      <c r="A170" s="39"/>
      <c r="B170" s="40"/>
      <c r="C170" s="227" t="s">
        <v>271</v>
      </c>
      <c r="D170" s="227" t="s">
        <v>191</v>
      </c>
      <c r="E170" s="228" t="s">
        <v>297</v>
      </c>
      <c r="F170" s="229" t="s">
        <v>298</v>
      </c>
      <c r="G170" s="230" t="s">
        <v>235</v>
      </c>
      <c r="H170" s="231">
        <v>3.1000000000000001</v>
      </c>
      <c r="I170" s="232"/>
      <c r="J170" s="231">
        <f>ROUND(I170*H170,2)</f>
        <v>0</v>
      </c>
      <c r="K170" s="229" t="s">
        <v>195</v>
      </c>
      <c r="L170" s="45"/>
      <c r="M170" s="292" t="s">
        <v>1</v>
      </c>
      <c r="N170" s="293" t="s">
        <v>40</v>
      </c>
      <c r="O170" s="294"/>
      <c r="P170" s="295">
        <f>O170*H170</f>
        <v>0</v>
      </c>
      <c r="Q170" s="295">
        <v>0</v>
      </c>
      <c r="R170" s="295">
        <f>Q170*H170</f>
        <v>0</v>
      </c>
      <c r="S170" s="295">
        <v>0</v>
      </c>
      <c r="T170" s="29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342</v>
      </c>
    </row>
    <row r="171" s="2" customFormat="1" ht="6.96" customHeight="1">
      <c r="A171" s="39"/>
      <c r="B171" s="67"/>
      <c r="C171" s="68"/>
      <c r="D171" s="68"/>
      <c r="E171" s="68"/>
      <c r="F171" s="68"/>
      <c r="G171" s="68"/>
      <c r="H171" s="68"/>
      <c r="I171" s="68"/>
      <c r="J171" s="68"/>
      <c r="K171" s="68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O9skYy1D/kjgXko2GZejyMdisU+AfPzMc+3jaddbDg/Qv4PH30tHEHGuHmW87SqZui7XRL5AsT06HiLSJ2vxYw==" hashValue="PbgX34Cmg/Gf0BuQqyUa2HJq1/eRiZAmKOZcjRArPBbHh8NuMx9qP5H+OS0uIP254U1WaozB708EITBNG8sWKA==" algorithmName="SHA-512" password="CC35"/>
  <autoFilter ref="C124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343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ROUND((SUM(BE125:BE201)),  2)</f>
        <v>0</v>
      </c>
      <c r="G35" s="39"/>
      <c r="H35" s="39"/>
      <c r="I35" s="165">
        <v>0.20999999999999999</v>
      </c>
      <c r="J35" s="164">
        <f>ROUND(((SUM(BE125:BE201))*I35),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ROUND((SUM(BF125:BF201)),  2)</f>
        <v>0</v>
      </c>
      <c r="G36" s="39"/>
      <c r="H36" s="39"/>
      <c r="I36" s="165">
        <v>0.14999999999999999</v>
      </c>
      <c r="J36" s="164">
        <f>ROUND(((SUM(BF125:BF201))*I36),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ROUND((SUM(BG125:BG201)),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ROUND((SUM(BH125:BH201)),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ROUND((SUM(BI125:BI201)),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01.3 - SO 301-3  Svodný drén v km 1,060-1,500 -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J187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161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01.3 - SO 301-3  Svodný drén v km 1,060-1,500 -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14.906421999999999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P127+P167+P187+P200</f>
        <v>0</v>
      </c>
      <c r="Q126" s="219"/>
      <c r="R126" s="220">
        <f>R127+R167+R187+R200</f>
        <v>14.906421999999999</v>
      </c>
      <c r="S126" s="219"/>
      <c r="T126" s="221">
        <f>T127+T167+T187+T200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BK127+BK167+BK187+BK200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SUM(P128:P166)</f>
        <v>0</v>
      </c>
      <c r="Q127" s="219"/>
      <c r="R127" s="220">
        <f>SUM(R128:R166)</f>
        <v>0</v>
      </c>
      <c r="S127" s="219"/>
      <c r="T127" s="221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SUM(BK128:BK166)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80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344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345</v>
      </c>
      <c r="G129" s="240"/>
      <c r="H129" s="244">
        <v>80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231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346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347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348</v>
      </c>
      <c r="G133" s="240"/>
      <c r="H133" s="244">
        <v>205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349</v>
      </c>
      <c r="G135" s="240"/>
      <c r="H135" s="244">
        <v>4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350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351</v>
      </c>
      <c r="G137" s="240"/>
      <c r="H137" s="244">
        <v>20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352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353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5" customFormat="1">
      <c r="A140" s="15"/>
      <c r="B140" s="261"/>
      <c r="C140" s="262"/>
      <c r="D140" s="241" t="s">
        <v>198</v>
      </c>
      <c r="E140" s="263" t="s">
        <v>1</v>
      </c>
      <c r="F140" s="264" t="s">
        <v>211</v>
      </c>
      <c r="G140" s="262"/>
      <c r="H140" s="265">
        <v>231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198</v>
      </c>
      <c r="AU140" s="271" t="s">
        <v>84</v>
      </c>
      <c r="AV140" s="15" t="s">
        <v>196</v>
      </c>
      <c r="AW140" s="15" t="s">
        <v>32</v>
      </c>
      <c r="AX140" s="15" t="s">
        <v>82</v>
      </c>
      <c r="AY140" s="271" t="s">
        <v>189</v>
      </c>
    </row>
    <row r="141" s="2" customFormat="1" ht="16.5" customHeight="1">
      <c r="A141" s="39"/>
      <c r="B141" s="40"/>
      <c r="C141" s="227" t="s">
        <v>212</v>
      </c>
      <c r="D141" s="227" t="s">
        <v>191</v>
      </c>
      <c r="E141" s="228" t="s">
        <v>213</v>
      </c>
      <c r="F141" s="229" t="s">
        <v>214</v>
      </c>
      <c r="G141" s="230" t="s">
        <v>215</v>
      </c>
      <c r="H141" s="231">
        <v>141.5</v>
      </c>
      <c r="I141" s="232"/>
      <c r="J141" s="231">
        <f>ROUND(I141*H141,2)</f>
        <v>0</v>
      </c>
      <c r="K141" s="229" t="s">
        <v>195</v>
      </c>
      <c r="L141" s="45"/>
      <c r="M141" s="233" t="s">
        <v>1</v>
      </c>
      <c r="N141" s="234" t="s">
        <v>40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196</v>
      </c>
      <c r="AT141" s="237" t="s">
        <v>191</v>
      </c>
      <c r="AU141" s="237" t="s">
        <v>84</v>
      </c>
      <c r="AY141" s="18" t="s">
        <v>189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82</v>
      </c>
      <c r="BK141" s="238">
        <f>ROUND(I141*H141,2)</f>
        <v>0</v>
      </c>
      <c r="BL141" s="18" t="s">
        <v>196</v>
      </c>
      <c r="BM141" s="237" t="s">
        <v>354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355</v>
      </c>
      <c r="G142" s="240"/>
      <c r="H142" s="244">
        <v>231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218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356</v>
      </c>
      <c r="G144" s="240"/>
      <c r="H144" s="244">
        <v>-20.899999999999999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220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357</v>
      </c>
      <c r="G146" s="240"/>
      <c r="H146" s="244">
        <v>-62.600000000000001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222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358</v>
      </c>
      <c r="G148" s="240"/>
      <c r="H148" s="244">
        <v>-4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4" customFormat="1">
      <c r="A149" s="14"/>
      <c r="B149" s="251"/>
      <c r="C149" s="252"/>
      <c r="D149" s="241" t="s">
        <v>198</v>
      </c>
      <c r="E149" s="253" t="s">
        <v>1</v>
      </c>
      <c r="F149" s="254" t="s">
        <v>359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198</v>
      </c>
      <c r="AU149" s="260" t="s">
        <v>84</v>
      </c>
      <c r="AV149" s="14" t="s">
        <v>82</v>
      </c>
      <c r="AW149" s="14" t="s">
        <v>32</v>
      </c>
      <c r="AX149" s="14" t="s">
        <v>75</v>
      </c>
      <c r="AY149" s="260" t="s">
        <v>189</v>
      </c>
    </row>
    <row r="150" s="13" customFormat="1">
      <c r="A150" s="13"/>
      <c r="B150" s="239"/>
      <c r="C150" s="240"/>
      <c r="D150" s="241" t="s">
        <v>198</v>
      </c>
      <c r="E150" s="242" t="s">
        <v>1</v>
      </c>
      <c r="F150" s="243" t="s">
        <v>317</v>
      </c>
      <c r="G150" s="240"/>
      <c r="H150" s="244">
        <v>-2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198</v>
      </c>
      <c r="AU150" s="250" t="s">
        <v>84</v>
      </c>
      <c r="AV150" s="13" t="s">
        <v>84</v>
      </c>
      <c r="AW150" s="13" t="s">
        <v>32</v>
      </c>
      <c r="AX150" s="13" t="s">
        <v>75</v>
      </c>
      <c r="AY150" s="250" t="s">
        <v>189</v>
      </c>
    </row>
    <row r="151" s="16" customFormat="1">
      <c r="A151" s="16"/>
      <c r="B151" s="272"/>
      <c r="C151" s="273"/>
      <c r="D151" s="241" t="s">
        <v>198</v>
      </c>
      <c r="E151" s="274" t="s">
        <v>1</v>
      </c>
      <c r="F151" s="275" t="s">
        <v>224</v>
      </c>
      <c r="G151" s="273"/>
      <c r="H151" s="276">
        <v>141.5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198</v>
      </c>
      <c r="AU151" s="282" t="s">
        <v>84</v>
      </c>
      <c r="AV151" s="16" t="s">
        <v>212</v>
      </c>
      <c r="AW151" s="16" t="s">
        <v>32</v>
      </c>
      <c r="AX151" s="16" t="s">
        <v>75</v>
      </c>
      <c r="AY151" s="282" t="s">
        <v>189</v>
      </c>
    </row>
    <row r="152" s="14" customFormat="1">
      <c r="A152" s="14"/>
      <c r="B152" s="251"/>
      <c r="C152" s="252"/>
      <c r="D152" s="241" t="s">
        <v>198</v>
      </c>
      <c r="E152" s="253" t="s">
        <v>1</v>
      </c>
      <c r="F152" s="254" t="s">
        <v>360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198</v>
      </c>
      <c r="AU152" s="260" t="s">
        <v>84</v>
      </c>
      <c r="AV152" s="14" t="s">
        <v>82</v>
      </c>
      <c r="AW152" s="14" t="s">
        <v>32</v>
      </c>
      <c r="AX152" s="14" t="s">
        <v>75</v>
      </c>
      <c r="AY152" s="260" t="s">
        <v>189</v>
      </c>
    </row>
    <row r="153" s="15" customFormat="1">
      <c r="A153" s="15"/>
      <c r="B153" s="261"/>
      <c r="C153" s="262"/>
      <c r="D153" s="241" t="s">
        <v>198</v>
      </c>
      <c r="E153" s="263" t="s">
        <v>1</v>
      </c>
      <c r="F153" s="264" t="s">
        <v>211</v>
      </c>
      <c r="G153" s="262"/>
      <c r="H153" s="265">
        <v>141.5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198</v>
      </c>
      <c r="AU153" s="271" t="s">
        <v>84</v>
      </c>
      <c r="AV153" s="15" t="s">
        <v>196</v>
      </c>
      <c r="AW153" s="15" t="s">
        <v>32</v>
      </c>
      <c r="AX153" s="15" t="s">
        <v>82</v>
      </c>
      <c r="AY153" s="271" t="s">
        <v>189</v>
      </c>
    </row>
    <row r="154" s="2" customFormat="1" ht="16.5" customHeight="1">
      <c r="A154" s="39"/>
      <c r="B154" s="40"/>
      <c r="C154" s="227" t="s">
        <v>196</v>
      </c>
      <c r="D154" s="227" t="s">
        <v>191</v>
      </c>
      <c r="E154" s="228" t="s">
        <v>226</v>
      </c>
      <c r="F154" s="229" t="s">
        <v>227</v>
      </c>
      <c r="G154" s="230" t="s">
        <v>202</v>
      </c>
      <c r="H154" s="231">
        <v>62.600000000000001</v>
      </c>
      <c r="I154" s="232"/>
      <c r="J154" s="231">
        <f>ROUND(I154*H154,2)</f>
        <v>0</v>
      </c>
      <c r="K154" s="229" t="s">
        <v>195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361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229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362</v>
      </c>
      <c r="G156" s="240"/>
      <c r="H156" s="244">
        <v>62.600000000000001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16.5" customHeight="1">
      <c r="A157" s="39"/>
      <c r="B157" s="40"/>
      <c r="C157" s="283" t="s">
        <v>231</v>
      </c>
      <c r="D157" s="283" t="s">
        <v>232</v>
      </c>
      <c r="E157" s="284" t="s">
        <v>233</v>
      </c>
      <c r="F157" s="285" t="s">
        <v>234</v>
      </c>
      <c r="G157" s="286" t="s">
        <v>235</v>
      </c>
      <c r="H157" s="287">
        <v>118.90000000000001</v>
      </c>
      <c r="I157" s="288"/>
      <c r="J157" s="287">
        <f>ROUND(I157*H157,2)</f>
        <v>0</v>
      </c>
      <c r="K157" s="285" t="s">
        <v>195</v>
      </c>
      <c r="L157" s="289"/>
      <c r="M157" s="290" t="s">
        <v>1</v>
      </c>
      <c r="N157" s="291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236</v>
      </c>
      <c r="AT157" s="237" t="s">
        <v>232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363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364</v>
      </c>
      <c r="G158" s="240"/>
      <c r="H158" s="244">
        <v>118.90000000000001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7.8" customHeight="1">
      <c r="A159" s="39"/>
      <c r="B159" s="40"/>
      <c r="C159" s="227" t="s">
        <v>240</v>
      </c>
      <c r="D159" s="227" t="s">
        <v>191</v>
      </c>
      <c r="E159" s="228" t="s">
        <v>323</v>
      </c>
      <c r="F159" s="229" t="s">
        <v>324</v>
      </c>
      <c r="G159" s="230" t="s">
        <v>202</v>
      </c>
      <c r="H159" s="231">
        <v>89.5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365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244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366</v>
      </c>
      <c r="G161" s="240"/>
      <c r="H161" s="244">
        <v>89.5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33" customHeight="1">
      <c r="A162" s="39"/>
      <c r="B162" s="40"/>
      <c r="C162" s="227" t="s">
        <v>246</v>
      </c>
      <c r="D162" s="227" t="s">
        <v>191</v>
      </c>
      <c r="E162" s="228" t="s">
        <v>247</v>
      </c>
      <c r="F162" s="229" t="s">
        <v>248</v>
      </c>
      <c r="G162" s="230" t="s">
        <v>235</v>
      </c>
      <c r="H162" s="231">
        <v>143.19999999999999</v>
      </c>
      <c r="I162" s="232"/>
      <c r="J162" s="231">
        <f>ROUND(I162*H162,2)</f>
        <v>0</v>
      </c>
      <c r="K162" s="229" t="s">
        <v>195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367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368</v>
      </c>
      <c r="G163" s="240"/>
      <c r="H163" s="244">
        <v>143.19999999999999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236</v>
      </c>
      <c r="D164" s="227" t="s">
        <v>191</v>
      </c>
      <c r="E164" s="228" t="s">
        <v>251</v>
      </c>
      <c r="F164" s="229" t="s">
        <v>252</v>
      </c>
      <c r="G164" s="230" t="s">
        <v>253</v>
      </c>
      <c r="H164" s="231">
        <v>8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369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255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370</v>
      </c>
      <c r="G166" s="240"/>
      <c r="H166" s="244">
        <v>8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12" customFormat="1" ht="22.8" customHeight="1">
      <c r="A167" s="12"/>
      <c r="B167" s="211"/>
      <c r="C167" s="212"/>
      <c r="D167" s="213" t="s">
        <v>74</v>
      </c>
      <c r="E167" s="225" t="s">
        <v>196</v>
      </c>
      <c r="F167" s="225" t="s">
        <v>257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SUM(P168:P186)</f>
        <v>0</v>
      </c>
      <c r="Q167" s="219"/>
      <c r="R167" s="220">
        <f>SUM(R168:R186)</f>
        <v>8.4302819999999983</v>
      </c>
      <c r="S167" s="219"/>
      <c r="T167" s="221">
        <f>SUM(T168:T186)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82</v>
      </c>
      <c r="AT167" s="223" t="s">
        <v>74</v>
      </c>
      <c r="AU167" s="223" t="s">
        <v>82</v>
      </c>
      <c r="AY167" s="222" t="s">
        <v>189</v>
      </c>
      <c r="BK167" s="224">
        <f>SUM(BK168:BK186)</f>
        <v>0</v>
      </c>
    </row>
    <row r="168" s="2" customFormat="1" ht="24.15" customHeight="1">
      <c r="A168" s="39"/>
      <c r="B168" s="40"/>
      <c r="C168" s="227" t="s">
        <v>258</v>
      </c>
      <c r="D168" s="227" t="s">
        <v>191</v>
      </c>
      <c r="E168" s="228" t="s">
        <v>259</v>
      </c>
      <c r="F168" s="229" t="s">
        <v>260</v>
      </c>
      <c r="G168" s="230" t="s">
        <v>202</v>
      </c>
      <c r="H168" s="231">
        <v>20.899999999999999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371</v>
      </c>
    </row>
    <row r="169" s="14" customFormat="1">
      <c r="A169" s="14"/>
      <c r="B169" s="251"/>
      <c r="C169" s="252"/>
      <c r="D169" s="241" t="s">
        <v>198</v>
      </c>
      <c r="E169" s="253" t="s">
        <v>1</v>
      </c>
      <c r="F169" s="254" t="s">
        <v>262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198</v>
      </c>
      <c r="AU169" s="260" t="s">
        <v>84</v>
      </c>
      <c r="AV169" s="14" t="s">
        <v>82</v>
      </c>
      <c r="AW169" s="14" t="s">
        <v>32</v>
      </c>
      <c r="AX169" s="14" t="s">
        <v>75</v>
      </c>
      <c r="AY169" s="260" t="s">
        <v>189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372</v>
      </c>
      <c r="G170" s="240"/>
      <c r="H170" s="244">
        <v>20.899999999999999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27" t="s">
        <v>264</v>
      </c>
      <c r="D171" s="227" t="s">
        <v>191</v>
      </c>
      <c r="E171" s="228" t="s">
        <v>265</v>
      </c>
      <c r="F171" s="229" t="s">
        <v>266</v>
      </c>
      <c r="G171" s="230" t="s">
        <v>267</v>
      </c>
      <c r="H171" s="231">
        <v>208.5</v>
      </c>
      <c r="I171" s="232"/>
      <c r="J171" s="231">
        <f>ROUND(I171*H171,2)</f>
        <v>0</v>
      </c>
      <c r="K171" s="229" t="s">
        <v>195</v>
      </c>
      <c r="L171" s="45"/>
      <c r="M171" s="233" t="s">
        <v>1</v>
      </c>
      <c r="N171" s="234" t="s">
        <v>40</v>
      </c>
      <c r="O171" s="92"/>
      <c r="P171" s="235">
        <f>O171*H171</f>
        <v>0</v>
      </c>
      <c r="Q171" s="235">
        <v>0.001</v>
      </c>
      <c r="R171" s="235">
        <f>Q171*H171</f>
        <v>0.20849999999999999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196</v>
      </c>
      <c r="AT171" s="237" t="s">
        <v>191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373</v>
      </c>
    </row>
    <row r="172" s="14" customFormat="1">
      <c r="A172" s="14"/>
      <c r="B172" s="251"/>
      <c r="C172" s="252"/>
      <c r="D172" s="241" t="s">
        <v>198</v>
      </c>
      <c r="E172" s="253" t="s">
        <v>1</v>
      </c>
      <c r="F172" s="254" t="s">
        <v>269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198</v>
      </c>
      <c r="AU172" s="260" t="s">
        <v>84</v>
      </c>
      <c r="AV172" s="14" t="s">
        <v>82</v>
      </c>
      <c r="AW172" s="14" t="s">
        <v>32</v>
      </c>
      <c r="AX172" s="14" t="s">
        <v>75</v>
      </c>
      <c r="AY172" s="260" t="s">
        <v>189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374</v>
      </c>
      <c r="G173" s="240"/>
      <c r="H173" s="244">
        <v>208.5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82</v>
      </c>
      <c r="AY173" s="250" t="s">
        <v>189</v>
      </c>
    </row>
    <row r="174" s="2" customFormat="1" ht="16.5" customHeight="1">
      <c r="A174" s="39"/>
      <c r="B174" s="40"/>
      <c r="C174" s="283" t="s">
        <v>271</v>
      </c>
      <c r="D174" s="283" t="s">
        <v>232</v>
      </c>
      <c r="E174" s="284" t="s">
        <v>272</v>
      </c>
      <c r="F174" s="285" t="s">
        <v>273</v>
      </c>
      <c r="G174" s="286" t="s">
        <v>267</v>
      </c>
      <c r="H174" s="287">
        <v>208.5</v>
      </c>
      <c r="I174" s="288"/>
      <c r="J174" s="287">
        <f>ROUND(I174*H174,2)</f>
        <v>0</v>
      </c>
      <c r="K174" s="285" t="s">
        <v>195</v>
      </c>
      <c r="L174" s="289"/>
      <c r="M174" s="290" t="s">
        <v>1</v>
      </c>
      <c r="N174" s="291" t="s">
        <v>40</v>
      </c>
      <c r="O174" s="92"/>
      <c r="P174" s="235">
        <f>O174*H174</f>
        <v>0</v>
      </c>
      <c r="Q174" s="235">
        <v>0.00020000000000000001</v>
      </c>
      <c r="R174" s="235">
        <f>Q174*H174</f>
        <v>0.041700000000000001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236</v>
      </c>
      <c r="AT174" s="237" t="s">
        <v>232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375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376</v>
      </c>
      <c r="G175" s="240"/>
      <c r="H175" s="244">
        <v>208.5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24.15" customHeight="1">
      <c r="A176" s="39"/>
      <c r="B176" s="40"/>
      <c r="C176" s="227" t="s">
        <v>277</v>
      </c>
      <c r="D176" s="227" t="s">
        <v>191</v>
      </c>
      <c r="E176" s="228" t="s">
        <v>377</v>
      </c>
      <c r="F176" s="229" t="s">
        <v>378</v>
      </c>
      <c r="G176" s="230" t="s">
        <v>202</v>
      </c>
      <c r="H176" s="231">
        <v>0.80000000000000004</v>
      </c>
      <c r="I176" s="232"/>
      <c r="J176" s="231">
        <f>ROUND(I176*H176,2)</f>
        <v>0</v>
      </c>
      <c r="K176" s="229" t="s">
        <v>195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379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380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381</v>
      </c>
      <c r="G178" s="240"/>
      <c r="H178" s="244">
        <v>0.80000000000000004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16.5" customHeight="1">
      <c r="A179" s="39"/>
      <c r="B179" s="40"/>
      <c r="C179" s="227" t="s">
        <v>283</v>
      </c>
      <c r="D179" s="227" t="s">
        <v>191</v>
      </c>
      <c r="E179" s="228" t="s">
        <v>382</v>
      </c>
      <c r="F179" s="229" t="s">
        <v>383</v>
      </c>
      <c r="G179" s="230" t="s">
        <v>267</v>
      </c>
      <c r="H179" s="231">
        <v>3.7999999999999998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0.0063899999999999998</v>
      </c>
      <c r="R179" s="235">
        <f>Q179*H179</f>
        <v>0.024281999999999998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384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385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386</v>
      </c>
      <c r="G181" s="240"/>
      <c r="H181" s="244">
        <v>3.7999999999999998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289</v>
      </c>
      <c r="D182" s="227" t="s">
        <v>191</v>
      </c>
      <c r="E182" s="228" t="s">
        <v>387</v>
      </c>
      <c r="F182" s="229" t="s">
        <v>388</v>
      </c>
      <c r="G182" s="230" t="s">
        <v>202</v>
      </c>
      <c r="H182" s="231">
        <v>3.6000000000000001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2.2654999999999998</v>
      </c>
      <c r="R182" s="235">
        <f>Q182*H182</f>
        <v>8.1557999999999993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389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385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390</v>
      </c>
      <c r="G184" s="240"/>
      <c r="H184" s="244">
        <v>3.6000000000000001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16.5" customHeight="1">
      <c r="A185" s="39"/>
      <c r="B185" s="40"/>
      <c r="C185" s="227" t="s">
        <v>8</v>
      </c>
      <c r="D185" s="227" t="s">
        <v>191</v>
      </c>
      <c r="E185" s="228" t="s">
        <v>391</v>
      </c>
      <c r="F185" s="229" t="s">
        <v>392</v>
      </c>
      <c r="G185" s="230" t="s">
        <v>267</v>
      </c>
      <c r="H185" s="231">
        <v>12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393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394</v>
      </c>
      <c r="G186" s="240"/>
      <c r="H186" s="244">
        <v>12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12" customFormat="1" ht="22.8" customHeight="1">
      <c r="A187" s="12"/>
      <c r="B187" s="211"/>
      <c r="C187" s="212"/>
      <c r="D187" s="213" t="s">
        <v>74</v>
      </c>
      <c r="E187" s="225" t="s">
        <v>236</v>
      </c>
      <c r="F187" s="225" t="s">
        <v>276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SUM(P188:P199)</f>
        <v>0</v>
      </c>
      <c r="Q187" s="219"/>
      <c r="R187" s="220">
        <f>SUM(R188:R199)</f>
        <v>6.47614</v>
      </c>
      <c r="S187" s="219"/>
      <c r="T187" s="221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82</v>
      </c>
      <c r="AY187" s="222" t="s">
        <v>189</v>
      </c>
      <c r="BK187" s="224">
        <f>SUM(BK188:BK199)</f>
        <v>0</v>
      </c>
    </row>
    <row r="188" s="2" customFormat="1" ht="21.75" customHeight="1">
      <c r="A188" s="39"/>
      <c r="B188" s="40"/>
      <c r="C188" s="227" t="s">
        <v>395</v>
      </c>
      <c r="D188" s="227" t="s">
        <v>191</v>
      </c>
      <c r="E188" s="228" t="s">
        <v>336</v>
      </c>
      <c r="F188" s="229" t="s">
        <v>396</v>
      </c>
      <c r="G188" s="230" t="s">
        <v>215</v>
      </c>
      <c r="H188" s="231">
        <v>417</v>
      </c>
      <c r="I188" s="232"/>
      <c r="J188" s="231">
        <f>ROUND(I188*H188,2)</f>
        <v>0</v>
      </c>
      <c r="K188" s="229" t="s">
        <v>1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0.001</v>
      </c>
      <c r="R188" s="235">
        <f>Q188*H188</f>
        <v>0.41699999999999998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397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398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399</v>
      </c>
      <c r="G190" s="240"/>
      <c r="H190" s="244">
        <v>417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16.5" customHeight="1">
      <c r="A191" s="39"/>
      <c r="B191" s="40"/>
      <c r="C191" s="227" t="s">
        <v>400</v>
      </c>
      <c r="D191" s="227" t="s">
        <v>191</v>
      </c>
      <c r="E191" s="228" t="s">
        <v>284</v>
      </c>
      <c r="F191" s="229" t="s">
        <v>285</v>
      </c>
      <c r="G191" s="230" t="s">
        <v>253</v>
      </c>
      <c r="H191" s="231">
        <v>40</v>
      </c>
      <c r="I191" s="232"/>
      <c r="J191" s="231">
        <f>ROUND(I191*H191,2)</f>
        <v>0</v>
      </c>
      <c r="K191" s="229" t="s">
        <v>1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401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287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402</v>
      </c>
      <c r="G193" s="240"/>
      <c r="H193" s="244">
        <v>40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27" t="s">
        <v>403</v>
      </c>
      <c r="D194" s="227" t="s">
        <v>191</v>
      </c>
      <c r="E194" s="228" t="s">
        <v>404</v>
      </c>
      <c r="F194" s="229" t="s">
        <v>405</v>
      </c>
      <c r="G194" s="230" t="s">
        <v>253</v>
      </c>
      <c r="H194" s="231">
        <v>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0.00029999999999999997</v>
      </c>
      <c r="R194" s="235">
        <f>Q194*H194</f>
        <v>0.00029999999999999997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406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380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407</v>
      </c>
      <c r="G196" s="240"/>
      <c r="H196" s="244">
        <v>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2" customFormat="1" ht="21.75" customHeight="1">
      <c r="A197" s="39"/>
      <c r="B197" s="40"/>
      <c r="C197" s="227" t="s">
        <v>408</v>
      </c>
      <c r="D197" s="227" t="s">
        <v>191</v>
      </c>
      <c r="E197" s="228" t="s">
        <v>290</v>
      </c>
      <c r="F197" s="229" t="s">
        <v>291</v>
      </c>
      <c r="G197" s="230" t="s">
        <v>253</v>
      </c>
      <c r="H197" s="231">
        <v>4</v>
      </c>
      <c r="I197" s="232"/>
      <c r="J197" s="231">
        <f>ROUND(I197*H197,2)</f>
        <v>0</v>
      </c>
      <c r="K197" s="229" t="s">
        <v>1</v>
      </c>
      <c r="L197" s="45"/>
      <c r="M197" s="233" t="s">
        <v>1</v>
      </c>
      <c r="N197" s="234" t="s">
        <v>40</v>
      </c>
      <c r="O197" s="92"/>
      <c r="P197" s="235">
        <f>O197*H197</f>
        <v>0</v>
      </c>
      <c r="Q197" s="235">
        <v>1.51471</v>
      </c>
      <c r="R197" s="235">
        <f>Q197*H197</f>
        <v>6.05884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409</v>
      </c>
    </row>
    <row r="198" s="14" customFormat="1">
      <c r="A198" s="14"/>
      <c r="B198" s="251"/>
      <c r="C198" s="252"/>
      <c r="D198" s="241" t="s">
        <v>198</v>
      </c>
      <c r="E198" s="253" t="s">
        <v>1</v>
      </c>
      <c r="F198" s="254" t="s">
        <v>293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198</v>
      </c>
      <c r="AU198" s="260" t="s">
        <v>84</v>
      </c>
      <c r="AV198" s="14" t="s">
        <v>82</v>
      </c>
      <c r="AW198" s="14" t="s">
        <v>32</v>
      </c>
      <c r="AX198" s="14" t="s">
        <v>75</v>
      </c>
      <c r="AY198" s="260" t="s">
        <v>189</v>
      </c>
    </row>
    <row r="199" s="13" customFormat="1">
      <c r="A199" s="13"/>
      <c r="B199" s="239"/>
      <c r="C199" s="240"/>
      <c r="D199" s="241" t="s">
        <v>198</v>
      </c>
      <c r="E199" s="242" t="s">
        <v>1</v>
      </c>
      <c r="F199" s="243" t="s">
        <v>410</v>
      </c>
      <c r="G199" s="240"/>
      <c r="H199" s="244">
        <v>4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198</v>
      </c>
      <c r="AU199" s="250" t="s">
        <v>84</v>
      </c>
      <c r="AV199" s="13" t="s">
        <v>84</v>
      </c>
      <c r="AW199" s="13" t="s">
        <v>32</v>
      </c>
      <c r="AX199" s="13" t="s">
        <v>82</v>
      </c>
      <c r="AY199" s="250" t="s">
        <v>189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295</v>
      </c>
      <c r="F200" s="225" t="s">
        <v>296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189</v>
      </c>
      <c r="BK200" s="224">
        <f>BK201</f>
        <v>0</v>
      </c>
    </row>
    <row r="201" s="2" customFormat="1" ht="21.75" customHeight="1">
      <c r="A201" s="39"/>
      <c r="B201" s="40"/>
      <c r="C201" s="227" t="s">
        <v>411</v>
      </c>
      <c r="D201" s="227" t="s">
        <v>191</v>
      </c>
      <c r="E201" s="228" t="s">
        <v>297</v>
      </c>
      <c r="F201" s="229" t="s">
        <v>298</v>
      </c>
      <c r="G201" s="230" t="s">
        <v>235</v>
      </c>
      <c r="H201" s="231">
        <v>14.9</v>
      </c>
      <c r="I201" s="232"/>
      <c r="J201" s="231">
        <f>ROUND(I201*H201,2)</f>
        <v>0</v>
      </c>
      <c r="K201" s="229" t="s">
        <v>195</v>
      </c>
      <c r="L201" s="45"/>
      <c r="M201" s="292" t="s">
        <v>1</v>
      </c>
      <c r="N201" s="293" t="s">
        <v>40</v>
      </c>
      <c r="O201" s="294"/>
      <c r="P201" s="295">
        <f>O201*H201</f>
        <v>0</v>
      </c>
      <c r="Q201" s="295">
        <v>0</v>
      </c>
      <c r="R201" s="295">
        <f>Q201*H201</f>
        <v>0</v>
      </c>
      <c r="S201" s="295">
        <v>0</v>
      </c>
      <c r="T201" s="29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412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S3vESyy4MBrf55RyeOhrhwjoqyEj1aptJewzpo3oTYCfsJ9Hhep4tmobPP0cKFq0tI4KcfPR2YeNRgOmZeNYyg==" hashValue="WK0anB6O0RYL88+D4s/UyQlx9Ht722mLeAvP+CnJqdFh2AbzGtOeFlngfNDWQdTjFPWvV4XqHYHjdqKdsiZ+0g==" algorithmName="SHA-512" password="CC35"/>
  <autoFilter ref="C124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413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ROUND((SUM(BE125:BE199)),  2)</f>
        <v>0</v>
      </c>
      <c r="G35" s="39"/>
      <c r="H35" s="39"/>
      <c r="I35" s="165">
        <v>0.20999999999999999</v>
      </c>
      <c r="J35" s="164">
        <f>ROUND(((SUM(BE125:BE199))*I35),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ROUND((SUM(BF125:BF199)),  2)</f>
        <v>0</v>
      </c>
      <c r="G36" s="39"/>
      <c r="H36" s="39"/>
      <c r="I36" s="165">
        <v>0.14999999999999999</v>
      </c>
      <c r="J36" s="164">
        <f>ROUND(((SUM(BF125:BF199))*I36),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ROUND((SUM(BG125:BG199)),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ROUND((SUM(BH125:BH199)),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ROUND((SUM(BI125:BI199)),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01.4 - SO 301-4  Svodný drén v km 1,500-1,580 - pravá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J185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J198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161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01.4 - SO 301-4  Svodný drén v km 1,500-1,580 - pravá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9.8262919999999987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P127+P165+P185+P198</f>
        <v>0</v>
      </c>
      <c r="Q126" s="219"/>
      <c r="R126" s="220">
        <f>R127+R165+R185+R198</f>
        <v>9.8262919999999987</v>
      </c>
      <c r="S126" s="219"/>
      <c r="T126" s="221">
        <f>T127+T165+T185+T198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BK127+BK165+BK185+BK198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SUM(P128:P164)</f>
        <v>0</v>
      </c>
      <c r="Q127" s="219"/>
      <c r="R127" s="220">
        <f>SUM(R128:R164)</f>
        <v>0</v>
      </c>
      <c r="S127" s="219"/>
      <c r="T127" s="221">
        <f>SUM(T128:T164)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SUM(BK128:BK164)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40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414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199</v>
      </c>
      <c r="G129" s="240"/>
      <c r="H129" s="244">
        <v>40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48.299999999999997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415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416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417</v>
      </c>
      <c r="G133" s="240"/>
      <c r="H133" s="244">
        <v>41.799999999999997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418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419</v>
      </c>
      <c r="G137" s="240"/>
      <c r="H137" s="244">
        <v>3.5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420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353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5" customFormat="1">
      <c r="A140" s="15"/>
      <c r="B140" s="261"/>
      <c r="C140" s="262"/>
      <c r="D140" s="241" t="s">
        <v>198</v>
      </c>
      <c r="E140" s="263" t="s">
        <v>1</v>
      </c>
      <c r="F140" s="264" t="s">
        <v>211</v>
      </c>
      <c r="G140" s="262"/>
      <c r="H140" s="265">
        <v>48.299999999999997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198</v>
      </c>
      <c r="AU140" s="271" t="s">
        <v>84</v>
      </c>
      <c r="AV140" s="15" t="s">
        <v>196</v>
      </c>
      <c r="AW140" s="15" t="s">
        <v>32</v>
      </c>
      <c r="AX140" s="15" t="s">
        <v>82</v>
      </c>
      <c r="AY140" s="271" t="s">
        <v>189</v>
      </c>
    </row>
    <row r="141" s="2" customFormat="1" ht="16.5" customHeight="1">
      <c r="A141" s="39"/>
      <c r="B141" s="40"/>
      <c r="C141" s="227" t="s">
        <v>212</v>
      </c>
      <c r="D141" s="227" t="s">
        <v>191</v>
      </c>
      <c r="E141" s="228" t="s">
        <v>421</v>
      </c>
      <c r="F141" s="229" t="s">
        <v>422</v>
      </c>
      <c r="G141" s="230" t="s">
        <v>215</v>
      </c>
      <c r="H141" s="231">
        <v>30.899999999999999</v>
      </c>
      <c r="I141" s="232"/>
      <c r="J141" s="231">
        <f>ROUND(I141*H141,2)</f>
        <v>0</v>
      </c>
      <c r="K141" s="229" t="s">
        <v>195</v>
      </c>
      <c r="L141" s="45"/>
      <c r="M141" s="233" t="s">
        <v>1</v>
      </c>
      <c r="N141" s="234" t="s">
        <v>40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196</v>
      </c>
      <c r="AT141" s="237" t="s">
        <v>191</v>
      </c>
      <c r="AU141" s="237" t="s">
        <v>84</v>
      </c>
      <c r="AY141" s="18" t="s">
        <v>189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82</v>
      </c>
      <c r="BK141" s="238">
        <f>ROUND(I141*H141,2)</f>
        <v>0</v>
      </c>
      <c r="BL141" s="18" t="s">
        <v>196</v>
      </c>
      <c r="BM141" s="237" t="s">
        <v>423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424</v>
      </c>
      <c r="G142" s="240"/>
      <c r="H142" s="244">
        <v>48.299999999999997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218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425</v>
      </c>
      <c r="G144" s="240"/>
      <c r="H144" s="244">
        <v>-4.0999999999999996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220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426</v>
      </c>
      <c r="G146" s="240"/>
      <c r="H146" s="244">
        <v>-12.300000000000001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222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427</v>
      </c>
      <c r="G148" s="240"/>
      <c r="H148" s="244">
        <v>-1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6" customFormat="1">
      <c r="A149" s="16"/>
      <c r="B149" s="272"/>
      <c r="C149" s="273"/>
      <c r="D149" s="241" t="s">
        <v>198</v>
      </c>
      <c r="E149" s="274" t="s">
        <v>1</v>
      </c>
      <c r="F149" s="275" t="s">
        <v>224</v>
      </c>
      <c r="G149" s="273"/>
      <c r="H149" s="276">
        <v>30.899999999999999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2" t="s">
        <v>198</v>
      </c>
      <c r="AU149" s="282" t="s">
        <v>84</v>
      </c>
      <c r="AV149" s="16" t="s">
        <v>212</v>
      </c>
      <c r="AW149" s="16" t="s">
        <v>32</v>
      </c>
      <c r="AX149" s="16" t="s">
        <v>75</v>
      </c>
      <c r="AY149" s="282" t="s">
        <v>189</v>
      </c>
    </row>
    <row r="150" s="14" customFormat="1">
      <c r="A150" s="14"/>
      <c r="B150" s="251"/>
      <c r="C150" s="252"/>
      <c r="D150" s="241" t="s">
        <v>198</v>
      </c>
      <c r="E150" s="253" t="s">
        <v>1</v>
      </c>
      <c r="F150" s="254" t="s">
        <v>428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198</v>
      </c>
      <c r="AU150" s="260" t="s">
        <v>84</v>
      </c>
      <c r="AV150" s="14" t="s">
        <v>82</v>
      </c>
      <c r="AW150" s="14" t="s">
        <v>32</v>
      </c>
      <c r="AX150" s="14" t="s">
        <v>75</v>
      </c>
      <c r="AY150" s="260" t="s">
        <v>189</v>
      </c>
    </row>
    <row r="151" s="15" customFormat="1">
      <c r="A151" s="15"/>
      <c r="B151" s="261"/>
      <c r="C151" s="262"/>
      <c r="D151" s="241" t="s">
        <v>198</v>
      </c>
      <c r="E151" s="263" t="s">
        <v>1</v>
      </c>
      <c r="F151" s="264" t="s">
        <v>211</v>
      </c>
      <c r="G151" s="262"/>
      <c r="H151" s="265">
        <v>30.899999999999999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198</v>
      </c>
      <c r="AU151" s="271" t="s">
        <v>84</v>
      </c>
      <c r="AV151" s="15" t="s">
        <v>196</v>
      </c>
      <c r="AW151" s="15" t="s">
        <v>32</v>
      </c>
      <c r="AX151" s="15" t="s">
        <v>82</v>
      </c>
      <c r="AY151" s="271" t="s">
        <v>189</v>
      </c>
    </row>
    <row r="152" s="2" customFormat="1" ht="16.5" customHeight="1">
      <c r="A152" s="39"/>
      <c r="B152" s="40"/>
      <c r="C152" s="227" t="s">
        <v>196</v>
      </c>
      <c r="D152" s="227" t="s">
        <v>191</v>
      </c>
      <c r="E152" s="228" t="s">
        <v>226</v>
      </c>
      <c r="F152" s="229" t="s">
        <v>227</v>
      </c>
      <c r="G152" s="230" t="s">
        <v>202</v>
      </c>
      <c r="H152" s="231">
        <v>12.300000000000001</v>
      </c>
      <c r="I152" s="232"/>
      <c r="J152" s="231">
        <f>ROUND(I152*H152,2)</f>
        <v>0</v>
      </c>
      <c r="K152" s="229" t="s">
        <v>195</v>
      </c>
      <c r="L152" s="45"/>
      <c r="M152" s="233" t="s">
        <v>1</v>
      </c>
      <c r="N152" s="234" t="s">
        <v>40</v>
      </c>
      <c r="O152" s="92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7" t="s">
        <v>196</v>
      </c>
      <c r="AT152" s="237" t="s">
        <v>191</v>
      </c>
      <c r="AU152" s="237" t="s">
        <v>84</v>
      </c>
      <c r="AY152" s="18" t="s">
        <v>189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8" t="s">
        <v>82</v>
      </c>
      <c r="BK152" s="238">
        <f>ROUND(I152*H152,2)</f>
        <v>0</v>
      </c>
      <c r="BL152" s="18" t="s">
        <v>196</v>
      </c>
      <c r="BM152" s="237" t="s">
        <v>429</v>
      </c>
    </row>
    <row r="153" s="14" customFormat="1">
      <c r="A153" s="14"/>
      <c r="B153" s="251"/>
      <c r="C153" s="252"/>
      <c r="D153" s="241" t="s">
        <v>198</v>
      </c>
      <c r="E153" s="253" t="s">
        <v>1</v>
      </c>
      <c r="F153" s="254" t="s">
        <v>229</v>
      </c>
      <c r="G153" s="252"/>
      <c r="H153" s="253" t="s">
        <v>1</v>
      </c>
      <c r="I153" s="255"/>
      <c r="J153" s="252"/>
      <c r="K153" s="252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198</v>
      </c>
      <c r="AU153" s="260" t="s">
        <v>84</v>
      </c>
      <c r="AV153" s="14" t="s">
        <v>82</v>
      </c>
      <c r="AW153" s="14" t="s">
        <v>32</v>
      </c>
      <c r="AX153" s="14" t="s">
        <v>75</v>
      </c>
      <c r="AY153" s="260" t="s">
        <v>189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430</v>
      </c>
      <c r="G154" s="240"/>
      <c r="H154" s="244">
        <v>12.300000000000001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16.5" customHeight="1">
      <c r="A155" s="39"/>
      <c r="B155" s="40"/>
      <c r="C155" s="283" t="s">
        <v>231</v>
      </c>
      <c r="D155" s="283" t="s">
        <v>232</v>
      </c>
      <c r="E155" s="284" t="s">
        <v>233</v>
      </c>
      <c r="F155" s="285" t="s">
        <v>234</v>
      </c>
      <c r="G155" s="286" t="s">
        <v>235</v>
      </c>
      <c r="H155" s="287">
        <v>23.399999999999999</v>
      </c>
      <c r="I155" s="288"/>
      <c r="J155" s="287">
        <f>ROUND(I155*H155,2)</f>
        <v>0</v>
      </c>
      <c r="K155" s="285" t="s">
        <v>195</v>
      </c>
      <c r="L155" s="289"/>
      <c r="M155" s="290" t="s">
        <v>1</v>
      </c>
      <c r="N155" s="291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236</v>
      </c>
      <c r="AT155" s="237" t="s">
        <v>232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431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432</v>
      </c>
      <c r="G156" s="240"/>
      <c r="H156" s="244">
        <v>23.399999999999999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37.8" customHeight="1">
      <c r="A157" s="39"/>
      <c r="B157" s="40"/>
      <c r="C157" s="227" t="s">
        <v>240</v>
      </c>
      <c r="D157" s="227" t="s">
        <v>191</v>
      </c>
      <c r="E157" s="228" t="s">
        <v>323</v>
      </c>
      <c r="F157" s="229" t="s">
        <v>324</v>
      </c>
      <c r="G157" s="230" t="s">
        <v>202</v>
      </c>
      <c r="H157" s="231">
        <v>19.399999999999999</v>
      </c>
      <c r="I157" s="232"/>
      <c r="J157" s="231">
        <f>ROUND(I157*H157,2)</f>
        <v>0</v>
      </c>
      <c r="K157" s="229" t="s">
        <v>195</v>
      </c>
      <c r="L157" s="45"/>
      <c r="M157" s="233" t="s">
        <v>1</v>
      </c>
      <c r="N157" s="234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196</v>
      </c>
      <c r="AT157" s="237" t="s">
        <v>191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433</v>
      </c>
    </row>
    <row r="158" s="14" customFormat="1">
      <c r="A158" s="14"/>
      <c r="B158" s="251"/>
      <c r="C158" s="252"/>
      <c r="D158" s="241" t="s">
        <v>198</v>
      </c>
      <c r="E158" s="253" t="s">
        <v>1</v>
      </c>
      <c r="F158" s="254" t="s">
        <v>244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198</v>
      </c>
      <c r="AU158" s="260" t="s">
        <v>84</v>
      </c>
      <c r="AV158" s="14" t="s">
        <v>82</v>
      </c>
      <c r="AW158" s="14" t="s">
        <v>32</v>
      </c>
      <c r="AX158" s="14" t="s">
        <v>75</v>
      </c>
      <c r="AY158" s="260" t="s">
        <v>189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434</v>
      </c>
      <c r="G159" s="240"/>
      <c r="H159" s="244">
        <v>19.399999999999999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33" customHeight="1">
      <c r="A160" s="39"/>
      <c r="B160" s="40"/>
      <c r="C160" s="227" t="s">
        <v>246</v>
      </c>
      <c r="D160" s="227" t="s">
        <v>191</v>
      </c>
      <c r="E160" s="228" t="s">
        <v>247</v>
      </c>
      <c r="F160" s="229" t="s">
        <v>248</v>
      </c>
      <c r="G160" s="230" t="s">
        <v>235</v>
      </c>
      <c r="H160" s="231">
        <v>31</v>
      </c>
      <c r="I160" s="232"/>
      <c r="J160" s="231">
        <f>ROUND(I160*H160,2)</f>
        <v>0</v>
      </c>
      <c r="K160" s="229" t="s">
        <v>195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435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436</v>
      </c>
      <c r="G161" s="240"/>
      <c r="H161" s="244">
        <v>31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16.5" customHeight="1">
      <c r="A162" s="39"/>
      <c r="B162" s="40"/>
      <c r="C162" s="227" t="s">
        <v>236</v>
      </c>
      <c r="D162" s="227" t="s">
        <v>191</v>
      </c>
      <c r="E162" s="228" t="s">
        <v>251</v>
      </c>
      <c r="F162" s="229" t="s">
        <v>252</v>
      </c>
      <c r="G162" s="230" t="s">
        <v>253</v>
      </c>
      <c r="H162" s="231">
        <v>2</v>
      </c>
      <c r="I162" s="232"/>
      <c r="J162" s="231">
        <f>ROUND(I162*H162,2)</f>
        <v>0</v>
      </c>
      <c r="K162" s="229" t="s">
        <v>1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437</v>
      </c>
    </row>
    <row r="163" s="14" customFormat="1">
      <c r="A163" s="14"/>
      <c r="B163" s="251"/>
      <c r="C163" s="252"/>
      <c r="D163" s="241" t="s">
        <v>198</v>
      </c>
      <c r="E163" s="253" t="s">
        <v>1</v>
      </c>
      <c r="F163" s="254" t="s">
        <v>255</v>
      </c>
      <c r="G163" s="252"/>
      <c r="H163" s="253" t="s">
        <v>1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198</v>
      </c>
      <c r="AU163" s="260" t="s">
        <v>84</v>
      </c>
      <c r="AV163" s="14" t="s">
        <v>82</v>
      </c>
      <c r="AW163" s="14" t="s">
        <v>32</v>
      </c>
      <c r="AX163" s="14" t="s">
        <v>75</v>
      </c>
      <c r="AY163" s="260" t="s">
        <v>189</v>
      </c>
    </row>
    <row r="164" s="13" customFormat="1">
      <c r="A164" s="13"/>
      <c r="B164" s="239"/>
      <c r="C164" s="240"/>
      <c r="D164" s="241" t="s">
        <v>198</v>
      </c>
      <c r="E164" s="242" t="s">
        <v>1</v>
      </c>
      <c r="F164" s="243" t="s">
        <v>330</v>
      </c>
      <c r="G164" s="240"/>
      <c r="H164" s="244">
        <v>2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198</v>
      </c>
      <c r="AU164" s="250" t="s">
        <v>84</v>
      </c>
      <c r="AV164" s="13" t="s">
        <v>84</v>
      </c>
      <c r="AW164" s="13" t="s">
        <v>32</v>
      </c>
      <c r="AX164" s="13" t="s">
        <v>82</v>
      </c>
      <c r="AY164" s="250" t="s">
        <v>189</v>
      </c>
    </row>
    <row r="165" s="12" customFormat="1" ht="22.8" customHeight="1">
      <c r="A165" s="12"/>
      <c r="B165" s="211"/>
      <c r="C165" s="212"/>
      <c r="D165" s="213" t="s">
        <v>74</v>
      </c>
      <c r="E165" s="225" t="s">
        <v>196</v>
      </c>
      <c r="F165" s="225" t="s">
        <v>257</v>
      </c>
      <c r="G165" s="212"/>
      <c r="H165" s="212"/>
      <c r="I165" s="215"/>
      <c r="J165" s="226">
        <f>BK165</f>
        <v>0</v>
      </c>
      <c r="K165" s="212"/>
      <c r="L165" s="217"/>
      <c r="M165" s="218"/>
      <c r="N165" s="219"/>
      <c r="O165" s="219"/>
      <c r="P165" s="220">
        <f>SUM(P166:P184)</f>
        <v>0</v>
      </c>
      <c r="Q165" s="219"/>
      <c r="R165" s="220">
        <f>SUM(R166:R184)</f>
        <v>8.2292819999999995</v>
      </c>
      <c r="S165" s="219"/>
      <c r="T165" s="221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82</v>
      </c>
      <c r="AT165" s="223" t="s">
        <v>74</v>
      </c>
      <c r="AU165" s="223" t="s">
        <v>82</v>
      </c>
      <c r="AY165" s="222" t="s">
        <v>189</v>
      </c>
      <c r="BK165" s="224">
        <f>SUM(BK166:BK184)</f>
        <v>0</v>
      </c>
    </row>
    <row r="166" s="2" customFormat="1" ht="24.15" customHeight="1">
      <c r="A166" s="39"/>
      <c r="B166" s="40"/>
      <c r="C166" s="227" t="s">
        <v>258</v>
      </c>
      <c r="D166" s="227" t="s">
        <v>191</v>
      </c>
      <c r="E166" s="228" t="s">
        <v>259</v>
      </c>
      <c r="F166" s="229" t="s">
        <v>260</v>
      </c>
      <c r="G166" s="230" t="s">
        <v>202</v>
      </c>
      <c r="H166" s="231">
        <v>4.0999999999999996</v>
      </c>
      <c r="I166" s="232"/>
      <c r="J166" s="231">
        <f>ROUND(I166*H166,2)</f>
        <v>0</v>
      </c>
      <c r="K166" s="229" t="s">
        <v>195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438</v>
      </c>
    </row>
    <row r="167" s="14" customFormat="1">
      <c r="A167" s="14"/>
      <c r="B167" s="251"/>
      <c r="C167" s="252"/>
      <c r="D167" s="241" t="s">
        <v>198</v>
      </c>
      <c r="E167" s="253" t="s">
        <v>1</v>
      </c>
      <c r="F167" s="254" t="s">
        <v>262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198</v>
      </c>
      <c r="AU167" s="260" t="s">
        <v>84</v>
      </c>
      <c r="AV167" s="14" t="s">
        <v>82</v>
      </c>
      <c r="AW167" s="14" t="s">
        <v>32</v>
      </c>
      <c r="AX167" s="14" t="s">
        <v>75</v>
      </c>
      <c r="AY167" s="260" t="s">
        <v>189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439</v>
      </c>
      <c r="G168" s="240"/>
      <c r="H168" s="244">
        <v>4.0999999999999996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82</v>
      </c>
      <c r="AY168" s="250" t="s">
        <v>189</v>
      </c>
    </row>
    <row r="169" s="2" customFormat="1" ht="24.15" customHeight="1">
      <c r="A169" s="39"/>
      <c r="B169" s="40"/>
      <c r="C169" s="227" t="s">
        <v>264</v>
      </c>
      <c r="D169" s="227" t="s">
        <v>191</v>
      </c>
      <c r="E169" s="228" t="s">
        <v>377</v>
      </c>
      <c r="F169" s="229" t="s">
        <v>378</v>
      </c>
      <c r="G169" s="230" t="s">
        <v>202</v>
      </c>
      <c r="H169" s="231">
        <v>0.80000000000000004</v>
      </c>
      <c r="I169" s="232"/>
      <c r="J169" s="231">
        <f>ROUND(I169*H169,2)</f>
        <v>0</v>
      </c>
      <c r="K169" s="229" t="s">
        <v>195</v>
      </c>
      <c r="L169" s="45"/>
      <c r="M169" s="233" t="s">
        <v>1</v>
      </c>
      <c r="N169" s="234" t="s">
        <v>40</v>
      </c>
      <c r="O169" s="92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7" t="s">
        <v>196</v>
      </c>
      <c r="AT169" s="237" t="s">
        <v>191</v>
      </c>
      <c r="AU169" s="237" t="s">
        <v>84</v>
      </c>
      <c r="AY169" s="18" t="s">
        <v>189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8" t="s">
        <v>82</v>
      </c>
      <c r="BK169" s="238">
        <f>ROUND(I169*H169,2)</f>
        <v>0</v>
      </c>
      <c r="BL169" s="18" t="s">
        <v>196</v>
      </c>
      <c r="BM169" s="237" t="s">
        <v>440</v>
      </c>
    </row>
    <row r="170" s="14" customFormat="1">
      <c r="A170" s="14"/>
      <c r="B170" s="251"/>
      <c r="C170" s="252"/>
      <c r="D170" s="241" t="s">
        <v>198</v>
      </c>
      <c r="E170" s="253" t="s">
        <v>1</v>
      </c>
      <c r="F170" s="254" t="s">
        <v>380</v>
      </c>
      <c r="G170" s="252"/>
      <c r="H170" s="253" t="s">
        <v>1</v>
      </c>
      <c r="I170" s="255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198</v>
      </c>
      <c r="AU170" s="260" t="s">
        <v>84</v>
      </c>
      <c r="AV170" s="14" t="s">
        <v>82</v>
      </c>
      <c r="AW170" s="14" t="s">
        <v>32</v>
      </c>
      <c r="AX170" s="14" t="s">
        <v>75</v>
      </c>
      <c r="AY170" s="260" t="s">
        <v>189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381</v>
      </c>
      <c r="G171" s="240"/>
      <c r="H171" s="244">
        <v>0.80000000000000004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2" customFormat="1" ht="16.5" customHeight="1">
      <c r="A172" s="39"/>
      <c r="B172" s="40"/>
      <c r="C172" s="227" t="s">
        <v>271</v>
      </c>
      <c r="D172" s="227" t="s">
        <v>191</v>
      </c>
      <c r="E172" s="228" t="s">
        <v>382</v>
      </c>
      <c r="F172" s="229" t="s">
        <v>383</v>
      </c>
      <c r="G172" s="230" t="s">
        <v>267</v>
      </c>
      <c r="H172" s="231">
        <v>3.7999999999999998</v>
      </c>
      <c r="I172" s="232"/>
      <c r="J172" s="231">
        <f>ROUND(I172*H172,2)</f>
        <v>0</v>
      </c>
      <c r="K172" s="229" t="s">
        <v>195</v>
      </c>
      <c r="L172" s="45"/>
      <c r="M172" s="233" t="s">
        <v>1</v>
      </c>
      <c r="N172" s="234" t="s">
        <v>40</v>
      </c>
      <c r="O172" s="92"/>
      <c r="P172" s="235">
        <f>O172*H172</f>
        <v>0</v>
      </c>
      <c r="Q172" s="235">
        <v>0.0063899999999999998</v>
      </c>
      <c r="R172" s="235">
        <f>Q172*H172</f>
        <v>0.024281999999999998</v>
      </c>
      <c r="S172" s="235">
        <v>0</v>
      </c>
      <c r="T172" s="23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196</v>
      </c>
      <c r="AT172" s="237" t="s">
        <v>191</v>
      </c>
      <c r="AU172" s="237" t="s">
        <v>84</v>
      </c>
      <c r="AY172" s="18" t="s">
        <v>189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82</v>
      </c>
      <c r="BK172" s="238">
        <f>ROUND(I172*H172,2)</f>
        <v>0</v>
      </c>
      <c r="BL172" s="18" t="s">
        <v>196</v>
      </c>
      <c r="BM172" s="237" t="s">
        <v>441</v>
      </c>
    </row>
    <row r="173" s="14" customFormat="1">
      <c r="A173" s="14"/>
      <c r="B173" s="251"/>
      <c r="C173" s="252"/>
      <c r="D173" s="241" t="s">
        <v>198</v>
      </c>
      <c r="E173" s="253" t="s">
        <v>1</v>
      </c>
      <c r="F173" s="254" t="s">
        <v>385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198</v>
      </c>
      <c r="AU173" s="260" t="s">
        <v>84</v>
      </c>
      <c r="AV173" s="14" t="s">
        <v>82</v>
      </c>
      <c r="AW173" s="14" t="s">
        <v>32</v>
      </c>
      <c r="AX173" s="14" t="s">
        <v>75</v>
      </c>
      <c r="AY173" s="260" t="s">
        <v>189</v>
      </c>
    </row>
    <row r="174" s="13" customFormat="1">
      <c r="A174" s="13"/>
      <c r="B174" s="239"/>
      <c r="C174" s="240"/>
      <c r="D174" s="241" t="s">
        <v>198</v>
      </c>
      <c r="E174" s="242" t="s">
        <v>1</v>
      </c>
      <c r="F174" s="243" t="s">
        <v>386</v>
      </c>
      <c r="G174" s="240"/>
      <c r="H174" s="244">
        <v>3.7999999999999998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198</v>
      </c>
      <c r="AU174" s="250" t="s">
        <v>84</v>
      </c>
      <c r="AV174" s="13" t="s">
        <v>84</v>
      </c>
      <c r="AW174" s="13" t="s">
        <v>32</v>
      </c>
      <c r="AX174" s="13" t="s">
        <v>82</v>
      </c>
      <c r="AY174" s="250" t="s">
        <v>189</v>
      </c>
    </row>
    <row r="175" s="2" customFormat="1" ht="16.5" customHeight="1">
      <c r="A175" s="39"/>
      <c r="B175" s="40"/>
      <c r="C175" s="227" t="s">
        <v>277</v>
      </c>
      <c r="D175" s="227" t="s">
        <v>191</v>
      </c>
      <c r="E175" s="228" t="s">
        <v>265</v>
      </c>
      <c r="F175" s="229" t="s">
        <v>266</v>
      </c>
      <c r="G175" s="230" t="s">
        <v>267</v>
      </c>
      <c r="H175" s="231">
        <v>41</v>
      </c>
      <c r="I175" s="232"/>
      <c r="J175" s="231">
        <f>ROUND(I175*H175,2)</f>
        <v>0</v>
      </c>
      <c r="K175" s="229" t="s">
        <v>195</v>
      </c>
      <c r="L175" s="45"/>
      <c r="M175" s="233" t="s">
        <v>1</v>
      </c>
      <c r="N175" s="234" t="s">
        <v>40</v>
      </c>
      <c r="O175" s="92"/>
      <c r="P175" s="235">
        <f>O175*H175</f>
        <v>0</v>
      </c>
      <c r="Q175" s="235">
        <v>0.001</v>
      </c>
      <c r="R175" s="235">
        <f>Q175*H175</f>
        <v>0.041000000000000002</v>
      </c>
      <c r="S175" s="235">
        <v>0</v>
      </c>
      <c r="T175" s="23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7" t="s">
        <v>196</v>
      </c>
      <c r="AT175" s="237" t="s">
        <v>191</v>
      </c>
      <c r="AU175" s="237" t="s">
        <v>84</v>
      </c>
      <c r="AY175" s="18" t="s">
        <v>189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8" t="s">
        <v>82</v>
      </c>
      <c r="BK175" s="238">
        <f>ROUND(I175*H175,2)</f>
        <v>0</v>
      </c>
      <c r="BL175" s="18" t="s">
        <v>196</v>
      </c>
      <c r="BM175" s="237" t="s">
        <v>442</v>
      </c>
    </row>
    <row r="176" s="14" customFormat="1">
      <c r="A176" s="14"/>
      <c r="B176" s="251"/>
      <c r="C176" s="252"/>
      <c r="D176" s="241" t="s">
        <v>198</v>
      </c>
      <c r="E176" s="253" t="s">
        <v>1</v>
      </c>
      <c r="F176" s="254" t="s">
        <v>269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198</v>
      </c>
      <c r="AU176" s="260" t="s">
        <v>84</v>
      </c>
      <c r="AV176" s="14" t="s">
        <v>82</v>
      </c>
      <c r="AW176" s="14" t="s">
        <v>32</v>
      </c>
      <c r="AX176" s="14" t="s">
        <v>75</v>
      </c>
      <c r="AY176" s="260" t="s">
        <v>189</v>
      </c>
    </row>
    <row r="177" s="13" customFormat="1">
      <c r="A177" s="13"/>
      <c r="B177" s="239"/>
      <c r="C177" s="240"/>
      <c r="D177" s="241" t="s">
        <v>198</v>
      </c>
      <c r="E177" s="242" t="s">
        <v>1</v>
      </c>
      <c r="F177" s="243" t="s">
        <v>443</v>
      </c>
      <c r="G177" s="240"/>
      <c r="H177" s="244">
        <v>41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198</v>
      </c>
      <c r="AU177" s="250" t="s">
        <v>84</v>
      </c>
      <c r="AV177" s="13" t="s">
        <v>84</v>
      </c>
      <c r="AW177" s="13" t="s">
        <v>32</v>
      </c>
      <c r="AX177" s="13" t="s">
        <v>82</v>
      </c>
      <c r="AY177" s="250" t="s">
        <v>189</v>
      </c>
    </row>
    <row r="178" s="2" customFormat="1" ht="16.5" customHeight="1">
      <c r="A178" s="39"/>
      <c r="B178" s="40"/>
      <c r="C178" s="283" t="s">
        <v>283</v>
      </c>
      <c r="D178" s="283" t="s">
        <v>232</v>
      </c>
      <c r="E178" s="284" t="s">
        <v>272</v>
      </c>
      <c r="F178" s="285" t="s">
        <v>273</v>
      </c>
      <c r="G178" s="286" t="s">
        <v>267</v>
      </c>
      <c r="H178" s="287">
        <v>41</v>
      </c>
      <c r="I178" s="288"/>
      <c r="J178" s="287">
        <f>ROUND(I178*H178,2)</f>
        <v>0</v>
      </c>
      <c r="K178" s="285" t="s">
        <v>195</v>
      </c>
      <c r="L178" s="289"/>
      <c r="M178" s="290" t="s">
        <v>1</v>
      </c>
      <c r="N178" s="291" t="s">
        <v>40</v>
      </c>
      <c r="O178" s="92"/>
      <c r="P178" s="235">
        <f>O178*H178</f>
        <v>0</v>
      </c>
      <c r="Q178" s="235">
        <v>0.00020000000000000001</v>
      </c>
      <c r="R178" s="235">
        <f>Q178*H178</f>
        <v>0.0082000000000000007</v>
      </c>
      <c r="S178" s="235">
        <v>0</v>
      </c>
      <c r="T178" s="23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7" t="s">
        <v>236</v>
      </c>
      <c r="AT178" s="237" t="s">
        <v>232</v>
      </c>
      <c r="AU178" s="237" t="s">
        <v>84</v>
      </c>
      <c r="AY178" s="18" t="s">
        <v>189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8" t="s">
        <v>82</v>
      </c>
      <c r="BK178" s="238">
        <f>ROUND(I178*H178,2)</f>
        <v>0</v>
      </c>
      <c r="BL178" s="18" t="s">
        <v>196</v>
      </c>
      <c r="BM178" s="237" t="s">
        <v>444</v>
      </c>
    </row>
    <row r="179" s="13" customFormat="1">
      <c r="A179" s="13"/>
      <c r="B179" s="239"/>
      <c r="C179" s="240"/>
      <c r="D179" s="241" t="s">
        <v>198</v>
      </c>
      <c r="E179" s="242" t="s">
        <v>1</v>
      </c>
      <c r="F179" s="243" t="s">
        <v>445</v>
      </c>
      <c r="G179" s="240"/>
      <c r="H179" s="244">
        <v>41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198</v>
      </c>
      <c r="AU179" s="250" t="s">
        <v>84</v>
      </c>
      <c r="AV179" s="13" t="s">
        <v>84</v>
      </c>
      <c r="AW179" s="13" t="s">
        <v>32</v>
      </c>
      <c r="AX179" s="13" t="s">
        <v>82</v>
      </c>
      <c r="AY179" s="250" t="s">
        <v>189</v>
      </c>
    </row>
    <row r="180" s="2" customFormat="1" ht="24.15" customHeight="1">
      <c r="A180" s="39"/>
      <c r="B180" s="40"/>
      <c r="C180" s="227" t="s">
        <v>289</v>
      </c>
      <c r="D180" s="227" t="s">
        <v>191</v>
      </c>
      <c r="E180" s="228" t="s">
        <v>387</v>
      </c>
      <c r="F180" s="229" t="s">
        <v>388</v>
      </c>
      <c r="G180" s="230" t="s">
        <v>202</v>
      </c>
      <c r="H180" s="231">
        <v>3.6000000000000001</v>
      </c>
      <c r="I180" s="232"/>
      <c r="J180" s="231">
        <f>ROUND(I180*H180,2)</f>
        <v>0</v>
      </c>
      <c r="K180" s="229" t="s">
        <v>195</v>
      </c>
      <c r="L180" s="45"/>
      <c r="M180" s="233" t="s">
        <v>1</v>
      </c>
      <c r="N180" s="234" t="s">
        <v>40</v>
      </c>
      <c r="O180" s="92"/>
      <c r="P180" s="235">
        <f>O180*H180</f>
        <v>0</v>
      </c>
      <c r="Q180" s="235">
        <v>2.2654999999999998</v>
      </c>
      <c r="R180" s="235">
        <f>Q180*H180</f>
        <v>8.1557999999999993</v>
      </c>
      <c r="S180" s="235">
        <v>0</v>
      </c>
      <c r="T180" s="23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196</v>
      </c>
      <c r="AT180" s="237" t="s">
        <v>191</v>
      </c>
      <c r="AU180" s="237" t="s">
        <v>84</v>
      </c>
      <c r="AY180" s="18" t="s">
        <v>189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82</v>
      </c>
      <c r="BK180" s="238">
        <f>ROUND(I180*H180,2)</f>
        <v>0</v>
      </c>
      <c r="BL180" s="18" t="s">
        <v>196</v>
      </c>
      <c r="BM180" s="237" t="s">
        <v>446</v>
      </c>
    </row>
    <row r="181" s="14" customFormat="1">
      <c r="A181" s="14"/>
      <c r="B181" s="251"/>
      <c r="C181" s="252"/>
      <c r="D181" s="241" t="s">
        <v>198</v>
      </c>
      <c r="E181" s="253" t="s">
        <v>1</v>
      </c>
      <c r="F181" s="254" t="s">
        <v>385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198</v>
      </c>
      <c r="AU181" s="260" t="s">
        <v>84</v>
      </c>
      <c r="AV181" s="14" t="s">
        <v>82</v>
      </c>
      <c r="AW181" s="14" t="s">
        <v>32</v>
      </c>
      <c r="AX181" s="14" t="s">
        <v>75</v>
      </c>
      <c r="AY181" s="260" t="s">
        <v>189</v>
      </c>
    </row>
    <row r="182" s="13" customFormat="1">
      <c r="A182" s="13"/>
      <c r="B182" s="239"/>
      <c r="C182" s="240"/>
      <c r="D182" s="241" t="s">
        <v>198</v>
      </c>
      <c r="E182" s="242" t="s">
        <v>1</v>
      </c>
      <c r="F182" s="243" t="s">
        <v>390</v>
      </c>
      <c r="G182" s="240"/>
      <c r="H182" s="244">
        <v>3.6000000000000001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198</v>
      </c>
      <c r="AU182" s="250" t="s">
        <v>84</v>
      </c>
      <c r="AV182" s="13" t="s">
        <v>84</v>
      </c>
      <c r="AW182" s="13" t="s">
        <v>32</v>
      </c>
      <c r="AX182" s="13" t="s">
        <v>82</v>
      </c>
      <c r="AY182" s="250" t="s">
        <v>189</v>
      </c>
    </row>
    <row r="183" s="2" customFormat="1" ht="16.5" customHeight="1">
      <c r="A183" s="39"/>
      <c r="B183" s="40"/>
      <c r="C183" s="227" t="s">
        <v>8</v>
      </c>
      <c r="D183" s="227" t="s">
        <v>191</v>
      </c>
      <c r="E183" s="228" t="s">
        <v>391</v>
      </c>
      <c r="F183" s="229" t="s">
        <v>392</v>
      </c>
      <c r="G183" s="230" t="s">
        <v>267</v>
      </c>
      <c r="H183" s="231">
        <v>12</v>
      </c>
      <c r="I183" s="232"/>
      <c r="J183" s="231">
        <f>ROUND(I183*H183,2)</f>
        <v>0</v>
      </c>
      <c r="K183" s="229" t="s">
        <v>195</v>
      </c>
      <c r="L183" s="45"/>
      <c r="M183" s="233" t="s">
        <v>1</v>
      </c>
      <c r="N183" s="234" t="s">
        <v>40</v>
      </c>
      <c r="O183" s="92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447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394</v>
      </c>
      <c r="G184" s="240"/>
      <c r="H184" s="244">
        <v>12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12" customFormat="1" ht="22.8" customHeight="1">
      <c r="A185" s="12"/>
      <c r="B185" s="211"/>
      <c r="C185" s="212"/>
      <c r="D185" s="213" t="s">
        <v>74</v>
      </c>
      <c r="E185" s="225" t="s">
        <v>236</v>
      </c>
      <c r="F185" s="225" t="s">
        <v>276</v>
      </c>
      <c r="G185" s="212"/>
      <c r="H185" s="212"/>
      <c r="I185" s="215"/>
      <c r="J185" s="226">
        <f>BK185</f>
        <v>0</v>
      </c>
      <c r="K185" s="212"/>
      <c r="L185" s="217"/>
      <c r="M185" s="218"/>
      <c r="N185" s="219"/>
      <c r="O185" s="219"/>
      <c r="P185" s="220">
        <f>SUM(P186:P197)</f>
        <v>0</v>
      </c>
      <c r="Q185" s="219"/>
      <c r="R185" s="220">
        <f>SUM(R186:R197)</f>
        <v>1.59701</v>
      </c>
      <c r="S185" s="219"/>
      <c r="T185" s="221">
        <f>SUM(T186:T197)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82</v>
      </c>
      <c r="AT185" s="223" t="s">
        <v>74</v>
      </c>
      <c r="AU185" s="223" t="s">
        <v>82</v>
      </c>
      <c r="AY185" s="222" t="s">
        <v>189</v>
      </c>
      <c r="BK185" s="224">
        <f>SUM(BK186:BK197)</f>
        <v>0</v>
      </c>
    </row>
    <row r="186" s="2" customFormat="1" ht="21.75" customHeight="1">
      <c r="A186" s="39"/>
      <c r="B186" s="40"/>
      <c r="C186" s="227" t="s">
        <v>395</v>
      </c>
      <c r="D186" s="227" t="s">
        <v>191</v>
      </c>
      <c r="E186" s="228" t="s">
        <v>278</v>
      </c>
      <c r="F186" s="229" t="s">
        <v>279</v>
      </c>
      <c r="G186" s="230" t="s">
        <v>215</v>
      </c>
      <c r="H186" s="231">
        <v>82</v>
      </c>
      <c r="I186" s="232"/>
      <c r="J186" s="231">
        <f>ROUND(I186*H186,2)</f>
        <v>0</v>
      </c>
      <c r="K186" s="229" t="s">
        <v>1</v>
      </c>
      <c r="L186" s="45"/>
      <c r="M186" s="233" t="s">
        <v>1</v>
      </c>
      <c r="N186" s="234" t="s">
        <v>40</v>
      </c>
      <c r="O186" s="92"/>
      <c r="P186" s="235">
        <f>O186*H186</f>
        <v>0</v>
      </c>
      <c r="Q186" s="235">
        <v>0.001</v>
      </c>
      <c r="R186" s="235">
        <f>Q186*H186</f>
        <v>0.082000000000000003</v>
      </c>
      <c r="S186" s="235">
        <v>0</v>
      </c>
      <c r="T186" s="23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7" t="s">
        <v>196</v>
      </c>
      <c r="AT186" s="237" t="s">
        <v>191</v>
      </c>
      <c r="AU186" s="237" t="s">
        <v>84</v>
      </c>
      <c r="AY186" s="18" t="s">
        <v>189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8" t="s">
        <v>82</v>
      </c>
      <c r="BK186" s="238">
        <f>ROUND(I186*H186,2)</f>
        <v>0</v>
      </c>
      <c r="BL186" s="18" t="s">
        <v>196</v>
      </c>
      <c r="BM186" s="237" t="s">
        <v>448</v>
      </c>
    </row>
    <row r="187" s="14" customFormat="1">
      <c r="A187" s="14"/>
      <c r="B187" s="251"/>
      <c r="C187" s="252"/>
      <c r="D187" s="241" t="s">
        <v>198</v>
      </c>
      <c r="E187" s="253" t="s">
        <v>1</v>
      </c>
      <c r="F187" s="254" t="s">
        <v>281</v>
      </c>
      <c r="G187" s="252"/>
      <c r="H187" s="253" t="s">
        <v>1</v>
      </c>
      <c r="I187" s="255"/>
      <c r="J187" s="252"/>
      <c r="K187" s="252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198</v>
      </c>
      <c r="AU187" s="260" t="s">
        <v>84</v>
      </c>
      <c r="AV187" s="14" t="s">
        <v>82</v>
      </c>
      <c r="AW187" s="14" t="s">
        <v>32</v>
      </c>
      <c r="AX187" s="14" t="s">
        <v>75</v>
      </c>
      <c r="AY187" s="260" t="s">
        <v>189</v>
      </c>
    </row>
    <row r="188" s="13" customFormat="1">
      <c r="A188" s="13"/>
      <c r="B188" s="239"/>
      <c r="C188" s="240"/>
      <c r="D188" s="241" t="s">
        <v>198</v>
      </c>
      <c r="E188" s="242" t="s">
        <v>1</v>
      </c>
      <c r="F188" s="243" t="s">
        <v>449</v>
      </c>
      <c r="G188" s="240"/>
      <c r="H188" s="244">
        <v>82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198</v>
      </c>
      <c r="AU188" s="250" t="s">
        <v>84</v>
      </c>
      <c r="AV188" s="13" t="s">
        <v>84</v>
      </c>
      <c r="AW188" s="13" t="s">
        <v>32</v>
      </c>
      <c r="AX188" s="13" t="s">
        <v>82</v>
      </c>
      <c r="AY188" s="250" t="s">
        <v>189</v>
      </c>
    </row>
    <row r="189" s="2" customFormat="1" ht="16.5" customHeight="1">
      <c r="A189" s="39"/>
      <c r="B189" s="40"/>
      <c r="C189" s="227" t="s">
        <v>400</v>
      </c>
      <c r="D189" s="227" t="s">
        <v>191</v>
      </c>
      <c r="E189" s="228" t="s">
        <v>284</v>
      </c>
      <c r="F189" s="229" t="s">
        <v>285</v>
      </c>
      <c r="G189" s="230" t="s">
        <v>253</v>
      </c>
      <c r="H189" s="231">
        <v>7</v>
      </c>
      <c r="I189" s="232"/>
      <c r="J189" s="231">
        <f>ROUND(I189*H189,2)</f>
        <v>0</v>
      </c>
      <c r="K189" s="229" t="s">
        <v>1</v>
      </c>
      <c r="L189" s="45"/>
      <c r="M189" s="233" t="s">
        <v>1</v>
      </c>
      <c r="N189" s="234" t="s">
        <v>40</v>
      </c>
      <c r="O189" s="92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7" t="s">
        <v>196</v>
      </c>
      <c r="AT189" s="237" t="s">
        <v>191</v>
      </c>
      <c r="AU189" s="237" t="s">
        <v>84</v>
      </c>
      <c r="AY189" s="18" t="s">
        <v>189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8" t="s">
        <v>82</v>
      </c>
      <c r="BK189" s="238">
        <f>ROUND(I189*H189,2)</f>
        <v>0</v>
      </c>
      <c r="BL189" s="18" t="s">
        <v>196</v>
      </c>
      <c r="BM189" s="237" t="s">
        <v>450</v>
      </c>
    </row>
    <row r="190" s="14" customFormat="1">
      <c r="A190" s="14"/>
      <c r="B190" s="251"/>
      <c r="C190" s="252"/>
      <c r="D190" s="241" t="s">
        <v>198</v>
      </c>
      <c r="E190" s="253" t="s">
        <v>1</v>
      </c>
      <c r="F190" s="254" t="s">
        <v>287</v>
      </c>
      <c r="G190" s="252"/>
      <c r="H190" s="253" t="s">
        <v>1</v>
      </c>
      <c r="I190" s="255"/>
      <c r="J190" s="252"/>
      <c r="K190" s="252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198</v>
      </c>
      <c r="AU190" s="260" t="s">
        <v>84</v>
      </c>
      <c r="AV190" s="14" t="s">
        <v>82</v>
      </c>
      <c r="AW190" s="14" t="s">
        <v>32</v>
      </c>
      <c r="AX190" s="14" t="s">
        <v>75</v>
      </c>
      <c r="AY190" s="260" t="s">
        <v>189</v>
      </c>
    </row>
    <row r="191" s="13" customFormat="1">
      <c r="A191" s="13"/>
      <c r="B191" s="239"/>
      <c r="C191" s="240"/>
      <c r="D191" s="241" t="s">
        <v>198</v>
      </c>
      <c r="E191" s="242" t="s">
        <v>1</v>
      </c>
      <c r="F191" s="243" t="s">
        <v>451</v>
      </c>
      <c r="G191" s="240"/>
      <c r="H191" s="244">
        <v>7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198</v>
      </c>
      <c r="AU191" s="250" t="s">
        <v>84</v>
      </c>
      <c r="AV191" s="13" t="s">
        <v>84</v>
      </c>
      <c r="AW191" s="13" t="s">
        <v>32</v>
      </c>
      <c r="AX191" s="13" t="s">
        <v>82</v>
      </c>
      <c r="AY191" s="250" t="s">
        <v>189</v>
      </c>
    </row>
    <row r="192" s="2" customFormat="1" ht="24.15" customHeight="1">
      <c r="A192" s="39"/>
      <c r="B192" s="40"/>
      <c r="C192" s="227" t="s">
        <v>403</v>
      </c>
      <c r="D192" s="227" t="s">
        <v>191</v>
      </c>
      <c r="E192" s="228" t="s">
        <v>404</v>
      </c>
      <c r="F192" s="229" t="s">
        <v>452</v>
      </c>
      <c r="G192" s="230" t="s">
        <v>253</v>
      </c>
      <c r="H192" s="231">
        <v>1</v>
      </c>
      <c r="I192" s="232"/>
      <c r="J192" s="231">
        <f>ROUND(I192*H192,2)</f>
        <v>0</v>
      </c>
      <c r="K192" s="229" t="s">
        <v>1</v>
      </c>
      <c r="L192" s="45"/>
      <c r="M192" s="233" t="s">
        <v>1</v>
      </c>
      <c r="N192" s="234" t="s">
        <v>40</v>
      </c>
      <c r="O192" s="92"/>
      <c r="P192" s="235">
        <f>O192*H192</f>
        <v>0</v>
      </c>
      <c r="Q192" s="235">
        <v>0.00029999999999999997</v>
      </c>
      <c r="R192" s="235">
        <f>Q192*H192</f>
        <v>0.00029999999999999997</v>
      </c>
      <c r="S192" s="235">
        <v>0</v>
      </c>
      <c r="T192" s="23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7" t="s">
        <v>196</v>
      </c>
      <c r="AT192" s="237" t="s">
        <v>191</v>
      </c>
      <c r="AU192" s="237" t="s">
        <v>84</v>
      </c>
      <c r="AY192" s="18" t="s">
        <v>189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8" t="s">
        <v>82</v>
      </c>
      <c r="BK192" s="238">
        <f>ROUND(I192*H192,2)</f>
        <v>0</v>
      </c>
      <c r="BL192" s="18" t="s">
        <v>196</v>
      </c>
      <c r="BM192" s="237" t="s">
        <v>453</v>
      </c>
    </row>
    <row r="193" s="14" customFormat="1">
      <c r="A193" s="14"/>
      <c r="B193" s="251"/>
      <c r="C193" s="252"/>
      <c r="D193" s="241" t="s">
        <v>198</v>
      </c>
      <c r="E193" s="253" t="s">
        <v>1</v>
      </c>
      <c r="F193" s="254" t="s">
        <v>380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198</v>
      </c>
      <c r="AU193" s="260" t="s">
        <v>84</v>
      </c>
      <c r="AV193" s="14" t="s">
        <v>82</v>
      </c>
      <c r="AW193" s="14" t="s">
        <v>32</v>
      </c>
      <c r="AX193" s="14" t="s">
        <v>75</v>
      </c>
      <c r="AY193" s="260" t="s">
        <v>189</v>
      </c>
    </row>
    <row r="194" s="13" customFormat="1">
      <c r="A194" s="13"/>
      <c r="B194" s="239"/>
      <c r="C194" s="240"/>
      <c r="D194" s="241" t="s">
        <v>198</v>
      </c>
      <c r="E194" s="242" t="s">
        <v>1</v>
      </c>
      <c r="F194" s="243" t="s">
        <v>454</v>
      </c>
      <c r="G194" s="240"/>
      <c r="H194" s="244">
        <v>1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198</v>
      </c>
      <c r="AU194" s="250" t="s">
        <v>84</v>
      </c>
      <c r="AV194" s="13" t="s">
        <v>84</v>
      </c>
      <c r="AW194" s="13" t="s">
        <v>32</v>
      </c>
      <c r="AX194" s="13" t="s">
        <v>82</v>
      </c>
      <c r="AY194" s="250" t="s">
        <v>189</v>
      </c>
    </row>
    <row r="195" s="2" customFormat="1" ht="21.75" customHeight="1">
      <c r="A195" s="39"/>
      <c r="B195" s="40"/>
      <c r="C195" s="227" t="s">
        <v>408</v>
      </c>
      <c r="D195" s="227" t="s">
        <v>191</v>
      </c>
      <c r="E195" s="228" t="s">
        <v>290</v>
      </c>
      <c r="F195" s="229" t="s">
        <v>291</v>
      </c>
      <c r="G195" s="230" t="s">
        <v>253</v>
      </c>
      <c r="H195" s="231">
        <v>1</v>
      </c>
      <c r="I195" s="232"/>
      <c r="J195" s="231">
        <f>ROUND(I195*H195,2)</f>
        <v>0</v>
      </c>
      <c r="K195" s="229" t="s">
        <v>1</v>
      </c>
      <c r="L195" s="45"/>
      <c r="M195" s="233" t="s">
        <v>1</v>
      </c>
      <c r="N195" s="234" t="s">
        <v>40</v>
      </c>
      <c r="O195" s="92"/>
      <c r="P195" s="235">
        <f>O195*H195</f>
        <v>0</v>
      </c>
      <c r="Q195" s="235">
        <v>1.51471</v>
      </c>
      <c r="R195" s="235">
        <f>Q195*H195</f>
        <v>1.51471</v>
      </c>
      <c r="S195" s="235">
        <v>0</v>
      </c>
      <c r="T195" s="23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7" t="s">
        <v>196</v>
      </c>
      <c r="AT195" s="237" t="s">
        <v>191</v>
      </c>
      <c r="AU195" s="237" t="s">
        <v>84</v>
      </c>
      <c r="AY195" s="18" t="s">
        <v>189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8" t="s">
        <v>82</v>
      </c>
      <c r="BK195" s="238">
        <f>ROUND(I195*H195,2)</f>
        <v>0</v>
      </c>
      <c r="BL195" s="18" t="s">
        <v>196</v>
      </c>
      <c r="BM195" s="237" t="s">
        <v>455</v>
      </c>
    </row>
    <row r="196" s="14" customFormat="1">
      <c r="A196" s="14"/>
      <c r="B196" s="251"/>
      <c r="C196" s="252"/>
      <c r="D196" s="241" t="s">
        <v>198</v>
      </c>
      <c r="E196" s="253" t="s">
        <v>1</v>
      </c>
      <c r="F196" s="254" t="s">
        <v>293</v>
      </c>
      <c r="G196" s="252"/>
      <c r="H196" s="253" t="s">
        <v>1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198</v>
      </c>
      <c r="AU196" s="260" t="s">
        <v>84</v>
      </c>
      <c r="AV196" s="14" t="s">
        <v>82</v>
      </c>
      <c r="AW196" s="14" t="s">
        <v>32</v>
      </c>
      <c r="AX196" s="14" t="s">
        <v>75</v>
      </c>
      <c r="AY196" s="260" t="s">
        <v>189</v>
      </c>
    </row>
    <row r="197" s="13" customFormat="1">
      <c r="A197" s="13"/>
      <c r="B197" s="239"/>
      <c r="C197" s="240"/>
      <c r="D197" s="241" t="s">
        <v>198</v>
      </c>
      <c r="E197" s="242" t="s">
        <v>1</v>
      </c>
      <c r="F197" s="243" t="s">
        <v>407</v>
      </c>
      <c r="G197" s="240"/>
      <c r="H197" s="244">
        <v>1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198</v>
      </c>
      <c r="AU197" s="250" t="s">
        <v>84</v>
      </c>
      <c r="AV197" s="13" t="s">
        <v>84</v>
      </c>
      <c r="AW197" s="13" t="s">
        <v>32</v>
      </c>
      <c r="AX197" s="13" t="s">
        <v>82</v>
      </c>
      <c r="AY197" s="250" t="s">
        <v>189</v>
      </c>
    </row>
    <row r="198" s="12" customFormat="1" ht="22.8" customHeight="1">
      <c r="A198" s="12"/>
      <c r="B198" s="211"/>
      <c r="C198" s="212"/>
      <c r="D198" s="213" t="s">
        <v>74</v>
      </c>
      <c r="E198" s="225" t="s">
        <v>295</v>
      </c>
      <c r="F198" s="225" t="s">
        <v>296</v>
      </c>
      <c r="G198" s="212"/>
      <c r="H198" s="212"/>
      <c r="I198" s="215"/>
      <c r="J198" s="226">
        <f>BK198</f>
        <v>0</v>
      </c>
      <c r="K198" s="212"/>
      <c r="L198" s="217"/>
      <c r="M198" s="218"/>
      <c r="N198" s="219"/>
      <c r="O198" s="219"/>
      <c r="P198" s="220">
        <f>P199</f>
        <v>0</v>
      </c>
      <c r="Q198" s="219"/>
      <c r="R198" s="220">
        <f>R199</f>
        <v>0</v>
      </c>
      <c r="S198" s="219"/>
      <c r="T198" s="221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2" t="s">
        <v>82</v>
      </c>
      <c r="AT198" s="223" t="s">
        <v>74</v>
      </c>
      <c r="AU198" s="223" t="s">
        <v>82</v>
      </c>
      <c r="AY198" s="222" t="s">
        <v>189</v>
      </c>
      <c r="BK198" s="224">
        <f>BK199</f>
        <v>0</v>
      </c>
    </row>
    <row r="199" s="2" customFormat="1" ht="21.75" customHeight="1">
      <c r="A199" s="39"/>
      <c r="B199" s="40"/>
      <c r="C199" s="227" t="s">
        <v>411</v>
      </c>
      <c r="D199" s="227" t="s">
        <v>191</v>
      </c>
      <c r="E199" s="228" t="s">
        <v>297</v>
      </c>
      <c r="F199" s="229" t="s">
        <v>298</v>
      </c>
      <c r="G199" s="230" t="s">
        <v>235</v>
      </c>
      <c r="H199" s="231">
        <v>9.8000000000000007</v>
      </c>
      <c r="I199" s="232"/>
      <c r="J199" s="231">
        <f>ROUND(I199*H199,2)</f>
        <v>0</v>
      </c>
      <c r="K199" s="229" t="s">
        <v>195</v>
      </c>
      <c r="L199" s="45"/>
      <c r="M199" s="292" t="s">
        <v>1</v>
      </c>
      <c r="N199" s="293" t="s">
        <v>40</v>
      </c>
      <c r="O199" s="294"/>
      <c r="P199" s="295">
        <f>O199*H199</f>
        <v>0</v>
      </c>
      <c r="Q199" s="295">
        <v>0</v>
      </c>
      <c r="R199" s="295">
        <f>Q199*H199</f>
        <v>0</v>
      </c>
      <c r="S199" s="295">
        <v>0</v>
      </c>
      <c r="T199" s="29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7" t="s">
        <v>196</v>
      </c>
      <c r="AT199" s="237" t="s">
        <v>191</v>
      </c>
      <c r="AU199" s="237" t="s">
        <v>84</v>
      </c>
      <c r="AY199" s="18" t="s">
        <v>189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8" t="s">
        <v>82</v>
      </c>
      <c r="BK199" s="238">
        <f>ROUND(I199*H199,2)</f>
        <v>0</v>
      </c>
      <c r="BL199" s="18" t="s">
        <v>196</v>
      </c>
      <c r="BM199" s="237" t="s">
        <v>456</v>
      </c>
    </row>
    <row r="200" s="2" customFormat="1" ht="6.96" customHeight="1">
      <c r="A200" s="39"/>
      <c r="B200" s="67"/>
      <c r="C200" s="68"/>
      <c r="D200" s="68"/>
      <c r="E200" s="68"/>
      <c r="F200" s="68"/>
      <c r="G200" s="68"/>
      <c r="H200" s="68"/>
      <c r="I200" s="68"/>
      <c r="J200" s="68"/>
      <c r="K200" s="68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aVffYnNtadJBfi5AkethHcVnC9Hv60oqjcFBpSvvaIDJEl3LZ/NzaNQ+6rA5JmofKasTjP6PirqwhwdJXfCK3A==" hashValue="lWxZHJR8JVlgbmoFMOle9bnfLoz88Gl2Ur1Gac4w3zCQVQgM5rRbToORSSjEgP+xa8EDnwcwZPQSnkdUgv2Psw==" algorithmName="SHA-512" password="CC35"/>
  <autoFilter ref="C124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457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ROUND((SUM(BE128:BE210)),  2)</f>
        <v>0</v>
      </c>
      <c r="G35" s="39"/>
      <c r="H35" s="39"/>
      <c r="I35" s="165">
        <v>0.20999999999999999</v>
      </c>
      <c r="J35" s="164">
        <f>ROUND(((SUM(BE128:BE210))*I35),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ROUND((SUM(BF128:BF210)),  2)</f>
        <v>0</v>
      </c>
      <c r="G36" s="39"/>
      <c r="H36" s="39"/>
      <c r="I36" s="165">
        <v>0.14999999999999999</v>
      </c>
      <c r="J36" s="164">
        <f>ROUND(((SUM(BF128:BF210))*I36),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ROUND((SUM(BG128:BG210)),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ROUND((SUM(BH128:BH210)),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ROUND((SUM(BI128:BI210)),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01.5 - SO 301-5  Úprava Volduškého potoka v km 1,500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458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171</v>
      </c>
      <c r="E102" s="197"/>
      <c r="F102" s="197"/>
      <c r="G102" s="197"/>
      <c r="H102" s="197"/>
      <c r="I102" s="197"/>
      <c r="J102" s="198">
        <f>J178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172</v>
      </c>
      <c r="E103" s="197"/>
      <c r="F103" s="197"/>
      <c r="G103" s="197"/>
      <c r="H103" s="197"/>
      <c r="I103" s="197"/>
      <c r="J103" s="198">
        <f>J190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459</v>
      </c>
      <c r="E104" s="197"/>
      <c r="F104" s="197"/>
      <c r="G104" s="197"/>
      <c r="H104" s="197"/>
      <c r="I104" s="197"/>
      <c r="J104" s="198">
        <f>J197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460</v>
      </c>
      <c r="E105" s="197"/>
      <c r="F105" s="197"/>
      <c r="G105" s="197"/>
      <c r="H105" s="197"/>
      <c r="I105" s="197"/>
      <c r="J105" s="198">
        <f>J200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173</v>
      </c>
      <c r="E106" s="197"/>
      <c r="F106" s="197"/>
      <c r="G106" s="197"/>
      <c r="H106" s="197"/>
      <c r="I106" s="197"/>
      <c r="J106" s="198">
        <f>J209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174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NAPOJENÍ ROKYCANSKA NA DÁLNICI D5, I. ETAPA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160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161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 xml:space="preserve">01.5 - SO 301-5  Úprava Volduškého potoka v km 1,500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Rokycansko</v>
      </c>
      <c r="G122" s="41"/>
      <c r="H122" s="41"/>
      <c r="I122" s="33" t="s">
        <v>22</v>
      </c>
      <c r="J122" s="80" t="str">
        <f>IF(J14="","",J14)</f>
        <v>26. 4. 2022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 xml:space="preserve"> </v>
      </c>
      <c r="G124" s="41"/>
      <c r="H124" s="41"/>
      <c r="I124" s="33" t="s">
        <v>30</v>
      </c>
      <c r="J124" s="37" t="str">
        <f>E23</f>
        <v>Ing. J. Egermaier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IF(E20="","",E20)</f>
        <v>Vyplň údaj</v>
      </c>
      <c r="G125" s="41"/>
      <c r="H125" s="41"/>
      <c r="I125" s="33" t="s">
        <v>33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175</v>
      </c>
      <c r="D127" s="203" t="s">
        <v>60</v>
      </c>
      <c r="E127" s="203" t="s">
        <v>56</v>
      </c>
      <c r="F127" s="203" t="s">
        <v>57</v>
      </c>
      <c r="G127" s="203" t="s">
        <v>176</v>
      </c>
      <c r="H127" s="203" t="s">
        <v>177</v>
      </c>
      <c r="I127" s="203" t="s">
        <v>178</v>
      </c>
      <c r="J127" s="203" t="s">
        <v>166</v>
      </c>
      <c r="K127" s="204" t="s">
        <v>179</v>
      </c>
      <c r="L127" s="205"/>
      <c r="M127" s="101" t="s">
        <v>1</v>
      </c>
      <c r="N127" s="102" t="s">
        <v>39</v>
      </c>
      <c r="O127" s="102" t="s">
        <v>180</v>
      </c>
      <c r="P127" s="102" t="s">
        <v>181</v>
      </c>
      <c r="Q127" s="102" t="s">
        <v>182</v>
      </c>
      <c r="R127" s="102" t="s">
        <v>183</v>
      </c>
      <c r="S127" s="102" t="s">
        <v>184</v>
      </c>
      <c r="T127" s="103" t="s">
        <v>185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186</v>
      </c>
      <c r="D128" s="41"/>
      <c r="E128" s="41"/>
      <c r="F128" s="41"/>
      <c r="G128" s="41"/>
      <c r="H128" s="41"/>
      <c r="I128" s="41"/>
      <c r="J128" s="206">
        <f>BK128</f>
        <v>0</v>
      </c>
      <c r="K128" s="41"/>
      <c r="L128" s="45"/>
      <c r="M128" s="104"/>
      <c r="N128" s="207"/>
      <c r="O128" s="105"/>
      <c r="P128" s="208">
        <f>P129</f>
        <v>0</v>
      </c>
      <c r="Q128" s="105"/>
      <c r="R128" s="208">
        <f>R129</f>
        <v>359.54556400000001</v>
      </c>
      <c r="S128" s="105"/>
      <c r="T128" s="209">
        <f>T129</f>
        <v>28.799999999999997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74</v>
      </c>
      <c r="AU128" s="18" t="s">
        <v>168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74</v>
      </c>
      <c r="E129" s="214" t="s">
        <v>187</v>
      </c>
      <c r="F129" s="214" t="s">
        <v>188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P130+P163+P178+P190+P197+P200+P209</f>
        <v>0</v>
      </c>
      <c r="Q129" s="219"/>
      <c r="R129" s="220">
        <f>R130+R163+R178+R190+R197+R200+R209</f>
        <v>359.54556400000001</v>
      </c>
      <c r="S129" s="219"/>
      <c r="T129" s="221">
        <f>T130+T163+T178+T190+T197+T200+T209</f>
        <v>28.799999999999997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82</v>
      </c>
      <c r="AT129" s="223" t="s">
        <v>74</v>
      </c>
      <c r="AU129" s="223" t="s">
        <v>75</v>
      </c>
      <c r="AY129" s="222" t="s">
        <v>189</v>
      </c>
      <c r="BK129" s="224">
        <f>BK130+BK163+BK178+BK190+BK197+BK200+BK209</f>
        <v>0</v>
      </c>
    </row>
    <row r="130" s="12" customFormat="1" ht="22.8" customHeight="1">
      <c r="A130" s="12"/>
      <c r="B130" s="211"/>
      <c r="C130" s="212"/>
      <c r="D130" s="213" t="s">
        <v>74</v>
      </c>
      <c r="E130" s="225" t="s">
        <v>82</v>
      </c>
      <c r="F130" s="225" t="s">
        <v>190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SUM(P131:P162)</f>
        <v>0</v>
      </c>
      <c r="Q130" s="219"/>
      <c r="R130" s="220">
        <f>SUM(R131:R162)</f>
        <v>0.05391</v>
      </c>
      <c r="S130" s="219"/>
      <c r="T130" s="221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82</v>
      </c>
      <c r="AT130" s="223" t="s">
        <v>74</v>
      </c>
      <c r="AU130" s="223" t="s">
        <v>82</v>
      </c>
      <c r="AY130" s="222" t="s">
        <v>189</v>
      </c>
      <c r="BK130" s="224">
        <f>SUM(BK131:BK162)</f>
        <v>0</v>
      </c>
    </row>
    <row r="131" s="2" customFormat="1" ht="24.15" customHeight="1">
      <c r="A131" s="39"/>
      <c r="B131" s="40"/>
      <c r="C131" s="227" t="s">
        <v>82</v>
      </c>
      <c r="D131" s="227" t="s">
        <v>191</v>
      </c>
      <c r="E131" s="228" t="s">
        <v>461</v>
      </c>
      <c r="F131" s="229" t="s">
        <v>462</v>
      </c>
      <c r="G131" s="230" t="s">
        <v>463</v>
      </c>
      <c r="H131" s="231">
        <v>3</v>
      </c>
      <c r="I131" s="232"/>
      <c r="J131" s="231">
        <f>ROUND(I131*H131,2)</f>
        <v>0</v>
      </c>
      <c r="K131" s="229" t="s">
        <v>1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0.01797</v>
      </c>
      <c r="R131" s="235">
        <f>Q131*H131</f>
        <v>0.05391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464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465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294</v>
      </c>
      <c r="G133" s="240"/>
      <c r="H133" s="244">
        <v>3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82</v>
      </c>
      <c r="AY133" s="250" t="s">
        <v>189</v>
      </c>
    </row>
    <row r="134" s="2" customFormat="1" ht="33" customHeight="1">
      <c r="A134" s="39"/>
      <c r="B134" s="40"/>
      <c r="C134" s="227" t="s">
        <v>84</v>
      </c>
      <c r="D134" s="227" t="s">
        <v>191</v>
      </c>
      <c r="E134" s="228" t="s">
        <v>466</v>
      </c>
      <c r="F134" s="229" t="s">
        <v>467</v>
      </c>
      <c r="G134" s="230" t="s">
        <v>202</v>
      </c>
      <c r="H134" s="231">
        <v>324</v>
      </c>
      <c r="I134" s="232"/>
      <c r="J134" s="231">
        <f>ROUND(I134*H134,2)</f>
        <v>0</v>
      </c>
      <c r="K134" s="229" t="s">
        <v>195</v>
      </c>
      <c r="L134" s="45"/>
      <c r="M134" s="233" t="s">
        <v>1</v>
      </c>
      <c r="N134" s="234" t="s">
        <v>40</v>
      </c>
      <c r="O134" s="92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7" t="s">
        <v>196</v>
      </c>
      <c r="AT134" s="237" t="s">
        <v>191</v>
      </c>
      <c r="AU134" s="237" t="s">
        <v>84</v>
      </c>
      <c r="AY134" s="18" t="s">
        <v>189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8" t="s">
        <v>82</v>
      </c>
      <c r="BK134" s="238">
        <f>ROUND(I134*H134,2)</f>
        <v>0</v>
      </c>
      <c r="BL134" s="18" t="s">
        <v>196</v>
      </c>
      <c r="BM134" s="237" t="s">
        <v>468</v>
      </c>
    </row>
    <row r="135" s="14" customFormat="1">
      <c r="A135" s="14"/>
      <c r="B135" s="251"/>
      <c r="C135" s="252"/>
      <c r="D135" s="241" t="s">
        <v>198</v>
      </c>
      <c r="E135" s="253" t="s">
        <v>1</v>
      </c>
      <c r="F135" s="254" t="s">
        <v>469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198</v>
      </c>
      <c r="AU135" s="260" t="s">
        <v>84</v>
      </c>
      <c r="AV135" s="14" t="s">
        <v>82</v>
      </c>
      <c r="AW135" s="14" t="s">
        <v>32</v>
      </c>
      <c r="AX135" s="14" t="s">
        <v>75</v>
      </c>
      <c r="AY135" s="260" t="s">
        <v>189</v>
      </c>
    </row>
    <row r="136" s="13" customFormat="1">
      <c r="A136" s="13"/>
      <c r="B136" s="239"/>
      <c r="C136" s="240"/>
      <c r="D136" s="241" t="s">
        <v>198</v>
      </c>
      <c r="E136" s="242" t="s">
        <v>1</v>
      </c>
      <c r="F136" s="243" t="s">
        <v>470</v>
      </c>
      <c r="G136" s="240"/>
      <c r="H136" s="244">
        <v>324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198</v>
      </c>
      <c r="AU136" s="250" t="s">
        <v>84</v>
      </c>
      <c r="AV136" s="13" t="s">
        <v>84</v>
      </c>
      <c r="AW136" s="13" t="s">
        <v>32</v>
      </c>
      <c r="AX136" s="13" t="s">
        <v>82</v>
      </c>
      <c r="AY136" s="250" t="s">
        <v>189</v>
      </c>
    </row>
    <row r="137" s="2" customFormat="1" ht="33" customHeight="1">
      <c r="A137" s="39"/>
      <c r="B137" s="40"/>
      <c r="C137" s="227" t="s">
        <v>212</v>
      </c>
      <c r="D137" s="227" t="s">
        <v>191</v>
      </c>
      <c r="E137" s="228" t="s">
        <v>471</v>
      </c>
      <c r="F137" s="229" t="s">
        <v>472</v>
      </c>
      <c r="G137" s="230" t="s">
        <v>202</v>
      </c>
      <c r="H137" s="231">
        <v>10.6</v>
      </c>
      <c r="I137" s="232"/>
      <c r="J137" s="231">
        <f>ROUND(I137*H137,2)</f>
        <v>0</v>
      </c>
      <c r="K137" s="229" t="s">
        <v>195</v>
      </c>
      <c r="L137" s="45"/>
      <c r="M137" s="233" t="s">
        <v>1</v>
      </c>
      <c r="N137" s="234" t="s">
        <v>40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196</v>
      </c>
      <c r="AT137" s="237" t="s">
        <v>191</v>
      </c>
      <c r="AU137" s="237" t="s">
        <v>84</v>
      </c>
      <c r="AY137" s="18" t="s">
        <v>189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82</v>
      </c>
      <c r="BK137" s="238">
        <f>ROUND(I137*H137,2)</f>
        <v>0</v>
      </c>
      <c r="BL137" s="18" t="s">
        <v>196</v>
      </c>
      <c r="BM137" s="237" t="s">
        <v>473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474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475</v>
      </c>
      <c r="G139" s="240"/>
      <c r="H139" s="244">
        <v>3.6000000000000001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476</v>
      </c>
      <c r="G140" s="240"/>
      <c r="H140" s="244">
        <v>1.7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6" customFormat="1">
      <c r="A141" s="16"/>
      <c r="B141" s="272"/>
      <c r="C141" s="273"/>
      <c r="D141" s="241" t="s">
        <v>198</v>
      </c>
      <c r="E141" s="274" t="s">
        <v>1</v>
      </c>
      <c r="F141" s="275" t="s">
        <v>224</v>
      </c>
      <c r="G141" s="273"/>
      <c r="H141" s="276">
        <v>5.2999999999999998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2" t="s">
        <v>198</v>
      </c>
      <c r="AU141" s="282" t="s">
        <v>84</v>
      </c>
      <c r="AV141" s="16" t="s">
        <v>212</v>
      </c>
      <c r="AW141" s="16" t="s">
        <v>32</v>
      </c>
      <c r="AX141" s="16" t="s">
        <v>75</v>
      </c>
      <c r="AY141" s="282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477</v>
      </c>
      <c r="G142" s="240"/>
      <c r="H142" s="244">
        <v>10.6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82</v>
      </c>
      <c r="AY142" s="250" t="s">
        <v>189</v>
      </c>
    </row>
    <row r="143" s="2" customFormat="1" ht="37.8" customHeight="1">
      <c r="A143" s="39"/>
      <c r="B143" s="40"/>
      <c r="C143" s="227" t="s">
        <v>196</v>
      </c>
      <c r="D143" s="227" t="s">
        <v>191</v>
      </c>
      <c r="E143" s="228" t="s">
        <v>323</v>
      </c>
      <c r="F143" s="229" t="s">
        <v>324</v>
      </c>
      <c r="G143" s="230" t="s">
        <v>202</v>
      </c>
      <c r="H143" s="231">
        <v>331.80000000000001</v>
      </c>
      <c r="I143" s="232"/>
      <c r="J143" s="231">
        <f>ROUND(I143*H143,2)</f>
        <v>0</v>
      </c>
      <c r="K143" s="229" t="s">
        <v>195</v>
      </c>
      <c r="L143" s="45"/>
      <c r="M143" s="233" t="s">
        <v>1</v>
      </c>
      <c r="N143" s="234" t="s">
        <v>40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196</v>
      </c>
      <c r="AT143" s="237" t="s">
        <v>191</v>
      </c>
      <c r="AU143" s="237" t="s">
        <v>84</v>
      </c>
      <c r="AY143" s="18" t="s">
        <v>189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82</v>
      </c>
      <c r="BK143" s="238">
        <f>ROUND(I143*H143,2)</f>
        <v>0</v>
      </c>
      <c r="BL143" s="18" t="s">
        <v>196</v>
      </c>
      <c r="BM143" s="237" t="s">
        <v>478</v>
      </c>
    </row>
    <row r="144" s="14" customFormat="1">
      <c r="A144" s="14"/>
      <c r="B144" s="251"/>
      <c r="C144" s="252"/>
      <c r="D144" s="241" t="s">
        <v>198</v>
      </c>
      <c r="E144" s="253" t="s">
        <v>1</v>
      </c>
      <c r="F144" s="254" t="s">
        <v>244</v>
      </c>
      <c r="G144" s="252"/>
      <c r="H144" s="253" t="s">
        <v>1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198</v>
      </c>
      <c r="AU144" s="260" t="s">
        <v>84</v>
      </c>
      <c r="AV144" s="14" t="s">
        <v>82</v>
      </c>
      <c r="AW144" s="14" t="s">
        <v>32</v>
      </c>
      <c r="AX144" s="14" t="s">
        <v>75</v>
      </c>
      <c r="AY144" s="260" t="s">
        <v>189</v>
      </c>
    </row>
    <row r="145" s="13" customFormat="1">
      <c r="A145" s="13"/>
      <c r="B145" s="239"/>
      <c r="C145" s="240"/>
      <c r="D145" s="241" t="s">
        <v>198</v>
      </c>
      <c r="E145" s="242" t="s">
        <v>1</v>
      </c>
      <c r="F145" s="243" t="s">
        <v>479</v>
      </c>
      <c r="G145" s="240"/>
      <c r="H145" s="244">
        <v>7.7999999999999998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198</v>
      </c>
      <c r="AU145" s="250" t="s">
        <v>84</v>
      </c>
      <c r="AV145" s="13" t="s">
        <v>84</v>
      </c>
      <c r="AW145" s="13" t="s">
        <v>32</v>
      </c>
      <c r="AX145" s="13" t="s">
        <v>75</v>
      </c>
      <c r="AY145" s="250" t="s">
        <v>189</v>
      </c>
    </row>
    <row r="146" s="14" customFormat="1">
      <c r="A146" s="14"/>
      <c r="B146" s="251"/>
      <c r="C146" s="252"/>
      <c r="D146" s="241" t="s">
        <v>198</v>
      </c>
      <c r="E146" s="253" t="s">
        <v>1</v>
      </c>
      <c r="F146" s="254" t="s">
        <v>480</v>
      </c>
      <c r="G146" s="252"/>
      <c r="H146" s="253" t="s">
        <v>1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198</v>
      </c>
      <c r="AU146" s="260" t="s">
        <v>84</v>
      </c>
      <c r="AV146" s="14" t="s">
        <v>82</v>
      </c>
      <c r="AW146" s="14" t="s">
        <v>32</v>
      </c>
      <c r="AX146" s="14" t="s">
        <v>75</v>
      </c>
      <c r="AY146" s="260" t="s">
        <v>189</v>
      </c>
    </row>
    <row r="147" s="13" customFormat="1">
      <c r="A147" s="13"/>
      <c r="B147" s="239"/>
      <c r="C147" s="240"/>
      <c r="D147" s="241" t="s">
        <v>198</v>
      </c>
      <c r="E147" s="242" t="s">
        <v>1</v>
      </c>
      <c r="F147" s="243" t="s">
        <v>481</v>
      </c>
      <c r="G147" s="240"/>
      <c r="H147" s="244">
        <v>324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198</v>
      </c>
      <c r="AU147" s="250" t="s">
        <v>84</v>
      </c>
      <c r="AV147" s="13" t="s">
        <v>84</v>
      </c>
      <c r="AW147" s="13" t="s">
        <v>32</v>
      </c>
      <c r="AX147" s="13" t="s">
        <v>75</v>
      </c>
      <c r="AY147" s="250" t="s">
        <v>189</v>
      </c>
    </row>
    <row r="148" s="15" customFormat="1">
      <c r="A148" s="15"/>
      <c r="B148" s="261"/>
      <c r="C148" s="262"/>
      <c r="D148" s="241" t="s">
        <v>198</v>
      </c>
      <c r="E148" s="263" t="s">
        <v>1</v>
      </c>
      <c r="F148" s="264" t="s">
        <v>211</v>
      </c>
      <c r="G148" s="262"/>
      <c r="H148" s="265">
        <v>331.80000000000001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198</v>
      </c>
      <c r="AU148" s="271" t="s">
        <v>84</v>
      </c>
      <c r="AV148" s="15" t="s">
        <v>196</v>
      </c>
      <c r="AW148" s="15" t="s">
        <v>32</v>
      </c>
      <c r="AX148" s="15" t="s">
        <v>82</v>
      </c>
      <c r="AY148" s="271" t="s">
        <v>189</v>
      </c>
    </row>
    <row r="149" s="2" customFormat="1" ht="33" customHeight="1">
      <c r="A149" s="39"/>
      <c r="B149" s="40"/>
      <c r="C149" s="227" t="s">
        <v>231</v>
      </c>
      <c r="D149" s="227" t="s">
        <v>191</v>
      </c>
      <c r="E149" s="228" t="s">
        <v>247</v>
      </c>
      <c r="F149" s="229" t="s">
        <v>248</v>
      </c>
      <c r="G149" s="230" t="s">
        <v>235</v>
      </c>
      <c r="H149" s="231">
        <v>530.89999999999998</v>
      </c>
      <c r="I149" s="232"/>
      <c r="J149" s="231">
        <f>ROUND(I149*H149,2)</f>
        <v>0</v>
      </c>
      <c r="K149" s="229" t="s">
        <v>195</v>
      </c>
      <c r="L149" s="45"/>
      <c r="M149" s="233" t="s">
        <v>1</v>
      </c>
      <c r="N149" s="234" t="s">
        <v>40</v>
      </c>
      <c r="O149" s="92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7" t="s">
        <v>196</v>
      </c>
      <c r="AT149" s="237" t="s">
        <v>191</v>
      </c>
      <c r="AU149" s="237" t="s">
        <v>84</v>
      </c>
      <c r="AY149" s="18" t="s">
        <v>189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8" t="s">
        <v>82</v>
      </c>
      <c r="BK149" s="238">
        <f>ROUND(I149*H149,2)</f>
        <v>0</v>
      </c>
      <c r="BL149" s="18" t="s">
        <v>196</v>
      </c>
      <c r="BM149" s="237" t="s">
        <v>482</v>
      </c>
    </row>
    <row r="150" s="13" customFormat="1">
      <c r="A150" s="13"/>
      <c r="B150" s="239"/>
      <c r="C150" s="240"/>
      <c r="D150" s="241" t="s">
        <v>198</v>
      </c>
      <c r="E150" s="242" t="s">
        <v>1</v>
      </c>
      <c r="F150" s="243" t="s">
        <v>483</v>
      </c>
      <c r="G150" s="240"/>
      <c r="H150" s="244">
        <v>530.89999999999998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198</v>
      </c>
      <c r="AU150" s="250" t="s">
        <v>84</v>
      </c>
      <c r="AV150" s="13" t="s">
        <v>84</v>
      </c>
      <c r="AW150" s="13" t="s">
        <v>32</v>
      </c>
      <c r="AX150" s="13" t="s">
        <v>82</v>
      </c>
      <c r="AY150" s="250" t="s">
        <v>189</v>
      </c>
    </row>
    <row r="151" s="2" customFormat="1" ht="24.15" customHeight="1">
      <c r="A151" s="39"/>
      <c r="B151" s="40"/>
      <c r="C151" s="227" t="s">
        <v>240</v>
      </c>
      <c r="D151" s="227" t="s">
        <v>191</v>
      </c>
      <c r="E151" s="228" t="s">
        <v>484</v>
      </c>
      <c r="F151" s="229" t="s">
        <v>485</v>
      </c>
      <c r="G151" s="230" t="s">
        <v>202</v>
      </c>
      <c r="H151" s="231">
        <v>2.7999999999999998</v>
      </c>
      <c r="I151" s="232"/>
      <c r="J151" s="231">
        <f>ROUND(I151*H151,2)</f>
        <v>0</v>
      </c>
      <c r="K151" s="229" t="s">
        <v>195</v>
      </c>
      <c r="L151" s="45"/>
      <c r="M151" s="233" t="s">
        <v>1</v>
      </c>
      <c r="N151" s="234" t="s">
        <v>40</v>
      </c>
      <c r="O151" s="92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7" t="s">
        <v>196</v>
      </c>
      <c r="AT151" s="237" t="s">
        <v>191</v>
      </c>
      <c r="AU151" s="237" t="s">
        <v>84</v>
      </c>
      <c r="AY151" s="18" t="s">
        <v>189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8" t="s">
        <v>82</v>
      </c>
      <c r="BK151" s="238">
        <f>ROUND(I151*H151,2)</f>
        <v>0</v>
      </c>
      <c r="BL151" s="18" t="s">
        <v>196</v>
      </c>
      <c r="BM151" s="237" t="s">
        <v>486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487</v>
      </c>
      <c r="G152" s="240"/>
      <c r="H152" s="244">
        <v>10.6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75</v>
      </c>
      <c r="AY152" s="250" t="s">
        <v>189</v>
      </c>
    </row>
    <row r="153" s="13" customFormat="1">
      <c r="A153" s="13"/>
      <c r="B153" s="239"/>
      <c r="C153" s="240"/>
      <c r="D153" s="241" t="s">
        <v>198</v>
      </c>
      <c r="E153" s="242" t="s">
        <v>1</v>
      </c>
      <c r="F153" s="243" t="s">
        <v>488</v>
      </c>
      <c r="G153" s="240"/>
      <c r="H153" s="244">
        <v>-3.3999999999999999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198</v>
      </c>
      <c r="AU153" s="250" t="s">
        <v>84</v>
      </c>
      <c r="AV153" s="13" t="s">
        <v>84</v>
      </c>
      <c r="AW153" s="13" t="s">
        <v>32</v>
      </c>
      <c r="AX153" s="13" t="s">
        <v>75</v>
      </c>
      <c r="AY153" s="250" t="s">
        <v>189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489</v>
      </c>
      <c r="G154" s="240"/>
      <c r="H154" s="244">
        <v>-4.4000000000000004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75</v>
      </c>
      <c r="AY154" s="250" t="s">
        <v>189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490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5" customFormat="1">
      <c r="A156" s="15"/>
      <c r="B156" s="261"/>
      <c r="C156" s="262"/>
      <c r="D156" s="241" t="s">
        <v>198</v>
      </c>
      <c r="E156" s="263" t="s">
        <v>1</v>
      </c>
      <c r="F156" s="264" t="s">
        <v>211</v>
      </c>
      <c r="G156" s="262"/>
      <c r="H156" s="265">
        <v>2.7999999999999998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198</v>
      </c>
      <c r="AU156" s="271" t="s">
        <v>84</v>
      </c>
      <c r="AV156" s="15" t="s">
        <v>196</v>
      </c>
      <c r="AW156" s="15" t="s">
        <v>32</v>
      </c>
      <c r="AX156" s="15" t="s">
        <v>82</v>
      </c>
      <c r="AY156" s="271" t="s">
        <v>189</v>
      </c>
    </row>
    <row r="157" s="2" customFormat="1" ht="24.15" customHeight="1">
      <c r="A157" s="39"/>
      <c r="B157" s="40"/>
      <c r="C157" s="227" t="s">
        <v>246</v>
      </c>
      <c r="D157" s="227" t="s">
        <v>191</v>
      </c>
      <c r="E157" s="228" t="s">
        <v>491</v>
      </c>
      <c r="F157" s="229" t="s">
        <v>492</v>
      </c>
      <c r="G157" s="230" t="s">
        <v>267</v>
      </c>
      <c r="H157" s="231">
        <v>268.80000000000001</v>
      </c>
      <c r="I157" s="232"/>
      <c r="J157" s="231">
        <f>ROUND(I157*H157,2)</f>
        <v>0</v>
      </c>
      <c r="K157" s="229" t="s">
        <v>195</v>
      </c>
      <c r="L157" s="45"/>
      <c r="M157" s="233" t="s">
        <v>1</v>
      </c>
      <c r="N157" s="234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196</v>
      </c>
      <c r="AT157" s="237" t="s">
        <v>191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493</v>
      </c>
    </row>
    <row r="158" s="14" customFormat="1">
      <c r="A158" s="14"/>
      <c r="B158" s="251"/>
      <c r="C158" s="252"/>
      <c r="D158" s="241" t="s">
        <v>198</v>
      </c>
      <c r="E158" s="253" t="s">
        <v>1</v>
      </c>
      <c r="F158" s="254" t="s">
        <v>494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198</v>
      </c>
      <c r="AU158" s="260" t="s">
        <v>84</v>
      </c>
      <c r="AV158" s="14" t="s">
        <v>82</v>
      </c>
      <c r="AW158" s="14" t="s">
        <v>32</v>
      </c>
      <c r="AX158" s="14" t="s">
        <v>75</v>
      </c>
      <c r="AY158" s="260" t="s">
        <v>189</v>
      </c>
    </row>
    <row r="159" s="13" customFormat="1">
      <c r="A159" s="13"/>
      <c r="B159" s="239"/>
      <c r="C159" s="240"/>
      <c r="D159" s="241" t="s">
        <v>198</v>
      </c>
      <c r="E159" s="242" t="s">
        <v>1</v>
      </c>
      <c r="F159" s="243" t="s">
        <v>495</v>
      </c>
      <c r="G159" s="240"/>
      <c r="H159" s="244">
        <v>268.80000000000001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198</v>
      </c>
      <c r="AU159" s="250" t="s">
        <v>84</v>
      </c>
      <c r="AV159" s="13" t="s">
        <v>84</v>
      </c>
      <c r="AW159" s="13" t="s">
        <v>32</v>
      </c>
      <c r="AX159" s="13" t="s">
        <v>82</v>
      </c>
      <c r="AY159" s="250" t="s">
        <v>189</v>
      </c>
    </row>
    <row r="160" s="2" customFormat="1" ht="21.75" customHeight="1">
      <c r="A160" s="39"/>
      <c r="B160" s="40"/>
      <c r="C160" s="227" t="s">
        <v>236</v>
      </c>
      <c r="D160" s="227" t="s">
        <v>191</v>
      </c>
      <c r="E160" s="228" t="s">
        <v>496</v>
      </c>
      <c r="F160" s="229" t="s">
        <v>497</v>
      </c>
      <c r="G160" s="230" t="s">
        <v>202</v>
      </c>
      <c r="H160" s="231">
        <v>8</v>
      </c>
      <c r="I160" s="232"/>
      <c r="J160" s="231">
        <f>ROUND(I160*H160,2)</f>
        <v>0</v>
      </c>
      <c r="K160" s="229" t="s">
        <v>1</v>
      </c>
      <c r="L160" s="45"/>
      <c r="M160" s="233" t="s">
        <v>1</v>
      </c>
      <c r="N160" s="234" t="s">
        <v>40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196</v>
      </c>
      <c r="AT160" s="237" t="s">
        <v>191</v>
      </c>
      <c r="AU160" s="237" t="s">
        <v>84</v>
      </c>
      <c r="AY160" s="18" t="s">
        <v>189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82</v>
      </c>
      <c r="BK160" s="238">
        <f>ROUND(I160*H160,2)</f>
        <v>0</v>
      </c>
      <c r="BL160" s="18" t="s">
        <v>196</v>
      </c>
      <c r="BM160" s="237" t="s">
        <v>498</v>
      </c>
    </row>
    <row r="161" s="14" customFormat="1">
      <c r="A161" s="14"/>
      <c r="B161" s="251"/>
      <c r="C161" s="252"/>
      <c r="D161" s="241" t="s">
        <v>198</v>
      </c>
      <c r="E161" s="253" t="s">
        <v>1</v>
      </c>
      <c r="F161" s="254" t="s">
        <v>499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198</v>
      </c>
      <c r="AU161" s="260" t="s">
        <v>84</v>
      </c>
      <c r="AV161" s="14" t="s">
        <v>82</v>
      </c>
      <c r="AW161" s="14" t="s">
        <v>32</v>
      </c>
      <c r="AX161" s="14" t="s">
        <v>75</v>
      </c>
      <c r="AY161" s="260" t="s">
        <v>189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500</v>
      </c>
      <c r="G162" s="240"/>
      <c r="H162" s="244">
        <v>8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12" customFormat="1" ht="22.8" customHeight="1">
      <c r="A163" s="12"/>
      <c r="B163" s="211"/>
      <c r="C163" s="212"/>
      <c r="D163" s="213" t="s">
        <v>74</v>
      </c>
      <c r="E163" s="225" t="s">
        <v>212</v>
      </c>
      <c r="F163" s="225" t="s">
        <v>501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SUM(P164:P177)</f>
        <v>0</v>
      </c>
      <c r="Q163" s="219"/>
      <c r="R163" s="220">
        <f>SUM(R164:R177)</f>
        <v>17.122879999999999</v>
      </c>
      <c r="S163" s="219"/>
      <c r="T163" s="221">
        <f>SUM(T164:T177)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82</v>
      </c>
      <c r="AT163" s="223" t="s">
        <v>74</v>
      </c>
      <c r="AU163" s="223" t="s">
        <v>82</v>
      </c>
      <c r="AY163" s="222" t="s">
        <v>189</v>
      </c>
      <c r="BK163" s="224">
        <f>SUM(BK164:BK177)</f>
        <v>0</v>
      </c>
    </row>
    <row r="164" s="2" customFormat="1" ht="24.15" customHeight="1">
      <c r="A164" s="39"/>
      <c r="B164" s="40"/>
      <c r="C164" s="227" t="s">
        <v>258</v>
      </c>
      <c r="D164" s="227" t="s">
        <v>191</v>
      </c>
      <c r="E164" s="228" t="s">
        <v>502</v>
      </c>
      <c r="F164" s="229" t="s">
        <v>503</v>
      </c>
      <c r="G164" s="230" t="s">
        <v>202</v>
      </c>
      <c r="H164" s="231">
        <v>6.7999999999999998</v>
      </c>
      <c r="I164" s="232"/>
      <c r="J164" s="231">
        <f>ROUND(I164*H164,2)</f>
        <v>0</v>
      </c>
      <c r="K164" s="229" t="s">
        <v>195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2.51248</v>
      </c>
      <c r="R164" s="235">
        <f>Q164*H164</f>
        <v>17.084864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504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505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506</v>
      </c>
      <c r="G166" s="240"/>
      <c r="H166" s="244">
        <v>2.7999999999999998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75</v>
      </c>
      <c r="AY166" s="250" t="s">
        <v>189</v>
      </c>
    </row>
    <row r="167" s="14" customFormat="1">
      <c r="A167" s="14"/>
      <c r="B167" s="251"/>
      <c r="C167" s="252"/>
      <c r="D167" s="241" t="s">
        <v>198</v>
      </c>
      <c r="E167" s="253" t="s">
        <v>1</v>
      </c>
      <c r="F167" s="254" t="s">
        <v>507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198</v>
      </c>
      <c r="AU167" s="260" t="s">
        <v>84</v>
      </c>
      <c r="AV167" s="14" t="s">
        <v>82</v>
      </c>
      <c r="AW167" s="14" t="s">
        <v>32</v>
      </c>
      <c r="AX167" s="14" t="s">
        <v>75</v>
      </c>
      <c r="AY167" s="260" t="s">
        <v>189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508</v>
      </c>
      <c r="G168" s="240"/>
      <c r="H168" s="244">
        <v>4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75</v>
      </c>
      <c r="AY168" s="250" t="s">
        <v>189</v>
      </c>
    </row>
    <row r="169" s="15" customFormat="1">
      <c r="A169" s="15"/>
      <c r="B169" s="261"/>
      <c r="C169" s="262"/>
      <c r="D169" s="241" t="s">
        <v>198</v>
      </c>
      <c r="E169" s="263" t="s">
        <v>1</v>
      </c>
      <c r="F169" s="264" t="s">
        <v>211</v>
      </c>
      <c r="G169" s="262"/>
      <c r="H169" s="265">
        <v>6.7999999999999998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198</v>
      </c>
      <c r="AU169" s="271" t="s">
        <v>84</v>
      </c>
      <c r="AV169" s="15" t="s">
        <v>196</v>
      </c>
      <c r="AW169" s="15" t="s">
        <v>32</v>
      </c>
      <c r="AX169" s="15" t="s">
        <v>82</v>
      </c>
      <c r="AY169" s="271" t="s">
        <v>189</v>
      </c>
    </row>
    <row r="170" s="2" customFormat="1" ht="24.15" customHeight="1">
      <c r="A170" s="39"/>
      <c r="B170" s="40"/>
      <c r="C170" s="227" t="s">
        <v>264</v>
      </c>
      <c r="D170" s="227" t="s">
        <v>191</v>
      </c>
      <c r="E170" s="228" t="s">
        <v>509</v>
      </c>
      <c r="F170" s="229" t="s">
        <v>510</v>
      </c>
      <c r="G170" s="230" t="s">
        <v>267</v>
      </c>
      <c r="H170" s="231">
        <v>8.8000000000000007</v>
      </c>
      <c r="I170" s="232"/>
      <c r="J170" s="231">
        <f>ROUND(I170*H170,2)</f>
        <v>0</v>
      </c>
      <c r="K170" s="229" t="s">
        <v>1</v>
      </c>
      <c r="L170" s="45"/>
      <c r="M170" s="233" t="s">
        <v>1</v>
      </c>
      <c r="N170" s="234" t="s">
        <v>40</v>
      </c>
      <c r="O170" s="92"/>
      <c r="P170" s="235">
        <f>O170*H170</f>
        <v>0</v>
      </c>
      <c r="Q170" s="235">
        <v>0.0043200000000000001</v>
      </c>
      <c r="R170" s="235">
        <f>Q170*H170</f>
        <v>0.038016000000000001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511</v>
      </c>
    </row>
    <row r="171" s="14" customFormat="1">
      <c r="A171" s="14"/>
      <c r="B171" s="251"/>
      <c r="C171" s="252"/>
      <c r="D171" s="241" t="s">
        <v>198</v>
      </c>
      <c r="E171" s="253" t="s">
        <v>1</v>
      </c>
      <c r="F171" s="254" t="s">
        <v>512</v>
      </c>
      <c r="G171" s="252"/>
      <c r="H171" s="253" t="s">
        <v>1</v>
      </c>
      <c r="I171" s="255"/>
      <c r="J171" s="252"/>
      <c r="K171" s="252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198</v>
      </c>
      <c r="AU171" s="260" t="s">
        <v>84</v>
      </c>
      <c r="AV171" s="14" t="s">
        <v>82</v>
      </c>
      <c r="AW171" s="14" t="s">
        <v>32</v>
      </c>
      <c r="AX171" s="14" t="s">
        <v>75</v>
      </c>
      <c r="AY171" s="260" t="s">
        <v>189</v>
      </c>
    </row>
    <row r="172" s="14" customFormat="1">
      <c r="A172" s="14"/>
      <c r="B172" s="251"/>
      <c r="C172" s="252"/>
      <c r="D172" s="241" t="s">
        <v>198</v>
      </c>
      <c r="E172" s="253" t="s">
        <v>1</v>
      </c>
      <c r="F172" s="254" t="s">
        <v>513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198</v>
      </c>
      <c r="AU172" s="260" t="s">
        <v>84</v>
      </c>
      <c r="AV172" s="14" t="s">
        <v>82</v>
      </c>
      <c r="AW172" s="14" t="s">
        <v>32</v>
      </c>
      <c r="AX172" s="14" t="s">
        <v>75</v>
      </c>
      <c r="AY172" s="260" t="s">
        <v>189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514</v>
      </c>
      <c r="G173" s="240"/>
      <c r="H173" s="244">
        <v>1.1000000000000001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75</v>
      </c>
      <c r="AY173" s="250" t="s">
        <v>189</v>
      </c>
    </row>
    <row r="174" s="14" customFormat="1">
      <c r="A174" s="14"/>
      <c r="B174" s="251"/>
      <c r="C174" s="252"/>
      <c r="D174" s="241" t="s">
        <v>198</v>
      </c>
      <c r="E174" s="253" t="s">
        <v>1</v>
      </c>
      <c r="F174" s="254" t="s">
        <v>515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198</v>
      </c>
      <c r="AU174" s="260" t="s">
        <v>84</v>
      </c>
      <c r="AV174" s="14" t="s">
        <v>82</v>
      </c>
      <c r="AW174" s="14" t="s">
        <v>32</v>
      </c>
      <c r="AX174" s="14" t="s">
        <v>75</v>
      </c>
      <c r="AY174" s="260" t="s">
        <v>189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516</v>
      </c>
      <c r="G175" s="240"/>
      <c r="H175" s="244">
        <v>3.2999999999999998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75</v>
      </c>
      <c r="AY175" s="250" t="s">
        <v>189</v>
      </c>
    </row>
    <row r="176" s="16" customFormat="1">
      <c r="A176" s="16"/>
      <c r="B176" s="272"/>
      <c r="C176" s="273"/>
      <c r="D176" s="241" t="s">
        <v>198</v>
      </c>
      <c r="E176" s="274" t="s">
        <v>1</v>
      </c>
      <c r="F176" s="275" t="s">
        <v>224</v>
      </c>
      <c r="G176" s="273"/>
      <c r="H176" s="276">
        <v>4.4000000000000004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2" t="s">
        <v>198</v>
      </c>
      <c r="AU176" s="282" t="s">
        <v>84</v>
      </c>
      <c r="AV176" s="16" t="s">
        <v>212</v>
      </c>
      <c r="AW176" s="16" t="s">
        <v>32</v>
      </c>
      <c r="AX176" s="16" t="s">
        <v>75</v>
      </c>
      <c r="AY176" s="282" t="s">
        <v>189</v>
      </c>
    </row>
    <row r="177" s="13" customFormat="1">
      <c r="A177" s="13"/>
      <c r="B177" s="239"/>
      <c r="C177" s="240"/>
      <c r="D177" s="241" t="s">
        <v>198</v>
      </c>
      <c r="E177" s="242" t="s">
        <v>1</v>
      </c>
      <c r="F177" s="243" t="s">
        <v>517</v>
      </c>
      <c r="G177" s="240"/>
      <c r="H177" s="244">
        <v>8.8000000000000007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198</v>
      </c>
      <c r="AU177" s="250" t="s">
        <v>84</v>
      </c>
      <c r="AV177" s="13" t="s">
        <v>84</v>
      </c>
      <c r="AW177" s="13" t="s">
        <v>32</v>
      </c>
      <c r="AX177" s="13" t="s">
        <v>82</v>
      </c>
      <c r="AY177" s="250" t="s">
        <v>189</v>
      </c>
    </row>
    <row r="178" s="12" customFormat="1" ht="22.8" customHeight="1">
      <c r="A178" s="12"/>
      <c r="B178" s="211"/>
      <c r="C178" s="212"/>
      <c r="D178" s="213" t="s">
        <v>74</v>
      </c>
      <c r="E178" s="225" t="s">
        <v>196</v>
      </c>
      <c r="F178" s="225" t="s">
        <v>257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SUM(P179:P189)</f>
        <v>0</v>
      </c>
      <c r="Q178" s="219"/>
      <c r="R178" s="220">
        <f>SUM(R179:R189)</f>
        <v>342.368064</v>
      </c>
      <c r="S178" s="219"/>
      <c r="T178" s="221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82</v>
      </c>
      <c r="AT178" s="223" t="s">
        <v>74</v>
      </c>
      <c r="AU178" s="223" t="s">
        <v>82</v>
      </c>
      <c r="AY178" s="222" t="s">
        <v>189</v>
      </c>
      <c r="BK178" s="224">
        <f>SUM(BK179:BK189)</f>
        <v>0</v>
      </c>
    </row>
    <row r="179" s="2" customFormat="1" ht="24.15" customHeight="1">
      <c r="A179" s="39"/>
      <c r="B179" s="40"/>
      <c r="C179" s="227" t="s">
        <v>271</v>
      </c>
      <c r="D179" s="227" t="s">
        <v>191</v>
      </c>
      <c r="E179" s="228" t="s">
        <v>518</v>
      </c>
      <c r="F179" s="229" t="s">
        <v>519</v>
      </c>
      <c r="G179" s="230" t="s">
        <v>202</v>
      </c>
      <c r="H179" s="231">
        <v>20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2.13408</v>
      </c>
      <c r="R179" s="235">
        <f>Q179*H179</f>
        <v>42.681600000000003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520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521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4" customFormat="1">
      <c r="A181" s="14"/>
      <c r="B181" s="251"/>
      <c r="C181" s="252"/>
      <c r="D181" s="241" t="s">
        <v>198</v>
      </c>
      <c r="E181" s="253" t="s">
        <v>1</v>
      </c>
      <c r="F181" s="254" t="s">
        <v>522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198</v>
      </c>
      <c r="AU181" s="260" t="s">
        <v>84</v>
      </c>
      <c r="AV181" s="14" t="s">
        <v>82</v>
      </c>
      <c r="AW181" s="14" t="s">
        <v>32</v>
      </c>
      <c r="AX181" s="14" t="s">
        <v>75</v>
      </c>
      <c r="AY181" s="260" t="s">
        <v>189</v>
      </c>
    </row>
    <row r="182" s="13" customFormat="1">
      <c r="A182" s="13"/>
      <c r="B182" s="239"/>
      <c r="C182" s="240"/>
      <c r="D182" s="241" t="s">
        <v>198</v>
      </c>
      <c r="E182" s="242" t="s">
        <v>1</v>
      </c>
      <c r="F182" s="243" t="s">
        <v>523</v>
      </c>
      <c r="G182" s="240"/>
      <c r="H182" s="244">
        <v>20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198</v>
      </c>
      <c r="AU182" s="250" t="s">
        <v>84</v>
      </c>
      <c r="AV182" s="13" t="s">
        <v>84</v>
      </c>
      <c r="AW182" s="13" t="s">
        <v>32</v>
      </c>
      <c r="AX182" s="13" t="s">
        <v>82</v>
      </c>
      <c r="AY182" s="250" t="s">
        <v>189</v>
      </c>
    </row>
    <row r="183" s="2" customFormat="1" ht="24.15" customHeight="1">
      <c r="A183" s="39"/>
      <c r="B183" s="40"/>
      <c r="C183" s="227" t="s">
        <v>277</v>
      </c>
      <c r="D183" s="227" t="s">
        <v>191</v>
      </c>
      <c r="E183" s="228" t="s">
        <v>524</v>
      </c>
      <c r="F183" s="229" t="s">
        <v>525</v>
      </c>
      <c r="G183" s="230" t="s">
        <v>267</v>
      </c>
      <c r="H183" s="231">
        <v>100.8</v>
      </c>
      <c r="I183" s="232"/>
      <c r="J183" s="231">
        <f>ROUND(I183*H183,2)</f>
        <v>0</v>
      </c>
      <c r="K183" s="229" t="s">
        <v>195</v>
      </c>
      <c r="L183" s="45"/>
      <c r="M183" s="233" t="s">
        <v>1</v>
      </c>
      <c r="N183" s="234" t="s">
        <v>40</v>
      </c>
      <c r="O183" s="92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196</v>
      </c>
      <c r="AT183" s="237" t="s">
        <v>191</v>
      </c>
      <c r="AU183" s="237" t="s">
        <v>84</v>
      </c>
      <c r="AY183" s="18" t="s">
        <v>189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82</v>
      </c>
      <c r="BK183" s="238">
        <f>ROUND(I183*H183,2)</f>
        <v>0</v>
      </c>
      <c r="BL183" s="18" t="s">
        <v>196</v>
      </c>
      <c r="BM183" s="237" t="s">
        <v>526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527</v>
      </c>
      <c r="G184" s="240"/>
      <c r="H184" s="244">
        <v>100.8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24.15" customHeight="1">
      <c r="A185" s="39"/>
      <c r="B185" s="40"/>
      <c r="C185" s="227" t="s">
        <v>283</v>
      </c>
      <c r="D185" s="227" t="s">
        <v>191</v>
      </c>
      <c r="E185" s="228" t="s">
        <v>528</v>
      </c>
      <c r="F185" s="229" t="s">
        <v>529</v>
      </c>
      <c r="G185" s="230" t="s">
        <v>267</v>
      </c>
      <c r="H185" s="231">
        <v>403.19999999999999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0.74326999999999999</v>
      </c>
      <c r="R185" s="235">
        <f>Q185*H185</f>
        <v>299.686464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530</v>
      </c>
    </row>
    <row r="186" s="14" customFormat="1">
      <c r="A186" s="14"/>
      <c r="B186" s="251"/>
      <c r="C186" s="252"/>
      <c r="D186" s="241" t="s">
        <v>198</v>
      </c>
      <c r="E186" s="253" t="s">
        <v>1</v>
      </c>
      <c r="F186" s="254" t="s">
        <v>531</v>
      </c>
      <c r="G186" s="252"/>
      <c r="H186" s="253" t="s">
        <v>1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198</v>
      </c>
      <c r="AU186" s="260" t="s">
        <v>84</v>
      </c>
      <c r="AV186" s="14" t="s">
        <v>82</v>
      </c>
      <c r="AW186" s="14" t="s">
        <v>32</v>
      </c>
      <c r="AX186" s="14" t="s">
        <v>75</v>
      </c>
      <c r="AY186" s="260" t="s">
        <v>189</v>
      </c>
    </row>
    <row r="187" s="13" customFormat="1">
      <c r="A187" s="13"/>
      <c r="B187" s="239"/>
      <c r="C187" s="240"/>
      <c r="D187" s="241" t="s">
        <v>198</v>
      </c>
      <c r="E187" s="242" t="s">
        <v>1</v>
      </c>
      <c r="F187" s="243" t="s">
        <v>532</v>
      </c>
      <c r="G187" s="240"/>
      <c r="H187" s="244">
        <v>403.19999999999999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198</v>
      </c>
      <c r="AU187" s="250" t="s">
        <v>84</v>
      </c>
      <c r="AV187" s="13" t="s">
        <v>84</v>
      </c>
      <c r="AW187" s="13" t="s">
        <v>32</v>
      </c>
      <c r="AX187" s="13" t="s">
        <v>82</v>
      </c>
      <c r="AY187" s="250" t="s">
        <v>189</v>
      </c>
    </row>
    <row r="188" s="2" customFormat="1" ht="24.15" customHeight="1">
      <c r="A188" s="39"/>
      <c r="B188" s="40"/>
      <c r="C188" s="227" t="s">
        <v>289</v>
      </c>
      <c r="D188" s="227" t="s">
        <v>191</v>
      </c>
      <c r="E188" s="228" t="s">
        <v>533</v>
      </c>
      <c r="F188" s="229" t="s">
        <v>534</v>
      </c>
      <c r="G188" s="230" t="s">
        <v>267</v>
      </c>
      <c r="H188" s="231">
        <v>403.19999999999999</v>
      </c>
      <c r="I188" s="232"/>
      <c r="J188" s="231">
        <f>ROUND(I188*H188,2)</f>
        <v>0</v>
      </c>
      <c r="K188" s="229" t="s">
        <v>195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535</v>
      </c>
    </row>
    <row r="189" s="13" customFormat="1">
      <c r="A189" s="13"/>
      <c r="B189" s="239"/>
      <c r="C189" s="240"/>
      <c r="D189" s="241" t="s">
        <v>198</v>
      </c>
      <c r="E189" s="242" t="s">
        <v>1</v>
      </c>
      <c r="F189" s="243" t="s">
        <v>536</v>
      </c>
      <c r="G189" s="240"/>
      <c r="H189" s="244">
        <v>403.19999999999999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198</v>
      </c>
      <c r="AU189" s="250" t="s">
        <v>84</v>
      </c>
      <c r="AV189" s="13" t="s">
        <v>84</v>
      </c>
      <c r="AW189" s="13" t="s">
        <v>32</v>
      </c>
      <c r="AX189" s="13" t="s">
        <v>82</v>
      </c>
      <c r="AY189" s="250" t="s">
        <v>189</v>
      </c>
    </row>
    <row r="190" s="12" customFormat="1" ht="22.8" customHeight="1">
      <c r="A190" s="12"/>
      <c r="B190" s="211"/>
      <c r="C190" s="212"/>
      <c r="D190" s="213" t="s">
        <v>74</v>
      </c>
      <c r="E190" s="225" t="s">
        <v>236</v>
      </c>
      <c r="F190" s="225" t="s">
        <v>276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SUM(P191:P196)</f>
        <v>0</v>
      </c>
      <c r="Q190" s="219"/>
      <c r="R190" s="220">
        <f>SUM(R191:R196)</f>
        <v>0.00070999999999999991</v>
      </c>
      <c r="S190" s="219"/>
      <c r="T190" s="221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82</v>
      </c>
      <c r="AT190" s="223" t="s">
        <v>74</v>
      </c>
      <c r="AU190" s="223" t="s">
        <v>82</v>
      </c>
      <c r="AY190" s="222" t="s">
        <v>189</v>
      </c>
      <c r="BK190" s="224">
        <f>SUM(BK191:BK196)</f>
        <v>0</v>
      </c>
    </row>
    <row r="191" s="2" customFormat="1" ht="16.5" customHeight="1">
      <c r="A191" s="39"/>
      <c r="B191" s="40"/>
      <c r="C191" s="227" t="s">
        <v>8</v>
      </c>
      <c r="D191" s="227" t="s">
        <v>191</v>
      </c>
      <c r="E191" s="228" t="s">
        <v>404</v>
      </c>
      <c r="F191" s="229" t="s">
        <v>537</v>
      </c>
      <c r="G191" s="230" t="s">
        <v>253</v>
      </c>
      <c r="H191" s="231">
        <v>1</v>
      </c>
      <c r="I191" s="232"/>
      <c r="J191" s="231">
        <f>ROUND(I191*H191,2)</f>
        <v>0</v>
      </c>
      <c r="K191" s="229" t="s">
        <v>1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0.00029999999999999997</v>
      </c>
      <c r="R191" s="235">
        <f>Q191*H191</f>
        <v>0.00029999999999999997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538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539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407</v>
      </c>
      <c r="G193" s="240"/>
      <c r="H193" s="244">
        <v>1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16.5" customHeight="1">
      <c r="A194" s="39"/>
      <c r="B194" s="40"/>
      <c r="C194" s="227" t="s">
        <v>395</v>
      </c>
      <c r="D194" s="227" t="s">
        <v>191</v>
      </c>
      <c r="E194" s="228" t="s">
        <v>540</v>
      </c>
      <c r="F194" s="229" t="s">
        <v>541</v>
      </c>
      <c r="G194" s="230" t="s">
        <v>253</v>
      </c>
      <c r="H194" s="231">
        <v>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0.00040999999999999999</v>
      </c>
      <c r="R194" s="235">
        <f>Q194*H194</f>
        <v>0.00040999999999999999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542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543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407</v>
      </c>
      <c r="G196" s="240"/>
      <c r="H196" s="244">
        <v>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12" customFormat="1" ht="22.8" customHeight="1">
      <c r="A197" s="12"/>
      <c r="B197" s="211"/>
      <c r="C197" s="212"/>
      <c r="D197" s="213" t="s">
        <v>74</v>
      </c>
      <c r="E197" s="225" t="s">
        <v>258</v>
      </c>
      <c r="F197" s="225" t="s">
        <v>544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SUM(P198:P199)</f>
        <v>0</v>
      </c>
      <c r="Q197" s="219"/>
      <c r="R197" s="220">
        <f>SUM(R198:R199)</f>
        <v>0</v>
      </c>
      <c r="S197" s="219"/>
      <c r="T197" s="221">
        <f>SUM(T198:T199)</f>
        <v>28.799999999999997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82</v>
      </c>
      <c r="AT197" s="223" t="s">
        <v>74</v>
      </c>
      <c r="AU197" s="223" t="s">
        <v>82</v>
      </c>
      <c r="AY197" s="222" t="s">
        <v>189</v>
      </c>
      <c r="BK197" s="224">
        <f>SUM(BK198:BK199)</f>
        <v>0</v>
      </c>
    </row>
    <row r="198" s="2" customFormat="1" ht="24.15" customHeight="1">
      <c r="A198" s="39"/>
      <c r="B198" s="40"/>
      <c r="C198" s="227" t="s">
        <v>400</v>
      </c>
      <c r="D198" s="227" t="s">
        <v>191</v>
      </c>
      <c r="E198" s="228" t="s">
        <v>545</v>
      </c>
      <c r="F198" s="229" t="s">
        <v>546</v>
      </c>
      <c r="G198" s="230" t="s">
        <v>215</v>
      </c>
      <c r="H198" s="231">
        <v>48</v>
      </c>
      <c r="I198" s="232"/>
      <c r="J198" s="231">
        <f>ROUND(I198*H198,2)</f>
        <v>0</v>
      </c>
      <c r="K198" s="229" t="s">
        <v>1</v>
      </c>
      <c r="L198" s="45"/>
      <c r="M198" s="233" t="s">
        <v>1</v>
      </c>
      <c r="N198" s="234" t="s">
        <v>40</v>
      </c>
      <c r="O198" s="92"/>
      <c r="P198" s="235">
        <f>O198*H198</f>
        <v>0</v>
      </c>
      <c r="Q198" s="235">
        <v>0</v>
      </c>
      <c r="R198" s="235">
        <f>Q198*H198</f>
        <v>0</v>
      </c>
      <c r="S198" s="235">
        <v>0.59999999999999998</v>
      </c>
      <c r="T198" s="236">
        <f>S198*H198</f>
        <v>28.799999999999997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196</v>
      </c>
      <c r="AT198" s="237" t="s">
        <v>191</v>
      </c>
      <c r="AU198" s="237" t="s">
        <v>84</v>
      </c>
      <c r="AY198" s="18" t="s">
        <v>189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82</v>
      </c>
      <c r="BK198" s="238">
        <f>ROUND(I198*H198,2)</f>
        <v>0</v>
      </c>
      <c r="BL198" s="18" t="s">
        <v>196</v>
      </c>
      <c r="BM198" s="237" t="s">
        <v>547</v>
      </c>
    </row>
    <row r="199" s="13" customFormat="1">
      <c r="A199" s="13"/>
      <c r="B199" s="239"/>
      <c r="C199" s="240"/>
      <c r="D199" s="241" t="s">
        <v>198</v>
      </c>
      <c r="E199" s="242" t="s">
        <v>1</v>
      </c>
      <c r="F199" s="243" t="s">
        <v>548</v>
      </c>
      <c r="G199" s="240"/>
      <c r="H199" s="244">
        <v>48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198</v>
      </c>
      <c r="AU199" s="250" t="s">
        <v>84</v>
      </c>
      <c r="AV199" s="13" t="s">
        <v>84</v>
      </c>
      <c r="AW199" s="13" t="s">
        <v>32</v>
      </c>
      <c r="AX199" s="13" t="s">
        <v>82</v>
      </c>
      <c r="AY199" s="250" t="s">
        <v>189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549</v>
      </c>
      <c r="F200" s="225" t="s">
        <v>550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SUM(P201:P208)</f>
        <v>0</v>
      </c>
      <c r="Q200" s="219"/>
      <c r="R200" s="220">
        <f>SUM(R201:R208)</f>
        <v>0</v>
      </c>
      <c r="S200" s="219"/>
      <c r="T200" s="221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189</v>
      </c>
      <c r="BK200" s="224">
        <f>SUM(BK201:BK208)</f>
        <v>0</v>
      </c>
    </row>
    <row r="201" s="2" customFormat="1" ht="16.5" customHeight="1">
      <c r="A201" s="39"/>
      <c r="B201" s="40"/>
      <c r="C201" s="227" t="s">
        <v>403</v>
      </c>
      <c r="D201" s="227" t="s">
        <v>191</v>
      </c>
      <c r="E201" s="228" t="s">
        <v>551</v>
      </c>
      <c r="F201" s="229" t="s">
        <v>552</v>
      </c>
      <c r="G201" s="230" t="s">
        <v>235</v>
      </c>
      <c r="H201" s="231">
        <v>28.800000000000001</v>
      </c>
      <c r="I201" s="232"/>
      <c r="J201" s="231">
        <f>ROUND(I201*H201,2)</f>
        <v>0</v>
      </c>
      <c r="K201" s="229" t="s">
        <v>195</v>
      </c>
      <c r="L201" s="45"/>
      <c r="M201" s="233" t="s">
        <v>1</v>
      </c>
      <c r="N201" s="234" t="s">
        <v>40</v>
      </c>
      <c r="O201" s="92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553</v>
      </c>
    </row>
    <row r="202" s="14" customFormat="1">
      <c r="A202" s="14"/>
      <c r="B202" s="251"/>
      <c r="C202" s="252"/>
      <c r="D202" s="241" t="s">
        <v>198</v>
      </c>
      <c r="E202" s="253" t="s">
        <v>1</v>
      </c>
      <c r="F202" s="254" t="s">
        <v>554</v>
      </c>
      <c r="G202" s="252"/>
      <c r="H202" s="253" t="s">
        <v>1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198</v>
      </c>
      <c r="AU202" s="260" t="s">
        <v>84</v>
      </c>
      <c r="AV202" s="14" t="s">
        <v>82</v>
      </c>
      <c r="AW202" s="14" t="s">
        <v>32</v>
      </c>
      <c r="AX202" s="14" t="s">
        <v>75</v>
      </c>
      <c r="AY202" s="260" t="s">
        <v>189</v>
      </c>
    </row>
    <row r="203" s="13" customFormat="1">
      <c r="A203" s="13"/>
      <c r="B203" s="239"/>
      <c r="C203" s="240"/>
      <c r="D203" s="241" t="s">
        <v>198</v>
      </c>
      <c r="E203" s="242" t="s">
        <v>1</v>
      </c>
      <c r="F203" s="243" t="s">
        <v>555</v>
      </c>
      <c r="G203" s="240"/>
      <c r="H203" s="244">
        <v>28.800000000000001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198</v>
      </c>
      <c r="AU203" s="250" t="s">
        <v>84</v>
      </c>
      <c r="AV203" s="13" t="s">
        <v>84</v>
      </c>
      <c r="AW203" s="13" t="s">
        <v>32</v>
      </c>
      <c r="AX203" s="13" t="s">
        <v>82</v>
      </c>
      <c r="AY203" s="250" t="s">
        <v>189</v>
      </c>
    </row>
    <row r="204" s="2" customFormat="1" ht="24.15" customHeight="1">
      <c r="A204" s="39"/>
      <c r="B204" s="40"/>
      <c r="C204" s="227" t="s">
        <v>408</v>
      </c>
      <c r="D204" s="227" t="s">
        <v>191</v>
      </c>
      <c r="E204" s="228" t="s">
        <v>556</v>
      </c>
      <c r="F204" s="229" t="s">
        <v>557</v>
      </c>
      <c r="G204" s="230" t="s">
        <v>235</v>
      </c>
      <c r="H204" s="231">
        <v>28.800000000000001</v>
      </c>
      <c r="I204" s="232"/>
      <c r="J204" s="231">
        <f>ROUND(I204*H204,2)</f>
        <v>0</v>
      </c>
      <c r="K204" s="229" t="s">
        <v>195</v>
      </c>
      <c r="L204" s="45"/>
      <c r="M204" s="233" t="s">
        <v>1</v>
      </c>
      <c r="N204" s="234" t="s">
        <v>40</v>
      </c>
      <c r="O204" s="92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7" t="s">
        <v>196</v>
      </c>
      <c r="AT204" s="237" t="s">
        <v>191</v>
      </c>
      <c r="AU204" s="237" t="s">
        <v>84</v>
      </c>
      <c r="AY204" s="18" t="s">
        <v>189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8" t="s">
        <v>82</v>
      </c>
      <c r="BK204" s="238">
        <f>ROUND(I204*H204,2)</f>
        <v>0</v>
      </c>
      <c r="BL204" s="18" t="s">
        <v>196</v>
      </c>
      <c r="BM204" s="237" t="s">
        <v>558</v>
      </c>
    </row>
    <row r="205" s="14" customFormat="1">
      <c r="A205" s="14"/>
      <c r="B205" s="251"/>
      <c r="C205" s="252"/>
      <c r="D205" s="241" t="s">
        <v>198</v>
      </c>
      <c r="E205" s="253" t="s">
        <v>1</v>
      </c>
      <c r="F205" s="254" t="s">
        <v>559</v>
      </c>
      <c r="G205" s="252"/>
      <c r="H205" s="253" t="s">
        <v>1</v>
      </c>
      <c r="I205" s="255"/>
      <c r="J205" s="252"/>
      <c r="K205" s="252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198</v>
      </c>
      <c r="AU205" s="260" t="s">
        <v>84</v>
      </c>
      <c r="AV205" s="14" t="s">
        <v>82</v>
      </c>
      <c r="AW205" s="14" t="s">
        <v>32</v>
      </c>
      <c r="AX205" s="14" t="s">
        <v>75</v>
      </c>
      <c r="AY205" s="260" t="s">
        <v>189</v>
      </c>
    </row>
    <row r="206" s="13" customFormat="1">
      <c r="A206" s="13"/>
      <c r="B206" s="239"/>
      <c r="C206" s="240"/>
      <c r="D206" s="241" t="s">
        <v>198</v>
      </c>
      <c r="E206" s="242" t="s">
        <v>1</v>
      </c>
      <c r="F206" s="243" t="s">
        <v>560</v>
      </c>
      <c r="G206" s="240"/>
      <c r="H206" s="244">
        <v>28.800000000000001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198</v>
      </c>
      <c r="AU206" s="250" t="s">
        <v>84</v>
      </c>
      <c r="AV206" s="13" t="s">
        <v>84</v>
      </c>
      <c r="AW206" s="13" t="s">
        <v>32</v>
      </c>
      <c r="AX206" s="13" t="s">
        <v>82</v>
      </c>
      <c r="AY206" s="250" t="s">
        <v>189</v>
      </c>
    </row>
    <row r="207" s="2" customFormat="1" ht="37.8" customHeight="1">
      <c r="A207" s="39"/>
      <c r="B207" s="40"/>
      <c r="C207" s="227" t="s">
        <v>411</v>
      </c>
      <c r="D207" s="227" t="s">
        <v>191</v>
      </c>
      <c r="E207" s="228" t="s">
        <v>561</v>
      </c>
      <c r="F207" s="229" t="s">
        <v>562</v>
      </c>
      <c r="G207" s="230" t="s">
        <v>235</v>
      </c>
      <c r="H207" s="231">
        <v>28.800000000000001</v>
      </c>
      <c r="I207" s="232"/>
      <c r="J207" s="231">
        <f>ROUND(I207*H207,2)</f>
        <v>0</v>
      </c>
      <c r="K207" s="229" t="s">
        <v>195</v>
      </c>
      <c r="L207" s="45"/>
      <c r="M207" s="233" t="s">
        <v>1</v>
      </c>
      <c r="N207" s="234" t="s">
        <v>40</v>
      </c>
      <c r="O207" s="92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7" t="s">
        <v>196</v>
      </c>
      <c r="AT207" s="237" t="s">
        <v>191</v>
      </c>
      <c r="AU207" s="237" t="s">
        <v>84</v>
      </c>
      <c r="AY207" s="18" t="s">
        <v>189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8" t="s">
        <v>82</v>
      </c>
      <c r="BK207" s="238">
        <f>ROUND(I207*H207,2)</f>
        <v>0</v>
      </c>
      <c r="BL207" s="18" t="s">
        <v>196</v>
      </c>
      <c r="BM207" s="237" t="s">
        <v>563</v>
      </c>
    </row>
    <row r="208" s="13" customFormat="1">
      <c r="A208" s="13"/>
      <c r="B208" s="239"/>
      <c r="C208" s="240"/>
      <c r="D208" s="241" t="s">
        <v>198</v>
      </c>
      <c r="E208" s="242" t="s">
        <v>1</v>
      </c>
      <c r="F208" s="243" t="s">
        <v>560</v>
      </c>
      <c r="G208" s="240"/>
      <c r="H208" s="244">
        <v>28.800000000000001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198</v>
      </c>
      <c r="AU208" s="250" t="s">
        <v>84</v>
      </c>
      <c r="AV208" s="13" t="s">
        <v>84</v>
      </c>
      <c r="AW208" s="13" t="s">
        <v>32</v>
      </c>
      <c r="AX208" s="13" t="s">
        <v>82</v>
      </c>
      <c r="AY208" s="250" t="s">
        <v>189</v>
      </c>
    </row>
    <row r="209" s="12" customFormat="1" ht="22.8" customHeight="1">
      <c r="A209" s="12"/>
      <c r="B209" s="211"/>
      <c r="C209" s="212"/>
      <c r="D209" s="213" t="s">
        <v>74</v>
      </c>
      <c r="E209" s="225" t="s">
        <v>295</v>
      </c>
      <c r="F209" s="225" t="s">
        <v>296</v>
      </c>
      <c r="G209" s="212"/>
      <c r="H209" s="212"/>
      <c r="I209" s="215"/>
      <c r="J209" s="226">
        <f>BK209</f>
        <v>0</v>
      </c>
      <c r="K209" s="212"/>
      <c r="L209" s="217"/>
      <c r="M209" s="218"/>
      <c r="N209" s="219"/>
      <c r="O209" s="219"/>
      <c r="P209" s="220">
        <f>P210</f>
        <v>0</v>
      </c>
      <c r="Q209" s="219"/>
      <c r="R209" s="220">
        <f>R210</f>
        <v>0</v>
      </c>
      <c r="S209" s="219"/>
      <c r="T209" s="221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2" t="s">
        <v>82</v>
      </c>
      <c r="AT209" s="223" t="s">
        <v>74</v>
      </c>
      <c r="AU209" s="223" t="s">
        <v>82</v>
      </c>
      <c r="AY209" s="222" t="s">
        <v>189</v>
      </c>
      <c r="BK209" s="224">
        <f>BK210</f>
        <v>0</v>
      </c>
    </row>
    <row r="210" s="2" customFormat="1" ht="16.5" customHeight="1">
      <c r="A210" s="39"/>
      <c r="B210" s="40"/>
      <c r="C210" s="227" t="s">
        <v>7</v>
      </c>
      <c r="D210" s="227" t="s">
        <v>191</v>
      </c>
      <c r="E210" s="228" t="s">
        <v>564</v>
      </c>
      <c r="F210" s="229" t="s">
        <v>565</v>
      </c>
      <c r="G210" s="230" t="s">
        <v>235</v>
      </c>
      <c r="H210" s="231">
        <v>359.5</v>
      </c>
      <c r="I210" s="232"/>
      <c r="J210" s="231">
        <f>ROUND(I210*H210,2)</f>
        <v>0</v>
      </c>
      <c r="K210" s="229" t="s">
        <v>195</v>
      </c>
      <c r="L210" s="45"/>
      <c r="M210" s="292" t="s">
        <v>1</v>
      </c>
      <c r="N210" s="293" t="s">
        <v>40</v>
      </c>
      <c r="O210" s="294"/>
      <c r="P210" s="295">
        <f>O210*H210</f>
        <v>0</v>
      </c>
      <c r="Q210" s="295">
        <v>0</v>
      </c>
      <c r="R210" s="295">
        <f>Q210*H210</f>
        <v>0</v>
      </c>
      <c r="S210" s="295">
        <v>0</v>
      </c>
      <c r="T210" s="29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196</v>
      </c>
      <c r="AT210" s="237" t="s">
        <v>191</v>
      </c>
      <c r="AU210" s="237" t="s">
        <v>84</v>
      </c>
      <c r="AY210" s="18" t="s">
        <v>189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82</v>
      </c>
      <c r="BK210" s="238">
        <f>ROUND(I210*H210,2)</f>
        <v>0</v>
      </c>
      <c r="BL210" s="18" t="s">
        <v>196</v>
      </c>
      <c r="BM210" s="237" t="s">
        <v>566</v>
      </c>
    </row>
    <row r="211" s="2" customFormat="1" ht="6.96" customHeight="1">
      <c r="A211" s="39"/>
      <c r="B211" s="67"/>
      <c r="C211" s="68"/>
      <c r="D211" s="68"/>
      <c r="E211" s="68"/>
      <c r="F211" s="68"/>
      <c r="G211" s="68"/>
      <c r="H211" s="68"/>
      <c r="I211" s="68"/>
      <c r="J211" s="68"/>
      <c r="K211" s="68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dgWD8zKndPKPw4qdkuM1biiMazF3ykVcjR05iqVs1hvp4T0czovpXyNB2Y01UvtipH7cg5vhFlnpRMi9r7VITg==" hashValue="vFgCsdDlU4D1mWD5esqrT2tWKArSViCJgtKSgGfZbf8OfpeUA9LZohaUnqpE5LMZpj+zzT3MaHwlfQPT1KdcZw==" algorithmName="SHA-512" password="CC35"/>
  <autoFilter ref="C127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567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ROUND((SUM(BE126:BE173)),  2)</f>
        <v>0</v>
      </c>
      <c r="G35" s="39"/>
      <c r="H35" s="39"/>
      <c r="I35" s="165">
        <v>0.20999999999999999</v>
      </c>
      <c r="J35" s="164">
        <f>ROUND(((SUM(BE126:BE173))*I35),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ROUND((SUM(BF126:BF173)),  2)</f>
        <v>0</v>
      </c>
      <c r="G36" s="39"/>
      <c r="H36" s="39"/>
      <c r="I36" s="165">
        <v>0.14999999999999999</v>
      </c>
      <c r="J36" s="164">
        <f>ROUND(((SUM(BF126:BF173))*I36),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ROUND((SUM(BG126:BG173)),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ROUND((SUM(BH126:BH173)),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ROUND((SUM(BI126:BI173)),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01.6 - SO 301-6  Přeložka bezejmenné vodoteče v km 1,043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J149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568</v>
      </c>
      <c r="E103" s="197"/>
      <c r="F103" s="197"/>
      <c r="G103" s="197"/>
      <c r="H103" s="197"/>
      <c r="I103" s="197"/>
      <c r="J103" s="198">
        <f>J168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173</v>
      </c>
      <c r="E104" s="197"/>
      <c r="F104" s="197"/>
      <c r="G104" s="197"/>
      <c r="H104" s="197"/>
      <c r="I104" s="197"/>
      <c r="J104" s="198">
        <f>J172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NAPOJENÍ ROKYCANSKA NA DÁLNICI D5, I. ETAPA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160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161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30" customHeight="1">
      <c r="A118" s="39"/>
      <c r="B118" s="40"/>
      <c r="C118" s="41"/>
      <c r="D118" s="41"/>
      <c r="E118" s="77" t="str">
        <f>E11</f>
        <v xml:space="preserve">01.6 - SO 301-6  Přeložka bezejmenné vodoteče v km 1,043 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Rokycansko</v>
      </c>
      <c r="G120" s="41"/>
      <c r="H120" s="41"/>
      <c r="I120" s="33" t="s">
        <v>22</v>
      </c>
      <c r="J120" s="80" t="str">
        <f>IF(J14="","",J14)</f>
        <v>26. 4. 2022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 xml:space="preserve"> </v>
      </c>
      <c r="G122" s="41"/>
      <c r="H122" s="41"/>
      <c r="I122" s="33" t="s">
        <v>30</v>
      </c>
      <c r="J122" s="37" t="str">
        <f>E23</f>
        <v>Ing. J. Egermaier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175</v>
      </c>
      <c r="D125" s="203" t="s">
        <v>60</v>
      </c>
      <c r="E125" s="203" t="s">
        <v>56</v>
      </c>
      <c r="F125" s="203" t="s">
        <v>57</v>
      </c>
      <c r="G125" s="203" t="s">
        <v>176</v>
      </c>
      <c r="H125" s="203" t="s">
        <v>177</v>
      </c>
      <c r="I125" s="203" t="s">
        <v>178</v>
      </c>
      <c r="J125" s="203" t="s">
        <v>166</v>
      </c>
      <c r="K125" s="204" t="s">
        <v>179</v>
      </c>
      <c r="L125" s="205"/>
      <c r="M125" s="101" t="s">
        <v>1</v>
      </c>
      <c r="N125" s="102" t="s">
        <v>39</v>
      </c>
      <c r="O125" s="102" t="s">
        <v>180</v>
      </c>
      <c r="P125" s="102" t="s">
        <v>181</v>
      </c>
      <c r="Q125" s="102" t="s">
        <v>182</v>
      </c>
      <c r="R125" s="102" t="s">
        <v>183</v>
      </c>
      <c r="S125" s="102" t="s">
        <v>184</v>
      </c>
      <c r="T125" s="103" t="s">
        <v>185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186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32.625079999999997</v>
      </c>
      <c r="S126" s="105"/>
      <c r="T126" s="209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168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74</v>
      </c>
      <c r="E127" s="214" t="s">
        <v>187</v>
      </c>
      <c r="F127" s="214" t="s">
        <v>188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P128+P149+P153+P168+P172</f>
        <v>0</v>
      </c>
      <c r="Q127" s="219"/>
      <c r="R127" s="220">
        <f>R128+R149+R153+R168+R172</f>
        <v>32.625079999999997</v>
      </c>
      <c r="S127" s="219"/>
      <c r="T127" s="221">
        <f>T128+T149+T153+T168+T172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75</v>
      </c>
      <c r="AY127" s="222" t="s">
        <v>189</v>
      </c>
      <c r="BK127" s="224">
        <f>BK128+BK149+BK153+BK168+BK172</f>
        <v>0</v>
      </c>
    </row>
    <row r="128" s="12" customFormat="1" ht="22.8" customHeight="1">
      <c r="A128" s="12"/>
      <c r="B128" s="211"/>
      <c r="C128" s="212"/>
      <c r="D128" s="213" t="s">
        <v>74</v>
      </c>
      <c r="E128" s="225" t="s">
        <v>82</v>
      </c>
      <c r="F128" s="225" t="s">
        <v>190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SUM(P129:P148)</f>
        <v>0</v>
      </c>
      <c r="Q128" s="219"/>
      <c r="R128" s="220">
        <f>SUM(R129:R148)</f>
        <v>0</v>
      </c>
      <c r="S128" s="219"/>
      <c r="T128" s="221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82</v>
      </c>
      <c r="AT128" s="223" t="s">
        <v>74</v>
      </c>
      <c r="AU128" s="223" t="s">
        <v>82</v>
      </c>
      <c r="AY128" s="222" t="s">
        <v>189</v>
      </c>
      <c r="BK128" s="224">
        <f>SUM(BK129:BK148)</f>
        <v>0</v>
      </c>
    </row>
    <row r="129" s="2" customFormat="1" ht="24.15" customHeight="1">
      <c r="A129" s="39"/>
      <c r="B129" s="40"/>
      <c r="C129" s="227" t="s">
        <v>82</v>
      </c>
      <c r="D129" s="227" t="s">
        <v>191</v>
      </c>
      <c r="E129" s="228" t="s">
        <v>192</v>
      </c>
      <c r="F129" s="229" t="s">
        <v>193</v>
      </c>
      <c r="G129" s="230" t="s">
        <v>194</v>
      </c>
      <c r="H129" s="231">
        <v>60</v>
      </c>
      <c r="I129" s="232"/>
      <c r="J129" s="231">
        <f>ROUND(I129*H129,2)</f>
        <v>0</v>
      </c>
      <c r="K129" s="229" t="s">
        <v>195</v>
      </c>
      <c r="L129" s="45"/>
      <c r="M129" s="233" t="s">
        <v>1</v>
      </c>
      <c r="N129" s="234" t="s">
        <v>40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196</v>
      </c>
      <c r="AT129" s="237" t="s">
        <v>191</v>
      </c>
      <c r="AU129" s="237" t="s">
        <v>84</v>
      </c>
      <c r="AY129" s="18" t="s">
        <v>189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82</v>
      </c>
      <c r="BK129" s="238">
        <f>ROUND(I129*H129,2)</f>
        <v>0</v>
      </c>
      <c r="BL129" s="18" t="s">
        <v>196</v>
      </c>
      <c r="BM129" s="237" t="s">
        <v>569</v>
      </c>
    </row>
    <row r="130" s="13" customFormat="1">
      <c r="A130" s="13"/>
      <c r="B130" s="239"/>
      <c r="C130" s="240"/>
      <c r="D130" s="241" t="s">
        <v>198</v>
      </c>
      <c r="E130" s="242" t="s">
        <v>1</v>
      </c>
      <c r="F130" s="243" t="s">
        <v>570</v>
      </c>
      <c r="G130" s="240"/>
      <c r="H130" s="244">
        <v>60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198</v>
      </c>
      <c r="AU130" s="250" t="s">
        <v>84</v>
      </c>
      <c r="AV130" s="13" t="s">
        <v>84</v>
      </c>
      <c r="AW130" s="13" t="s">
        <v>32</v>
      </c>
      <c r="AX130" s="13" t="s">
        <v>82</v>
      </c>
      <c r="AY130" s="250" t="s">
        <v>189</v>
      </c>
    </row>
    <row r="131" s="2" customFormat="1" ht="33" customHeight="1">
      <c r="A131" s="39"/>
      <c r="B131" s="40"/>
      <c r="C131" s="227" t="s">
        <v>84</v>
      </c>
      <c r="D131" s="227" t="s">
        <v>191</v>
      </c>
      <c r="E131" s="228" t="s">
        <v>571</v>
      </c>
      <c r="F131" s="229" t="s">
        <v>572</v>
      </c>
      <c r="G131" s="230" t="s">
        <v>202</v>
      </c>
      <c r="H131" s="231">
        <v>105.90000000000001</v>
      </c>
      <c r="I131" s="232"/>
      <c r="J131" s="231">
        <f>ROUND(I131*H131,2)</f>
        <v>0</v>
      </c>
      <c r="K131" s="229" t="s">
        <v>195</v>
      </c>
      <c r="L131" s="45"/>
      <c r="M131" s="233" t="s">
        <v>1</v>
      </c>
      <c r="N131" s="234" t="s">
        <v>40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196</v>
      </c>
      <c r="AT131" s="237" t="s">
        <v>191</v>
      </c>
      <c r="AU131" s="237" t="s">
        <v>84</v>
      </c>
      <c r="AY131" s="18" t="s">
        <v>189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82</v>
      </c>
      <c r="BK131" s="238">
        <f>ROUND(I131*H131,2)</f>
        <v>0</v>
      </c>
      <c r="BL131" s="18" t="s">
        <v>196</v>
      </c>
      <c r="BM131" s="237" t="s">
        <v>573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574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575</v>
      </c>
      <c r="G133" s="240"/>
      <c r="H133" s="244">
        <v>100.09999999999999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3" customFormat="1">
      <c r="A134" s="13"/>
      <c r="B134" s="239"/>
      <c r="C134" s="240"/>
      <c r="D134" s="241" t="s">
        <v>198</v>
      </c>
      <c r="E134" s="242" t="s">
        <v>1</v>
      </c>
      <c r="F134" s="243" t="s">
        <v>576</v>
      </c>
      <c r="G134" s="240"/>
      <c r="H134" s="244">
        <v>5.7999999999999998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198</v>
      </c>
      <c r="AU134" s="250" t="s">
        <v>84</v>
      </c>
      <c r="AV134" s="13" t="s">
        <v>84</v>
      </c>
      <c r="AW134" s="13" t="s">
        <v>32</v>
      </c>
      <c r="AX134" s="13" t="s">
        <v>75</v>
      </c>
      <c r="AY134" s="250" t="s">
        <v>189</v>
      </c>
    </row>
    <row r="135" s="15" customFormat="1">
      <c r="A135" s="15"/>
      <c r="B135" s="261"/>
      <c r="C135" s="262"/>
      <c r="D135" s="241" t="s">
        <v>198</v>
      </c>
      <c r="E135" s="263" t="s">
        <v>1</v>
      </c>
      <c r="F135" s="264" t="s">
        <v>211</v>
      </c>
      <c r="G135" s="262"/>
      <c r="H135" s="265">
        <v>105.90000000000001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198</v>
      </c>
      <c r="AU135" s="271" t="s">
        <v>84</v>
      </c>
      <c r="AV135" s="15" t="s">
        <v>196</v>
      </c>
      <c r="AW135" s="15" t="s">
        <v>32</v>
      </c>
      <c r="AX135" s="15" t="s">
        <v>82</v>
      </c>
      <c r="AY135" s="271" t="s">
        <v>189</v>
      </c>
    </row>
    <row r="136" s="2" customFormat="1" ht="37.8" customHeight="1">
      <c r="A136" s="39"/>
      <c r="B136" s="40"/>
      <c r="C136" s="227" t="s">
        <v>212</v>
      </c>
      <c r="D136" s="227" t="s">
        <v>191</v>
      </c>
      <c r="E136" s="228" t="s">
        <v>323</v>
      </c>
      <c r="F136" s="229" t="s">
        <v>324</v>
      </c>
      <c r="G136" s="230" t="s">
        <v>202</v>
      </c>
      <c r="H136" s="231">
        <v>106.90000000000001</v>
      </c>
      <c r="I136" s="232"/>
      <c r="J136" s="231">
        <f>ROUND(I136*H136,2)</f>
        <v>0</v>
      </c>
      <c r="K136" s="229" t="s">
        <v>195</v>
      </c>
      <c r="L136" s="45"/>
      <c r="M136" s="233" t="s">
        <v>1</v>
      </c>
      <c r="N136" s="234" t="s">
        <v>40</v>
      </c>
      <c r="O136" s="92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7" t="s">
        <v>196</v>
      </c>
      <c r="AT136" s="237" t="s">
        <v>191</v>
      </c>
      <c r="AU136" s="237" t="s">
        <v>84</v>
      </c>
      <c r="AY136" s="18" t="s">
        <v>189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8" t="s">
        <v>82</v>
      </c>
      <c r="BK136" s="238">
        <f>ROUND(I136*H136,2)</f>
        <v>0</v>
      </c>
      <c r="BL136" s="18" t="s">
        <v>196</v>
      </c>
      <c r="BM136" s="237" t="s">
        <v>577</v>
      </c>
    </row>
    <row r="137" s="14" customFormat="1">
      <c r="A137" s="14"/>
      <c r="B137" s="251"/>
      <c r="C137" s="252"/>
      <c r="D137" s="241" t="s">
        <v>198</v>
      </c>
      <c r="E137" s="253" t="s">
        <v>1</v>
      </c>
      <c r="F137" s="254" t="s">
        <v>578</v>
      </c>
      <c r="G137" s="252"/>
      <c r="H137" s="253" t="s">
        <v>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198</v>
      </c>
      <c r="AU137" s="260" t="s">
        <v>84</v>
      </c>
      <c r="AV137" s="14" t="s">
        <v>82</v>
      </c>
      <c r="AW137" s="14" t="s">
        <v>32</v>
      </c>
      <c r="AX137" s="14" t="s">
        <v>75</v>
      </c>
      <c r="AY137" s="26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579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580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4" customFormat="1">
      <c r="A140" s="14"/>
      <c r="B140" s="251"/>
      <c r="C140" s="252"/>
      <c r="D140" s="241" t="s">
        <v>198</v>
      </c>
      <c r="E140" s="253" t="s">
        <v>1</v>
      </c>
      <c r="F140" s="254" t="s">
        <v>581</v>
      </c>
      <c r="G140" s="252"/>
      <c r="H140" s="253" t="s">
        <v>1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198</v>
      </c>
      <c r="AU140" s="260" t="s">
        <v>84</v>
      </c>
      <c r="AV140" s="14" t="s">
        <v>82</v>
      </c>
      <c r="AW140" s="14" t="s">
        <v>32</v>
      </c>
      <c r="AX140" s="14" t="s">
        <v>75</v>
      </c>
      <c r="AY140" s="260" t="s">
        <v>189</v>
      </c>
    </row>
    <row r="141" s="13" customFormat="1">
      <c r="A141" s="13"/>
      <c r="B141" s="239"/>
      <c r="C141" s="240"/>
      <c r="D141" s="241" t="s">
        <v>198</v>
      </c>
      <c r="E141" s="242" t="s">
        <v>1</v>
      </c>
      <c r="F141" s="243" t="s">
        <v>582</v>
      </c>
      <c r="G141" s="240"/>
      <c r="H141" s="244">
        <v>106.90000000000001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198</v>
      </c>
      <c r="AU141" s="250" t="s">
        <v>84</v>
      </c>
      <c r="AV141" s="13" t="s">
        <v>84</v>
      </c>
      <c r="AW141" s="13" t="s">
        <v>32</v>
      </c>
      <c r="AX141" s="13" t="s">
        <v>82</v>
      </c>
      <c r="AY141" s="250" t="s">
        <v>189</v>
      </c>
    </row>
    <row r="142" s="2" customFormat="1" ht="33" customHeight="1">
      <c r="A142" s="39"/>
      <c r="B142" s="40"/>
      <c r="C142" s="227" t="s">
        <v>196</v>
      </c>
      <c r="D142" s="227" t="s">
        <v>191</v>
      </c>
      <c r="E142" s="228" t="s">
        <v>247</v>
      </c>
      <c r="F142" s="229" t="s">
        <v>248</v>
      </c>
      <c r="G142" s="230" t="s">
        <v>235</v>
      </c>
      <c r="H142" s="231">
        <v>171</v>
      </c>
      <c r="I142" s="232"/>
      <c r="J142" s="231">
        <f>ROUND(I142*H142,2)</f>
        <v>0</v>
      </c>
      <c r="K142" s="229" t="s">
        <v>195</v>
      </c>
      <c r="L142" s="45"/>
      <c r="M142" s="233" t="s">
        <v>1</v>
      </c>
      <c r="N142" s="234" t="s">
        <v>40</v>
      </c>
      <c r="O142" s="92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7" t="s">
        <v>196</v>
      </c>
      <c r="AT142" s="237" t="s">
        <v>191</v>
      </c>
      <c r="AU142" s="237" t="s">
        <v>84</v>
      </c>
      <c r="AY142" s="18" t="s">
        <v>189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8" t="s">
        <v>82</v>
      </c>
      <c r="BK142" s="238">
        <f>ROUND(I142*H142,2)</f>
        <v>0</v>
      </c>
      <c r="BL142" s="18" t="s">
        <v>196</v>
      </c>
      <c r="BM142" s="237" t="s">
        <v>583</v>
      </c>
    </row>
    <row r="143" s="13" customFormat="1">
      <c r="A143" s="13"/>
      <c r="B143" s="239"/>
      <c r="C143" s="240"/>
      <c r="D143" s="241" t="s">
        <v>198</v>
      </c>
      <c r="E143" s="242" t="s">
        <v>1</v>
      </c>
      <c r="F143" s="243" t="s">
        <v>584</v>
      </c>
      <c r="G143" s="240"/>
      <c r="H143" s="244">
        <v>171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198</v>
      </c>
      <c r="AU143" s="250" t="s">
        <v>84</v>
      </c>
      <c r="AV143" s="13" t="s">
        <v>84</v>
      </c>
      <c r="AW143" s="13" t="s">
        <v>32</v>
      </c>
      <c r="AX143" s="13" t="s">
        <v>82</v>
      </c>
      <c r="AY143" s="250" t="s">
        <v>189</v>
      </c>
    </row>
    <row r="144" s="2" customFormat="1" ht="16.5" customHeight="1">
      <c r="A144" s="39"/>
      <c r="B144" s="40"/>
      <c r="C144" s="227" t="s">
        <v>231</v>
      </c>
      <c r="D144" s="227" t="s">
        <v>191</v>
      </c>
      <c r="E144" s="228" t="s">
        <v>226</v>
      </c>
      <c r="F144" s="229" t="s">
        <v>227</v>
      </c>
      <c r="G144" s="230" t="s">
        <v>202</v>
      </c>
      <c r="H144" s="231">
        <v>75.099999999999994</v>
      </c>
      <c r="I144" s="232"/>
      <c r="J144" s="231">
        <f>ROUND(I144*H144,2)</f>
        <v>0</v>
      </c>
      <c r="K144" s="229" t="s">
        <v>195</v>
      </c>
      <c r="L144" s="45"/>
      <c r="M144" s="233" t="s">
        <v>1</v>
      </c>
      <c r="N144" s="234" t="s">
        <v>40</v>
      </c>
      <c r="O144" s="92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7" t="s">
        <v>196</v>
      </c>
      <c r="AT144" s="237" t="s">
        <v>191</v>
      </c>
      <c r="AU144" s="237" t="s">
        <v>84</v>
      </c>
      <c r="AY144" s="18" t="s">
        <v>189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8" t="s">
        <v>82</v>
      </c>
      <c r="BK144" s="238">
        <f>ROUND(I144*H144,2)</f>
        <v>0</v>
      </c>
      <c r="BL144" s="18" t="s">
        <v>196</v>
      </c>
      <c r="BM144" s="237" t="s">
        <v>585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586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587</v>
      </c>
      <c r="G146" s="240"/>
      <c r="H146" s="244">
        <v>75.099999999999994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82</v>
      </c>
      <c r="AY146" s="250" t="s">
        <v>189</v>
      </c>
    </row>
    <row r="147" s="2" customFormat="1" ht="16.5" customHeight="1">
      <c r="A147" s="39"/>
      <c r="B147" s="40"/>
      <c r="C147" s="283" t="s">
        <v>240</v>
      </c>
      <c r="D147" s="283" t="s">
        <v>232</v>
      </c>
      <c r="E147" s="284" t="s">
        <v>233</v>
      </c>
      <c r="F147" s="285" t="s">
        <v>234</v>
      </c>
      <c r="G147" s="286" t="s">
        <v>235</v>
      </c>
      <c r="H147" s="287">
        <v>142.69999999999999</v>
      </c>
      <c r="I147" s="288"/>
      <c r="J147" s="287">
        <f>ROUND(I147*H147,2)</f>
        <v>0</v>
      </c>
      <c r="K147" s="285" t="s">
        <v>195</v>
      </c>
      <c r="L147" s="289"/>
      <c r="M147" s="290" t="s">
        <v>1</v>
      </c>
      <c r="N147" s="291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236</v>
      </c>
      <c r="AT147" s="237" t="s">
        <v>232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588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589</v>
      </c>
      <c r="G148" s="240"/>
      <c r="H148" s="244">
        <v>142.69999999999999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82</v>
      </c>
      <c r="AY148" s="250" t="s">
        <v>189</v>
      </c>
    </row>
    <row r="149" s="12" customFormat="1" ht="22.8" customHeight="1">
      <c r="A149" s="12"/>
      <c r="B149" s="211"/>
      <c r="C149" s="212"/>
      <c r="D149" s="213" t="s">
        <v>74</v>
      </c>
      <c r="E149" s="225" t="s">
        <v>196</v>
      </c>
      <c r="F149" s="225" t="s">
        <v>257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SUM(P150:P152)</f>
        <v>0</v>
      </c>
      <c r="Q149" s="219"/>
      <c r="R149" s="220">
        <f>SUM(R150:R152)</f>
        <v>0</v>
      </c>
      <c r="S149" s="219"/>
      <c r="T149" s="221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82</v>
      </c>
      <c r="AT149" s="223" t="s">
        <v>74</v>
      </c>
      <c r="AU149" s="223" t="s">
        <v>82</v>
      </c>
      <c r="AY149" s="222" t="s">
        <v>189</v>
      </c>
      <c r="BK149" s="224">
        <f>SUM(BK150:BK152)</f>
        <v>0</v>
      </c>
    </row>
    <row r="150" s="2" customFormat="1" ht="24.15" customHeight="1">
      <c r="A150" s="39"/>
      <c r="B150" s="40"/>
      <c r="C150" s="227" t="s">
        <v>246</v>
      </c>
      <c r="D150" s="227" t="s">
        <v>191</v>
      </c>
      <c r="E150" s="228" t="s">
        <v>259</v>
      </c>
      <c r="F150" s="229" t="s">
        <v>260</v>
      </c>
      <c r="G150" s="230" t="s">
        <v>202</v>
      </c>
      <c r="H150" s="231">
        <v>27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590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586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591</v>
      </c>
      <c r="G152" s="240"/>
      <c r="H152" s="244">
        <v>27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12" customFormat="1" ht="22.8" customHeight="1">
      <c r="A153" s="12"/>
      <c r="B153" s="211"/>
      <c r="C153" s="212"/>
      <c r="D153" s="213" t="s">
        <v>74</v>
      </c>
      <c r="E153" s="225" t="s">
        <v>236</v>
      </c>
      <c r="F153" s="225" t="s">
        <v>276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SUM(P154:P167)</f>
        <v>0</v>
      </c>
      <c r="Q153" s="219"/>
      <c r="R153" s="220">
        <f>SUM(R154:R167)</f>
        <v>32.437079999999995</v>
      </c>
      <c r="S153" s="219"/>
      <c r="T153" s="221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82</v>
      </c>
      <c r="AT153" s="223" t="s">
        <v>74</v>
      </c>
      <c r="AU153" s="223" t="s">
        <v>82</v>
      </c>
      <c r="AY153" s="222" t="s">
        <v>189</v>
      </c>
      <c r="BK153" s="224">
        <f>SUM(BK154:BK167)</f>
        <v>0</v>
      </c>
    </row>
    <row r="154" s="2" customFormat="1" ht="24.15" customHeight="1">
      <c r="A154" s="39"/>
      <c r="B154" s="40"/>
      <c r="C154" s="227" t="s">
        <v>236</v>
      </c>
      <c r="D154" s="227" t="s">
        <v>191</v>
      </c>
      <c r="E154" s="228" t="s">
        <v>592</v>
      </c>
      <c r="F154" s="229" t="s">
        <v>593</v>
      </c>
      <c r="G154" s="230" t="s">
        <v>215</v>
      </c>
      <c r="H154" s="231">
        <v>77</v>
      </c>
      <c r="I154" s="232"/>
      <c r="J154" s="231">
        <f>ROUND(I154*H154,2)</f>
        <v>0</v>
      </c>
      <c r="K154" s="229" t="s">
        <v>195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1.0000000000000001E-05</v>
      </c>
      <c r="R154" s="235">
        <f>Q154*H154</f>
        <v>0.00077000000000000007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594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334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595</v>
      </c>
      <c r="G156" s="240"/>
      <c r="H156" s="244">
        <v>77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24.15" customHeight="1">
      <c r="A157" s="39"/>
      <c r="B157" s="40"/>
      <c r="C157" s="283" t="s">
        <v>258</v>
      </c>
      <c r="D157" s="283" t="s">
        <v>232</v>
      </c>
      <c r="E157" s="284" t="s">
        <v>596</v>
      </c>
      <c r="F157" s="285" t="s">
        <v>597</v>
      </c>
      <c r="G157" s="286" t="s">
        <v>215</v>
      </c>
      <c r="H157" s="287">
        <v>77</v>
      </c>
      <c r="I157" s="288"/>
      <c r="J157" s="287">
        <f>ROUND(I157*H157,2)</f>
        <v>0</v>
      </c>
      <c r="K157" s="285" t="s">
        <v>195</v>
      </c>
      <c r="L157" s="289"/>
      <c r="M157" s="290" t="s">
        <v>1</v>
      </c>
      <c r="N157" s="291" t="s">
        <v>40</v>
      </c>
      <c r="O157" s="92"/>
      <c r="P157" s="235">
        <f>O157*H157</f>
        <v>0</v>
      </c>
      <c r="Q157" s="235">
        <v>0.30399999999999999</v>
      </c>
      <c r="R157" s="235">
        <f>Q157*H157</f>
        <v>23.407999999999998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236</v>
      </c>
      <c r="AT157" s="237" t="s">
        <v>232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598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595</v>
      </c>
      <c r="G158" s="240"/>
      <c r="H158" s="244">
        <v>77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16.5" customHeight="1">
      <c r="A159" s="39"/>
      <c r="B159" s="40"/>
      <c r="C159" s="227" t="s">
        <v>264</v>
      </c>
      <c r="D159" s="227" t="s">
        <v>191</v>
      </c>
      <c r="E159" s="228" t="s">
        <v>599</v>
      </c>
      <c r="F159" s="229" t="s">
        <v>600</v>
      </c>
      <c r="G159" s="230" t="s">
        <v>215</v>
      </c>
      <c r="H159" s="231">
        <v>77</v>
      </c>
      <c r="I159" s="232"/>
      <c r="J159" s="231">
        <f>ROUND(I159*H159,2)</f>
        <v>0</v>
      </c>
      <c r="K159" s="229" t="s">
        <v>1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601</v>
      </c>
    </row>
    <row r="160" s="13" customFormat="1">
      <c r="A160" s="13"/>
      <c r="B160" s="239"/>
      <c r="C160" s="240"/>
      <c r="D160" s="241" t="s">
        <v>198</v>
      </c>
      <c r="E160" s="242" t="s">
        <v>1</v>
      </c>
      <c r="F160" s="243" t="s">
        <v>595</v>
      </c>
      <c r="G160" s="240"/>
      <c r="H160" s="244">
        <v>77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198</v>
      </c>
      <c r="AU160" s="250" t="s">
        <v>84</v>
      </c>
      <c r="AV160" s="13" t="s">
        <v>84</v>
      </c>
      <c r="AW160" s="13" t="s">
        <v>32</v>
      </c>
      <c r="AX160" s="13" t="s">
        <v>82</v>
      </c>
      <c r="AY160" s="250" t="s">
        <v>189</v>
      </c>
    </row>
    <row r="161" s="2" customFormat="1" ht="24.15" customHeight="1">
      <c r="A161" s="39"/>
      <c r="B161" s="40"/>
      <c r="C161" s="227" t="s">
        <v>271</v>
      </c>
      <c r="D161" s="227" t="s">
        <v>191</v>
      </c>
      <c r="E161" s="228" t="s">
        <v>602</v>
      </c>
      <c r="F161" s="229" t="s">
        <v>603</v>
      </c>
      <c r="G161" s="230" t="s">
        <v>604</v>
      </c>
      <c r="H161" s="231">
        <v>3</v>
      </c>
      <c r="I161" s="232"/>
      <c r="J161" s="231">
        <f>ROUND(I161*H161,2)</f>
        <v>0</v>
      </c>
      <c r="K161" s="229" t="s">
        <v>195</v>
      </c>
      <c r="L161" s="45"/>
      <c r="M161" s="233" t="s">
        <v>1</v>
      </c>
      <c r="N161" s="234" t="s">
        <v>40</v>
      </c>
      <c r="O161" s="92"/>
      <c r="P161" s="235">
        <f>O161*H161</f>
        <v>0</v>
      </c>
      <c r="Q161" s="235">
        <v>0.00025000000000000001</v>
      </c>
      <c r="R161" s="235">
        <f>Q161*H161</f>
        <v>0.00075000000000000002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196</v>
      </c>
      <c r="AT161" s="237" t="s">
        <v>191</v>
      </c>
      <c r="AU161" s="237" t="s">
        <v>84</v>
      </c>
      <c r="AY161" s="18" t="s">
        <v>189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82</v>
      </c>
      <c r="BK161" s="238">
        <f>ROUND(I161*H161,2)</f>
        <v>0</v>
      </c>
      <c r="BL161" s="18" t="s">
        <v>196</v>
      </c>
      <c r="BM161" s="237" t="s">
        <v>605</v>
      </c>
    </row>
    <row r="162" s="13" customFormat="1">
      <c r="A162" s="13"/>
      <c r="B162" s="239"/>
      <c r="C162" s="240"/>
      <c r="D162" s="241" t="s">
        <v>198</v>
      </c>
      <c r="E162" s="242" t="s">
        <v>1</v>
      </c>
      <c r="F162" s="243" t="s">
        <v>294</v>
      </c>
      <c r="G162" s="240"/>
      <c r="H162" s="244">
        <v>3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198</v>
      </c>
      <c r="AU162" s="250" t="s">
        <v>84</v>
      </c>
      <c r="AV162" s="13" t="s">
        <v>84</v>
      </c>
      <c r="AW162" s="13" t="s">
        <v>32</v>
      </c>
      <c r="AX162" s="13" t="s">
        <v>82</v>
      </c>
      <c r="AY162" s="250" t="s">
        <v>189</v>
      </c>
    </row>
    <row r="163" s="2" customFormat="1" ht="33" customHeight="1">
      <c r="A163" s="39"/>
      <c r="B163" s="40"/>
      <c r="C163" s="227" t="s">
        <v>277</v>
      </c>
      <c r="D163" s="227" t="s">
        <v>191</v>
      </c>
      <c r="E163" s="228" t="s">
        <v>606</v>
      </c>
      <c r="F163" s="229" t="s">
        <v>607</v>
      </c>
      <c r="G163" s="230" t="s">
        <v>253</v>
      </c>
      <c r="H163" s="231">
        <v>4</v>
      </c>
      <c r="I163" s="232"/>
      <c r="J163" s="231">
        <f>ROUND(I163*H163,2)</f>
        <v>0</v>
      </c>
      <c r="K163" s="229" t="s">
        <v>195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2.2568899999999998</v>
      </c>
      <c r="R163" s="235">
        <f>Q163*H163</f>
        <v>9.0275599999999994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608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609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610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4" customFormat="1">
      <c r="A166" s="14"/>
      <c r="B166" s="251"/>
      <c r="C166" s="252"/>
      <c r="D166" s="241" t="s">
        <v>198</v>
      </c>
      <c r="E166" s="253" t="s">
        <v>1</v>
      </c>
      <c r="F166" s="254" t="s">
        <v>611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198</v>
      </c>
      <c r="AU166" s="260" t="s">
        <v>84</v>
      </c>
      <c r="AV166" s="14" t="s">
        <v>82</v>
      </c>
      <c r="AW166" s="14" t="s">
        <v>32</v>
      </c>
      <c r="AX166" s="14" t="s">
        <v>75</v>
      </c>
      <c r="AY166" s="260" t="s">
        <v>189</v>
      </c>
    </row>
    <row r="167" s="13" customFormat="1">
      <c r="A167" s="13"/>
      <c r="B167" s="239"/>
      <c r="C167" s="240"/>
      <c r="D167" s="241" t="s">
        <v>198</v>
      </c>
      <c r="E167" s="242" t="s">
        <v>1</v>
      </c>
      <c r="F167" s="243" t="s">
        <v>410</v>
      </c>
      <c r="G167" s="240"/>
      <c r="H167" s="244">
        <v>4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198</v>
      </c>
      <c r="AU167" s="250" t="s">
        <v>84</v>
      </c>
      <c r="AV167" s="13" t="s">
        <v>84</v>
      </c>
      <c r="AW167" s="13" t="s">
        <v>32</v>
      </c>
      <c r="AX167" s="13" t="s">
        <v>82</v>
      </c>
      <c r="AY167" s="250" t="s">
        <v>189</v>
      </c>
    </row>
    <row r="168" s="12" customFormat="1" ht="22.8" customHeight="1">
      <c r="A168" s="12"/>
      <c r="B168" s="211"/>
      <c r="C168" s="212"/>
      <c r="D168" s="213" t="s">
        <v>74</v>
      </c>
      <c r="E168" s="225" t="s">
        <v>258</v>
      </c>
      <c r="F168" s="225" t="s">
        <v>612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SUM(P169:P171)</f>
        <v>0</v>
      </c>
      <c r="Q168" s="219"/>
      <c r="R168" s="220">
        <f>SUM(R169:R171)</f>
        <v>0.188</v>
      </c>
      <c r="S168" s="219"/>
      <c r="T168" s="221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82</v>
      </c>
      <c r="AT168" s="223" t="s">
        <v>74</v>
      </c>
      <c r="AU168" s="223" t="s">
        <v>82</v>
      </c>
      <c r="AY168" s="222" t="s">
        <v>189</v>
      </c>
      <c r="BK168" s="224">
        <f>SUM(BK169:BK171)</f>
        <v>0</v>
      </c>
    </row>
    <row r="169" s="2" customFormat="1" ht="21.75" customHeight="1">
      <c r="A169" s="39"/>
      <c r="B169" s="40"/>
      <c r="C169" s="227" t="s">
        <v>283</v>
      </c>
      <c r="D169" s="227" t="s">
        <v>191</v>
      </c>
      <c r="E169" s="228" t="s">
        <v>613</v>
      </c>
      <c r="F169" s="229" t="s">
        <v>614</v>
      </c>
      <c r="G169" s="230" t="s">
        <v>463</v>
      </c>
      <c r="H169" s="231">
        <v>8</v>
      </c>
      <c r="I169" s="232"/>
      <c r="J169" s="231">
        <f>ROUND(I169*H169,2)</f>
        <v>0</v>
      </c>
      <c r="K169" s="229" t="s">
        <v>1</v>
      </c>
      <c r="L169" s="45"/>
      <c r="M169" s="233" t="s">
        <v>1</v>
      </c>
      <c r="N169" s="234" t="s">
        <v>40</v>
      </c>
      <c r="O169" s="92"/>
      <c r="P169" s="235">
        <f>O169*H169</f>
        <v>0</v>
      </c>
      <c r="Q169" s="235">
        <v>0.0235</v>
      </c>
      <c r="R169" s="235">
        <f>Q169*H169</f>
        <v>0.188</v>
      </c>
      <c r="S169" s="235">
        <v>0</v>
      </c>
      <c r="T169" s="23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7" t="s">
        <v>196</v>
      </c>
      <c r="AT169" s="237" t="s">
        <v>191</v>
      </c>
      <c r="AU169" s="237" t="s">
        <v>84</v>
      </c>
      <c r="AY169" s="18" t="s">
        <v>189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8" t="s">
        <v>82</v>
      </c>
      <c r="BK169" s="238">
        <f>ROUND(I169*H169,2)</f>
        <v>0</v>
      </c>
      <c r="BL169" s="18" t="s">
        <v>196</v>
      </c>
      <c r="BM169" s="237" t="s">
        <v>615</v>
      </c>
    </row>
    <row r="170" s="14" customFormat="1">
      <c r="A170" s="14"/>
      <c r="B170" s="251"/>
      <c r="C170" s="252"/>
      <c r="D170" s="241" t="s">
        <v>198</v>
      </c>
      <c r="E170" s="253" t="s">
        <v>1</v>
      </c>
      <c r="F170" s="254" t="s">
        <v>616</v>
      </c>
      <c r="G170" s="252"/>
      <c r="H170" s="253" t="s">
        <v>1</v>
      </c>
      <c r="I170" s="255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198</v>
      </c>
      <c r="AU170" s="260" t="s">
        <v>84</v>
      </c>
      <c r="AV170" s="14" t="s">
        <v>82</v>
      </c>
      <c r="AW170" s="14" t="s">
        <v>32</v>
      </c>
      <c r="AX170" s="14" t="s">
        <v>75</v>
      </c>
      <c r="AY170" s="260" t="s">
        <v>189</v>
      </c>
    </row>
    <row r="171" s="13" customFormat="1">
      <c r="A171" s="13"/>
      <c r="B171" s="239"/>
      <c r="C171" s="240"/>
      <c r="D171" s="241" t="s">
        <v>198</v>
      </c>
      <c r="E171" s="242" t="s">
        <v>1</v>
      </c>
      <c r="F171" s="243" t="s">
        <v>370</v>
      </c>
      <c r="G171" s="240"/>
      <c r="H171" s="244">
        <v>8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198</v>
      </c>
      <c r="AU171" s="250" t="s">
        <v>84</v>
      </c>
      <c r="AV171" s="13" t="s">
        <v>84</v>
      </c>
      <c r="AW171" s="13" t="s">
        <v>32</v>
      </c>
      <c r="AX171" s="13" t="s">
        <v>82</v>
      </c>
      <c r="AY171" s="250" t="s">
        <v>189</v>
      </c>
    </row>
    <row r="172" s="12" customFormat="1" ht="22.8" customHeight="1">
      <c r="A172" s="12"/>
      <c r="B172" s="211"/>
      <c r="C172" s="212"/>
      <c r="D172" s="213" t="s">
        <v>74</v>
      </c>
      <c r="E172" s="225" t="s">
        <v>295</v>
      </c>
      <c r="F172" s="225" t="s">
        <v>296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P173</f>
        <v>0</v>
      </c>
      <c r="Q172" s="219"/>
      <c r="R172" s="220">
        <f>R173</f>
        <v>0</v>
      </c>
      <c r="S172" s="219"/>
      <c r="T172" s="221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82</v>
      </c>
      <c r="AT172" s="223" t="s">
        <v>74</v>
      </c>
      <c r="AU172" s="223" t="s">
        <v>82</v>
      </c>
      <c r="AY172" s="222" t="s">
        <v>189</v>
      </c>
      <c r="BK172" s="224">
        <f>BK173</f>
        <v>0</v>
      </c>
    </row>
    <row r="173" s="2" customFormat="1" ht="24.15" customHeight="1">
      <c r="A173" s="39"/>
      <c r="B173" s="40"/>
      <c r="C173" s="227" t="s">
        <v>289</v>
      </c>
      <c r="D173" s="227" t="s">
        <v>191</v>
      </c>
      <c r="E173" s="228" t="s">
        <v>617</v>
      </c>
      <c r="F173" s="229" t="s">
        <v>618</v>
      </c>
      <c r="G173" s="230" t="s">
        <v>235</v>
      </c>
      <c r="H173" s="231">
        <v>32.600000000000001</v>
      </c>
      <c r="I173" s="232"/>
      <c r="J173" s="231">
        <f>ROUND(I173*H173,2)</f>
        <v>0</v>
      </c>
      <c r="K173" s="229" t="s">
        <v>195</v>
      </c>
      <c r="L173" s="45"/>
      <c r="M173" s="292" t="s">
        <v>1</v>
      </c>
      <c r="N173" s="293" t="s">
        <v>40</v>
      </c>
      <c r="O173" s="294"/>
      <c r="P173" s="295">
        <f>O173*H173</f>
        <v>0</v>
      </c>
      <c r="Q173" s="295">
        <v>0</v>
      </c>
      <c r="R173" s="295">
        <f>Q173*H173</f>
        <v>0</v>
      </c>
      <c r="S173" s="295">
        <v>0</v>
      </c>
      <c r="T173" s="29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196</v>
      </c>
      <c r="AT173" s="237" t="s">
        <v>191</v>
      </c>
      <c r="AU173" s="237" t="s">
        <v>84</v>
      </c>
      <c r="AY173" s="18" t="s">
        <v>189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82</v>
      </c>
      <c r="BK173" s="238">
        <f>ROUND(I173*H173,2)</f>
        <v>0</v>
      </c>
      <c r="BL173" s="18" t="s">
        <v>196</v>
      </c>
      <c r="BM173" s="237" t="s">
        <v>619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oJoWX9VQJwybXY1ohYfC5q8J76qaLybMp/THsJfp4jXE0fWQbRJWfUugsPvS7uU7ccXyUCqP03ueTtGZ9MnUFw==" hashValue="jEmnkieiZwujnUM0bZYTyJ4lNgi96S5pF5p6Ny5xH8BKSCYur3+2uxOIOnkXHTgPrW0pS7P48fr3zxSA+HFrjw==" algorithmName="SHA-512" password="CC35"/>
  <autoFilter ref="C125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621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ROUND((SUM(BE125:BE201)),  2)</f>
        <v>0</v>
      </c>
      <c r="G35" s="39"/>
      <c r="H35" s="39"/>
      <c r="I35" s="165">
        <v>0.20999999999999999</v>
      </c>
      <c r="J35" s="164">
        <f>ROUND(((SUM(BE125:BE201))*I35),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ROUND((SUM(BF125:BF201)),  2)</f>
        <v>0</v>
      </c>
      <c r="G36" s="39"/>
      <c r="H36" s="39"/>
      <c r="I36" s="165">
        <v>0.14999999999999999</v>
      </c>
      <c r="J36" s="164">
        <f>ROUND(((SUM(BF125:BF201))*I36),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ROUND((SUM(BG125:BG201)),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ROUND((SUM(BH125:BH201)),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ROUND((SUM(BI125:BI201)),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02.1 - SO 302-1  Svodný drén v km 1,900-1,966 - levá strana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J167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J187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02.1 - SO 302-1  Svodný drén v km 1,900-1,966 - levá strana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11.315401999999999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P127+P167+P187+P200</f>
        <v>0</v>
      </c>
      <c r="Q126" s="219"/>
      <c r="R126" s="220">
        <f>R127+R167+R187+R200</f>
        <v>11.315401999999999</v>
      </c>
      <c r="S126" s="219"/>
      <c r="T126" s="221">
        <f>T127+T167+T187+T200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BK127+BK167+BK187+BK200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SUM(P128:P166)</f>
        <v>0</v>
      </c>
      <c r="Q127" s="219"/>
      <c r="R127" s="220">
        <f>SUM(R128:R166)</f>
        <v>0</v>
      </c>
      <c r="S127" s="219"/>
      <c r="T127" s="221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SUM(BK128:BK166)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622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36.5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624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204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625</v>
      </c>
      <c r="G133" s="240"/>
      <c r="H133" s="244">
        <v>30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308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4" customFormat="1">
      <c r="A136" s="14"/>
      <c r="B136" s="251"/>
      <c r="C136" s="252"/>
      <c r="D136" s="241" t="s">
        <v>198</v>
      </c>
      <c r="E136" s="253" t="s">
        <v>1</v>
      </c>
      <c r="F136" s="254" t="s">
        <v>209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198</v>
      </c>
      <c r="AU136" s="260" t="s">
        <v>84</v>
      </c>
      <c r="AV136" s="14" t="s">
        <v>82</v>
      </c>
      <c r="AW136" s="14" t="s">
        <v>32</v>
      </c>
      <c r="AX136" s="14" t="s">
        <v>75</v>
      </c>
      <c r="AY136" s="260" t="s">
        <v>189</v>
      </c>
    </row>
    <row r="137" s="13" customFormat="1">
      <c r="A137" s="13"/>
      <c r="B137" s="239"/>
      <c r="C137" s="240"/>
      <c r="D137" s="241" t="s">
        <v>198</v>
      </c>
      <c r="E137" s="242" t="s">
        <v>1</v>
      </c>
      <c r="F137" s="243" t="s">
        <v>626</v>
      </c>
      <c r="G137" s="240"/>
      <c r="H137" s="244">
        <v>2.5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198</v>
      </c>
      <c r="AU137" s="250" t="s">
        <v>84</v>
      </c>
      <c r="AV137" s="13" t="s">
        <v>84</v>
      </c>
      <c r="AW137" s="13" t="s">
        <v>32</v>
      </c>
      <c r="AX137" s="13" t="s">
        <v>75</v>
      </c>
      <c r="AY137" s="250" t="s">
        <v>189</v>
      </c>
    </row>
    <row r="138" s="14" customFormat="1">
      <c r="A138" s="14"/>
      <c r="B138" s="251"/>
      <c r="C138" s="252"/>
      <c r="D138" s="241" t="s">
        <v>198</v>
      </c>
      <c r="E138" s="253" t="s">
        <v>1</v>
      </c>
      <c r="F138" s="254" t="s">
        <v>627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198</v>
      </c>
      <c r="AU138" s="260" t="s">
        <v>84</v>
      </c>
      <c r="AV138" s="14" t="s">
        <v>82</v>
      </c>
      <c r="AW138" s="14" t="s">
        <v>32</v>
      </c>
      <c r="AX138" s="14" t="s">
        <v>75</v>
      </c>
      <c r="AY138" s="260" t="s">
        <v>189</v>
      </c>
    </row>
    <row r="139" s="13" customFormat="1">
      <c r="A139" s="13"/>
      <c r="B139" s="239"/>
      <c r="C139" s="240"/>
      <c r="D139" s="241" t="s">
        <v>198</v>
      </c>
      <c r="E139" s="242" t="s">
        <v>1</v>
      </c>
      <c r="F139" s="243" t="s">
        <v>353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198</v>
      </c>
      <c r="AU139" s="250" t="s">
        <v>84</v>
      </c>
      <c r="AV139" s="13" t="s">
        <v>84</v>
      </c>
      <c r="AW139" s="13" t="s">
        <v>32</v>
      </c>
      <c r="AX139" s="13" t="s">
        <v>75</v>
      </c>
      <c r="AY139" s="250" t="s">
        <v>189</v>
      </c>
    </row>
    <row r="140" s="15" customFormat="1">
      <c r="A140" s="15"/>
      <c r="B140" s="261"/>
      <c r="C140" s="262"/>
      <c r="D140" s="241" t="s">
        <v>198</v>
      </c>
      <c r="E140" s="263" t="s">
        <v>1</v>
      </c>
      <c r="F140" s="264" t="s">
        <v>211</v>
      </c>
      <c r="G140" s="262"/>
      <c r="H140" s="265">
        <v>36.5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198</v>
      </c>
      <c r="AU140" s="271" t="s">
        <v>84</v>
      </c>
      <c r="AV140" s="15" t="s">
        <v>196</v>
      </c>
      <c r="AW140" s="15" t="s">
        <v>32</v>
      </c>
      <c r="AX140" s="15" t="s">
        <v>82</v>
      </c>
      <c r="AY140" s="271" t="s">
        <v>189</v>
      </c>
    </row>
    <row r="141" s="2" customFormat="1" ht="16.5" customHeight="1">
      <c r="A141" s="39"/>
      <c r="B141" s="40"/>
      <c r="C141" s="227" t="s">
        <v>212</v>
      </c>
      <c r="D141" s="227" t="s">
        <v>191</v>
      </c>
      <c r="E141" s="228" t="s">
        <v>213</v>
      </c>
      <c r="F141" s="229" t="s">
        <v>214</v>
      </c>
      <c r="G141" s="230" t="s">
        <v>215</v>
      </c>
      <c r="H141" s="231">
        <v>19.300000000000001</v>
      </c>
      <c r="I141" s="232"/>
      <c r="J141" s="231">
        <f>ROUND(I141*H141,2)</f>
        <v>0</v>
      </c>
      <c r="K141" s="229" t="s">
        <v>195</v>
      </c>
      <c r="L141" s="45"/>
      <c r="M141" s="233" t="s">
        <v>1</v>
      </c>
      <c r="N141" s="234" t="s">
        <v>40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196</v>
      </c>
      <c r="AT141" s="237" t="s">
        <v>191</v>
      </c>
      <c r="AU141" s="237" t="s">
        <v>84</v>
      </c>
      <c r="AY141" s="18" t="s">
        <v>189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82</v>
      </c>
      <c r="BK141" s="238">
        <f>ROUND(I141*H141,2)</f>
        <v>0</v>
      </c>
      <c r="BL141" s="18" t="s">
        <v>196</v>
      </c>
      <c r="BM141" s="237" t="s">
        <v>628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629</v>
      </c>
      <c r="G142" s="240"/>
      <c r="H142" s="244">
        <v>36.5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218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630</v>
      </c>
      <c r="G144" s="240"/>
      <c r="H144" s="244">
        <v>-3.2999999999999998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220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3" customFormat="1">
      <c r="A146" s="13"/>
      <c r="B146" s="239"/>
      <c r="C146" s="240"/>
      <c r="D146" s="241" t="s">
        <v>198</v>
      </c>
      <c r="E146" s="242" t="s">
        <v>1</v>
      </c>
      <c r="F146" s="243" t="s">
        <v>631</v>
      </c>
      <c r="G146" s="240"/>
      <c r="H146" s="244">
        <v>-9.9000000000000004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198</v>
      </c>
      <c r="AU146" s="250" t="s">
        <v>84</v>
      </c>
      <c r="AV146" s="13" t="s">
        <v>84</v>
      </c>
      <c r="AW146" s="13" t="s">
        <v>32</v>
      </c>
      <c r="AX146" s="13" t="s">
        <v>75</v>
      </c>
      <c r="AY146" s="250" t="s">
        <v>189</v>
      </c>
    </row>
    <row r="147" s="14" customFormat="1">
      <c r="A147" s="14"/>
      <c r="B147" s="251"/>
      <c r="C147" s="252"/>
      <c r="D147" s="241" t="s">
        <v>198</v>
      </c>
      <c r="E147" s="253" t="s">
        <v>1</v>
      </c>
      <c r="F147" s="254" t="s">
        <v>222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198</v>
      </c>
      <c r="AU147" s="260" t="s">
        <v>84</v>
      </c>
      <c r="AV147" s="14" t="s">
        <v>82</v>
      </c>
      <c r="AW147" s="14" t="s">
        <v>32</v>
      </c>
      <c r="AX147" s="14" t="s">
        <v>75</v>
      </c>
      <c r="AY147" s="260" t="s">
        <v>189</v>
      </c>
    </row>
    <row r="148" s="13" customFormat="1">
      <c r="A148" s="13"/>
      <c r="B148" s="239"/>
      <c r="C148" s="240"/>
      <c r="D148" s="241" t="s">
        <v>198</v>
      </c>
      <c r="E148" s="242" t="s">
        <v>1</v>
      </c>
      <c r="F148" s="243" t="s">
        <v>317</v>
      </c>
      <c r="G148" s="240"/>
      <c r="H148" s="244">
        <v>-2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198</v>
      </c>
      <c r="AU148" s="250" t="s">
        <v>84</v>
      </c>
      <c r="AV148" s="13" t="s">
        <v>84</v>
      </c>
      <c r="AW148" s="13" t="s">
        <v>32</v>
      </c>
      <c r="AX148" s="13" t="s">
        <v>75</v>
      </c>
      <c r="AY148" s="250" t="s">
        <v>189</v>
      </c>
    </row>
    <row r="149" s="14" customFormat="1">
      <c r="A149" s="14"/>
      <c r="B149" s="251"/>
      <c r="C149" s="252"/>
      <c r="D149" s="241" t="s">
        <v>198</v>
      </c>
      <c r="E149" s="253" t="s">
        <v>1</v>
      </c>
      <c r="F149" s="254" t="s">
        <v>632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198</v>
      </c>
      <c r="AU149" s="260" t="s">
        <v>84</v>
      </c>
      <c r="AV149" s="14" t="s">
        <v>82</v>
      </c>
      <c r="AW149" s="14" t="s">
        <v>32</v>
      </c>
      <c r="AX149" s="14" t="s">
        <v>75</v>
      </c>
      <c r="AY149" s="260" t="s">
        <v>189</v>
      </c>
    </row>
    <row r="150" s="13" customFormat="1">
      <c r="A150" s="13"/>
      <c r="B150" s="239"/>
      <c r="C150" s="240"/>
      <c r="D150" s="241" t="s">
        <v>198</v>
      </c>
      <c r="E150" s="242" t="s">
        <v>1</v>
      </c>
      <c r="F150" s="243" t="s">
        <v>317</v>
      </c>
      <c r="G150" s="240"/>
      <c r="H150" s="244">
        <v>-2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198</v>
      </c>
      <c r="AU150" s="250" t="s">
        <v>84</v>
      </c>
      <c r="AV150" s="13" t="s">
        <v>84</v>
      </c>
      <c r="AW150" s="13" t="s">
        <v>32</v>
      </c>
      <c r="AX150" s="13" t="s">
        <v>75</v>
      </c>
      <c r="AY150" s="250" t="s">
        <v>189</v>
      </c>
    </row>
    <row r="151" s="16" customFormat="1">
      <c r="A151" s="16"/>
      <c r="B151" s="272"/>
      <c r="C151" s="273"/>
      <c r="D151" s="241" t="s">
        <v>198</v>
      </c>
      <c r="E151" s="274" t="s">
        <v>1</v>
      </c>
      <c r="F151" s="275" t="s">
        <v>224</v>
      </c>
      <c r="G151" s="273"/>
      <c r="H151" s="276">
        <v>19.300000000000001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198</v>
      </c>
      <c r="AU151" s="282" t="s">
        <v>84</v>
      </c>
      <c r="AV151" s="16" t="s">
        <v>212</v>
      </c>
      <c r="AW151" s="16" t="s">
        <v>32</v>
      </c>
      <c r="AX151" s="16" t="s">
        <v>75</v>
      </c>
      <c r="AY151" s="282" t="s">
        <v>189</v>
      </c>
    </row>
    <row r="152" s="14" customFormat="1">
      <c r="A152" s="14"/>
      <c r="B152" s="251"/>
      <c r="C152" s="252"/>
      <c r="D152" s="241" t="s">
        <v>198</v>
      </c>
      <c r="E152" s="253" t="s">
        <v>1</v>
      </c>
      <c r="F152" s="254" t="s">
        <v>633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198</v>
      </c>
      <c r="AU152" s="260" t="s">
        <v>84</v>
      </c>
      <c r="AV152" s="14" t="s">
        <v>82</v>
      </c>
      <c r="AW152" s="14" t="s">
        <v>32</v>
      </c>
      <c r="AX152" s="14" t="s">
        <v>75</v>
      </c>
      <c r="AY152" s="260" t="s">
        <v>189</v>
      </c>
    </row>
    <row r="153" s="15" customFormat="1">
      <c r="A153" s="15"/>
      <c r="B153" s="261"/>
      <c r="C153" s="262"/>
      <c r="D153" s="241" t="s">
        <v>198</v>
      </c>
      <c r="E153" s="263" t="s">
        <v>1</v>
      </c>
      <c r="F153" s="264" t="s">
        <v>211</v>
      </c>
      <c r="G153" s="262"/>
      <c r="H153" s="265">
        <v>19.300000000000001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198</v>
      </c>
      <c r="AU153" s="271" t="s">
        <v>84</v>
      </c>
      <c r="AV153" s="15" t="s">
        <v>196</v>
      </c>
      <c r="AW153" s="15" t="s">
        <v>32</v>
      </c>
      <c r="AX153" s="15" t="s">
        <v>82</v>
      </c>
      <c r="AY153" s="271" t="s">
        <v>189</v>
      </c>
    </row>
    <row r="154" s="2" customFormat="1" ht="16.5" customHeight="1">
      <c r="A154" s="39"/>
      <c r="B154" s="40"/>
      <c r="C154" s="227" t="s">
        <v>196</v>
      </c>
      <c r="D154" s="227" t="s">
        <v>191</v>
      </c>
      <c r="E154" s="228" t="s">
        <v>226</v>
      </c>
      <c r="F154" s="229" t="s">
        <v>227</v>
      </c>
      <c r="G154" s="230" t="s">
        <v>202</v>
      </c>
      <c r="H154" s="231">
        <v>9.9000000000000004</v>
      </c>
      <c r="I154" s="232"/>
      <c r="J154" s="231">
        <f>ROUND(I154*H154,2)</f>
        <v>0</v>
      </c>
      <c r="K154" s="229" t="s">
        <v>195</v>
      </c>
      <c r="L154" s="45"/>
      <c r="M154" s="233" t="s">
        <v>1</v>
      </c>
      <c r="N154" s="234" t="s">
        <v>40</v>
      </c>
      <c r="O154" s="92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7" t="s">
        <v>196</v>
      </c>
      <c r="AT154" s="237" t="s">
        <v>191</v>
      </c>
      <c r="AU154" s="237" t="s">
        <v>84</v>
      </c>
      <c r="AY154" s="18" t="s">
        <v>189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8" t="s">
        <v>82</v>
      </c>
      <c r="BK154" s="238">
        <f>ROUND(I154*H154,2)</f>
        <v>0</v>
      </c>
      <c r="BL154" s="18" t="s">
        <v>196</v>
      </c>
      <c r="BM154" s="237" t="s">
        <v>634</v>
      </c>
    </row>
    <row r="155" s="14" customFormat="1">
      <c r="A155" s="14"/>
      <c r="B155" s="251"/>
      <c r="C155" s="252"/>
      <c r="D155" s="241" t="s">
        <v>198</v>
      </c>
      <c r="E155" s="253" t="s">
        <v>1</v>
      </c>
      <c r="F155" s="254" t="s">
        <v>229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198</v>
      </c>
      <c r="AU155" s="260" t="s">
        <v>84</v>
      </c>
      <c r="AV155" s="14" t="s">
        <v>82</v>
      </c>
      <c r="AW155" s="14" t="s">
        <v>32</v>
      </c>
      <c r="AX155" s="14" t="s">
        <v>75</v>
      </c>
      <c r="AY155" s="260" t="s">
        <v>189</v>
      </c>
    </row>
    <row r="156" s="13" customFormat="1">
      <c r="A156" s="13"/>
      <c r="B156" s="239"/>
      <c r="C156" s="240"/>
      <c r="D156" s="241" t="s">
        <v>198</v>
      </c>
      <c r="E156" s="242" t="s">
        <v>1</v>
      </c>
      <c r="F156" s="243" t="s">
        <v>635</v>
      </c>
      <c r="G156" s="240"/>
      <c r="H156" s="244">
        <v>9.9000000000000004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198</v>
      </c>
      <c r="AU156" s="250" t="s">
        <v>84</v>
      </c>
      <c r="AV156" s="13" t="s">
        <v>84</v>
      </c>
      <c r="AW156" s="13" t="s">
        <v>32</v>
      </c>
      <c r="AX156" s="13" t="s">
        <v>82</v>
      </c>
      <c r="AY156" s="250" t="s">
        <v>189</v>
      </c>
    </row>
    <row r="157" s="2" customFormat="1" ht="16.5" customHeight="1">
      <c r="A157" s="39"/>
      <c r="B157" s="40"/>
      <c r="C157" s="283" t="s">
        <v>231</v>
      </c>
      <c r="D157" s="283" t="s">
        <v>232</v>
      </c>
      <c r="E157" s="284" t="s">
        <v>233</v>
      </c>
      <c r="F157" s="285" t="s">
        <v>234</v>
      </c>
      <c r="G157" s="286" t="s">
        <v>235</v>
      </c>
      <c r="H157" s="287">
        <v>18.800000000000001</v>
      </c>
      <c r="I157" s="288"/>
      <c r="J157" s="287">
        <f>ROUND(I157*H157,2)</f>
        <v>0</v>
      </c>
      <c r="K157" s="285" t="s">
        <v>195</v>
      </c>
      <c r="L157" s="289"/>
      <c r="M157" s="290" t="s">
        <v>1</v>
      </c>
      <c r="N157" s="291" t="s">
        <v>40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236</v>
      </c>
      <c r="AT157" s="237" t="s">
        <v>232</v>
      </c>
      <c r="AU157" s="237" t="s">
        <v>84</v>
      </c>
      <c r="AY157" s="18" t="s">
        <v>189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82</v>
      </c>
      <c r="BK157" s="238">
        <f>ROUND(I157*H157,2)</f>
        <v>0</v>
      </c>
      <c r="BL157" s="18" t="s">
        <v>196</v>
      </c>
      <c r="BM157" s="237" t="s">
        <v>636</v>
      </c>
    </row>
    <row r="158" s="13" customFormat="1">
      <c r="A158" s="13"/>
      <c r="B158" s="239"/>
      <c r="C158" s="240"/>
      <c r="D158" s="241" t="s">
        <v>198</v>
      </c>
      <c r="E158" s="242" t="s">
        <v>1</v>
      </c>
      <c r="F158" s="243" t="s">
        <v>637</v>
      </c>
      <c r="G158" s="240"/>
      <c r="H158" s="244">
        <v>18.800000000000001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198</v>
      </c>
      <c r="AU158" s="250" t="s">
        <v>84</v>
      </c>
      <c r="AV158" s="13" t="s">
        <v>84</v>
      </c>
      <c r="AW158" s="13" t="s">
        <v>32</v>
      </c>
      <c r="AX158" s="13" t="s">
        <v>82</v>
      </c>
      <c r="AY158" s="250" t="s">
        <v>189</v>
      </c>
    </row>
    <row r="159" s="2" customFormat="1" ht="37.8" customHeight="1">
      <c r="A159" s="39"/>
      <c r="B159" s="40"/>
      <c r="C159" s="227" t="s">
        <v>240</v>
      </c>
      <c r="D159" s="227" t="s">
        <v>191</v>
      </c>
      <c r="E159" s="228" t="s">
        <v>323</v>
      </c>
      <c r="F159" s="229" t="s">
        <v>324</v>
      </c>
      <c r="G159" s="230" t="s">
        <v>202</v>
      </c>
      <c r="H159" s="231">
        <v>17.199999999999999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638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244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639</v>
      </c>
      <c r="G161" s="240"/>
      <c r="H161" s="244">
        <v>17.199999999999999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2" customFormat="1" ht="33" customHeight="1">
      <c r="A162" s="39"/>
      <c r="B162" s="40"/>
      <c r="C162" s="227" t="s">
        <v>246</v>
      </c>
      <c r="D162" s="227" t="s">
        <v>191</v>
      </c>
      <c r="E162" s="228" t="s">
        <v>247</v>
      </c>
      <c r="F162" s="229" t="s">
        <v>248</v>
      </c>
      <c r="G162" s="230" t="s">
        <v>235</v>
      </c>
      <c r="H162" s="231">
        <v>27.5</v>
      </c>
      <c r="I162" s="232"/>
      <c r="J162" s="231">
        <f>ROUND(I162*H162,2)</f>
        <v>0</v>
      </c>
      <c r="K162" s="229" t="s">
        <v>195</v>
      </c>
      <c r="L162" s="45"/>
      <c r="M162" s="233" t="s">
        <v>1</v>
      </c>
      <c r="N162" s="234" t="s">
        <v>40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196</v>
      </c>
      <c r="AT162" s="237" t="s">
        <v>191</v>
      </c>
      <c r="AU162" s="237" t="s">
        <v>84</v>
      </c>
      <c r="AY162" s="18" t="s">
        <v>189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82</v>
      </c>
      <c r="BK162" s="238">
        <f>ROUND(I162*H162,2)</f>
        <v>0</v>
      </c>
      <c r="BL162" s="18" t="s">
        <v>196</v>
      </c>
      <c r="BM162" s="237" t="s">
        <v>640</v>
      </c>
    </row>
    <row r="163" s="13" customFormat="1">
      <c r="A163" s="13"/>
      <c r="B163" s="239"/>
      <c r="C163" s="240"/>
      <c r="D163" s="241" t="s">
        <v>198</v>
      </c>
      <c r="E163" s="242" t="s">
        <v>1</v>
      </c>
      <c r="F163" s="243" t="s">
        <v>641</v>
      </c>
      <c r="G163" s="240"/>
      <c r="H163" s="244">
        <v>27.5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198</v>
      </c>
      <c r="AU163" s="250" t="s">
        <v>84</v>
      </c>
      <c r="AV163" s="13" t="s">
        <v>84</v>
      </c>
      <c r="AW163" s="13" t="s">
        <v>32</v>
      </c>
      <c r="AX163" s="13" t="s">
        <v>82</v>
      </c>
      <c r="AY163" s="250" t="s">
        <v>189</v>
      </c>
    </row>
    <row r="164" s="2" customFormat="1" ht="16.5" customHeight="1">
      <c r="A164" s="39"/>
      <c r="B164" s="40"/>
      <c r="C164" s="227" t="s">
        <v>236</v>
      </c>
      <c r="D164" s="227" t="s">
        <v>191</v>
      </c>
      <c r="E164" s="228" t="s">
        <v>251</v>
      </c>
      <c r="F164" s="229" t="s">
        <v>252</v>
      </c>
      <c r="G164" s="230" t="s">
        <v>253</v>
      </c>
      <c r="H164" s="231">
        <v>2</v>
      </c>
      <c r="I164" s="232"/>
      <c r="J164" s="231">
        <f>ROUND(I164*H164,2)</f>
        <v>0</v>
      </c>
      <c r="K164" s="229" t="s">
        <v>1</v>
      </c>
      <c r="L164" s="45"/>
      <c r="M164" s="233" t="s">
        <v>1</v>
      </c>
      <c r="N164" s="234" t="s">
        <v>40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196</v>
      </c>
      <c r="AT164" s="237" t="s">
        <v>191</v>
      </c>
      <c r="AU164" s="237" t="s">
        <v>84</v>
      </c>
      <c r="AY164" s="18" t="s">
        <v>189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82</v>
      </c>
      <c r="BK164" s="238">
        <f>ROUND(I164*H164,2)</f>
        <v>0</v>
      </c>
      <c r="BL164" s="18" t="s">
        <v>196</v>
      </c>
      <c r="BM164" s="237" t="s">
        <v>642</v>
      </c>
    </row>
    <row r="165" s="14" customFormat="1">
      <c r="A165" s="14"/>
      <c r="B165" s="251"/>
      <c r="C165" s="252"/>
      <c r="D165" s="241" t="s">
        <v>198</v>
      </c>
      <c r="E165" s="253" t="s">
        <v>1</v>
      </c>
      <c r="F165" s="254" t="s">
        <v>255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198</v>
      </c>
      <c r="AU165" s="260" t="s">
        <v>84</v>
      </c>
      <c r="AV165" s="14" t="s">
        <v>82</v>
      </c>
      <c r="AW165" s="14" t="s">
        <v>32</v>
      </c>
      <c r="AX165" s="14" t="s">
        <v>75</v>
      </c>
      <c r="AY165" s="260" t="s">
        <v>189</v>
      </c>
    </row>
    <row r="166" s="13" customFormat="1">
      <c r="A166" s="13"/>
      <c r="B166" s="239"/>
      <c r="C166" s="240"/>
      <c r="D166" s="241" t="s">
        <v>198</v>
      </c>
      <c r="E166" s="242" t="s">
        <v>1</v>
      </c>
      <c r="F166" s="243" t="s">
        <v>330</v>
      </c>
      <c r="G166" s="240"/>
      <c r="H166" s="244">
        <v>2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198</v>
      </c>
      <c r="AU166" s="250" t="s">
        <v>84</v>
      </c>
      <c r="AV166" s="13" t="s">
        <v>84</v>
      </c>
      <c r="AW166" s="13" t="s">
        <v>32</v>
      </c>
      <c r="AX166" s="13" t="s">
        <v>82</v>
      </c>
      <c r="AY166" s="250" t="s">
        <v>189</v>
      </c>
    </row>
    <row r="167" s="12" customFormat="1" ht="22.8" customHeight="1">
      <c r="A167" s="12"/>
      <c r="B167" s="211"/>
      <c r="C167" s="212"/>
      <c r="D167" s="213" t="s">
        <v>74</v>
      </c>
      <c r="E167" s="225" t="s">
        <v>196</v>
      </c>
      <c r="F167" s="225" t="s">
        <v>257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SUM(P168:P186)</f>
        <v>0</v>
      </c>
      <c r="Q167" s="219"/>
      <c r="R167" s="220">
        <f>SUM(R168:R186)</f>
        <v>8.2196819999999988</v>
      </c>
      <c r="S167" s="219"/>
      <c r="T167" s="221">
        <f>SUM(T168:T186)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82</v>
      </c>
      <c r="AT167" s="223" t="s">
        <v>74</v>
      </c>
      <c r="AU167" s="223" t="s">
        <v>82</v>
      </c>
      <c r="AY167" s="222" t="s">
        <v>189</v>
      </c>
      <c r="BK167" s="224">
        <f>SUM(BK168:BK186)</f>
        <v>0</v>
      </c>
    </row>
    <row r="168" s="2" customFormat="1" ht="24.15" customHeight="1">
      <c r="A168" s="39"/>
      <c r="B168" s="40"/>
      <c r="C168" s="227" t="s">
        <v>258</v>
      </c>
      <c r="D168" s="227" t="s">
        <v>191</v>
      </c>
      <c r="E168" s="228" t="s">
        <v>259</v>
      </c>
      <c r="F168" s="229" t="s">
        <v>260</v>
      </c>
      <c r="G168" s="230" t="s">
        <v>202</v>
      </c>
      <c r="H168" s="231">
        <v>3.2999999999999998</v>
      </c>
      <c r="I168" s="232"/>
      <c r="J168" s="231">
        <f>ROUND(I168*H168,2)</f>
        <v>0</v>
      </c>
      <c r="K168" s="229" t="s">
        <v>195</v>
      </c>
      <c r="L168" s="45"/>
      <c r="M168" s="233" t="s">
        <v>1</v>
      </c>
      <c r="N168" s="234" t="s">
        <v>40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196</v>
      </c>
      <c r="AT168" s="237" t="s">
        <v>191</v>
      </c>
      <c r="AU168" s="237" t="s">
        <v>84</v>
      </c>
      <c r="AY168" s="18" t="s">
        <v>189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82</v>
      </c>
      <c r="BK168" s="238">
        <f>ROUND(I168*H168,2)</f>
        <v>0</v>
      </c>
      <c r="BL168" s="18" t="s">
        <v>196</v>
      </c>
      <c r="BM168" s="237" t="s">
        <v>643</v>
      </c>
    </row>
    <row r="169" s="14" customFormat="1">
      <c r="A169" s="14"/>
      <c r="B169" s="251"/>
      <c r="C169" s="252"/>
      <c r="D169" s="241" t="s">
        <v>198</v>
      </c>
      <c r="E169" s="253" t="s">
        <v>1</v>
      </c>
      <c r="F169" s="254" t="s">
        <v>262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198</v>
      </c>
      <c r="AU169" s="260" t="s">
        <v>84</v>
      </c>
      <c r="AV169" s="14" t="s">
        <v>82</v>
      </c>
      <c r="AW169" s="14" t="s">
        <v>32</v>
      </c>
      <c r="AX169" s="14" t="s">
        <v>75</v>
      </c>
      <c r="AY169" s="260" t="s">
        <v>189</v>
      </c>
    </row>
    <row r="170" s="13" customFormat="1">
      <c r="A170" s="13"/>
      <c r="B170" s="239"/>
      <c r="C170" s="240"/>
      <c r="D170" s="241" t="s">
        <v>198</v>
      </c>
      <c r="E170" s="242" t="s">
        <v>1</v>
      </c>
      <c r="F170" s="243" t="s">
        <v>644</v>
      </c>
      <c r="G170" s="240"/>
      <c r="H170" s="244">
        <v>3.2999999999999998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198</v>
      </c>
      <c r="AU170" s="250" t="s">
        <v>84</v>
      </c>
      <c r="AV170" s="13" t="s">
        <v>84</v>
      </c>
      <c r="AW170" s="13" t="s">
        <v>32</v>
      </c>
      <c r="AX170" s="13" t="s">
        <v>82</v>
      </c>
      <c r="AY170" s="250" t="s">
        <v>189</v>
      </c>
    </row>
    <row r="171" s="2" customFormat="1" ht="16.5" customHeight="1">
      <c r="A171" s="39"/>
      <c r="B171" s="40"/>
      <c r="C171" s="227" t="s">
        <v>264</v>
      </c>
      <c r="D171" s="227" t="s">
        <v>191</v>
      </c>
      <c r="E171" s="228" t="s">
        <v>265</v>
      </c>
      <c r="F171" s="229" t="s">
        <v>266</v>
      </c>
      <c r="G171" s="230" t="s">
        <v>267</v>
      </c>
      <c r="H171" s="231">
        <v>33</v>
      </c>
      <c r="I171" s="232"/>
      <c r="J171" s="231">
        <f>ROUND(I171*H171,2)</f>
        <v>0</v>
      </c>
      <c r="K171" s="229" t="s">
        <v>195</v>
      </c>
      <c r="L171" s="45"/>
      <c r="M171" s="233" t="s">
        <v>1</v>
      </c>
      <c r="N171" s="234" t="s">
        <v>40</v>
      </c>
      <c r="O171" s="92"/>
      <c r="P171" s="235">
        <f>O171*H171</f>
        <v>0</v>
      </c>
      <c r="Q171" s="235">
        <v>0.001</v>
      </c>
      <c r="R171" s="235">
        <f>Q171*H171</f>
        <v>0.033000000000000002</v>
      </c>
      <c r="S171" s="235">
        <v>0</v>
      </c>
      <c r="T171" s="23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7" t="s">
        <v>196</v>
      </c>
      <c r="AT171" s="237" t="s">
        <v>191</v>
      </c>
      <c r="AU171" s="237" t="s">
        <v>84</v>
      </c>
      <c r="AY171" s="18" t="s">
        <v>189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8" t="s">
        <v>82</v>
      </c>
      <c r="BK171" s="238">
        <f>ROUND(I171*H171,2)</f>
        <v>0</v>
      </c>
      <c r="BL171" s="18" t="s">
        <v>196</v>
      </c>
      <c r="BM171" s="237" t="s">
        <v>645</v>
      </c>
    </row>
    <row r="172" s="14" customFormat="1">
      <c r="A172" s="14"/>
      <c r="B172" s="251"/>
      <c r="C172" s="252"/>
      <c r="D172" s="241" t="s">
        <v>198</v>
      </c>
      <c r="E172" s="253" t="s">
        <v>1</v>
      </c>
      <c r="F172" s="254" t="s">
        <v>269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198</v>
      </c>
      <c r="AU172" s="260" t="s">
        <v>84</v>
      </c>
      <c r="AV172" s="14" t="s">
        <v>82</v>
      </c>
      <c r="AW172" s="14" t="s">
        <v>32</v>
      </c>
      <c r="AX172" s="14" t="s">
        <v>75</v>
      </c>
      <c r="AY172" s="260" t="s">
        <v>189</v>
      </c>
    </row>
    <row r="173" s="13" customFormat="1">
      <c r="A173" s="13"/>
      <c r="B173" s="239"/>
      <c r="C173" s="240"/>
      <c r="D173" s="241" t="s">
        <v>198</v>
      </c>
      <c r="E173" s="242" t="s">
        <v>1</v>
      </c>
      <c r="F173" s="243" t="s">
        <v>646</v>
      </c>
      <c r="G173" s="240"/>
      <c r="H173" s="244">
        <v>33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198</v>
      </c>
      <c r="AU173" s="250" t="s">
        <v>84</v>
      </c>
      <c r="AV173" s="13" t="s">
        <v>84</v>
      </c>
      <c r="AW173" s="13" t="s">
        <v>32</v>
      </c>
      <c r="AX173" s="13" t="s">
        <v>82</v>
      </c>
      <c r="AY173" s="250" t="s">
        <v>189</v>
      </c>
    </row>
    <row r="174" s="2" customFormat="1" ht="16.5" customHeight="1">
      <c r="A174" s="39"/>
      <c r="B174" s="40"/>
      <c r="C174" s="283" t="s">
        <v>271</v>
      </c>
      <c r="D174" s="283" t="s">
        <v>232</v>
      </c>
      <c r="E174" s="284" t="s">
        <v>272</v>
      </c>
      <c r="F174" s="285" t="s">
        <v>273</v>
      </c>
      <c r="G174" s="286" t="s">
        <v>267</v>
      </c>
      <c r="H174" s="287">
        <v>33</v>
      </c>
      <c r="I174" s="288"/>
      <c r="J174" s="287">
        <f>ROUND(I174*H174,2)</f>
        <v>0</v>
      </c>
      <c r="K174" s="285" t="s">
        <v>195</v>
      </c>
      <c r="L174" s="289"/>
      <c r="M174" s="290" t="s">
        <v>1</v>
      </c>
      <c r="N174" s="291" t="s">
        <v>40</v>
      </c>
      <c r="O174" s="92"/>
      <c r="P174" s="235">
        <f>O174*H174</f>
        <v>0</v>
      </c>
      <c r="Q174" s="235">
        <v>0.00020000000000000001</v>
      </c>
      <c r="R174" s="235">
        <f>Q174*H174</f>
        <v>0.0066</v>
      </c>
      <c r="S174" s="235">
        <v>0</v>
      </c>
      <c r="T174" s="23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7" t="s">
        <v>236</v>
      </c>
      <c r="AT174" s="237" t="s">
        <v>232</v>
      </c>
      <c r="AU174" s="237" t="s">
        <v>84</v>
      </c>
      <c r="AY174" s="18" t="s">
        <v>189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8" t="s">
        <v>82</v>
      </c>
      <c r="BK174" s="238">
        <f>ROUND(I174*H174,2)</f>
        <v>0</v>
      </c>
      <c r="BL174" s="18" t="s">
        <v>196</v>
      </c>
      <c r="BM174" s="237" t="s">
        <v>647</v>
      </c>
    </row>
    <row r="175" s="13" customFormat="1">
      <c r="A175" s="13"/>
      <c r="B175" s="239"/>
      <c r="C175" s="240"/>
      <c r="D175" s="241" t="s">
        <v>198</v>
      </c>
      <c r="E175" s="242" t="s">
        <v>1</v>
      </c>
      <c r="F175" s="243" t="s">
        <v>648</v>
      </c>
      <c r="G175" s="240"/>
      <c r="H175" s="244">
        <v>33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198</v>
      </c>
      <c r="AU175" s="250" t="s">
        <v>84</v>
      </c>
      <c r="AV175" s="13" t="s">
        <v>84</v>
      </c>
      <c r="AW175" s="13" t="s">
        <v>32</v>
      </c>
      <c r="AX175" s="13" t="s">
        <v>82</v>
      </c>
      <c r="AY175" s="250" t="s">
        <v>189</v>
      </c>
    </row>
    <row r="176" s="2" customFormat="1" ht="24.15" customHeight="1">
      <c r="A176" s="39"/>
      <c r="B176" s="40"/>
      <c r="C176" s="227" t="s">
        <v>277</v>
      </c>
      <c r="D176" s="227" t="s">
        <v>191</v>
      </c>
      <c r="E176" s="228" t="s">
        <v>377</v>
      </c>
      <c r="F176" s="229" t="s">
        <v>378</v>
      </c>
      <c r="G176" s="230" t="s">
        <v>202</v>
      </c>
      <c r="H176" s="231">
        <v>0.80000000000000004</v>
      </c>
      <c r="I176" s="232"/>
      <c r="J176" s="231">
        <f>ROUND(I176*H176,2)</f>
        <v>0</v>
      </c>
      <c r="K176" s="229" t="s">
        <v>195</v>
      </c>
      <c r="L176" s="45"/>
      <c r="M176" s="233" t="s">
        <v>1</v>
      </c>
      <c r="N176" s="234" t="s">
        <v>40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196</v>
      </c>
      <c r="AT176" s="237" t="s">
        <v>191</v>
      </c>
      <c r="AU176" s="237" t="s">
        <v>84</v>
      </c>
      <c r="AY176" s="18" t="s">
        <v>189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82</v>
      </c>
      <c r="BK176" s="238">
        <f>ROUND(I176*H176,2)</f>
        <v>0</v>
      </c>
      <c r="BL176" s="18" t="s">
        <v>196</v>
      </c>
      <c r="BM176" s="237" t="s">
        <v>649</v>
      </c>
    </row>
    <row r="177" s="14" customFormat="1">
      <c r="A177" s="14"/>
      <c r="B177" s="251"/>
      <c r="C177" s="252"/>
      <c r="D177" s="241" t="s">
        <v>198</v>
      </c>
      <c r="E177" s="253" t="s">
        <v>1</v>
      </c>
      <c r="F177" s="254" t="s">
        <v>380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198</v>
      </c>
      <c r="AU177" s="260" t="s">
        <v>84</v>
      </c>
      <c r="AV177" s="14" t="s">
        <v>82</v>
      </c>
      <c r="AW177" s="14" t="s">
        <v>32</v>
      </c>
      <c r="AX177" s="14" t="s">
        <v>75</v>
      </c>
      <c r="AY177" s="260" t="s">
        <v>189</v>
      </c>
    </row>
    <row r="178" s="13" customFormat="1">
      <c r="A178" s="13"/>
      <c r="B178" s="239"/>
      <c r="C178" s="240"/>
      <c r="D178" s="241" t="s">
        <v>198</v>
      </c>
      <c r="E178" s="242" t="s">
        <v>1</v>
      </c>
      <c r="F178" s="243" t="s">
        <v>381</v>
      </c>
      <c r="G178" s="240"/>
      <c r="H178" s="244">
        <v>0.80000000000000004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198</v>
      </c>
      <c r="AU178" s="250" t="s">
        <v>84</v>
      </c>
      <c r="AV178" s="13" t="s">
        <v>84</v>
      </c>
      <c r="AW178" s="13" t="s">
        <v>32</v>
      </c>
      <c r="AX178" s="13" t="s">
        <v>82</v>
      </c>
      <c r="AY178" s="250" t="s">
        <v>189</v>
      </c>
    </row>
    <row r="179" s="2" customFormat="1" ht="16.5" customHeight="1">
      <c r="A179" s="39"/>
      <c r="B179" s="40"/>
      <c r="C179" s="227" t="s">
        <v>283</v>
      </c>
      <c r="D179" s="227" t="s">
        <v>191</v>
      </c>
      <c r="E179" s="228" t="s">
        <v>382</v>
      </c>
      <c r="F179" s="229" t="s">
        <v>383</v>
      </c>
      <c r="G179" s="230" t="s">
        <v>267</v>
      </c>
      <c r="H179" s="231">
        <v>3.7999999999999998</v>
      </c>
      <c r="I179" s="232"/>
      <c r="J179" s="231">
        <f>ROUND(I179*H179,2)</f>
        <v>0</v>
      </c>
      <c r="K179" s="229" t="s">
        <v>195</v>
      </c>
      <c r="L179" s="45"/>
      <c r="M179" s="233" t="s">
        <v>1</v>
      </c>
      <c r="N179" s="234" t="s">
        <v>40</v>
      </c>
      <c r="O179" s="92"/>
      <c r="P179" s="235">
        <f>O179*H179</f>
        <v>0</v>
      </c>
      <c r="Q179" s="235">
        <v>0.0063899999999999998</v>
      </c>
      <c r="R179" s="235">
        <f>Q179*H179</f>
        <v>0.024281999999999998</v>
      </c>
      <c r="S179" s="235">
        <v>0</v>
      </c>
      <c r="T179" s="23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196</v>
      </c>
      <c r="AT179" s="237" t="s">
        <v>191</v>
      </c>
      <c r="AU179" s="237" t="s">
        <v>84</v>
      </c>
      <c r="AY179" s="18" t="s">
        <v>189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82</v>
      </c>
      <c r="BK179" s="238">
        <f>ROUND(I179*H179,2)</f>
        <v>0</v>
      </c>
      <c r="BL179" s="18" t="s">
        <v>196</v>
      </c>
      <c r="BM179" s="237" t="s">
        <v>650</v>
      </c>
    </row>
    <row r="180" s="14" customFormat="1">
      <c r="A180" s="14"/>
      <c r="B180" s="251"/>
      <c r="C180" s="252"/>
      <c r="D180" s="241" t="s">
        <v>198</v>
      </c>
      <c r="E180" s="253" t="s">
        <v>1</v>
      </c>
      <c r="F180" s="254" t="s">
        <v>385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198</v>
      </c>
      <c r="AU180" s="260" t="s">
        <v>84</v>
      </c>
      <c r="AV180" s="14" t="s">
        <v>82</v>
      </c>
      <c r="AW180" s="14" t="s">
        <v>32</v>
      </c>
      <c r="AX180" s="14" t="s">
        <v>75</v>
      </c>
      <c r="AY180" s="260" t="s">
        <v>189</v>
      </c>
    </row>
    <row r="181" s="13" customFormat="1">
      <c r="A181" s="13"/>
      <c r="B181" s="239"/>
      <c r="C181" s="240"/>
      <c r="D181" s="241" t="s">
        <v>198</v>
      </c>
      <c r="E181" s="242" t="s">
        <v>1</v>
      </c>
      <c r="F181" s="243" t="s">
        <v>386</v>
      </c>
      <c r="G181" s="240"/>
      <c r="H181" s="244">
        <v>3.7999999999999998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198</v>
      </c>
      <c r="AU181" s="250" t="s">
        <v>84</v>
      </c>
      <c r="AV181" s="13" t="s">
        <v>84</v>
      </c>
      <c r="AW181" s="13" t="s">
        <v>32</v>
      </c>
      <c r="AX181" s="13" t="s">
        <v>82</v>
      </c>
      <c r="AY181" s="250" t="s">
        <v>189</v>
      </c>
    </row>
    <row r="182" s="2" customFormat="1" ht="24.15" customHeight="1">
      <c r="A182" s="39"/>
      <c r="B182" s="40"/>
      <c r="C182" s="227" t="s">
        <v>289</v>
      </c>
      <c r="D182" s="227" t="s">
        <v>191</v>
      </c>
      <c r="E182" s="228" t="s">
        <v>387</v>
      </c>
      <c r="F182" s="229" t="s">
        <v>388</v>
      </c>
      <c r="G182" s="230" t="s">
        <v>202</v>
      </c>
      <c r="H182" s="231">
        <v>3.6000000000000001</v>
      </c>
      <c r="I182" s="232"/>
      <c r="J182" s="231">
        <f>ROUND(I182*H182,2)</f>
        <v>0</v>
      </c>
      <c r="K182" s="229" t="s">
        <v>195</v>
      </c>
      <c r="L182" s="45"/>
      <c r="M182" s="233" t="s">
        <v>1</v>
      </c>
      <c r="N182" s="234" t="s">
        <v>40</v>
      </c>
      <c r="O182" s="92"/>
      <c r="P182" s="235">
        <f>O182*H182</f>
        <v>0</v>
      </c>
      <c r="Q182" s="235">
        <v>2.2654999999999998</v>
      </c>
      <c r="R182" s="235">
        <f>Q182*H182</f>
        <v>8.1557999999999993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196</v>
      </c>
      <c r="AT182" s="237" t="s">
        <v>191</v>
      </c>
      <c r="AU182" s="237" t="s">
        <v>84</v>
      </c>
      <c r="AY182" s="18" t="s">
        <v>189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82</v>
      </c>
      <c r="BK182" s="238">
        <f>ROUND(I182*H182,2)</f>
        <v>0</v>
      </c>
      <c r="BL182" s="18" t="s">
        <v>196</v>
      </c>
      <c r="BM182" s="237" t="s">
        <v>651</v>
      </c>
    </row>
    <row r="183" s="14" customFormat="1">
      <c r="A183" s="14"/>
      <c r="B183" s="251"/>
      <c r="C183" s="252"/>
      <c r="D183" s="241" t="s">
        <v>198</v>
      </c>
      <c r="E183" s="253" t="s">
        <v>1</v>
      </c>
      <c r="F183" s="254" t="s">
        <v>385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198</v>
      </c>
      <c r="AU183" s="260" t="s">
        <v>84</v>
      </c>
      <c r="AV183" s="14" t="s">
        <v>82</v>
      </c>
      <c r="AW183" s="14" t="s">
        <v>32</v>
      </c>
      <c r="AX183" s="14" t="s">
        <v>75</v>
      </c>
      <c r="AY183" s="260" t="s">
        <v>189</v>
      </c>
    </row>
    <row r="184" s="13" customFormat="1">
      <c r="A184" s="13"/>
      <c r="B184" s="239"/>
      <c r="C184" s="240"/>
      <c r="D184" s="241" t="s">
        <v>198</v>
      </c>
      <c r="E184" s="242" t="s">
        <v>1</v>
      </c>
      <c r="F184" s="243" t="s">
        <v>390</v>
      </c>
      <c r="G184" s="240"/>
      <c r="H184" s="244">
        <v>3.6000000000000001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198</v>
      </c>
      <c r="AU184" s="250" t="s">
        <v>84</v>
      </c>
      <c r="AV184" s="13" t="s">
        <v>84</v>
      </c>
      <c r="AW184" s="13" t="s">
        <v>32</v>
      </c>
      <c r="AX184" s="13" t="s">
        <v>82</v>
      </c>
      <c r="AY184" s="250" t="s">
        <v>189</v>
      </c>
    </row>
    <row r="185" s="2" customFormat="1" ht="16.5" customHeight="1">
      <c r="A185" s="39"/>
      <c r="B185" s="40"/>
      <c r="C185" s="227" t="s">
        <v>8</v>
      </c>
      <c r="D185" s="227" t="s">
        <v>191</v>
      </c>
      <c r="E185" s="228" t="s">
        <v>391</v>
      </c>
      <c r="F185" s="229" t="s">
        <v>392</v>
      </c>
      <c r="G185" s="230" t="s">
        <v>267</v>
      </c>
      <c r="H185" s="231">
        <v>12</v>
      </c>
      <c r="I185" s="232"/>
      <c r="J185" s="231">
        <f>ROUND(I185*H185,2)</f>
        <v>0</v>
      </c>
      <c r="K185" s="229" t="s">
        <v>195</v>
      </c>
      <c r="L185" s="45"/>
      <c r="M185" s="233" t="s">
        <v>1</v>
      </c>
      <c r="N185" s="234" t="s">
        <v>40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196</v>
      </c>
      <c r="AT185" s="237" t="s">
        <v>191</v>
      </c>
      <c r="AU185" s="237" t="s">
        <v>84</v>
      </c>
      <c r="AY185" s="18" t="s">
        <v>189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82</v>
      </c>
      <c r="BK185" s="238">
        <f>ROUND(I185*H185,2)</f>
        <v>0</v>
      </c>
      <c r="BL185" s="18" t="s">
        <v>196</v>
      </c>
      <c r="BM185" s="237" t="s">
        <v>652</v>
      </c>
    </row>
    <row r="186" s="13" customFormat="1">
      <c r="A186" s="13"/>
      <c r="B186" s="239"/>
      <c r="C186" s="240"/>
      <c r="D186" s="241" t="s">
        <v>198</v>
      </c>
      <c r="E186" s="242" t="s">
        <v>1</v>
      </c>
      <c r="F186" s="243" t="s">
        <v>394</v>
      </c>
      <c r="G186" s="240"/>
      <c r="H186" s="244">
        <v>12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198</v>
      </c>
      <c r="AU186" s="250" t="s">
        <v>84</v>
      </c>
      <c r="AV186" s="13" t="s">
        <v>84</v>
      </c>
      <c r="AW186" s="13" t="s">
        <v>32</v>
      </c>
      <c r="AX186" s="13" t="s">
        <v>82</v>
      </c>
      <c r="AY186" s="250" t="s">
        <v>189</v>
      </c>
    </row>
    <row r="187" s="12" customFormat="1" ht="22.8" customHeight="1">
      <c r="A187" s="12"/>
      <c r="B187" s="211"/>
      <c r="C187" s="212"/>
      <c r="D187" s="213" t="s">
        <v>74</v>
      </c>
      <c r="E187" s="225" t="s">
        <v>236</v>
      </c>
      <c r="F187" s="225" t="s">
        <v>276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SUM(P188:P199)</f>
        <v>0</v>
      </c>
      <c r="Q187" s="219"/>
      <c r="R187" s="220">
        <f>SUM(R188:R199)</f>
        <v>3.09572</v>
      </c>
      <c r="S187" s="219"/>
      <c r="T187" s="221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82</v>
      </c>
      <c r="AY187" s="222" t="s">
        <v>189</v>
      </c>
      <c r="BK187" s="224">
        <f>SUM(BK188:BK199)</f>
        <v>0</v>
      </c>
    </row>
    <row r="188" s="2" customFormat="1" ht="21.75" customHeight="1">
      <c r="A188" s="39"/>
      <c r="B188" s="40"/>
      <c r="C188" s="227" t="s">
        <v>395</v>
      </c>
      <c r="D188" s="227" t="s">
        <v>191</v>
      </c>
      <c r="E188" s="228" t="s">
        <v>278</v>
      </c>
      <c r="F188" s="229" t="s">
        <v>279</v>
      </c>
      <c r="G188" s="230" t="s">
        <v>215</v>
      </c>
      <c r="H188" s="231">
        <v>66</v>
      </c>
      <c r="I188" s="232"/>
      <c r="J188" s="231">
        <f>ROUND(I188*H188,2)</f>
        <v>0</v>
      </c>
      <c r="K188" s="229" t="s">
        <v>1</v>
      </c>
      <c r="L188" s="45"/>
      <c r="M188" s="233" t="s">
        <v>1</v>
      </c>
      <c r="N188" s="234" t="s">
        <v>40</v>
      </c>
      <c r="O188" s="92"/>
      <c r="P188" s="235">
        <f>O188*H188</f>
        <v>0</v>
      </c>
      <c r="Q188" s="235">
        <v>0.001</v>
      </c>
      <c r="R188" s="235">
        <f>Q188*H188</f>
        <v>0.066000000000000003</v>
      </c>
      <c r="S188" s="235">
        <v>0</v>
      </c>
      <c r="T188" s="23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196</v>
      </c>
      <c r="AT188" s="237" t="s">
        <v>191</v>
      </c>
      <c r="AU188" s="237" t="s">
        <v>84</v>
      </c>
      <c r="AY188" s="18" t="s">
        <v>189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82</v>
      </c>
      <c r="BK188" s="238">
        <f>ROUND(I188*H188,2)</f>
        <v>0</v>
      </c>
      <c r="BL188" s="18" t="s">
        <v>196</v>
      </c>
      <c r="BM188" s="237" t="s">
        <v>653</v>
      </c>
    </row>
    <row r="189" s="14" customFormat="1">
      <c r="A189" s="14"/>
      <c r="B189" s="251"/>
      <c r="C189" s="252"/>
      <c r="D189" s="241" t="s">
        <v>198</v>
      </c>
      <c r="E189" s="253" t="s">
        <v>1</v>
      </c>
      <c r="F189" s="254" t="s">
        <v>281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198</v>
      </c>
      <c r="AU189" s="260" t="s">
        <v>84</v>
      </c>
      <c r="AV189" s="14" t="s">
        <v>82</v>
      </c>
      <c r="AW189" s="14" t="s">
        <v>32</v>
      </c>
      <c r="AX189" s="14" t="s">
        <v>75</v>
      </c>
      <c r="AY189" s="260" t="s">
        <v>189</v>
      </c>
    </row>
    <row r="190" s="13" customFormat="1">
      <c r="A190" s="13"/>
      <c r="B190" s="239"/>
      <c r="C190" s="240"/>
      <c r="D190" s="241" t="s">
        <v>198</v>
      </c>
      <c r="E190" s="242" t="s">
        <v>1</v>
      </c>
      <c r="F190" s="243" t="s">
        <v>654</v>
      </c>
      <c r="G190" s="240"/>
      <c r="H190" s="244">
        <v>66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198</v>
      </c>
      <c r="AU190" s="250" t="s">
        <v>84</v>
      </c>
      <c r="AV190" s="13" t="s">
        <v>84</v>
      </c>
      <c r="AW190" s="13" t="s">
        <v>32</v>
      </c>
      <c r="AX190" s="13" t="s">
        <v>82</v>
      </c>
      <c r="AY190" s="250" t="s">
        <v>189</v>
      </c>
    </row>
    <row r="191" s="2" customFormat="1" ht="16.5" customHeight="1">
      <c r="A191" s="39"/>
      <c r="B191" s="40"/>
      <c r="C191" s="227" t="s">
        <v>400</v>
      </c>
      <c r="D191" s="227" t="s">
        <v>191</v>
      </c>
      <c r="E191" s="228" t="s">
        <v>284</v>
      </c>
      <c r="F191" s="229" t="s">
        <v>285</v>
      </c>
      <c r="G191" s="230" t="s">
        <v>253</v>
      </c>
      <c r="H191" s="231">
        <v>5</v>
      </c>
      <c r="I191" s="232"/>
      <c r="J191" s="231">
        <f>ROUND(I191*H191,2)</f>
        <v>0</v>
      </c>
      <c r="K191" s="229" t="s">
        <v>1</v>
      </c>
      <c r="L191" s="45"/>
      <c r="M191" s="233" t="s">
        <v>1</v>
      </c>
      <c r="N191" s="234" t="s">
        <v>40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196</v>
      </c>
      <c r="AT191" s="237" t="s">
        <v>191</v>
      </c>
      <c r="AU191" s="237" t="s">
        <v>84</v>
      </c>
      <c r="AY191" s="18" t="s">
        <v>189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82</v>
      </c>
      <c r="BK191" s="238">
        <f>ROUND(I191*H191,2)</f>
        <v>0</v>
      </c>
      <c r="BL191" s="18" t="s">
        <v>196</v>
      </c>
      <c r="BM191" s="237" t="s">
        <v>655</v>
      </c>
    </row>
    <row r="192" s="14" customFormat="1">
      <c r="A192" s="14"/>
      <c r="B192" s="251"/>
      <c r="C192" s="252"/>
      <c r="D192" s="241" t="s">
        <v>198</v>
      </c>
      <c r="E192" s="253" t="s">
        <v>1</v>
      </c>
      <c r="F192" s="254" t="s">
        <v>287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198</v>
      </c>
      <c r="AU192" s="260" t="s">
        <v>84</v>
      </c>
      <c r="AV192" s="14" t="s">
        <v>82</v>
      </c>
      <c r="AW192" s="14" t="s">
        <v>32</v>
      </c>
      <c r="AX192" s="14" t="s">
        <v>75</v>
      </c>
      <c r="AY192" s="260" t="s">
        <v>189</v>
      </c>
    </row>
    <row r="193" s="13" customFormat="1">
      <c r="A193" s="13"/>
      <c r="B193" s="239"/>
      <c r="C193" s="240"/>
      <c r="D193" s="241" t="s">
        <v>198</v>
      </c>
      <c r="E193" s="242" t="s">
        <v>1</v>
      </c>
      <c r="F193" s="243" t="s">
        <v>256</v>
      </c>
      <c r="G193" s="240"/>
      <c r="H193" s="244">
        <v>5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198</v>
      </c>
      <c r="AU193" s="250" t="s">
        <v>84</v>
      </c>
      <c r="AV193" s="13" t="s">
        <v>84</v>
      </c>
      <c r="AW193" s="13" t="s">
        <v>32</v>
      </c>
      <c r="AX193" s="13" t="s">
        <v>82</v>
      </c>
      <c r="AY193" s="250" t="s">
        <v>189</v>
      </c>
    </row>
    <row r="194" s="2" customFormat="1" ht="24.15" customHeight="1">
      <c r="A194" s="39"/>
      <c r="B194" s="40"/>
      <c r="C194" s="227" t="s">
        <v>403</v>
      </c>
      <c r="D194" s="227" t="s">
        <v>191</v>
      </c>
      <c r="E194" s="228" t="s">
        <v>404</v>
      </c>
      <c r="F194" s="229" t="s">
        <v>452</v>
      </c>
      <c r="G194" s="230" t="s">
        <v>253</v>
      </c>
      <c r="H194" s="231">
        <v>1</v>
      </c>
      <c r="I194" s="232"/>
      <c r="J194" s="231">
        <f>ROUND(I194*H194,2)</f>
        <v>0</v>
      </c>
      <c r="K194" s="229" t="s">
        <v>1</v>
      </c>
      <c r="L194" s="45"/>
      <c r="M194" s="233" t="s">
        <v>1</v>
      </c>
      <c r="N194" s="234" t="s">
        <v>40</v>
      </c>
      <c r="O194" s="92"/>
      <c r="P194" s="235">
        <f>O194*H194</f>
        <v>0</v>
      </c>
      <c r="Q194" s="235">
        <v>0.00029999999999999997</v>
      </c>
      <c r="R194" s="235">
        <f>Q194*H194</f>
        <v>0.00029999999999999997</v>
      </c>
      <c r="S194" s="235">
        <v>0</v>
      </c>
      <c r="T194" s="23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7" t="s">
        <v>196</v>
      </c>
      <c r="AT194" s="237" t="s">
        <v>191</v>
      </c>
      <c r="AU194" s="237" t="s">
        <v>84</v>
      </c>
      <c r="AY194" s="18" t="s">
        <v>189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8" t="s">
        <v>82</v>
      </c>
      <c r="BK194" s="238">
        <f>ROUND(I194*H194,2)</f>
        <v>0</v>
      </c>
      <c r="BL194" s="18" t="s">
        <v>196</v>
      </c>
      <c r="BM194" s="237" t="s">
        <v>656</v>
      </c>
    </row>
    <row r="195" s="14" customFormat="1">
      <c r="A195" s="14"/>
      <c r="B195" s="251"/>
      <c r="C195" s="252"/>
      <c r="D195" s="241" t="s">
        <v>198</v>
      </c>
      <c r="E195" s="253" t="s">
        <v>1</v>
      </c>
      <c r="F195" s="254" t="s">
        <v>380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198</v>
      </c>
      <c r="AU195" s="260" t="s">
        <v>84</v>
      </c>
      <c r="AV195" s="14" t="s">
        <v>82</v>
      </c>
      <c r="AW195" s="14" t="s">
        <v>32</v>
      </c>
      <c r="AX195" s="14" t="s">
        <v>75</v>
      </c>
      <c r="AY195" s="260" t="s">
        <v>189</v>
      </c>
    </row>
    <row r="196" s="13" customFormat="1">
      <c r="A196" s="13"/>
      <c r="B196" s="239"/>
      <c r="C196" s="240"/>
      <c r="D196" s="241" t="s">
        <v>198</v>
      </c>
      <c r="E196" s="242" t="s">
        <v>1</v>
      </c>
      <c r="F196" s="243" t="s">
        <v>454</v>
      </c>
      <c r="G196" s="240"/>
      <c r="H196" s="244">
        <v>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198</v>
      </c>
      <c r="AU196" s="250" t="s">
        <v>84</v>
      </c>
      <c r="AV196" s="13" t="s">
        <v>84</v>
      </c>
      <c r="AW196" s="13" t="s">
        <v>32</v>
      </c>
      <c r="AX196" s="13" t="s">
        <v>82</v>
      </c>
      <c r="AY196" s="250" t="s">
        <v>189</v>
      </c>
    </row>
    <row r="197" s="2" customFormat="1" ht="21.75" customHeight="1">
      <c r="A197" s="39"/>
      <c r="B197" s="40"/>
      <c r="C197" s="227" t="s">
        <v>408</v>
      </c>
      <c r="D197" s="227" t="s">
        <v>191</v>
      </c>
      <c r="E197" s="228" t="s">
        <v>290</v>
      </c>
      <c r="F197" s="229" t="s">
        <v>291</v>
      </c>
      <c r="G197" s="230" t="s">
        <v>253</v>
      </c>
      <c r="H197" s="231">
        <v>2</v>
      </c>
      <c r="I197" s="232"/>
      <c r="J197" s="231">
        <f>ROUND(I197*H197,2)</f>
        <v>0</v>
      </c>
      <c r="K197" s="229" t="s">
        <v>1</v>
      </c>
      <c r="L197" s="45"/>
      <c r="M197" s="233" t="s">
        <v>1</v>
      </c>
      <c r="N197" s="234" t="s">
        <v>40</v>
      </c>
      <c r="O197" s="92"/>
      <c r="P197" s="235">
        <f>O197*H197</f>
        <v>0</v>
      </c>
      <c r="Q197" s="235">
        <v>1.51471</v>
      </c>
      <c r="R197" s="235">
        <f>Q197*H197</f>
        <v>3.02942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196</v>
      </c>
      <c r="AT197" s="237" t="s">
        <v>191</v>
      </c>
      <c r="AU197" s="237" t="s">
        <v>84</v>
      </c>
      <c r="AY197" s="18" t="s">
        <v>189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82</v>
      </c>
      <c r="BK197" s="238">
        <f>ROUND(I197*H197,2)</f>
        <v>0</v>
      </c>
      <c r="BL197" s="18" t="s">
        <v>196</v>
      </c>
      <c r="BM197" s="237" t="s">
        <v>657</v>
      </c>
    </row>
    <row r="198" s="14" customFormat="1">
      <c r="A198" s="14"/>
      <c r="B198" s="251"/>
      <c r="C198" s="252"/>
      <c r="D198" s="241" t="s">
        <v>198</v>
      </c>
      <c r="E198" s="253" t="s">
        <v>1</v>
      </c>
      <c r="F198" s="254" t="s">
        <v>293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198</v>
      </c>
      <c r="AU198" s="260" t="s">
        <v>84</v>
      </c>
      <c r="AV198" s="14" t="s">
        <v>82</v>
      </c>
      <c r="AW198" s="14" t="s">
        <v>32</v>
      </c>
      <c r="AX198" s="14" t="s">
        <v>75</v>
      </c>
      <c r="AY198" s="260" t="s">
        <v>189</v>
      </c>
    </row>
    <row r="199" s="13" customFormat="1">
      <c r="A199" s="13"/>
      <c r="B199" s="239"/>
      <c r="C199" s="240"/>
      <c r="D199" s="241" t="s">
        <v>198</v>
      </c>
      <c r="E199" s="242" t="s">
        <v>1</v>
      </c>
      <c r="F199" s="243" t="s">
        <v>330</v>
      </c>
      <c r="G199" s="240"/>
      <c r="H199" s="244">
        <v>2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198</v>
      </c>
      <c r="AU199" s="250" t="s">
        <v>84</v>
      </c>
      <c r="AV199" s="13" t="s">
        <v>84</v>
      </c>
      <c r="AW199" s="13" t="s">
        <v>32</v>
      </c>
      <c r="AX199" s="13" t="s">
        <v>82</v>
      </c>
      <c r="AY199" s="250" t="s">
        <v>189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295</v>
      </c>
      <c r="F200" s="225" t="s">
        <v>296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189</v>
      </c>
      <c r="BK200" s="224">
        <f>BK201</f>
        <v>0</v>
      </c>
    </row>
    <row r="201" s="2" customFormat="1" ht="21.75" customHeight="1">
      <c r="A201" s="39"/>
      <c r="B201" s="40"/>
      <c r="C201" s="227" t="s">
        <v>411</v>
      </c>
      <c r="D201" s="227" t="s">
        <v>191</v>
      </c>
      <c r="E201" s="228" t="s">
        <v>297</v>
      </c>
      <c r="F201" s="229" t="s">
        <v>298</v>
      </c>
      <c r="G201" s="230" t="s">
        <v>235</v>
      </c>
      <c r="H201" s="231">
        <v>11.300000000000001</v>
      </c>
      <c r="I201" s="232"/>
      <c r="J201" s="231">
        <f>ROUND(I201*H201,2)</f>
        <v>0</v>
      </c>
      <c r="K201" s="229" t="s">
        <v>195</v>
      </c>
      <c r="L201" s="45"/>
      <c r="M201" s="292" t="s">
        <v>1</v>
      </c>
      <c r="N201" s="293" t="s">
        <v>40</v>
      </c>
      <c r="O201" s="294"/>
      <c r="P201" s="295">
        <f>O201*H201</f>
        <v>0</v>
      </c>
      <c r="Q201" s="295">
        <v>0</v>
      </c>
      <c r="R201" s="295">
        <f>Q201*H201</f>
        <v>0</v>
      </c>
      <c r="S201" s="295">
        <v>0</v>
      </c>
      <c r="T201" s="29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196</v>
      </c>
      <c r="AT201" s="237" t="s">
        <v>191</v>
      </c>
      <c r="AU201" s="237" t="s">
        <v>84</v>
      </c>
      <c r="AY201" s="18" t="s">
        <v>189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82</v>
      </c>
      <c r="BK201" s="238">
        <f>ROUND(I201*H201,2)</f>
        <v>0</v>
      </c>
      <c r="BL201" s="18" t="s">
        <v>196</v>
      </c>
      <c r="BM201" s="237" t="s">
        <v>658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+yFw6pQ31AtTRaYotcwEXW43Ymf77An7BAVCXhrrxo+0YYjgUTxC9Fm0C7MBEEKZBVt3y3mi6xsLUBhvCj5fTA==" hashValue="WXBD4askHXybk4Bhuxh0erqdpxPXUtD6jLkg79ZGzjAAMwRpUIfug5UjRDeYV8ZQBhY3inRXuCm7urBPZNTzQQ==" algorithmName="SHA-512" password="CC35"/>
  <autoFilter ref="C124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84</v>
      </c>
    </row>
    <row r="4" s="1" customFormat="1" ht="24.96" customHeight="1">
      <c r="B4" s="21"/>
      <c r="D4" s="149" t="s">
        <v>159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NAPOJENÍ ROKYCANSKA NA DÁLNICI D5, I. ETAPA</v>
      </c>
      <c r="F7" s="151"/>
      <c r="G7" s="151"/>
      <c r="H7" s="151"/>
      <c r="L7" s="21"/>
    </row>
    <row r="8" s="1" customFormat="1" ht="12" customHeight="1">
      <c r="B8" s="21"/>
      <c r="D8" s="151" t="s">
        <v>160</v>
      </c>
      <c r="L8" s="21"/>
    </row>
    <row r="9" s="2" customFormat="1" ht="16.5" customHeight="1">
      <c r="A9" s="39"/>
      <c r="B9" s="45"/>
      <c r="C9" s="39"/>
      <c r="D9" s="39"/>
      <c r="E9" s="152" t="s">
        <v>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659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26. 4. 2022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26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35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37</v>
      </c>
      <c r="G34" s="39"/>
      <c r="H34" s="39"/>
      <c r="I34" s="162" t="s">
        <v>36</v>
      </c>
      <c r="J34" s="162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51" t="s">
        <v>40</v>
      </c>
      <c r="F35" s="164">
        <f>ROUND((SUM(BE125:BE170)),  2)</f>
        <v>0</v>
      </c>
      <c r="G35" s="39"/>
      <c r="H35" s="39"/>
      <c r="I35" s="165">
        <v>0.20999999999999999</v>
      </c>
      <c r="J35" s="164">
        <f>ROUND(((SUM(BE125:BE170))*I35),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41</v>
      </c>
      <c r="F36" s="164">
        <f>ROUND((SUM(BF125:BF170)),  2)</f>
        <v>0</v>
      </c>
      <c r="G36" s="39"/>
      <c r="H36" s="39"/>
      <c r="I36" s="165">
        <v>0.14999999999999999</v>
      </c>
      <c r="J36" s="164">
        <f>ROUND(((SUM(BF125:BF170))*I36),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42</v>
      </c>
      <c r="F37" s="164">
        <f>ROUND((SUM(BG125:BG170)),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43</v>
      </c>
      <c r="F38" s="164">
        <f>ROUND((SUM(BH125:BH170)),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44</v>
      </c>
      <c r="F39" s="164">
        <f>ROUND((SUM(BI125:BI170)),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6"/>
      <c r="J61" s="178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79"/>
      <c r="F65" s="179"/>
      <c r="G65" s="173" t="s">
        <v>53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6"/>
      <c r="J76" s="178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NAPOJENÍ ROKYCANSKA NA DÁLNICI D5, 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02.2 - SO 302-2  Svodný drén v km 2,670 - křížení s komunikací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Rokycansko</v>
      </c>
      <c r="G91" s="41"/>
      <c r="H91" s="41"/>
      <c r="I91" s="33" t="s">
        <v>22</v>
      </c>
      <c r="J91" s="80" t="str">
        <f>IF(J14="","",J14)</f>
        <v>26. 4. 2022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Ing. J. Egermaier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165</v>
      </c>
      <c r="D96" s="186"/>
      <c r="E96" s="186"/>
      <c r="F96" s="186"/>
      <c r="G96" s="186"/>
      <c r="H96" s="186"/>
      <c r="I96" s="186"/>
      <c r="J96" s="187" t="s">
        <v>166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167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168</v>
      </c>
    </row>
    <row r="99" s="9" customFormat="1" ht="24.96" customHeight="1">
      <c r="A99" s="9"/>
      <c r="B99" s="189"/>
      <c r="C99" s="190"/>
      <c r="D99" s="191" t="s">
        <v>169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170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171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172</v>
      </c>
      <c r="E102" s="197"/>
      <c r="F102" s="197"/>
      <c r="G102" s="197"/>
      <c r="H102" s="197"/>
      <c r="I102" s="197"/>
      <c r="J102" s="198">
        <f>J162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173</v>
      </c>
      <c r="E103" s="197"/>
      <c r="F103" s="197"/>
      <c r="G103" s="197"/>
      <c r="H103" s="197"/>
      <c r="I103" s="197"/>
      <c r="J103" s="198">
        <f>J169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NAPOJENÍ ROKYCANSKA NA DÁLNICI D5, I.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160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620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E11</f>
        <v xml:space="preserve">02.2 - SO 302-2  Svodný drén v km 2,670 - křížení s komunikací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Rokycansko</v>
      </c>
      <c r="G119" s="41"/>
      <c r="H119" s="41"/>
      <c r="I119" s="33" t="s">
        <v>22</v>
      </c>
      <c r="J119" s="80" t="str">
        <f>IF(J14="","",J14)</f>
        <v>26. 4. 2022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>Ing. J. Egermaier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33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175</v>
      </c>
      <c r="D124" s="203" t="s">
        <v>60</v>
      </c>
      <c r="E124" s="203" t="s">
        <v>56</v>
      </c>
      <c r="F124" s="203" t="s">
        <v>57</v>
      </c>
      <c r="G124" s="203" t="s">
        <v>176</v>
      </c>
      <c r="H124" s="203" t="s">
        <v>177</v>
      </c>
      <c r="I124" s="203" t="s">
        <v>178</v>
      </c>
      <c r="J124" s="203" t="s">
        <v>166</v>
      </c>
      <c r="K124" s="204" t="s">
        <v>179</v>
      </c>
      <c r="L124" s="205"/>
      <c r="M124" s="101" t="s">
        <v>1</v>
      </c>
      <c r="N124" s="102" t="s">
        <v>39</v>
      </c>
      <c r="O124" s="102" t="s">
        <v>180</v>
      </c>
      <c r="P124" s="102" t="s">
        <v>181</v>
      </c>
      <c r="Q124" s="102" t="s">
        <v>182</v>
      </c>
      <c r="R124" s="102" t="s">
        <v>183</v>
      </c>
      <c r="S124" s="102" t="s">
        <v>184</v>
      </c>
      <c r="T124" s="103" t="s">
        <v>185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186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3.07342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168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74</v>
      </c>
      <c r="E126" s="214" t="s">
        <v>187</v>
      </c>
      <c r="F126" s="214" t="s">
        <v>188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P127+P158+P162+P169</f>
        <v>0</v>
      </c>
      <c r="Q126" s="219"/>
      <c r="R126" s="220">
        <f>R127+R158+R162+R169</f>
        <v>3.07342</v>
      </c>
      <c r="S126" s="219"/>
      <c r="T126" s="221">
        <f>T127+T158+T162+T169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75</v>
      </c>
      <c r="AY126" s="222" t="s">
        <v>189</v>
      </c>
      <c r="BK126" s="224">
        <f>BK127+BK158+BK162+BK169</f>
        <v>0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82</v>
      </c>
      <c r="F127" s="225" t="s">
        <v>190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SUM(P128:P157)</f>
        <v>0</v>
      </c>
      <c r="Q127" s="219"/>
      <c r="R127" s="220">
        <f>SUM(R128:R157)</f>
        <v>0</v>
      </c>
      <c r="S127" s="219"/>
      <c r="T127" s="221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189</v>
      </c>
      <c r="BK127" s="224">
        <f>SUM(BK128:BK157)</f>
        <v>0</v>
      </c>
    </row>
    <row r="128" s="2" customFormat="1" ht="24.15" customHeight="1">
      <c r="A128" s="39"/>
      <c r="B128" s="40"/>
      <c r="C128" s="227" t="s">
        <v>82</v>
      </c>
      <c r="D128" s="227" t="s">
        <v>191</v>
      </c>
      <c r="E128" s="228" t="s">
        <v>192</v>
      </c>
      <c r="F128" s="229" t="s">
        <v>193</v>
      </c>
      <c r="G128" s="230" t="s">
        <v>194</v>
      </c>
      <c r="H128" s="231">
        <v>20</v>
      </c>
      <c r="I128" s="232"/>
      <c r="J128" s="231">
        <f>ROUND(I128*H128,2)</f>
        <v>0</v>
      </c>
      <c r="K128" s="229" t="s">
        <v>195</v>
      </c>
      <c r="L128" s="45"/>
      <c r="M128" s="233" t="s">
        <v>1</v>
      </c>
      <c r="N128" s="234" t="s">
        <v>40</v>
      </c>
      <c r="O128" s="92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7" t="s">
        <v>196</v>
      </c>
      <c r="AT128" s="237" t="s">
        <v>191</v>
      </c>
      <c r="AU128" s="237" t="s">
        <v>84</v>
      </c>
      <c r="AY128" s="18" t="s">
        <v>189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8" t="s">
        <v>82</v>
      </c>
      <c r="BK128" s="238">
        <f>ROUND(I128*H128,2)</f>
        <v>0</v>
      </c>
      <c r="BL128" s="18" t="s">
        <v>196</v>
      </c>
      <c r="BM128" s="237" t="s">
        <v>660</v>
      </c>
    </row>
    <row r="129" s="13" customFormat="1">
      <c r="A129" s="13"/>
      <c r="B129" s="239"/>
      <c r="C129" s="240"/>
      <c r="D129" s="241" t="s">
        <v>198</v>
      </c>
      <c r="E129" s="242" t="s">
        <v>1</v>
      </c>
      <c r="F129" s="243" t="s">
        <v>623</v>
      </c>
      <c r="G129" s="240"/>
      <c r="H129" s="244">
        <v>20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198</v>
      </c>
      <c r="AU129" s="250" t="s">
        <v>84</v>
      </c>
      <c r="AV129" s="13" t="s">
        <v>84</v>
      </c>
      <c r="AW129" s="13" t="s">
        <v>32</v>
      </c>
      <c r="AX129" s="13" t="s">
        <v>82</v>
      </c>
      <c r="AY129" s="250" t="s">
        <v>189</v>
      </c>
    </row>
    <row r="130" s="2" customFormat="1" ht="33" customHeight="1">
      <c r="A130" s="39"/>
      <c r="B130" s="40"/>
      <c r="C130" s="227" t="s">
        <v>84</v>
      </c>
      <c r="D130" s="227" t="s">
        <v>191</v>
      </c>
      <c r="E130" s="228" t="s">
        <v>200</v>
      </c>
      <c r="F130" s="229" t="s">
        <v>201</v>
      </c>
      <c r="G130" s="230" t="s">
        <v>202</v>
      </c>
      <c r="H130" s="231">
        <v>24.300000000000001</v>
      </c>
      <c r="I130" s="232"/>
      <c r="J130" s="231">
        <f>ROUND(I130*H130,2)</f>
        <v>0</v>
      </c>
      <c r="K130" s="229" t="s">
        <v>195</v>
      </c>
      <c r="L130" s="45"/>
      <c r="M130" s="233" t="s">
        <v>1</v>
      </c>
      <c r="N130" s="234" t="s">
        <v>40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196</v>
      </c>
      <c r="AT130" s="237" t="s">
        <v>191</v>
      </c>
      <c r="AU130" s="237" t="s">
        <v>84</v>
      </c>
      <c r="AY130" s="18" t="s">
        <v>189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82</v>
      </c>
      <c r="BK130" s="238">
        <f>ROUND(I130*H130,2)</f>
        <v>0</v>
      </c>
      <c r="BL130" s="18" t="s">
        <v>196</v>
      </c>
      <c r="BM130" s="237" t="s">
        <v>661</v>
      </c>
    </row>
    <row r="131" s="14" customFormat="1">
      <c r="A131" s="14"/>
      <c r="B131" s="251"/>
      <c r="C131" s="252"/>
      <c r="D131" s="241" t="s">
        <v>198</v>
      </c>
      <c r="E131" s="253" t="s">
        <v>1</v>
      </c>
      <c r="F131" s="254" t="s">
        <v>306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198</v>
      </c>
      <c r="AU131" s="260" t="s">
        <v>84</v>
      </c>
      <c r="AV131" s="14" t="s">
        <v>82</v>
      </c>
      <c r="AW131" s="14" t="s">
        <v>32</v>
      </c>
      <c r="AX131" s="14" t="s">
        <v>75</v>
      </c>
      <c r="AY131" s="260" t="s">
        <v>189</v>
      </c>
    </row>
    <row r="132" s="14" customFormat="1">
      <c r="A132" s="14"/>
      <c r="B132" s="251"/>
      <c r="C132" s="252"/>
      <c r="D132" s="241" t="s">
        <v>198</v>
      </c>
      <c r="E132" s="253" t="s">
        <v>1</v>
      </c>
      <c r="F132" s="254" t="s">
        <v>205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198</v>
      </c>
      <c r="AU132" s="260" t="s">
        <v>84</v>
      </c>
      <c r="AV132" s="14" t="s">
        <v>82</v>
      </c>
      <c r="AW132" s="14" t="s">
        <v>32</v>
      </c>
      <c r="AX132" s="14" t="s">
        <v>75</v>
      </c>
      <c r="AY132" s="260" t="s">
        <v>189</v>
      </c>
    </row>
    <row r="133" s="13" customFormat="1">
      <c r="A133" s="13"/>
      <c r="B133" s="239"/>
      <c r="C133" s="240"/>
      <c r="D133" s="241" t="s">
        <v>198</v>
      </c>
      <c r="E133" s="242" t="s">
        <v>1</v>
      </c>
      <c r="F133" s="243" t="s">
        <v>662</v>
      </c>
      <c r="G133" s="240"/>
      <c r="H133" s="244">
        <v>22.300000000000001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198</v>
      </c>
      <c r="AU133" s="250" t="s">
        <v>84</v>
      </c>
      <c r="AV133" s="13" t="s">
        <v>84</v>
      </c>
      <c r="AW133" s="13" t="s">
        <v>32</v>
      </c>
      <c r="AX133" s="13" t="s">
        <v>75</v>
      </c>
      <c r="AY133" s="250" t="s">
        <v>189</v>
      </c>
    </row>
    <row r="134" s="14" customFormat="1">
      <c r="A134" s="14"/>
      <c r="B134" s="251"/>
      <c r="C134" s="252"/>
      <c r="D134" s="241" t="s">
        <v>198</v>
      </c>
      <c r="E134" s="253" t="s">
        <v>1</v>
      </c>
      <c r="F134" s="254" t="s">
        <v>207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198</v>
      </c>
      <c r="AU134" s="260" t="s">
        <v>84</v>
      </c>
      <c r="AV134" s="14" t="s">
        <v>82</v>
      </c>
      <c r="AW134" s="14" t="s">
        <v>32</v>
      </c>
      <c r="AX134" s="14" t="s">
        <v>75</v>
      </c>
      <c r="AY134" s="260" t="s">
        <v>189</v>
      </c>
    </row>
    <row r="135" s="13" customFormat="1">
      <c r="A135" s="13"/>
      <c r="B135" s="239"/>
      <c r="C135" s="240"/>
      <c r="D135" s="241" t="s">
        <v>198</v>
      </c>
      <c r="E135" s="242" t="s">
        <v>1</v>
      </c>
      <c r="F135" s="243" t="s">
        <v>308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198</v>
      </c>
      <c r="AU135" s="250" t="s">
        <v>84</v>
      </c>
      <c r="AV135" s="13" t="s">
        <v>84</v>
      </c>
      <c r="AW135" s="13" t="s">
        <v>32</v>
      </c>
      <c r="AX135" s="13" t="s">
        <v>75</v>
      </c>
      <c r="AY135" s="250" t="s">
        <v>189</v>
      </c>
    </row>
    <row r="136" s="15" customFormat="1">
      <c r="A136" s="15"/>
      <c r="B136" s="261"/>
      <c r="C136" s="262"/>
      <c r="D136" s="241" t="s">
        <v>198</v>
      </c>
      <c r="E136" s="263" t="s">
        <v>1</v>
      </c>
      <c r="F136" s="264" t="s">
        <v>211</v>
      </c>
      <c r="G136" s="262"/>
      <c r="H136" s="265">
        <v>24.300000000000001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198</v>
      </c>
      <c r="AU136" s="271" t="s">
        <v>84</v>
      </c>
      <c r="AV136" s="15" t="s">
        <v>196</v>
      </c>
      <c r="AW136" s="15" t="s">
        <v>32</v>
      </c>
      <c r="AX136" s="15" t="s">
        <v>82</v>
      </c>
      <c r="AY136" s="271" t="s">
        <v>189</v>
      </c>
    </row>
    <row r="137" s="2" customFormat="1" ht="16.5" customHeight="1">
      <c r="A137" s="39"/>
      <c r="B137" s="40"/>
      <c r="C137" s="227" t="s">
        <v>212</v>
      </c>
      <c r="D137" s="227" t="s">
        <v>191</v>
      </c>
      <c r="E137" s="228" t="s">
        <v>421</v>
      </c>
      <c r="F137" s="229" t="s">
        <v>422</v>
      </c>
      <c r="G137" s="230" t="s">
        <v>215</v>
      </c>
      <c r="H137" s="231">
        <v>11.300000000000001</v>
      </c>
      <c r="I137" s="232"/>
      <c r="J137" s="231">
        <f>ROUND(I137*H137,2)</f>
        <v>0</v>
      </c>
      <c r="K137" s="229" t="s">
        <v>195</v>
      </c>
      <c r="L137" s="45"/>
      <c r="M137" s="233" t="s">
        <v>1</v>
      </c>
      <c r="N137" s="234" t="s">
        <v>40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196</v>
      </c>
      <c r="AT137" s="237" t="s">
        <v>191</v>
      </c>
      <c r="AU137" s="237" t="s">
        <v>84</v>
      </c>
      <c r="AY137" s="18" t="s">
        <v>189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82</v>
      </c>
      <c r="BK137" s="238">
        <f>ROUND(I137*H137,2)</f>
        <v>0</v>
      </c>
      <c r="BL137" s="18" t="s">
        <v>196</v>
      </c>
      <c r="BM137" s="237" t="s">
        <v>663</v>
      </c>
    </row>
    <row r="138" s="13" customFormat="1">
      <c r="A138" s="13"/>
      <c r="B138" s="239"/>
      <c r="C138" s="240"/>
      <c r="D138" s="241" t="s">
        <v>198</v>
      </c>
      <c r="E138" s="242" t="s">
        <v>1</v>
      </c>
      <c r="F138" s="243" t="s">
        <v>664</v>
      </c>
      <c r="G138" s="240"/>
      <c r="H138" s="244">
        <v>24.300000000000001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198</v>
      </c>
      <c r="AU138" s="250" t="s">
        <v>84</v>
      </c>
      <c r="AV138" s="13" t="s">
        <v>84</v>
      </c>
      <c r="AW138" s="13" t="s">
        <v>32</v>
      </c>
      <c r="AX138" s="13" t="s">
        <v>75</v>
      </c>
      <c r="AY138" s="250" t="s">
        <v>189</v>
      </c>
    </row>
    <row r="139" s="14" customFormat="1">
      <c r="A139" s="14"/>
      <c r="B139" s="251"/>
      <c r="C139" s="252"/>
      <c r="D139" s="241" t="s">
        <v>198</v>
      </c>
      <c r="E139" s="253" t="s">
        <v>1</v>
      </c>
      <c r="F139" s="254" t="s">
        <v>313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198</v>
      </c>
      <c r="AU139" s="260" t="s">
        <v>84</v>
      </c>
      <c r="AV139" s="14" t="s">
        <v>82</v>
      </c>
      <c r="AW139" s="14" t="s">
        <v>32</v>
      </c>
      <c r="AX139" s="14" t="s">
        <v>75</v>
      </c>
      <c r="AY139" s="260" t="s">
        <v>189</v>
      </c>
    </row>
    <row r="140" s="13" customFormat="1">
      <c r="A140" s="13"/>
      <c r="B140" s="239"/>
      <c r="C140" s="240"/>
      <c r="D140" s="241" t="s">
        <v>198</v>
      </c>
      <c r="E140" s="242" t="s">
        <v>1</v>
      </c>
      <c r="F140" s="243" t="s">
        <v>665</v>
      </c>
      <c r="G140" s="240"/>
      <c r="H140" s="244">
        <v>-2.2000000000000002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198</v>
      </c>
      <c r="AU140" s="250" t="s">
        <v>84</v>
      </c>
      <c r="AV140" s="13" t="s">
        <v>84</v>
      </c>
      <c r="AW140" s="13" t="s">
        <v>32</v>
      </c>
      <c r="AX140" s="13" t="s">
        <v>75</v>
      </c>
      <c r="AY140" s="250" t="s">
        <v>189</v>
      </c>
    </row>
    <row r="141" s="14" customFormat="1">
      <c r="A141" s="14"/>
      <c r="B141" s="251"/>
      <c r="C141" s="252"/>
      <c r="D141" s="241" t="s">
        <v>198</v>
      </c>
      <c r="E141" s="253" t="s">
        <v>1</v>
      </c>
      <c r="F141" s="254" t="s">
        <v>315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198</v>
      </c>
      <c r="AU141" s="260" t="s">
        <v>84</v>
      </c>
      <c r="AV141" s="14" t="s">
        <v>82</v>
      </c>
      <c r="AW141" s="14" t="s">
        <v>32</v>
      </c>
      <c r="AX141" s="14" t="s">
        <v>75</v>
      </c>
      <c r="AY141" s="260" t="s">
        <v>189</v>
      </c>
    </row>
    <row r="142" s="13" customFormat="1">
      <c r="A142" s="13"/>
      <c r="B142" s="239"/>
      <c r="C142" s="240"/>
      <c r="D142" s="241" t="s">
        <v>198</v>
      </c>
      <c r="E142" s="242" t="s">
        <v>1</v>
      </c>
      <c r="F142" s="243" t="s">
        <v>666</v>
      </c>
      <c r="G142" s="240"/>
      <c r="H142" s="244">
        <v>-8.8000000000000007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198</v>
      </c>
      <c r="AU142" s="250" t="s">
        <v>84</v>
      </c>
      <c r="AV142" s="13" t="s">
        <v>84</v>
      </c>
      <c r="AW142" s="13" t="s">
        <v>32</v>
      </c>
      <c r="AX142" s="13" t="s">
        <v>75</v>
      </c>
      <c r="AY142" s="250" t="s">
        <v>189</v>
      </c>
    </row>
    <row r="143" s="14" customFormat="1">
      <c r="A143" s="14"/>
      <c r="B143" s="251"/>
      <c r="C143" s="252"/>
      <c r="D143" s="241" t="s">
        <v>198</v>
      </c>
      <c r="E143" s="253" t="s">
        <v>1</v>
      </c>
      <c r="F143" s="254" t="s">
        <v>222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198</v>
      </c>
      <c r="AU143" s="260" t="s">
        <v>84</v>
      </c>
      <c r="AV143" s="14" t="s">
        <v>82</v>
      </c>
      <c r="AW143" s="14" t="s">
        <v>32</v>
      </c>
      <c r="AX143" s="14" t="s">
        <v>75</v>
      </c>
      <c r="AY143" s="260" t="s">
        <v>189</v>
      </c>
    </row>
    <row r="144" s="13" customFormat="1">
      <c r="A144" s="13"/>
      <c r="B144" s="239"/>
      <c r="C144" s="240"/>
      <c r="D144" s="241" t="s">
        <v>198</v>
      </c>
      <c r="E144" s="242" t="s">
        <v>1</v>
      </c>
      <c r="F144" s="243" t="s">
        <v>317</v>
      </c>
      <c r="G144" s="240"/>
      <c r="H144" s="244">
        <v>-2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198</v>
      </c>
      <c r="AU144" s="250" t="s">
        <v>84</v>
      </c>
      <c r="AV144" s="13" t="s">
        <v>84</v>
      </c>
      <c r="AW144" s="13" t="s">
        <v>32</v>
      </c>
      <c r="AX144" s="13" t="s">
        <v>75</v>
      </c>
      <c r="AY144" s="250" t="s">
        <v>189</v>
      </c>
    </row>
    <row r="145" s="14" customFormat="1">
      <c r="A145" s="14"/>
      <c r="B145" s="251"/>
      <c r="C145" s="252"/>
      <c r="D145" s="241" t="s">
        <v>198</v>
      </c>
      <c r="E145" s="253" t="s">
        <v>1</v>
      </c>
      <c r="F145" s="254" t="s">
        <v>667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198</v>
      </c>
      <c r="AU145" s="260" t="s">
        <v>84</v>
      </c>
      <c r="AV145" s="14" t="s">
        <v>82</v>
      </c>
      <c r="AW145" s="14" t="s">
        <v>32</v>
      </c>
      <c r="AX145" s="14" t="s">
        <v>75</v>
      </c>
      <c r="AY145" s="260" t="s">
        <v>189</v>
      </c>
    </row>
    <row r="146" s="15" customFormat="1">
      <c r="A146" s="15"/>
      <c r="B146" s="261"/>
      <c r="C146" s="262"/>
      <c r="D146" s="241" t="s">
        <v>198</v>
      </c>
      <c r="E146" s="263" t="s">
        <v>1</v>
      </c>
      <c r="F146" s="264" t="s">
        <v>211</v>
      </c>
      <c r="G146" s="262"/>
      <c r="H146" s="265">
        <v>11.300000000000001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198</v>
      </c>
      <c r="AU146" s="271" t="s">
        <v>84</v>
      </c>
      <c r="AV146" s="15" t="s">
        <v>196</v>
      </c>
      <c r="AW146" s="15" t="s">
        <v>32</v>
      </c>
      <c r="AX146" s="15" t="s">
        <v>82</v>
      </c>
      <c r="AY146" s="271" t="s">
        <v>189</v>
      </c>
    </row>
    <row r="147" s="2" customFormat="1" ht="16.5" customHeight="1">
      <c r="A147" s="39"/>
      <c r="B147" s="40"/>
      <c r="C147" s="227" t="s">
        <v>196</v>
      </c>
      <c r="D147" s="227" t="s">
        <v>191</v>
      </c>
      <c r="E147" s="228" t="s">
        <v>226</v>
      </c>
      <c r="F147" s="229" t="s">
        <v>319</v>
      </c>
      <c r="G147" s="230" t="s">
        <v>202</v>
      </c>
      <c r="H147" s="231">
        <v>8.8000000000000007</v>
      </c>
      <c r="I147" s="232"/>
      <c r="J147" s="231">
        <f>ROUND(I147*H147,2)</f>
        <v>0</v>
      </c>
      <c r="K147" s="229" t="s">
        <v>195</v>
      </c>
      <c r="L147" s="45"/>
      <c r="M147" s="233" t="s">
        <v>1</v>
      </c>
      <c r="N147" s="234" t="s">
        <v>40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196</v>
      </c>
      <c r="AT147" s="237" t="s">
        <v>191</v>
      </c>
      <c r="AU147" s="237" t="s">
        <v>84</v>
      </c>
      <c r="AY147" s="18" t="s">
        <v>189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82</v>
      </c>
      <c r="BK147" s="238">
        <f>ROUND(I147*H147,2)</f>
        <v>0</v>
      </c>
      <c r="BL147" s="18" t="s">
        <v>196</v>
      </c>
      <c r="BM147" s="237" t="s">
        <v>668</v>
      </c>
    </row>
    <row r="148" s="14" customFormat="1">
      <c r="A148" s="14"/>
      <c r="B148" s="251"/>
      <c r="C148" s="252"/>
      <c r="D148" s="241" t="s">
        <v>198</v>
      </c>
      <c r="E148" s="253" t="s">
        <v>1</v>
      </c>
      <c r="F148" s="254" t="s">
        <v>321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198</v>
      </c>
      <c r="AU148" s="260" t="s">
        <v>84</v>
      </c>
      <c r="AV148" s="14" t="s">
        <v>82</v>
      </c>
      <c r="AW148" s="14" t="s">
        <v>32</v>
      </c>
      <c r="AX148" s="14" t="s">
        <v>75</v>
      </c>
      <c r="AY148" s="260" t="s">
        <v>189</v>
      </c>
    </row>
    <row r="149" s="13" customFormat="1">
      <c r="A149" s="13"/>
      <c r="B149" s="239"/>
      <c r="C149" s="240"/>
      <c r="D149" s="241" t="s">
        <v>198</v>
      </c>
      <c r="E149" s="242" t="s">
        <v>1</v>
      </c>
      <c r="F149" s="243" t="s">
        <v>669</v>
      </c>
      <c r="G149" s="240"/>
      <c r="H149" s="244">
        <v>8.8000000000000007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198</v>
      </c>
      <c r="AU149" s="250" t="s">
        <v>84</v>
      </c>
      <c r="AV149" s="13" t="s">
        <v>84</v>
      </c>
      <c r="AW149" s="13" t="s">
        <v>32</v>
      </c>
      <c r="AX149" s="13" t="s">
        <v>82</v>
      </c>
      <c r="AY149" s="250" t="s">
        <v>189</v>
      </c>
    </row>
    <row r="150" s="2" customFormat="1" ht="37.8" customHeight="1">
      <c r="A150" s="39"/>
      <c r="B150" s="40"/>
      <c r="C150" s="227" t="s">
        <v>231</v>
      </c>
      <c r="D150" s="227" t="s">
        <v>191</v>
      </c>
      <c r="E150" s="228" t="s">
        <v>323</v>
      </c>
      <c r="F150" s="229" t="s">
        <v>324</v>
      </c>
      <c r="G150" s="230" t="s">
        <v>202</v>
      </c>
      <c r="H150" s="231">
        <v>4.2000000000000002</v>
      </c>
      <c r="I150" s="232"/>
      <c r="J150" s="231">
        <f>ROUND(I150*H150,2)</f>
        <v>0</v>
      </c>
      <c r="K150" s="229" t="s">
        <v>195</v>
      </c>
      <c r="L150" s="45"/>
      <c r="M150" s="233" t="s">
        <v>1</v>
      </c>
      <c r="N150" s="234" t="s">
        <v>40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196</v>
      </c>
      <c r="AT150" s="237" t="s">
        <v>191</v>
      </c>
      <c r="AU150" s="237" t="s">
        <v>84</v>
      </c>
      <c r="AY150" s="18" t="s">
        <v>189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82</v>
      </c>
      <c r="BK150" s="238">
        <f>ROUND(I150*H150,2)</f>
        <v>0</v>
      </c>
      <c r="BL150" s="18" t="s">
        <v>196</v>
      </c>
      <c r="BM150" s="237" t="s">
        <v>670</v>
      </c>
    </row>
    <row r="151" s="14" customFormat="1">
      <c r="A151" s="14"/>
      <c r="B151" s="251"/>
      <c r="C151" s="252"/>
      <c r="D151" s="241" t="s">
        <v>198</v>
      </c>
      <c r="E151" s="253" t="s">
        <v>1</v>
      </c>
      <c r="F151" s="254" t="s">
        <v>244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198</v>
      </c>
      <c r="AU151" s="260" t="s">
        <v>84</v>
      </c>
      <c r="AV151" s="14" t="s">
        <v>82</v>
      </c>
      <c r="AW151" s="14" t="s">
        <v>32</v>
      </c>
      <c r="AX151" s="14" t="s">
        <v>75</v>
      </c>
      <c r="AY151" s="260" t="s">
        <v>189</v>
      </c>
    </row>
    <row r="152" s="13" customFormat="1">
      <c r="A152" s="13"/>
      <c r="B152" s="239"/>
      <c r="C152" s="240"/>
      <c r="D152" s="241" t="s">
        <v>198</v>
      </c>
      <c r="E152" s="242" t="s">
        <v>1</v>
      </c>
      <c r="F152" s="243" t="s">
        <v>671</v>
      </c>
      <c r="G152" s="240"/>
      <c r="H152" s="244">
        <v>4.2000000000000002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198</v>
      </c>
      <c r="AU152" s="250" t="s">
        <v>84</v>
      </c>
      <c r="AV152" s="13" t="s">
        <v>84</v>
      </c>
      <c r="AW152" s="13" t="s">
        <v>32</v>
      </c>
      <c r="AX152" s="13" t="s">
        <v>82</v>
      </c>
      <c r="AY152" s="250" t="s">
        <v>189</v>
      </c>
    </row>
    <row r="153" s="2" customFormat="1" ht="33" customHeight="1">
      <c r="A153" s="39"/>
      <c r="B153" s="40"/>
      <c r="C153" s="227" t="s">
        <v>240</v>
      </c>
      <c r="D153" s="227" t="s">
        <v>191</v>
      </c>
      <c r="E153" s="228" t="s">
        <v>247</v>
      </c>
      <c r="F153" s="229" t="s">
        <v>248</v>
      </c>
      <c r="G153" s="230" t="s">
        <v>235</v>
      </c>
      <c r="H153" s="231">
        <v>6.7000000000000002</v>
      </c>
      <c r="I153" s="232"/>
      <c r="J153" s="231">
        <f>ROUND(I153*H153,2)</f>
        <v>0</v>
      </c>
      <c r="K153" s="229" t="s">
        <v>195</v>
      </c>
      <c r="L153" s="45"/>
      <c r="M153" s="233" t="s">
        <v>1</v>
      </c>
      <c r="N153" s="234" t="s">
        <v>40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196</v>
      </c>
      <c r="AT153" s="237" t="s">
        <v>191</v>
      </c>
      <c r="AU153" s="237" t="s">
        <v>84</v>
      </c>
      <c r="AY153" s="18" t="s">
        <v>189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82</v>
      </c>
      <c r="BK153" s="238">
        <f>ROUND(I153*H153,2)</f>
        <v>0</v>
      </c>
      <c r="BL153" s="18" t="s">
        <v>196</v>
      </c>
      <c r="BM153" s="237" t="s">
        <v>672</v>
      </c>
    </row>
    <row r="154" s="13" customFormat="1">
      <c r="A154" s="13"/>
      <c r="B154" s="239"/>
      <c r="C154" s="240"/>
      <c r="D154" s="241" t="s">
        <v>198</v>
      </c>
      <c r="E154" s="242" t="s">
        <v>1</v>
      </c>
      <c r="F154" s="243" t="s">
        <v>673</v>
      </c>
      <c r="G154" s="240"/>
      <c r="H154" s="244">
        <v>6.7000000000000002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198</v>
      </c>
      <c r="AU154" s="250" t="s">
        <v>84</v>
      </c>
      <c r="AV154" s="13" t="s">
        <v>84</v>
      </c>
      <c r="AW154" s="13" t="s">
        <v>32</v>
      </c>
      <c r="AX154" s="13" t="s">
        <v>82</v>
      </c>
      <c r="AY154" s="250" t="s">
        <v>189</v>
      </c>
    </row>
    <row r="155" s="2" customFormat="1" ht="16.5" customHeight="1">
      <c r="A155" s="39"/>
      <c r="B155" s="40"/>
      <c r="C155" s="227" t="s">
        <v>246</v>
      </c>
      <c r="D155" s="227" t="s">
        <v>191</v>
      </c>
      <c r="E155" s="228" t="s">
        <v>251</v>
      </c>
      <c r="F155" s="229" t="s">
        <v>252</v>
      </c>
      <c r="G155" s="230" t="s">
        <v>253</v>
      </c>
      <c r="H155" s="231">
        <v>2</v>
      </c>
      <c r="I155" s="232"/>
      <c r="J155" s="231">
        <f>ROUND(I155*H155,2)</f>
        <v>0</v>
      </c>
      <c r="K155" s="229" t="s">
        <v>1</v>
      </c>
      <c r="L155" s="45"/>
      <c r="M155" s="233" t="s">
        <v>1</v>
      </c>
      <c r="N155" s="234" t="s">
        <v>40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196</v>
      </c>
      <c r="AT155" s="237" t="s">
        <v>191</v>
      </c>
      <c r="AU155" s="237" t="s">
        <v>84</v>
      </c>
      <c r="AY155" s="18" t="s">
        <v>189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82</v>
      </c>
      <c r="BK155" s="238">
        <f>ROUND(I155*H155,2)</f>
        <v>0</v>
      </c>
      <c r="BL155" s="18" t="s">
        <v>196</v>
      </c>
      <c r="BM155" s="237" t="s">
        <v>674</v>
      </c>
    </row>
    <row r="156" s="14" customFormat="1">
      <c r="A156" s="14"/>
      <c r="B156" s="251"/>
      <c r="C156" s="252"/>
      <c r="D156" s="241" t="s">
        <v>198</v>
      </c>
      <c r="E156" s="253" t="s">
        <v>1</v>
      </c>
      <c r="F156" s="254" t="s">
        <v>255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198</v>
      </c>
      <c r="AU156" s="260" t="s">
        <v>84</v>
      </c>
      <c r="AV156" s="14" t="s">
        <v>82</v>
      </c>
      <c r="AW156" s="14" t="s">
        <v>32</v>
      </c>
      <c r="AX156" s="14" t="s">
        <v>75</v>
      </c>
      <c r="AY156" s="260" t="s">
        <v>189</v>
      </c>
    </row>
    <row r="157" s="13" customFormat="1">
      <c r="A157" s="13"/>
      <c r="B157" s="239"/>
      <c r="C157" s="240"/>
      <c r="D157" s="241" t="s">
        <v>198</v>
      </c>
      <c r="E157" s="242" t="s">
        <v>1</v>
      </c>
      <c r="F157" s="243" t="s">
        <v>330</v>
      </c>
      <c r="G157" s="240"/>
      <c r="H157" s="244">
        <v>2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198</v>
      </c>
      <c r="AU157" s="250" t="s">
        <v>84</v>
      </c>
      <c r="AV157" s="13" t="s">
        <v>84</v>
      </c>
      <c r="AW157" s="13" t="s">
        <v>32</v>
      </c>
      <c r="AX157" s="13" t="s">
        <v>82</v>
      </c>
      <c r="AY157" s="250" t="s">
        <v>189</v>
      </c>
    </row>
    <row r="158" s="12" customFormat="1" ht="22.8" customHeight="1">
      <c r="A158" s="12"/>
      <c r="B158" s="211"/>
      <c r="C158" s="212"/>
      <c r="D158" s="213" t="s">
        <v>74</v>
      </c>
      <c r="E158" s="225" t="s">
        <v>196</v>
      </c>
      <c r="F158" s="225" t="s">
        <v>257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SUM(P159:P161)</f>
        <v>0</v>
      </c>
      <c r="Q158" s="219"/>
      <c r="R158" s="220">
        <f>SUM(R159:R161)</f>
        <v>0</v>
      </c>
      <c r="S158" s="219"/>
      <c r="T158" s="221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82</v>
      </c>
      <c r="AT158" s="223" t="s">
        <v>74</v>
      </c>
      <c r="AU158" s="223" t="s">
        <v>82</v>
      </c>
      <c r="AY158" s="222" t="s">
        <v>189</v>
      </c>
      <c r="BK158" s="224">
        <f>SUM(BK159:BK161)</f>
        <v>0</v>
      </c>
    </row>
    <row r="159" s="2" customFormat="1" ht="16.5" customHeight="1">
      <c r="A159" s="39"/>
      <c r="B159" s="40"/>
      <c r="C159" s="227" t="s">
        <v>236</v>
      </c>
      <c r="D159" s="227" t="s">
        <v>191</v>
      </c>
      <c r="E159" s="228" t="s">
        <v>331</v>
      </c>
      <c r="F159" s="229" t="s">
        <v>332</v>
      </c>
      <c r="G159" s="230" t="s">
        <v>202</v>
      </c>
      <c r="H159" s="231">
        <v>2.2000000000000002</v>
      </c>
      <c r="I159" s="232"/>
      <c r="J159" s="231">
        <f>ROUND(I159*H159,2)</f>
        <v>0</v>
      </c>
      <c r="K159" s="229" t="s">
        <v>195</v>
      </c>
      <c r="L159" s="45"/>
      <c r="M159" s="233" t="s">
        <v>1</v>
      </c>
      <c r="N159" s="234" t="s">
        <v>40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196</v>
      </c>
      <c r="AT159" s="237" t="s">
        <v>191</v>
      </c>
      <c r="AU159" s="237" t="s">
        <v>84</v>
      </c>
      <c r="AY159" s="18" t="s">
        <v>189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82</v>
      </c>
      <c r="BK159" s="238">
        <f>ROUND(I159*H159,2)</f>
        <v>0</v>
      </c>
      <c r="BL159" s="18" t="s">
        <v>196</v>
      </c>
      <c r="BM159" s="237" t="s">
        <v>675</v>
      </c>
    </row>
    <row r="160" s="14" customFormat="1">
      <c r="A160" s="14"/>
      <c r="B160" s="251"/>
      <c r="C160" s="252"/>
      <c r="D160" s="241" t="s">
        <v>198</v>
      </c>
      <c r="E160" s="253" t="s">
        <v>1</v>
      </c>
      <c r="F160" s="254" t="s">
        <v>334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198</v>
      </c>
      <c r="AU160" s="260" t="s">
        <v>84</v>
      </c>
      <c r="AV160" s="14" t="s">
        <v>82</v>
      </c>
      <c r="AW160" s="14" t="s">
        <v>32</v>
      </c>
      <c r="AX160" s="14" t="s">
        <v>75</v>
      </c>
      <c r="AY160" s="260" t="s">
        <v>189</v>
      </c>
    </row>
    <row r="161" s="13" customFormat="1">
      <c r="A161" s="13"/>
      <c r="B161" s="239"/>
      <c r="C161" s="240"/>
      <c r="D161" s="241" t="s">
        <v>198</v>
      </c>
      <c r="E161" s="242" t="s">
        <v>1</v>
      </c>
      <c r="F161" s="243" t="s">
        <v>676</v>
      </c>
      <c r="G161" s="240"/>
      <c r="H161" s="244">
        <v>2.2000000000000002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198</v>
      </c>
      <c r="AU161" s="250" t="s">
        <v>84</v>
      </c>
      <c r="AV161" s="13" t="s">
        <v>84</v>
      </c>
      <c r="AW161" s="13" t="s">
        <v>32</v>
      </c>
      <c r="AX161" s="13" t="s">
        <v>82</v>
      </c>
      <c r="AY161" s="250" t="s">
        <v>189</v>
      </c>
    </row>
    <row r="162" s="12" customFormat="1" ht="22.8" customHeight="1">
      <c r="A162" s="12"/>
      <c r="B162" s="211"/>
      <c r="C162" s="212"/>
      <c r="D162" s="213" t="s">
        <v>74</v>
      </c>
      <c r="E162" s="225" t="s">
        <v>236</v>
      </c>
      <c r="F162" s="225" t="s">
        <v>276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SUM(P163:P168)</f>
        <v>0</v>
      </c>
      <c r="Q162" s="219"/>
      <c r="R162" s="220">
        <f>SUM(R163:R168)</f>
        <v>3.07342</v>
      </c>
      <c r="S162" s="219"/>
      <c r="T162" s="221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82</v>
      </c>
      <c r="AT162" s="223" t="s">
        <v>74</v>
      </c>
      <c r="AU162" s="223" t="s">
        <v>82</v>
      </c>
      <c r="AY162" s="222" t="s">
        <v>189</v>
      </c>
      <c r="BK162" s="224">
        <f>SUM(BK163:BK168)</f>
        <v>0</v>
      </c>
    </row>
    <row r="163" s="2" customFormat="1" ht="21.75" customHeight="1">
      <c r="A163" s="39"/>
      <c r="B163" s="40"/>
      <c r="C163" s="227" t="s">
        <v>258</v>
      </c>
      <c r="D163" s="227" t="s">
        <v>191</v>
      </c>
      <c r="E163" s="228" t="s">
        <v>336</v>
      </c>
      <c r="F163" s="229" t="s">
        <v>337</v>
      </c>
      <c r="G163" s="230" t="s">
        <v>215</v>
      </c>
      <c r="H163" s="231">
        <v>44</v>
      </c>
      <c r="I163" s="232"/>
      <c r="J163" s="231">
        <f>ROUND(I163*H163,2)</f>
        <v>0</v>
      </c>
      <c r="K163" s="229" t="s">
        <v>1</v>
      </c>
      <c r="L163" s="45"/>
      <c r="M163" s="233" t="s">
        <v>1</v>
      </c>
      <c r="N163" s="234" t="s">
        <v>40</v>
      </c>
      <c r="O163" s="92"/>
      <c r="P163" s="235">
        <f>O163*H163</f>
        <v>0</v>
      </c>
      <c r="Q163" s="235">
        <v>0.001</v>
      </c>
      <c r="R163" s="235">
        <f>Q163*H163</f>
        <v>0.043999999999999997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196</v>
      </c>
      <c r="AT163" s="237" t="s">
        <v>191</v>
      </c>
      <c r="AU163" s="237" t="s">
        <v>84</v>
      </c>
      <c r="AY163" s="18" t="s">
        <v>189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82</v>
      </c>
      <c r="BK163" s="238">
        <f>ROUND(I163*H163,2)</f>
        <v>0</v>
      </c>
      <c r="BL163" s="18" t="s">
        <v>196</v>
      </c>
      <c r="BM163" s="237" t="s">
        <v>677</v>
      </c>
    </row>
    <row r="164" s="14" customFormat="1">
      <c r="A164" s="14"/>
      <c r="B164" s="251"/>
      <c r="C164" s="252"/>
      <c r="D164" s="241" t="s">
        <v>198</v>
      </c>
      <c r="E164" s="253" t="s">
        <v>1</v>
      </c>
      <c r="F164" s="254" t="s">
        <v>339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198</v>
      </c>
      <c r="AU164" s="260" t="s">
        <v>84</v>
      </c>
      <c r="AV164" s="14" t="s">
        <v>82</v>
      </c>
      <c r="AW164" s="14" t="s">
        <v>32</v>
      </c>
      <c r="AX164" s="14" t="s">
        <v>75</v>
      </c>
      <c r="AY164" s="260" t="s">
        <v>189</v>
      </c>
    </row>
    <row r="165" s="13" customFormat="1">
      <c r="A165" s="13"/>
      <c r="B165" s="239"/>
      <c r="C165" s="240"/>
      <c r="D165" s="241" t="s">
        <v>198</v>
      </c>
      <c r="E165" s="242" t="s">
        <v>1</v>
      </c>
      <c r="F165" s="243" t="s">
        <v>678</v>
      </c>
      <c r="G165" s="240"/>
      <c r="H165" s="244">
        <v>44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198</v>
      </c>
      <c r="AU165" s="250" t="s">
        <v>84</v>
      </c>
      <c r="AV165" s="13" t="s">
        <v>84</v>
      </c>
      <c r="AW165" s="13" t="s">
        <v>32</v>
      </c>
      <c r="AX165" s="13" t="s">
        <v>82</v>
      </c>
      <c r="AY165" s="250" t="s">
        <v>189</v>
      </c>
    </row>
    <row r="166" s="2" customFormat="1" ht="21.75" customHeight="1">
      <c r="A166" s="39"/>
      <c r="B166" s="40"/>
      <c r="C166" s="227" t="s">
        <v>264</v>
      </c>
      <c r="D166" s="227" t="s">
        <v>191</v>
      </c>
      <c r="E166" s="228" t="s">
        <v>290</v>
      </c>
      <c r="F166" s="229" t="s">
        <v>291</v>
      </c>
      <c r="G166" s="230" t="s">
        <v>253</v>
      </c>
      <c r="H166" s="231">
        <v>2</v>
      </c>
      <c r="I166" s="232"/>
      <c r="J166" s="231">
        <f>ROUND(I166*H166,2)</f>
        <v>0</v>
      </c>
      <c r="K166" s="229" t="s">
        <v>1</v>
      </c>
      <c r="L166" s="45"/>
      <c r="M166" s="233" t="s">
        <v>1</v>
      </c>
      <c r="N166" s="234" t="s">
        <v>40</v>
      </c>
      <c r="O166" s="92"/>
      <c r="P166" s="235">
        <f>O166*H166</f>
        <v>0</v>
      </c>
      <c r="Q166" s="235">
        <v>1.51471</v>
      </c>
      <c r="R166" s="235">
        <f>Q166*H166</f>
        <v>3.02942</v>
      </c>
      <c r="S166" s="235">
        <v>0</v>
      </c>
      <c r="T166" s="23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196</v>
      </c>
      <c r="AT166" s="237" t="s">
        <v>191</v>
      </c>
      <c r="AU166" s="237" t="s">
        <v>84</v>
      </c>
      <c r="AY166" s="18" t="s">
        <v>189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82</v>
      </c>
      <c r="BK166" s="238">
        <f>ROUND(I166*H166,2)</f>
        <v>0</v>
      </c>
      <c r="BL166" s="18" t="s">
        <v>196</v>
      </c>
      <c r="BM166" s="237" t="s">
        <v>679</v>
      </c>
    </row>
    <row r="167" s="14" customFormat="1">
      <c r="A167" s="14"/>
      <c r="B167" s="251"/>
      <c r="C167" s="252"/>
      <c r="D167" s="241" t="s">
        <v>198</v>
      </c>
      <c r="E167" s="253" t="s">
        <v>1</v>
      </c>
      <c r="F167" s="254" t="s">
        <v>293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198</v>
      </c>
      <c r="AU167" s="260" t="s">
        <v>84</v>
      </c>
      <c r="AV167" s="14" t="s">
        <v>82</v>
      </c>
      <c r="AW167" s="14" t="s">
        <v>32</v>
      </c>
      <c r="AX167" s="14" t="s">
        <v>75</v>
      </c>
      <c r="AY167" s="260" t="s">
        <v>189</v>
      </c>
    </row>
    <row r="168" s="13" customFormat="1">
      <c r="A168" s="13"/>
      <c r="B168" s="239"/>
      <c r="C168" s="240"/>
      <c r="D168" s="241" t="s">
        <v>198</v>
      </c>
      <c r="E168" s="242" t="s">
        <v>1</v>
      </c>
      <c r="F168" s="243" t="s">
        <v>330</v>
      </c>
      <c r="G168" s="240"/>
      <c r="H168" s="244">
        <v>2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198</v>
      </c>
      <c r="AU168" s="250" t="s">
        <v>84</v>
      </c>
      <c r="AV168" s="13" t="s">
        <v>84</v>
      </c>
      <c r="AW168" s="13" t="s">
        <v>32</v>
      </c>
      <c r="AX168" s="13" t="s">
        <v>82</v>
      </c>
      <c r="AY168" s="250" t="s">
        <v>189</v>
      </c>
    </row>
    <row r="169" s="12" customFormat="1" ht="22.8" customHeight="1">
      <c r="A169" s="12"/>
      <c r="B169" s="211"/>
      <c r="C169" s="212"/>
      <c r="D169" s="213" t="s">
        <v>74</v>
      </c>
      <c r="E169" s="225" t="s">
        <v>295</v>
      </c>
      <c r="F169" s="225" t="s">
        <v>296</v>
      </c>
      <c r="G169" s="212"/>
      <c r="H169" s="212"/>
      <c r="I169" s="215"/>
      <c r="J169" s="226">
        <f>BK169</f>
        <v>0</v>
      </c>
      <c r="K169" s="212"/>
      <c r="L169" s="217"/>
      <c r="M169" s="218"/>
      <c r="N169" s="219"/>
      <c r="O169" s="219"/>
      <c r="P169" s="220">
        <f>P170</f>
        <v>0</v>
      </c>
      <c r="Q169" s="219"/>
      <c r="R169" s="220">
        <f>R170</f>
        <v>0</v>
      </c>
      <c r="S169" s="219"/>
      <c r="T169" s="22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82</v>
      </c>
      <c r="AT169" s="223" t="s">
        <v>74</v>
      </c>
      <c r="AU169" s="223" t="s">
        <v>82</v>
      </c>
      <c r="AY169" s="222" t="s">
        <v>189</v>
      </c>
      <c r="BK169" s="224">
        <f>BK170</f>
        <v>0</v>
      </c>
    </row>
    <row r="170" s="2" customFormat="1" ht="21.75" customHeight="1">
      <c r="A170" s="39"/>
      <c r="B170" s="40"/>
      <c r="C170" s="227" t="s">
        <v>271</v>
      </c>
      <c r="D170" s="227" t="s">
        <v>191</v>
      </c>
      <c r="E170" s="228" t="s">
        <v>297</v>
      </c>
      <c r="F170" s="229" t="s">
        <v>298</v>
      </c>
      <c r="G170" s="230" t="s">
        <v>235</v>
      </c>
      <c r="H170" s="231">
        <v>3.1000000000000001</v>
      </c>
      <c r="I170" s="232"/>
      <c r="J170" s="231">
        <f>ROUND(I170*H170,2)</f>
        <v>0</v>
      </c>
      <c r="K170" s="229" t="s">
        <v>195</v>
      </c>
      <c r="L170" s="45"/>
      <c r="M170" s="292" t="s">
        <v>1</v>
      </c>
      <c r="N170" s="293" t="s">
        <v>40</v>
      </c>
      <c r="O170" s="294"/>
      <c r="P170" s="295">
        <f>O170*H170</f>
        <v>0</v>
      </c>
      <c r="Q170" s="295">
        <v>0</v>
      </c>
      <c r="R170" s="295">
        <f>Q170*H170</f>
        <v>0</v>
      </c>
      <c r="S170" s="295">
        <v>0</v>
      </c>
      <c r="T170" s="29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196</v>
      </c>
      <c r="AT170" s="237" t="s">
        <v>191</v>
      </c>
      <c r="AU170" s="237" t="s">
        <v>84</v>
      </c>
      <c r="AY170" s="18" t="s">
        <v>189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82</v>
      </c>
      <c r="BK170" s="238">
        <f>ROUND(I170*H170,2)</f>
        <v>0</v>
      </c>
      <c r="BL170" s="18" t="s">
        <v>196</v>
      </c>
      <c r="BM170" s="237" t="s">
        <v>680</v>
      </c>
    </row>
    <row r="171" s="2" customFormat="1" ht="6.96" customHeight="1">
      <c r="A171" s="39"/>
      <c r="B171" s="67"/>
      <c r="C171" s="68"/>
      <c r="D171" s="68"/>
      <c r="E171" s="68"/>
      <c r="F171" s="68"/>
      <c r="G171" s="68"/>
      <c r="H171" s="68"/>
      <c r="I171" s="68"/>
      <c r="J171" s="68"/>
      <c r="K171" s="68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oTVMsQFjCJvm9Lvgygwe1lyBKN9AS0cxKprQDFJlUl+SnMXiXP0G9tSOVNzTb3eJsmvMS3wSNtF/rSjbFYteRQ==" hashValue="JBaOCz25KvzdsX832J9rA4ZCRjPcqBJJw1TWbdSNoOfDoJ8BJ6WFIarUz3Slyfdabupb0aY/9e61cXxOvkeQbg==" algorithmName="SHA-512" password="CC35"/>
  <autoFilter ref="C124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KATKYPC\EGY2</dc:creator>
  <cp:lastModifiedBy>KATKYPC\EGY2</cp:lastModifiedBy>
  <dcterms:created xsi:type="dcterms:W3CDTF">2022-05-02T12:20:15Z</dcterms:created>
  <dcterms:modified xsi:type="dcterms:W3CDTF">2022-05-02T12:20:42Z</dcterms:modified>
</cp:coreProperties>
</file>