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D:\Firma\2019 - Projekty\20PC14-Starý Plzenec - úprava křižovatky_DUSP_PDPS\Soupis prací\Export\Soupis prací\"/>
    </mc:Choice>
  </mc:AlternateContent>
  <xr:revisionPtr revIDLastSave="0" documentId="13_ncr:1_{97B6AB7F-7A64-4358-A6E6-9E7CEC339EF3}" xr6:coauthVersionLast="47" xr6:coauthVersionMax="47" xr10:uidLastSave="{00000000-0000-0000-0000-000000000000}"/>
  <bookViews>
    <workbookView xWindow="-120" yWindow="-120" windowWidth="37275" windowHeight="21840" xr2:uid="{00000000-000D-0000-FFFF-FFFF00000000}"/>
  </bookViews>
  <sheets>
    <sheet name="SO 301 - Dešťová kanalizace" sheetId="2" r:id="rId1"/>
  </sheets>
  <definedNames>
    <definedName name="_xlnm._FilterDatabase" localSheetId="0" hidden="1">'SO 301 - Dešťová kanalizace'!$C$86:$K$480</definedName>
    <definedName name="_xlnm.Print_Titles" localSheetId="0">'SO 301 - Dešťová kanalizace'!$86:$86</definedName>
    <definedName name="_xlnm.Print_Area" localSheetId="0">'SO 301 - Dešťová kanalizace'!$C$4:$J$39,'SO 301 - Dešťová kanalizace'!$C$45:$J$68,'SO 301 - Dešťová kanalizace'!$C$74:$K$480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477" i="2"/>
  <c r="BH477" i="2"/>
  <c r="BG477" i="2"/>
  <c r="BF477" i="2"/>
  <c r="T477" i="2"/>
  <c r="T476" i="2"/>
  <c r="T475" i="2"/>
  <c r="R477" i="2"/>
  <c r="R476" i="2"/>
  <c r="R475" i="2" s="1"/>
  <c r="P477" i="2"/>
  <c r="P476" i="2" s="1"/>
  <c r="P475" i="2" s="1"/>
  <c r="BI473" i="2"/>
  <c r="BH473" i="2"/>
  <c r="BG473" i="2"/>
  <c r="BF473" i="2"/>
  <c r="T473" i="2"/>
  <c r="T472" i="2"/>
  <c r="R473" i="2"/>
  <c r="R472" i="2" s="1"/>
  <c r="P473" i="2"/>
  <c r="P472" i="2"/>
  <c r="BI467" i="2"/>
  <c r="BH467" i="2"/>
  <c r="BG467" i="2"/>
  <c r="BF467" i="2"/>
  <c r="T467" i="2"/>
  <c r="R467" i="2"/>
  <c r="P467" i="2"/>
  <c r="BI462" i="2"/>
  <c r="BH462" i="2"/>
  <c r="BG462" i="2"/>
  <c r="BF462" i="2"/>
  <c r="T462" i="2"/>
  <c r="R462" i="2"/>
  <c r="P462" i="2"/>
  <c r="BI457" i="2"/>
  <c r="BH457" i="2"/>
  <c r="BG457" i="2"/>
  <c r="BF457" i="2"/>
  <c r="T457" i="2"/>
  <c r="R457" i="2"/>
  <c r="P457" i="2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27" i="2"/>
  <c r="BH427" i="2"/>
  <c r="BG427" i="2"/>
  <c r="BF427" i="2"/>
  <c r="T427" i="2"/>
  <c r="R427" i="2"/>
  <c r="P427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12" i="2"/>
  <c r="BH412" i="2"/>
  <c r="BG412" i="2"/>
  <c r="BF412" i="2"/>
  <c r="T412" i="2"/>
  <c r="R412" i="2"/>
  <c r="P412" i="2"/>
  <c r="BI407" i="2"/>
  <c r="BH407" i="2"/>
  <c r="BG407" i="2"/>
  <c r="BF407" i="2"/>
  <c r="T407" i="2"/>
  <c r="R407" i="2"/>
  <c r="P407" i="2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1" i="2"/>
  <c r="BH381" i="2"/>
  <c r="BG381" i="2"/>
  <c r="BF381" i="2"/>
  <c r="T381" i="2"/>
  <c r="R381" i="2"/>
  <c r="P381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3" i="2"/>
  <c r="BH363" i="2"/>
  <c r="BG363" i="2"/>
  <c r="BF363" i="2"/>
  <c r="T363" i="2"/>
  <c r="R363" i="2"/>
  <c r="P363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60" i="2"/>
  <c r="BH160" i="2"/>
  <c r="BG160" i="2"/>
  <c r="BF160" i="2"/>
  <c r="T160" i="2"/>
  <c r="R160" i="2"/>
  <c r="P160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F84" i="2"/>
  <c r="J12" i="2"/>
  <c r="J81" i="2" s="1"/>
  <c r="E7" i="2"/>
  <c r="E77" i="2" s="1"/>
  <c r="BK452" i="2"/>
  <c r="BK422" i="2"/>
  <c r="J348" i="2"/>
  <c r="J297" i="2"/>
  <c r="BK224" i="2"/>
  <c r="J123" i="2"/>
  <c r="J90" i="2"/>
  <c r="BK467" i="2"/>
  <c r="J437" i="2"/>
  <c r="J412" i="2"/>
  <c r="J386" i="2"/>
  <c r="BK363" i="2"/>
  <c r="BK348" i="2"/>
  <c r="BK328" i="2"/>
  <c r="J292" i="2"/>
  <c r="J266" i="2"/>
  <c r="J250" i="2"/>
  <c r="J207" i="2"/>
  <c r="J199" i="2"/>
  <c r="J137" i="2"/>
  <c r="BK462" i="2"/>
  <c r="BK442" i="2"/>
  <c r="J417" i="2"/>
  <c r="J302" i="2"/>
  <c r="J276" i="2"/>
  <c r="BK239" i="2"/>
  <c r="J160" i="2"/>
  <c r="BK98" i="2"/>
  <c r="BK412" i="2"/>
  <c r="J373" i="2"/>
  <c r="BK353" i="2"/>
  <c r="BK317" i="2"/>
  <c r="BK282" i="2"/>
  <c r="BK250" i="2"/>
  <c r="BK199" i="2"/>
  <c r="BK123" i="2"/>
  <c r="J111" i="2"/>
  <c r="BK473" i="2"/>
  <c r="BK391" i="2"/>
  <c r="J323" i="2"/>
  <c r="J228" i="2"/>
  <c r="BK132" i="2"/>
  <c r="J115" i="2"/>
  <c r="J477" i="2"/>
  <c r="BK447" i="2"/>
  <c r="BK417" i="2"/>
  <c r="BK407" i="2"/>
  <c r="BK381" i="2"/>
  <c r="J358" i="2"/>
  <c r="BK338" i="2"/>
  <c r="BK307" i="2"/>
  <c r="BK287" i="2"/>
  <c r="BK260" i="2"/>
  <c r="J239" i="2"/>
  <c r="J224" i="2"/>
  <c r="J203" i="2"/>
  <c r="BK160" i="2"/>
  <c r="BK94" i="2"/>
  <c r="BK457" i="2"/>
  <c r="BK437" i="2"/>
  <c r="J391" i="2"/>
  <c r="BK323" i="2"/>
  <c r="BK297" i="2"/>
  <c r="J245" i="2"/>
  <c r="BK137" i="2"/>
  <c r="J432" i="2"/>
  <c r="J381" i="2"/>
  <c r="BK358" i="2"/>
  <c r="J312" i="2"/>
  <c r="BK266" i="2"/>
  <c r="J235" i="2"/>
  <c r="J183" i="2"/>
  <c r="BK115" i="2"/>
  <c r="J98" i="2"/>
  <c r="BK477" i="2"/>
  <c r="J427" i="2"/>
  <c r="J328" i="2"/>
  <c r="BK292" i="2"/>
  <c r="BK187" i="2"/>
  <c r="BK119" i="2"/>
  <c r="J473" i="2"/>
  <c r="J422" i="2"/>
  <c r="J401" i="2"/>
  <c r="J368" i="2"/>
  <c r="BK343" i="2"/>
  <c r="BK312" i="2"/>
  <c r="J282" i="2"/>
  <c r="BK235" i="2"/>
  <c r="J220" i="2"/>
  <c r="BK183" i="2"/>
  <c r="J103" i="2"/>
  <c r="J467" i="2"/>
  <c r="J447" i="2"/>
  <c r="BK386" i="2"/>
  <c r="BK271" i="2"/>
  <c r="BK207" i="2"/>
  <c r="J107" i="2"/>
  <c r="J442" i="2"/>
  <c r="BK401" i="2"/>
  <c r="J363" i="2"/>
  <c r="J338" i="2"/>
  <c r="BK276" i="2"/>
  <c r="BK245" i="2"/>
  <c r="BK191" i="2"/>
  <c r="J132" i="2"/>
  <c r="J457" i="2"/>
  <c r="BK396" i="2"/>
  <c r="J317" i="2"/>
  <c r="BK195" i="2"/>
  <c r="BK127" i="2"/>
  <c r="BK103" i="2"/>
  <c r="J462" i="2"/>
  <c r="BK427" i="2"/>
  <c r="J396" i="2"/>
  <c r="BK373" i="2"/>
  <c r="J353" i="2"/>
  <c r="BK333" i="2"/>
  <c r="BK302" i="2"/>
  <c r="J271" i="2"/>
  <c r="BK255" i="2"/>
  <c r="BK228" i="2"/>
  <c r="BK203" i="2"/>
  <c r="J195" i="2"/>
  <c r="J127" i="2"/>
  <c r="BK90" i="2"/>
  <c r="J452" i="2"/>
  <c r="BK432" i="2"/>
  <c r="J333" i="2"/>
  <c r="J307" i="2"/>
  <c r="J255" i="2"/>
  <c r="J191" i="2"/>
  <c r="BK111" i="2"/>
  <c r="J94" i="2"/>
  <c r="J407" i="2"/>
  <c r="BK368" i="2"/>
  <c r="J343" i="2"/>
  <c r="J287" i="2"/>
  <c r="J260" i="2"/>
  <c r="BK220" i="2"/>
  <c r="J187" i="2"/>
  <c r="J119" i="2"/>
  <c r="BK107" i="2"/>
  <c r="BK89" i="2" l="1"/>
  <c r="R89" i="2"/>
  <c r="P265" i="2"/>
  <c r="P89" i="2"/>
  <c r="T89" i="2"/>
  <c r="BK244" i="2"/>
  <c r="J244" i="2"/>
  <c r="J62" i="2" s="1"/>
  <c r="P244" i="2"/>
  <c r="R244" i="2"/>
  <c r="T244" i="2"/>
  <c r="BK265" i="2"/>
  <c r="J265" i="2" s="1"/>
  <c r="J63" i="2" s="1"/>
  <c r="R265" i="2"/>
  <c r="T265" i="2"/>
  <c r="BK322" i="2"/>
  <c r="J322" i="2" s="1"/>
  <c r="J64" i="2" s="1"/>
  <c r="P322" i="2"/>
  <c r="R322" i="2"/>
  <c r="T322" i="2"/>
  <c r="E48" i="2"/>
  <c r="J52" i="2"/>
  <c r="BE103" i="2"/>
  <c r="BE111" i="2"/>
  <c r="BE137" i="2"/>
  <c r="BE187" i="2"/>
  <c r="BE195" i="2"/>
  <c r="BE203" i="2"/>
  <c r="BE235" i="2"/>
  <c r="BE239" i="2"/>
  <c r="BE271" i="2"/>
  <c r="BE287" i="2"/>
  <c r="BE323" i="2"/>
  <c r="BE328" i="2"/>
  <c r="BE391" i="2"/>
  <c r="BE417" i="2"/>
  <c r="BE432" i="2"/>
  <c r="BE437" i="2"/>
  <c r="BE447" i="2"/>
  <c r="BE457" i="2"/>
  <c r="BE90" i="2"/>
  <c r="BE107" i="2"/>
  <c r="BE115" i="2"/>
  <c r="BE127" i="2"/>
  <c r="BE199" i="2"/>
  <c r="BE220" i="2"/>
  <c r="BE228" i="2"/>
  <c r="BE250" i="2"/>
  <c r="BE292" i="2"/>
  <c r="BE338" i="2"/>
  <c r="BE348" i="2"/>
  <c r="BE358" i="2"/>
  <c r="BE396" i="2"/>
  <c r="BE407" i="2"/>
  <c r="BE422" i="2"/>
  <c r="F55" i="2"/>
  <c r="BE94" i="2"/>
  <c r="BE119" i="2"/>
  <c r="BE123" i="2"/>
  <c r="BE132" i="2"/>
  <c r="BE191" i="2"/>
  <c r="BE260" i="2"/>
  <c r="BE282" i="2"/>
  <c r="BE297" i="2"/>
  <c r="BE307" i="2"/>
  <c r="BE312" i="2"/>
  <c r="BE368" i="2"/>
  <c r="BE386" i="2"/>
  <c r="BE427" i="2"/>
  <c r="BE452" i="2"/>
  <c r="BE467" i="2"/>
  <c r="BE473" i="2"/>
  <c r="BE98" i="2"/>
  <c r="BE160" i="2"/>
  <c r="BE183" i="2"/>
  <c r="BE207" i="2"/>
  <c r="BE224" i="2"/>
  <c r="BE245" i="2"/>
  <c r="BE255" i="2"/>
  <c r="BE266" i="2"/>
  <c r="BE276" i="2"/>
  <c r="BE302" i="2"/>
  <c r="BE317" i="2"/>
  <c r="BE333" i="2"/>
  <c r="BE343" i="2"/>
  <c r="BE353" i="2"/>
  <c r="BE363" i="2"/>
  <c r="BE373" i="2"/>
  <c r="BE381" i="2"/>
  <c r="BE401" i="2"/>
  <c r="BE412" i="2"/>
  <c r="BE442" i="2"/>
  <c r="BE462" i="2"/>
  <c r="BE477" i="2"/>
  <c r="BK472" i="2"/>
  <c r="J472" i="2"/>
  <c r="J65" i="2" s="1"/>
  <c r="BK476" i="2"/>
  <c r="J476" i="2"/>
  <c r="J67" i="2"/>
  <c r="F35" i="2"/>
  <c r="F34" i="2"/>
  <c r="F36" i="2"/>
  <c r="J34" i="2"/>
  <c r="F37" i="2"/>
  <c r="P88" i="2" l="1"/>
  <c r="P87" i="2" s="1"/>
  <c r="R88" i="2"/>
  <c r="R87" i="2" s="1"/>
  <c r="T88" i="2"/>
  <c r="T87" i="2"/>
  <c r="BK88" i="2"/>
  <c r="J88" i="2" s="1"/>
  <c r="J60" i="2" s="1"/>
  <c r="J89" i="2"/>
  <c r="J61" i="2"/>
  <c r="BK475" i="2"/>
  <c r="J475" i="2"/>
  <c r="J66" i="2"/>
  <c r="F33" i="2"/>
  <c r="J33" i="2"/>
  <c r="BK87" i="2" l="1"/>
  <c r="J87" i="2" s="1"/>
  <c r="J30" i="2" s="1"/>
  <c r="J39" i="2" l="1"/>
  <c r="J59" i="2"/>
</calcChain>
</file>

<file path=xl/sharedStrings.xml><?xml version="1.0" encoding="utf-8"?>
<sst xmlns="http://schemas.openxmlformats.org/spreadsheetml/2006/main" count="3757" uniqueCount="537">
  <si>
    <t>False</t>
  </si>
  <si>
    <t>21</t>
  </si>
  <si>
    <t>15</t>
  </si>
  <si>
    <t>v ---  níže se nacházejí doplnkové a pomocné údaje k sestavám  --- v</t>
  </si>
  <si>
    <t>Stavba:</t>
  </si>
  <si>
    <t>KSO:</t>
  </si>
  <si>
    <t>827 21 1</t>
  </si>
  <si>
    <t>CC-CZ:</t>
  </si>
  <si>
    <t>22231</t>
  </si>
  <si>
    <t>Místo:</t>
  </si>
  <si>
    <t>Starý Plzenec</t>
  </si>
  <si>
    <t>Datum:</t>
  </si>
  <si>
    <t>CZ-CPV:</t>
  </si>
  <si>
    <t>90400000-1</t>
  </si>
  <si>
    <t>CZ-CPA:</t>
  </si>
  <si>
    <t>42.21.22</t>
  </si>
  <si>
    <t>Zadavatel:</t>
  </si>
  <si>
    <t>IČ:</t>
  </si>
  <si>
    <t/>
  </si>
  <si>
    <t>Město Starý Plzenec</t>
  </si>
  <si>
    <t>DIČ:</t>
  </si>
  <si>
    <t>Uchazeč:</t>
  </si>
  <si>
    <t>Projektant:</t>
  </si>
  <si>
    <t>88536254</t>
  </si>
  <si>
    <t>Zdeněk Černý</t>
  </si>
  <si>
    <t>True</t>
  </si>
  <si>
    <t>Zpracovatel:</t>
  </si>
  <si>
    <t>08984824</t>
  </si>
  <si>
    <t>Michal Komorous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</si>
  <si>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</si>
  <si>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</si>
  <si>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</si>
  <si>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</si>
  <si>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</si>
  <si>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</si>
  <si>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</si>
  <si>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</si>
  <si>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</si>
  <si>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</si>
  <si>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</si>
  <si>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</si>
  <si>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</si>
  <si>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</si>
  <si>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</si>
  <si>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</si>
  <si>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</si>
  <si>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</si>
  <si>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</si>
  <si>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</si>
  <si>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</si>
  <si>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{ef1edd65-f5af-487e-9a22-696de2afd64a}</t>
  </si>
  <si>
    <t>2</t>
  </si>
  <si>
    <t>KRYCÍ LIST SOUPISU PRACÍ</t>
  </si>
  <si>
    <t>Objekt:</t>
  </si>
  <si>
    <t>SO 301 -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</si>
  <si>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</si>
  <si>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</si>
  <si>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</si>
  <si>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</si>
  <si>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</si>
  <si>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</si>
  <si>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</si>
  <si>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</si>
  <si>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</si>
  <si>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</si>
  <si>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</si>
  <si>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</si>
  <si>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</si>
  <si>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</si>
  <si>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</si>
  <si>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</si>
  <si>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</si>
  <si>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</si>
  <si>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</si>
  <si>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</si>
  <si>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</si>
  <si>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</si>
  <si>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</si>
  <si>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</si>
  <si>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</si>
  <si>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</si>
  <si>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</si>
  <si>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</si>
  <si>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</si>
  <si>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</si>
  <si>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</si>
  <si>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</si>
  <si>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</si>
  <si>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2021 01</t>
  </si>
  <si>
    <t>4</t>
  </si>
  <si>
    <t>-1254071417</t>
  </si>
  <si>
    <t>PP</t>
  </si>
  <si>
    <t>Čerpání vody na dopravní výšku do 10 m s uvažovaným průměrným přítokem do 500 l/min</t>
  </si>
  <si>
    <t>VV</t>
  </si>
  <si>
    <t>20,0*8,0</t>
  </si>
  <si>
    <t>Součet</t>
  </si>
  <si>
    <t>115101301</t>
  </si>
  <si>
    <t>Pohotovost čerpací soupravy pro dopravní výšku do 10 m přítok do 500 l/min</t>
  </si>
  <si>
    <t>den</t>
  </si>
  <si>
    <t>1655602533</t>
  </si>
  <si>
    <t>Pohotovost záložní čerpací soupravy pro dopravní výšku do 10 m s uvažovaným průměrným přítokem do 500 l/min</t>
  </si>
  <si>
    <t>20,0</t>
  </si>
  <si>
    <t>3</t>
  </si>
  <si>
    <t>119001405</t>
  </si>
  <si>
    <t>Dočasné zajištění potrubí z PE DN do 200 mm</t>
  </si>
  <si>
    <t>m</t>
  </si>
  <si>
    <t>125772149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</si>
  <si>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</si>
  <si>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"viz příloha č. 3"</t>
  </si>
  <si>
    <t>"vodovod DN 32"1*1,0</t>
  </si>
  <si>
    <t>119002121</t>
  </si>
  <si>
    <t>Přechodová lávka délky do 2 m včetně zábradlí pro zabezpečení výkopu zřízení</t>
  </si>
  <si>
    <t>kus</t>
  </si>
  <si>
    <t>-1895403056</t>
  </si>
  <si>
    <t>Pomocné konstrukce při zabezpečení výkopu vodorovné pochozí přechodová lávka délky do 2 m včetně zábradlí zřízení</t>
  </si>
  <si>
    <t>"v místě výkopu poté mobilně přesouvána"1,0</t>
  </si>
  <si>
    <t>5</t>
  </si>
  <si>
    <t>119002122</t>
  </si>
  <si>
    <t>Přechodová lávka délky do 2 m včetně zábradlí pro zabezpečení výkopu odstranění</t>
  </si>
  <si>
    <t>2137490502</t>
  </si>
  <si>
    <t>Pomocné konstrukce při zabezpečení výkopu vodorovné pochozí přechodová lávka délky do 2 m včetně zábradlí odstranění</t>
  </si>
  <si>
    <t>1,0</t>
  </si>
  <si>
    <t>6</t>
  </si>
  <si>
    <t>119003227</t>
  </si>
  <si>
    <t>Mobilní plotová zábrana vyplněná dráty výšky do 2,2 m pro zabezpečení výkopu zřízení</t>
  </si>
  <si>
    <t>185415822</t>
  </si>
  <si>
    <t>Pomocné konstrukce při zabezpečení výkopu svislé ocelové mobilní oplocení, výšky do 2,2 m panely vyplněné dráty zřízení</t>
  </si>
  <si>
    <t>"v místě výkopu poté mobilně přesouváno"2*2,5+20,0*2</t>
  </si>
  <si>
    <t>7</t>
  </si>
  <si>
    <t>119003228</t>
  </si>
  <si>
    <t>Mobilní plotová zábrana vyplněná dráty výšky do 2,2 m pro zabezpečení výkopu odstranění</t>
  </si>
  <si>
    <t>-1878877426</t>
  </si>
  <si>
    <t>Pomocné konstrukce při zabezpečení výkopu svislé ocelové mobilní oplocení, výšky do 2,2 m panely vyplněné dráty odstranění</t>
  </si>
  <si>
    <t>45,0</t>
  </si>
  <si>
    <t>8</t>
  </si>
  <si>
    <t>119004111</t>
  </si>
  <si>
    <t>Bezpečný vstup nebo výstup z výkopu pomocí žebříku zřízení</t>
  </si>
  <si>
    <t>408357104</t>
  </si>
  <si>
    <t>Pomocné konstrukce při zabezpečení výkopu bezpečný vstup nebo výstup žebříkem zřízení</t>
  </si>
  <si>
    <t>"v místě výkopu max. po 20 m"3*3,5</t>
  </si>
  <si>
    <t>9</t>
  </si>
  <si>
    <t>119004112</t>
  </si>
  <si>
    <t>Bezpečný vstup nebo výstup z výkopu pomocí žebříku odstranění</t>
  </si>
  <si>
    <t>-362298090</t>
  </si>
  <si>
    <t>Pomocné konstrukce při zabezpečení výkopu bezpečný vstup nebo výstup žebříkem odstranění</t>
  </si>
  <si>
    <t>10,5</t>
  </si>
  <si>
    <t>10</t>
  </si>
  <si>
    <t>122251101</t>
  </si>
  <si>
    <t>Odkopávky a prokopávky nezapažené v hornině třídy těžitelnosti I, skupiny 3 objem do 20 m3 strojně</t>
  </si>
  <si>
    <t>m3</t>
  </si>
  <si>
    <t>569212701</t>
  </si>
  <si>
    <t>Odkopávky a prokopávky nezapažené strojně v hornině třídy těžitelnosti I skupiny 3 do 20 m3</t>
  </si>
  <si>
    <t>"viz příloha č.7"</t>
  </si>
  <si>
    <t>(((3,5+0,5)*0,4)/2)*2*0,35+0,6*2,0*0,35+0,15*0,25*0,8</t>
  </si>
  <si>
    <t>11</t>
  </si>
  <si>
    <t>129001101</t>
  </si>
  <si>
    <t>Příplatek za ztížení odkopávky nebo prokopávky v blízkosti inženýrských sítí</t>
  </si>
  <si>
    <t>-852311732</t>
  </si>
  <si>
    <t>Příplatek k cenám vykopávek za ztížení vykopávky v blízkosti podzemního vedení nebo výbušnin v horninách jakékoliv třídy</t>
  </si>
  <si>
    <t>"vodovod DN 32"1*(1,1*1,0*1,6)</t>
  </si>
  <si>
    <t>12</t>
  </si>
  <si>
    <t>132254204</t>
  </si>
  <si>
    <t>Hloubení zapažených rýh š do 2000 mm v hornině třídy těžitelnosti I, skupiny 3 objem do 500 m3</t>
  </si>
  <si>
    <t>-714392530</t>
  </si>
  <si>
    <t>Hloubení zapažených rýh šířky přes 800 do 2 000 mm strojně s urovnáním dna do předepsaného profilu a spádu v hornině třídy těžitelnosti I skupiny 3 přes 100 do 500 m3</t>
  </si>
  <si>
    <t>"viz TZ příloha č. 1 a příloha č.3"</t>
  </si>
  <si>
    <t>"stoka B, dl. 0,051.45 km, DN 250, š.r. 1,0 m"</t>
  </si>
  <si>
    <t>"st. 0,000.00 - 0,005.82 km, pr.hl. 1,57 m (-0,45m)"5,82*1,57*1,0</t>
  </si>
  <si>
    <t>"0,005.82 - 0,015.78 km, pr.hl. 1,43 m (-0,45m)"9,96*1,43*1,0</t>
  </si>
  <si>
    <t>"0,015.78 - 0,022.71 km, pr.hl. 1,37 m (-0,45m)"6,93*1,37*1,0</t>
  </si>
  <si>
    <t>"0,022.71 - 0,033.45 km, pr.hl. 1,53 m (-0,45m)"10,74*1,53*1,0</t>
  </si>
  <si>
    <t>"0,033.45 - 0,049.38 km, pr.hl. 1,78 m (-0,45m)"15,93*1,78*1,0</t>
  </si>
  <si>
    <t>"0,049.38 - 0,051.45 km, pr.hl. 1,01 m (-0,45m)"2,07*1,01*1,0</t>
  </si>
  <si>
    <t>Mezisoučet</t>
  </si>
  <si>
    <t>"rozšíření pro šachty"</t>
  </si>
  <si>
    <t>"S10"(3,0-1,0)*3,0*1,29</t>
  </si>
  <si>
    <t>"S11"(3,0-1,0)*3,0*1,95</t>
  </si>
  <si>
    <t>"HV"(3,0-1,5)*3,0*1,64</t>
  </si>
  <si>
    <t>"prohloubení pod šachty"</t>
  </si>
  <si>
    <t>"S10"3,0*3,0*0,15</t>
  </si>
  <si>
    <t>"S11"3,0*3,0*0,15</t>
  </si>
  <si>
    <t>"HV"3,0*3,0*0,6</t>
  </si>
  <si>
    <t>114,6</t>
  </si>
  <si>
    <t>13</t>
  </si>
  <si>
    <t>151101101</t>
  </si>
  <si>
    <t>Zřízení příložného pažení a rozepření stěn rýh hl do 2 m</t>
  </si>
  <si>
    <t>m2</t>
  </si>
  <si>
    <t>1347160024</t>
  </si>
  <si>
    <t>Zřízení pažení a rozepření stěn rýh pro podzemní vedení příložné pro jakoukoliv mezerovitost, hloubky do 2 m</t>
  </si>
  <si>
    <t>"st. 0,000.00 - 0,005.82 km, pr.hl. 1,57 m"5,82*1,57*2</t>
  </si>
  <si>
    <t>"0,005.82 - 0,015.78 km, pr.hl. 1,43 m"9,96*1,43*2</t>
  </si>
  <si>
    <t>"0,015.78 - 0,022.71 km, pr.hl. 1,37 m"6,93*1,37*2</t>
  </si>
  <si>
    <t>"0,022.71 - 0,033.45 km, pr.hl. 1,53 m"10,74*1,53*2</t>
  </si>
  <si>
    <t>"0,033.45 - 0,049.38 km, pr.hl. 1,78 m"15,93*1,78*2</t>
  </si>
  <si>
    <t>"0,049.38 - 0,051.45 km, pr.hl. 1,01 m"2,07*1,01*2</t>
  </si>
  <si>
    <t>"S10"(3,0-1,0)*1,29*2</t>
  </si>
  <si>
    <t>"S11"(3,0-1,0)*1,95*2</t>
  </si>
  <si>
    <t>"HV"(3,0-1,5)*1,64*2</t>
  </si>
  <si>
    <t>"S10"3,0*0,15*4</t>
  </si>
  <si>
    <t>"S11"3,0*0,15*4</t>
  </si>
  <si>
    <t>"HV"3,0*0,6*4</t>
  </si>
  <si>
    <t>188,2</t>
  </si>
  <si>
    <t>14</t>
  </si>
  <si>
    <t>151101111</t>
  </si>
  <si>
    <t>Odstranění příložného pažení a rozepření stěn rýh hl do 2 m</t>
  </si>
  <si>
    <t>-1267225886</t>
  </si>
  <si>
    <t>Odstranění pažení a rozepření stěn rýh pro podzemní vedení s uložením materiálu na vzdálenost do 3 m od kraje výkopu příložné, hloubky do 2 m</t>
  </si>
  <si>
    <t>"viz položka 151101101"188,2</t>
  </si>
  <si>
    <t>162751117</t>
  </si>
  <si>
    <t>Vodorovné přemístění do 10000 m výkopku/sypaniny z horniny třídy těžitelnosti I, skupiny 1 až 3</t>
  </si>
  <si>
    <t>993173700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</si>
  <si>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</si>
  <si>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(114,6+1,01)-35,05</t>
  </si>
  <si>
    <t>16</t>
  </si>
  <si>
    <t>162751119</t>
  </si>
  <si>
    <t>Příplatek k vodorovnému přemístění výkopku/sypaniny z horniny třídy těžitelnosti I, skupiny 1 až 3 ZKD 1000 m přes 10000 m</t>
  </si>
  <si>
    <t>2101077486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</si>
  <si>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</si>
  <si>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80,56*10,0</t>
  </si>
  <si>
    <t>17</t>
  </si>
  <si>
    <t>167151101</t>
  </si>
  <si>
    <t>Nakládání výkopku z hornin třídy těžitelnosti I, skupiny 1 až 3 do 100 m3</t>
  </si>
  <si>
    <t>-462098420</t>
  </si>
  <si>
    <t>Nakládání, skládání a překládání neulehlého výkopku nebo sypaniny strojně nakládání, množství do 100 m3, z horniny třídy těžitelnosti I, skupiny 1 až 3</t>
  </si>
  <si>
    <t>80,56</t>
  </si>
  <si>
    <t>18</t>
  </si>
  <si>
    <t>171201221</t>
  </si>
  <si>
    <t>Poplatek za uložení na skládce (skládkovné) zeminy a kamení kód odpadu 17 05 04</t>
  </si>
  <si>
    <t>t</t>
  </si>
  <si>
    <t>-414211032</t>
  </si>
  <si>
    <t>Poplatek za uložení stavebního odpadu na skládce (skládkovné) zeminy a kamení zatříděného do Katalogu odpadů pod kódem 17 05 04</t>
  </si>
  <si>
    <t>80,56*1,9</t>
  </si>
  <si>
    <t>19</t>
  </si>
  <si>
    <t>171251201</t>
  </si>
  <si>
    <t>Uložení sypaniny na skládky nebo meziskládky</t>
  </si>
  <si>
    <t>-1928590137</t>
  </si>
  <si>
    <t>Uložení sypaniny na skládky nebo meziskládky bez hutnění s upravením uložené sypaniny do předepsaného tvaru</t>
  </si>
  <si>
    <t>20</t>
  </si>
  <si>
    <t>174151101</t>
  </si>
  <si>
    <t>Zásyp jam, šachet rýh nebo kolem objektů sypaninou se zhutněním</t>
  </si>
  <si>
    <t>-371071291</t>
  </si>
  <si>
    <t>Zásyp sypaninou z jakékoliv horniny strojně s uložením výkopku ve vrstvách se zhutněním jam, šachet, rýh nebo kolem objektů v těchto vykopávkách</t>
  </si>
  <si>
    <t>"výkop"114,6+1,01</t>
  </si>
  <si>
    <t>"obsyp"-25,7</t>
  </si>
  <si>
    <t>"lože"-0,98-5,145</t>
  </si>
  <si>
    <t>"bet.desky"-0,625</t>
  </si>
  <si>
    <t>"bet. práh"-0,066</t>
  </si>
  <si>
    <t>"potrubí"-3,14*0,1*0,1*2,07-3,14*0,125*0,125*49,38</t>
  </si>
  <si>
    <t>"šachty"-3,14*0,75*0,75*1,62*2</t>
  </si>
  <si>
    <t>"HV"-1,5*0,88*1,645</t>
  </si>
  <si>
    <t>72,7</t>
  </si>
  <si>
    <t>"zásyp do úrovně pod novou komunikací"70,1/100*50</t>
  </si>
  <si>
    <t>-1345922643</t>
  </si>
  <si>
    <t>"dovoz nové vhodné zeminy viz TZ"70,1/100*50</t>
  </si>
  <si>
    <t>22</t>
  </si>
  <si>
    <t>M</t>
  </si>
  <si>
    <t>58337331</t>
  </si>
  <si>
    <t>štěrkopísek frakce 0/22</t>
  </si>
  <si>
    <t>-858427299</t>
  </si>
  <si>
    <t>štěrkopísek frakce 0/22 vč. přesunu na stavbě</t>
  </si>
  <si>
    <t>35,05*1,724</t>
  </si>
  <si>
    <t>23</t>
  </si>
  <si>
    <t>175151101</t>
  </si>
  <si>
    <t>Obsypání potrubí strojně sypaninou bez prohození, uloženou do 3 m</t>
  </si>
  <si>
    <t>-800745039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</si>
  <si>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</si>
  <si>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"viz příloha č.4</t>
  </si>
  <si>
    <t>"DN 200"2,07*1,0*0,5-3,14*0,1*0,1*2,07</t>
  </si>
  <si>
    <t>"DN 250"49,38*1,0*0,55-3,14*0,125*0,125*49,38</t>
  </si>
  <si>
    <t>25,7</t>
  </si>
  <si>
    <t>24</t>
  </si>
  <si>
    <t>1849923635</t>
  </si>
  <si>
    <t>25,7*1,724</t>
  </si>
  <si>
    <t>25</t>
  </si>
  <si>
    <t>181951112</t>
  </si>
  <si>
    <t>Úprava pláně v hornině třídy těžitelnosti I, skupiny 1 až 3 se zhutněním strojně</t>
  </si>
  <si>
    <t>-1251780945</t>
  </si>
  <si>
    <t>Úprava pláně vyrovnáním výškových rozdílů strojně v hornině třídy těžitelnosti I, skupiny 1 až 3 se zhutněním</t>
  </si>
  <si>
    <t>"viz příloha č.3"</t>
  </si>
  <si>
    <t>51,45*1,0</t>
  </si>
  <si>
    <t>Svislé a kompletní konstrukce</t>
  </si>
  <si>
    <t>26</t>
  </si>
  <si>
    <t>321311116</t>
  </si>
  <si>
    <t>Konstrukce vodních staveb z betonu prostého mrazuvzdorného tř. C 30/37</t>
  </si>
  <si>
    <t>1888733699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</si>
  <si>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</si>
  <si>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0,8*0,5*0,25</t>
  </si>
  <si>
    <t>27</t>
  </si>
  <si>
    <t>321351010</t>
  </si>
  <si>
    <t>Bednění konstrukcí vodních staveb rovinné - zřízení</t>
  </si>
  <si>
    <t>-1995373492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</si>
  <si>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</si>
  <si>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0,5*0,8*2+0,25*0,5*2</t>
  </si>
  <si>
    <t>28</t>
  </si>
  <si>
    <t>321352010</t>
  </si>
  <si>
    <t>Bednění konstrukcí vodních staveb rovinné - odstranění</t>
  </si>
  <si>
    <t>-440668733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</si>
  <si>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</si>
  <si>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29</t>
  </si>
  <si>
    <t>359901211</t>
  </si>
  <si>
    <t>Monitoring stoky jakékoli výšky na nové kanalizaci</t>
  </si>
  <si>
    <t>-2098640678</t>
  </si>
  <si>
    <t>Monitoring stok (kamerový systém) jakékoli výšky nová kanalizace</t>
  </si>
  <si>
    <t>"viz příloha TZ č.1"</t>
  </si>
  <si>
    <t>51,45</t>
  </si>
  <si>
    <t>Vodorovné konstrukce</t>
  </si>
  <si>
    <t>30</t>
  </si>
  <si>
    <t>451541111</t>
  </si>
  <si>
    <t>Lože pod potrubí otevřený výkop ze štěrkodrtě</t>
  </si>
  <si>
    <t>-360050046</t>
  </si>
  <si>
    <t>Lože pod potrubí, stoky a drobné objekty v otevřeném výkopu ze štěrkodrtě 16-32 mm</t>
  </si>
  <si>
    <t>"viz příloha č. 7"</t>
  </si>
  <si>
    <t>(((3,5+0,5)*0,4)/2)*2*0,35+0,6*2,0*0,35</t>
  </si>
  <si>
    <t>31</t>
  </si>
  <si>
    <t>451573111</t>
  </si>
  <si>
    <t>Lože pod potrubí otevřený výkop ze štěrkopísku</t>
  </si>
  <si>
    <t>1210651873</t>
  </si>
  <si>
    <t>Lože pod potrubí, stoky a drobné objekty v otevřeném výkopu z písku a štěrkopísku do 63 mm</t>
  </si>
  <si>
    <t>"viz příloha TZ č.1 a příloha č.4"</t>
  </si>
  <si>
    <t>51,45*1,0*0,1</t>
  </si>
  <si>
    <t>32</t>
  </si>
  <si>
    <t>452112111</t>
  </si>
  <si>
    <t>Osazení betonových prstenců nebo rámů v do 100 mm</t>
  </si>
  <si>
    <t>441398531</t>
  </si>
  <si>
    <t>Osazení betonových dílců prstenců nebo rámů pod poklopy a mříže, výšky do 100 mm</t>
  </si>
  <si>
    <t>"viz příloha č.6"</t>
  </si>
  <si>
    <t>"120/60"1,0</t>
  </si>
  <si>
    <t>"120/100"1,0</t>
  </si>
  <si>
    <t>33</t>
  </si>
  <si>
    <t>59224185</t>
  </si>
  <si>
    <t>prstenec šachtový vyrovnávací betonový 625x120x60mm</t>
  </si>
  <si>
    <t>1663140978</t>
  </si>
  <si>
    <t>34</t>
  </si>
  <si>
    <t>59224187</t>
  </si>
  <si>
    <t>prstenec šachtový vyrovnávací betonový 625x120x100mm</t>
  </si>
  <si>
    <t>-870289156</t>
  </si>
  <si>
    <t>35</t>
  </si>
  <si>
    <t>452112121</t>
  </si>
  <si>
    <t>Osazení betonových prstenců nebo rámů v do 200 mm</t>
  </si>
  <si>
    <t>1774050189</t>
  </si>
  <si>
    <t>Osazení betonových dílců prstenců nebo rámů pod poklopy a mříže, výšky přes 100 do 200 mm</t>
  </si>
  <si>
    <t>36</t>
  </si>
  <si>
    <t>59224188</t>
  </si>
  <si>
    <t>prstenec šachtový vyrovnávací betonový 625x120x120mm</t>
  </si>
  <si>
    <t>827634056</t>
  </si>
  <si>
    <t>37</t>
  </si>
  <si>
    <t>452311131</t>
  </si>
  <si>
    <t>Podkladní desky z betonu prostého tř. C 12/15 otevřený výkop</t>
  </si>
  <si>
    <t>244773539</t>
  </si>
  <si>
    <t>Podkladní a zajišťovací konstrukce z betonu prostého v otevřeném výkopu desky pod potrubí, stoky a drobné objekty z betonu tř. C 12/15</t>
  </si>
  <si>
    <t>"viz příloha č.5"</t>
  </si>
  <si>
    <t>1,5*1,5*0,1+2,0*2,0*0,1</t>
  </si>
  <si>
    <t>38</t>
  </si>
  <si>
    <t>452311141</t>
  </si>
  <si>
    <t>Podkladní desky z betonu prostého tř. C 16/20 otevřený výkop</t>
  </si>
  <si>
    <t>413571709</t>
  </si>
  <si>
    <t>Podkladní a zajišťovací konstrukce z betonu prostého v otevřeném výkopu desky pod potrubí, stoky a drobné objekty z betonu tř. C 16/20</t>
  </si>
  <si>
    <t>1,5*0,88*0,05</t>
  </si>
  <si>
    <t>39</t>
  </si>
  <si>
    <t>452351101</t>
  </si>
  <si>
    <t>Bednění podkladních desek nebo bloků nebo sedlového lože otevřený výkop</t>
  </si>
  <si>
    <t>1889402745</t>
  </si>
  <si>
    <t>Bednění podkladních a zajišťovacích konstrukcí v otevřeném výkopu desek nebo sedlových loží pod potrubí, stoky a drobné objekty</t>
  </si>
  <si>
    <t>1,5*0,1*4+2,0*0,1*4</t>
  </si>
  <si>
    <t>40</t>
  </si>
  <si>
    <t>465513127R</t>
  </si>
  <si>
    <t>Dlažba z lomového kamene na cementovou maltu s vyspárováním tl 200 mm vč.malty s odolností proti rozmrazovacím prostředkům M25 XF4</t>
  </si>
  <si>
    <t>320441776</t>
  </si>
  <si>
    <t>(((3,5+0,5)*0,4)/2)*2+0,6*2,0</t>
  </si>
  <si>
    <t>Trubní vedení</t>
  </si>
  <si>
    <t>41</t>
  </si>
  <si>
    <t>871355241</t>
  </si>
  <si>
    <t>Kanalizační potrubí z tvrdého PVC vícevrstvé tuhost třídy SN12 DN 200</t>
  </si>
  <si>
    <t>-1441819010</t>
  </si>
  <si>
    <t>Kanalizační potrubí z tvrdého PVC v otevřeném výkopu ve sklonu do 20 %, hladkého plnostěnného vícevrstvého, tuhost třídy SN 12 DN 200</t>
  </si>
  <si>
    <t>2,07</t>
  </si>
  <si>
    <t>42</t>
  </si>
  <si>
    <t>871365241</t>
  </si>
  <si>
    <t>Kanalizační potrubí z tvrdého PVC vícevrstvé tuhost třídy SN12 DN 250</t>
  </si>
  <si>
    <t>1721627354</t>
  </si>
  <si>
    <t>Kanalizační potrubí z tvrdého PVC v otevřeném výkopu ve sklonu do 20 %, hladkého plnostěnného vícevrstvého, tuhost třídy SN 12 DN 250</t>
  </si>
  <si>
    <t>49,38</t>
  </si>
  <si>
    <t>43</t>
  </si>
  <si>
    <t>877310440</t>
  </si>
  <si>
    <t>Montáž šachtových vložek na kanalizačním potrubí z PP trub korugovaných DN 150</t>
  </si>
  <si>
    <t>-1744612611</t>
  </si>
  <si>
    <t>Montáž tvarovek na kanalizačním plastovém potrubí z PVC šachtových vložek DN 150</t>
  </si>
  <si>
    <t>"viz příloha č.3 a příloha č.5"</t>
  </si>
  <si>
    <t>44</t>
  </si>
  <si>
    <t>28612250</t>
  </si>
  <si>
    <t>vložka šachtová kanalizační DN 160</t>
  </si>
  <si>
    <t>1512040593</t>
  </si>
  <si>
    <t>45</t>
  </si>
  <si>
    <t>877350440</t>
  </si>
  <si>
    <t>Montáž šachtových vložek na kanalizačním potrubí z PP trub korugovaných DN 200</t>
  </si>
  <si>
    <t>-1689841320</t>
  </si>
  <si>
    <t>Montáž tvarovek na kanalizačním plastovém potrubí z PVC šachtových vložek DN 200</t>
  </si>
  <si>
    <t>"viz příloha č.3 a 5"</t>
  </si>
  <si>
    <t>46</t>
  </si>
  <si>
    <t>28612251</t>
  </si>
  <si>
    <t>vložka šachtová kanalizační DN 200</t>
  </si>
  <si>
    <t>-1441450851</t>
  </si>
  <si>
    <t>47</t>
  </si>
  <si>
    <t>877360440</t>
  </si>
  <si>
    <t>Montáž šachtových vložek na kanalizačním potrubí z PP trub korugovaných DN 250</t>
  </si>
  <si>
    <t>1484194421</t>
  </si>
  <si>
    <t>Montáž tvarovek na kanalizačním plastovém potrubí z PVC šachtových vložek DN 250</t>
  </si>
  <si>
    <t>3,0</t>
  </si>
  <si>
    <t>48</t>
  </si>
  <si>
    <t>28612252</t>
  </si>
  <si>
    <t>vložka šachtová kanalizační DN 250</t>
  </si>
  <si>
    <t>-1695921300</t>
  </si>
  <si>
    <t>49</t>
  </si>
  <si>
    <t>892372111</t>
  </si>
  <si>
    <t>Zabezpečení konců potrubí DN do 300 při tlakových zkouškách vodou</t>
  </si>
  <si>
    <t>-1096042787</t>
  </si>
  <si>
    <t>Těsnící zkoušky vodou zabezpečení konců potrubí při těsnících zkouškách DN do 300</t>
  </si>
  <si>
    <t>2,0</t>
  </si>
  <si>
    <t>50</t>
  </si>
  <si>
    <t>892381111</t>
  </si>
  <si>
    <t>Tlaková zkouška vodou potrubí DN 250, DN 300 nebo 350</t>
  </si>
  <si>
    <t>1718984899</t>
  </si>
  <si>
    <t>Těsnící zkoušky vodou na potrubí DN 250, 300 nebo 350</t>
  </si>
  <si>
    <t>51</t>
  </si>
  <si>
    <t>894411311</t>
  </si>
  <si>
    <t>Osazení betonových nebo železobetonových dílců pro šachty skruží rovných</t>
  </si>
  <si>
    <t>1633210059</t>
  </si>
  <si>
    <t>"viz příloha č. 6 a 5"</t>
  </si>
  <si>
    <t>"100/50"1,0</t>
  </si>
  <si>
    <t>"100/25"1,0</t>
  </si>
  <si>
    <t>"100/100"1,0</t>
  </si>
  <si>
    <t>"100/100 spadiště"2,0</t>
  </si>
  <si>
    <t>52</t>
  </si>
  <si>
    <t>59224051</t>
  </si>
  <si>
    <t>skruž pro kanalizační šachty se zabudovanými stupadly 100x50x12cm</t>
  </si>
  <si>
    <t>1283043843</t>
  </si>
  <si>
    <t>53</t>
  </si>
  <si>
    <t>59224050</t>
  </si>
  <si>
    <t>skruž pro kanalizační šachty se zabudovanými stupadly 100x25x12cm</t>
  </si>
  <si>
    <t>368781459</t>
  </si>
  <si>
    <t>54</t>
  </si>
  <si>
    <t>59224052R</t>
  </si>
  <si>
    <t>skruž pro kanalizační šachty se zabudovanými stupadly 100x100x12cm vč. čedičového obkladu</t>
  </si>
  <si>
    <t>-476954266</t>
  </si>
  <si>
    <t>55</t>
  </si>
  <si>
    <t>59224052</t>
  </si>
  <si>
    <t>1589380671</t>
  </si>
  <si>
    <t>skruž pro kanalizační šachty se zabudovanými stupadly 100x100x12cm</t>
  </si>
  <si>
    <t>56</t>
  </si>
  <si>
    <t>894414111</t>
  </si>
  <si>
    <t>Osazení betonových nebo železobetonových dílců pro šachty skruží základových (dno)</t>
  </si>
  <si>
    <t>1907989181</t>
  </si>
  <si>
    <t>"viz příloha TZ č.1 a příloha č.5 a 6."</t>
  </si>
  <si>
    <t>"spadiště 100/50"1,0</t>
  </si>
  <si>
    <t>"S10 100/50"1,0</t>
  </si>
  <si>
    <t>57</t>
  </si>
  <si>
    <t>59224330R</t>
  </si>
  <si>
    <t>dno betonové šachty kanalizační 100/50 vč. kameninové výstelky</t>
  </si>
  <si>
    <t>-1577937885</t>
  </si>
  <si>
    <t>"S10"1,0</t>
  </si>
  <si>
    <t>58</t>
  </si>
  <si>
    <t>59224331R</t>
  </si>
  <si>
    <t>1616560461</t>
  </si>
  <si>
    <t>"spadiště"1,0</t>
  </si>
  <si>
    <t>59</t>
  </si>
  <si>
    <t>59224348</t>
  </si>
  <si>
    <t>těsnění elastomerové pro spojení šachetních dílů DN 1000</t>
  </si>
  <si>
    <t>2007383890</t>
  </si>
  <si>
    <t>5,0</t>
  </si>
  <si>
    <t>60</t>
  </si>
  <si>
    <t>894414211</t>
  </si>
  <si>
    <t>Osazení betonových nebo železobetonových dílců pro šachty desek zákrytových</t>
  </si>
  <si>
    <t>-1450768658</t>
  </si>
  <si>
    <t>"100/20"2,0</t>
  </si>
  <si>
    <t>61</t>
  </si>
  <si>
    <t>59224310R</t>
  </si>
  <si>
    <t>deska betonová zákrytová pro kruhové šachty 100/62,5x20cm</t>
  </si>
  <si>
    <t>-2037789933</t>
  </si>
  <si>
    <t>62</t>
  </si>
  <si>
    <t>895931111</t>
  </si>
  <si>
    <t>Vpusti kanalizačních horské z betonu prostého C12/15 velikosti 1200/600 mm</t>
  </si>
  <si>
    <t>1328462786</t>
  </si>
  <si>
    <t>Vpusti kanalizační horské z betonu prostého tř. C 12/15 velikosti 1200/600 mm</t>
  </si>
  <si>
    <t>"viz píloha č.7"</t>
  </si>
  <si>
    <t>63</t>
  </si>
  <si>
    <t>1110210R</t>
  </si>
  <si>
    <t>HBV 1250x630x1645/1240</t>
  </si>
  <si>
    <t>597900746</t>
  </si>
  <si>
    <t>"viz příloha č.7 vč. přechodky ve stěně"</t>
  </si>
  <si>
    <t>64</t>
  </si>
  <si>
    <t>0004007OZR</t>
  </si>
  <si>
    <t>Plastová mříž s litinovým rámem C250</t>
  </si>
  <si>
    <t>-856367207</t>
  </si>
  <si>
    <t>65</t>
  </si>
  <si>
    <t>896211212</t>
  </si>
  <si>
    <t>Spadiště kanalizační z betonu kruhové jednoduché dno z čediče horní potrubí DN 250 nebo 300</t>
  </si>
  <si>
    <t>-1443783658</t>
  </si>
  <si>
    <t>Spadiště kanalizační z prostého betonu kruhové výšky vstupu do 0,90 m a základní výšky spadiště 0,60 m jednoduché se dnem obloženým čedičem s horním potrubím DN 250 nebo 300</t>
  </si>
  <si>
    <t>"viz příloha č.5  vč. potrubí, betonu, přesuvky, kolen, bednění"</t>
  </si>
  <si>
    <t>66</t>
  </si>
  <si>
    <t>896290113</t>
  </si>
  <si>
    <t>Příplatek ke spadišti jednoduchému nebo bočnímu ZKD 300 mm výšky</t>
  </si>
  <si>
    <t>1305749794</t>
  </si>
  <si>
    <t>Spadiště kanalizační z prostého betonu kruhové výšky vstupu do 0,90 m a základní výšky spadiště 0,60 m Příplatek k cenám za každých dalších i započatých 0,30 m výšky spadiště jednoduchého nebo bočního</t>
  </si>
  <si>
    <t>67</t>
  </si>
  <si>
    <t>899104112</t>
  </si>
  <si>
    <t>Osazení poklopů litinových nebo ocelových včetně rámů pro třídu zatížení D400, E600</t>
  </si>
  <si>
    <t>-541514102</t>
  </si>
  <si>
    <t>Osazení poklopů litinových a ocelových včetně rámů pro třídu zatížení D400, E600</t>
  </si>
  <si>
    <t>"viz příloha č.6 - s odvětráním samonivelační popis viz TZ příloha č.1"</t>
  </si>
  <si>
    <t>68</t>
  </si>
  <si>
    <t>55241406</t>
  </si>
  <si>
    <t>poklop šachtový s rámem DN 600 třída D400 s odvětráním</t>
  </si>
  <si>
    <t>806985115</t>
  </si>
  <si>
    <t>69</t>
  </si>
  <si>
    <t>899722114</t>
  </si>
  <si>
    <t>Krytí potrubí z plastů výstražnou fólií z PVC 40 cm</t>
  </si>
  <si>
    <t>2126802928</t>
  </si>
  <si>
    <t>Krytí potrubí z plastů výstražnou fólií z PVC</t>
  </si>
  <si>
    <t>998</t>
  </si>
  <si>
    <t>Přesun hmot</t>
  </si>
  <si>
    <t>70</t>
  </si>
  <si>
    <t>998276101</t>
  </si>
  <si>
    <t>Přesun hmot pro trubní vedení z trub z plastických hmot otevřený výkop</t>
  </si>
  <si>
    <t>877008813</t>
  </si>
  <si>
    <t>Přesun hmot pro trubní vedení hloubené z trub z plastických hmot nebo sklolaminátových pro vodovody nebo kanalizace v otevřeném výkopu dopravní vzdálenost do 15 m</t>
  </si>
  <si>
    <t>VRN</t>
  </si>
  <si>
    <t>Vedlejší rozpočtové náklady</t>
  </si>
  <si>
    <t>VRN4</t>
  </si>
  <si>
    <t>Inženýrská činnost</t>
  </si>
  <si>
    <t>71</t>
  </si>
  <si>
    <t>043154000</t>
  </si>
  <si>
    <t>Zkoušky hutnicí</t>
  </si>
  <si>
    <t>Kč</t>
  </si>
  <si>
    <t>1024</t>
  </si>
  <si>
    <t>-1469144629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</si>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</sst>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1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6" fillId="0" borderId="14" xfId="0" applyFont="1" applyBorder="1" applyAlignment="1" applyProtection="1">
      <alignment horizontal="center" vertical="center" wrapText="1"/>
    </xf>
    <xf numFmtId="0" fontId="16" fillId="0" borderId="15" xfId="0" applyFont="1" applyBorder="1" applyAlignment="1" applyProtection="1">
      <alignment horizontal="center" vertical="center" wrapText="1"/>
    </xf>
    <xf numFmtId="0" fontId="16" fillId="0" borderId="16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0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vertical="center"/>
    </xf>
    <xf numFmtId="4" fontId="5" fillId="0" borderId="18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18" xfId="0" applyFont="1" applyBorder="1" applyAlignment="1" applyProtection="1">
      <alignment horizontal="left" vertical="center"/>
    </xf>
    <xf numFmtId="0" fontId="6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3" borderId="14" xfId="0" applyFont="1" applyFill="1" applyBorder="1" applyAlignment="1" applyProtection="1">
      <alignment horizontal="center" vertical="center" wrapText="1"/>
    </xf>
    <xf numFmtId="0" fontId="15" fillId="3" borderId="15" xfId="0" applyFont="1" applyFill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0" xfId="0" applyBorder="1" applyAlignment="1" applyProtection="1">
      <alignment vertical="center"/>
    </xf>
    <xf numFmtId="166" fontId="20" fillId="0" borderId="10" xfId="0" applyNumberFormat="1" applyFont="1" applyBorder="1" applyAlignment="1" applyProtection="1"/>
    <xf numFmtId="166" fontId="20" fillId="0" borderId="11" xfId="0" applyNumberFormat="1" applyFont="1" applyBorder="1" applyAlignment="1" applyProtection="1"/>
    <xf numFmtId="4" fontId="2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2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3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5" fillId="0" borderId="20" xfId="0" applyFont="1" applyBorder="1" applyAlignment="1" applyProtection="1">
      <alignment horizontal="center" vertical="center"/>
    </xf>
    <xf numFmtId="49" fontId="15" fillId="0" borderId="20" xfId="0" applyNumberFormat="1" applyFont="1" applyBorder="1" applyAlignment="1" applyProtection="1">
      <alignment horizontal="left" vertical="center" wrapText="1"/>
    </xf>
    <xf numFmtId="0" fontId="15" fillId="0" borderId="20" xfId="0" applyFont="1" applyBorder="1" applyAlignment="1" applyProtection="1">
      <alignment horizontal="left" vertical="center" wrapText="1"/>
    </xf>
    <xf numFmtId="0" fontId="15" fillId="0" borderId="20" xfId="0" applyFont="1" applyBorder="1" applyAlignment="1" applyProtection="1">
      <alignment horizontal="center" vertical="center" wrapText="1"/>
    </xf>
    <xf numFmtId="167" fontId="15" fillId="0" borderId="20" xfId="0" applyNumberFormat="1" applyFont="1" applyBorder="1" applyAlignment="1" applyProtection="1">
      <alignment vertical="center"/>
    </xf>
    <xf numFmtId="4" fontId="15" fillId="2" borderId="20" xfId="0" applyNumberFormat="1" applyFont="1" applyFill="1" applyBorder="1" applyAlignment="1" applyProtection="1">
      <alignment vertical="center"/>
      <protection locked="0"/>
    </xf>
    <xf numFmtId="4" fontId="15" fillId="0" borderId="20" xfId="0" applyNumberFormat="1" applyFont="1" applyBorder="1" applyAlignment="1" applyProtection="1">
      <alignment vertical="center"/>
    </xf>
    <xf numFmtId="0" fontId="16" fillId="2" borderId="12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3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2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3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2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3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0" borderId="20" xfId="0" applyFont="1" applyBorder="1" applyAlignment="1" applyProtection="1">
      <alignment horizontal="center" vertical="center"/>
    </xf>
    <xf numFmtId="49" fontId="24" fillId="0" borderId="20" xfId="0" applyNumberFormat="1" applyFont="1" applyBorder="1" applyAlignment="1" applyProtection="1">
      <alignment horizontal="left" vertical="center" wrapText="1"/>
    </xf>
    <xf numFmtId="0" fontId="24" fillId="0" borderId="20" xfId="0" applyFont="1" applyBorder="1" applyAlignment="1" applyProtection="1">
      <alignment horizontal="left" vertical="center" wrapText="1"/>
    </xf>
    <xf numFmtId="0" fontId="24" fillId="0" borderId="20" xfId="0" applyFont="1" applyBorder="1" applyAlignment="1" applyProtection="1">
      <alignment horizontal="center" vertical="center" wrapText="1"/>
    </xf>
    <xf numFmtId="167" fontId="24" fillId="0" borderId="20" xfId="0" applyNumberFormat="1" applyFont="1" applyBorder="1" applyAlignment="1" applyProtection="1">
      <alignment vertical="center"/>
    </xf>
    <xf numFmtId="4" fontId="24" fillId="2" borderId="20" xfId="0" applyNumberFormat="1" applyFont="1" applyFill="1" applyBorder="1" applyAlignment="1" applyProtection="1">
      <alignment vertical="center"/>
      <protection locked="0"/>
    </xf>
    <xf numFmtId="4" fontId="24" fillId="0" borderId="20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24" fillId="2" borderId="12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81"/>
  <sheetViews>
    <sheetView showGridLines="0" tabSelected="1" workbookViewId="0">
      <selection activeCell="Y10" sqref="Y10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2" t="s">
        <v>50</v>
      </c>
    </row>
    <row r="3" spans="1:46" s="1" customFormat="1" ht="6.95" customHeight="1" x14ac:dyDescent="0.2">
      <c r="B3" s="37"/>
      <c r="C3" s="38"/>
      <c r="D3" s="38"/>
      <c r="E3" s="38"/>
      <c r="F3" s="38"/>
      <c r="G3" s="38"/>
      <c r="H3" s="38"/>
      <c r="I3" s="38"/>
      <c r="J3" s="38"/>
      <c r="K3" s="38"/>
      <c r="L3" s="13"/>
      <c r="AT3" s="12" t="s">
        <v>51</v>
      </c>
    </row>
    <row r="4" spans="1:46" s="1" customFormat="1" ht="24.95" customHeight="1" x14ac:dyDescent="0.2">
      <c r="B4" s="13"/>
      <c r="D4" s="39" t="s">
        <v>52</v>
      </c>
      <c r="L4" s="13"/>
      <c r="M4" s="40" t="s">
        <v>3</v>
      </c>
      <c r="AT4" s="12" t="s">
        <v>0</v>
      </c>
    </row>
    <row r="5" spans="1:46" s="1" customFormat="1" ht="6.95" customHeight="1" x14ac:dyDescent="0.2">
      <c r="B5" s="13"/>
      <c r="L5" s="13"/>
    </row>
    <row r="6" spans="1:46" s="1" customFormat="1" ht="12" customHeight="1" x14ac:dyDescent="0.2">
      <c r="B6" s="13"/>
      <c r="D6" s="41" t="s">
        <v>4</v>
      </c>
      <c r="L6" s="13"/>
    </row>
    <row r="7" spans="1:46" s="1" customFormat="1" ht="26.25" customHeight="1" x14ac:dyDescent="0.2">
      <c r="B7" s="13"/>
      <c r="E7" s="187" t="e">
        <f>#REF!</f>
        <v>#REF!</v>
      </c>
      <c r="F7" s="188"/>
      <c r="G7" s="188"/>
      <c r="H7" s="188"/>
      <c r="L7" s="13"/>
    </row>
    <row r="8" spans="1:46" s="2" customFormat="1" ht="12" customHeight="1" x14ac:dyDescent="0.2">
      <c r="A8" s="19"/>
      <c r="B8" s="22"/>
      <c r="C8" s="19"/>
      <c r="D8" s="41" t="s">
        <v>53</v>
      </c>
      <c r="E8" s="19"/>
      <c r="F8" s="19"/>
      <c r="G8" s="19"/>
      <c r="H8" s="19"/>
      <c r="I8" s="19"/>
      <c r="J8" s="19"/>
      <c r="K8" s="19"/>
      <c r="L8" s="42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" customFormat="1" ht="16.5" customHeight="1" x14ac:dyDescent="0.2">
      <c r="A9" s="19"/>
      <c r="B9" s="22"/>
      <c r="C9" s="19"/>
      <c r="D9" s="19"/>
      <c r="E9" s="189" t="s">
        <v>54</v>
      </c>
      <c r="F9" s="190"/>
      <c r="G9" s="190"/>
      <c r="H9" s="190"/>
      <c r="I9" s="19"/>
      <c r="J9" s="19"/>
      <c r="K9" s="19"/>
      <c r="L9" s="42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" customFormat="1" ht="11.25" x14ac:dyDescent="0.2">
      <c r="A10" s="19"/>
      <c r="B10" s="22"/>
      <c r="C10" s="19"/>
      <c r="D10" s="19"/>
      <c r="E10" s="19"/>
      <c r="F10" s="19"/>
      <c r="G10" s="19"/>
      <c r="H10" s="19"/>
      <c r="I10" s="19"/>
      <c r="J10" s="19"/>
      <c r="K10" s="19"/>
      <c r="L10" s="42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" customFormat="1" ht="12" customHeight="1" x14ac:dyDescent="0.2">
      <c r="A11" s="19"/>
      <c r="B11" s="22"/>
      <c r="C11" s="19"/>
      <c r="D11" s="41" t="s">
        <v>5</v>
      </c>
      <c r="E11" s="19"/>
      <c r="F11" s="43" t="s">
        <v>6</v>
      </c>
      <c r="G11" s="19"/>
      <c r="H11" s="19"/>
      <c r="I11" s="41" t="s">
        <v>7</v>
      </c>
      <c r="J11" s="43" t="s">
        <v>8</v>
      </c>
      <c r="K11" s="19"/>
      <c r="L11" s="42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" customFormat="1" ht="12" customHeight="1" x14ac:dyDescent="0.2">
      <c r="A12" s="19"/>
      <c r="B12" s="22"/>
      <c r="C12" s="19"/>
      <c r="D12" s="41" t="s">
        <v>9</v>
      </c>
      <c r="E12" s="19"/>
      <c r="F12" s="43" t="s">
        <v>10</v>
      </c>
      <c r="G12" s="19"/>
      <c r="H12" s="19"/>
      <c r="I12" s="41" t="s">
        <v>11</v>
      </c>
      <c r="J12" s="44" t="e">
        <f>#REF!</f>
        <v>#REF!</v>
      </c>
      <c r="K12" s="19"/>
      <c r="L12" s="42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" customFormat="1" ht="21.75" customHeight="1" x14ac:dyDescent="0.2">
      <c r="A13" s="19"/>
      <c r="B13" s="22"/>
      <c r="C13" s="19"/>
      <c r="D13" s="45" t="s">
        <v>12</v>
      </c>
      <c r="E13" s="19"/>
      <c r="F13" s="46" t="s">
        <v>13</v>
      </c>
      <c r="G13" s="19"/>
      <c r="H13" s="19"/>
      <c r="I13" s="45" t="s">
        <v>14</v>
      </c>
      <c r="J13" s="46" t="s">
        <v>15</v>
      </c>
      <c r="K13" s="19"/>
      <c r="L13" s="42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" customFormat="1" ht="12" customHeight="1" x14ac:dyDescent="0.2">
      <c r="A14" s="19"/>
      <c r="B14" s="22"/>
      <c r="C14" s="19"/>
      <c r="D14" s="41" t="s">
        <v>16</v>
      </c>
      <c r="E14" s="19"/>
      <c r="F14" s="19"/>
      <c r="G14" s="19"/>
      <c r="H14" s="19"/>
      <c r="I14" s="41" t="s">
        <v>17</v>
      </c>
      <c r="J14" s="43" t="s">
        <v>18</v>
      </c>
      <c r="K14" s="19"/>
      <c r="L14" s="42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" customFormat="1" ht="18" customHeight="1" x14ac:dyDescent="0.2">
      <c r="A15" s="19"/>
      <c r="B15" s="22"/>
      <c r="C15" s="19"/>
      <c r="D15" s="19"/>
      <c r="E15" s="43" t="s">
        <v>19</v>
      </c>
      <c r="F15" s="19"/>
      <c r="G15" s="19"/>
      <c r="H15" s="19"/>
      <c r="I15" s="41" t="s">
        <v>20</v>
      </c>
      <c r="J15" s="43" t="s">
        <v>18</v>
      </c>
      <c r="K15" s="19"/>
      <c r="L15" s="42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" customFormat="1" ht="6.95" customHeight="1" x14ac:dyDescent="0.2">
      <c r="A16" s="19"/>
      <c r="B16" s="22"/>
      <c r="C16" s="19"/>
      <c r="D16" s="19"/>
      <c r="E16" s="19"/>
      <c r="F16" s="19"/>
      <c r="G16" s="19"/>
      <c r="H16" s="19"/>
      <c r="I16" s="19"/>
      <c r="J16" s="19"/>
      <c r="K16" s="19"/>
      <c r="L16" s="42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" customFormat="1" ht="12" customHeight="1" x14ac:dyDescent="0.2">
      <c r="A17" s="19"/>
      <c r="B17" s="22"/>
      <c r="C17" s="19"/>
      <c r="D17" s="41" t="s">
        <v>21</v>
      </c>
      <c r="E17" s="19"/>
      <c r="F17" s="19"/>
      <c r="G17" s="19"/>
      <c r="H17" s="19"/>
      <c r="I17" s="41" t="s">
        <v>17</v>
      </c>
      <c r="J17" s="17" t="s">
        <v>536</v>
      </c>
      <c r="K17" s="19"/>
      <c r="L17" s="42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" customFormat="1" ht="18" customHeight="1" x14ac:dyDescent="0.2">
      <c r="A18" s="19"/>
      <c r="B18" s="22"/>
      <c r="C18" s="19"/>
      <c r="D18" s="19"/>
      <c r="E18" s="191" t="s">
        <v>536</v>
      </c>
      <c r="F18" s="192"/>
      <c r="G18" s="192"/>
      <c r="H18" s="192"/>
      <c r="I18" s="41" t="s">
        <v>20</v>
      </c>
      <c r="J18" s="17" t="s">
        <v>536</v>
      </c>
      <c r="K18" s="19"/>
      <c r="L18" s="42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" customFormat="1" ht="6.95" customHeight="1" x14ac:dyDescent="0.2">
      <c r="A19" s="19"/>
      <c r="B19" s="22"/>
      <c r="C19" s="19"/>
      <c r="D19" s="19"/>
      <c r="E19" s="19"/>
      <c r="F19" s="19"/>
      <c r="G19" s="19"/>
      <c r="H19" s="19"/>
      <c r="I19" s="19"/>
      <c r="J19" s="19"/>
      <c r="K19" s="19"/>
      <c r="L19" s="42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" customFormat="1" ht="12" customHeight="1" x14ac:dyDescent="0.2">
      <c r="A20" s="19"/>
      <c r="B20" s="22"/>
      <c r="C20" s="19"/>
      <c r="D20" s="41" t="s">
        <v>22</v>
      </c>
      <c r="E20" s="19"/>
      <c r="F20" s="19"/>
      <c r="G20" s="19"/>
      <c r="H20" s="19"/>
      <c r="I20" s="41" t="s">
        <v>17</v>
      </c>
      <c r="J20" s="43" t="s">
        <v>23</v>
      </c>
      <c r="K20" s="19"/>
      <c r="L20" s="42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" customFormat="1" ht="18" customHeight="1" x14ac:dyDescent="0.2">
      <c r="A21" s="19"/>
      <c r="B21" s="22"/>
      <c r="C21" s="19"/>
      <c r="D21" s="19"/>
      <c r="E21" s="43" t="s">
        <v>24</v>
      </c>
      <c r="F21" s="19"/>
      <c r="G21" s="19"/>
      <c r="H21" s="19"/>
      <c r="I21" s="41" t="s">
        <v>20</v>
      </c>
      <c r="J21" s="43" t="s">
        <v>18</v>
      </c>
      <c r="K21" s="19"/>
      <c r="L21" s="42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" customFormat="1" ht="6.95" customHeight="1" x14ac:dyDescent="0.2">
      <c r="A22" s="19"/>
      <c r="B22" s="22"/>
      <c r="C22" s="19"/>
      <c r="D22" s="19"/>
      <c r="E22" s="19"/>
      <c r="F22" s="19"/>
      <c r="G22" s="19"/>
      <c r="H22" s="19"/>
      <c r="I22" s="19"/>
      <c r="J22" s="19"/>
      <c r="K22" s="19"/>
      <c r="L22" s="42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" customFormat="1" ht="12" customHeight="1" x14ac:dyDescent="0.2">
      <c r="A23" s="19"/>
      <c r="B23" s="22"/>
      <c r="C23" s="19"/>
      <c r="D23" s="41" t="s">
        <v>26</v>
      </c>
      <c r="E23" s="19"/>
      <c r="F23" s="19"/>
      <c r="G23" s="19"/>
      <c r="H23" s="19"/>
      <c r="I23" s="41" t="s">
        <v>17</v>
      </c>
      <c r="J23" s="43" t="s">
        <v>27</v>
      </c>
      <c r="K23" s="19"/>
      <c r="L23" s="42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" customFormat="1" ht="18" customHeight="1" x14ac:dyDescent="0.2">
      <c r="A24" s="19"/>
      <c r="B24" s="22"/>
      <c r="C24" s="19"/>
      <c r="D24" s="19"/>
      <c r="E24" s="43" t="s">
        <v>28</v>
      </c>
      <c r="F24" s="19"/>
      <c r="G24" s="19"/>
      <c r="H24" s="19"/>
      <c r="I24" s="41" t="s">
        <v>20</v>
      </c>
      <c r="J24" s="43" t="s">
        <v>18</v>
      </c>
      <c r="K24" s="19"/>
      <c r="L24" s="42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" customFormat="1" ht="6.95" customHeight="1" x14ac:dyDescent="0.2">
      <c r="A25" s="19"/>
      <c r="B25" s="22"/>
      <c r="C25" s="19"/>
      <c r="D25" s="19"/>
      <c r="E25" s="19"/>
      <c r="F25" s="19"/>
      <c r="G25" s="19"/>
      <c r="H25" s="19"/>
      <c r="I25" s="19"/>
      <c r="J25" s="19"/>
      <c r="K25" s="19"/>
      <c r="L25" s="42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" customFormat="1" ht="12" customHeight="1" x14ac:dyDescent="0.2">
      <c r="A26" s="19"/>
      <c r="B26" s="22"/>
      <c r="C26" s="19"/>
      <c r="D26" s="41" t="s">
        <v>29</v>
      </c>
      <c r="E26" s="19"/>
      <c r="F26" s="19"/>
      <c r="G26" s="19"/>
      <c r="H26" s="19"/>
      <c r="I26" s="19"/>
      <c r="J26" s="19"/>
      <c r="K26" s="19"/>
      <c r="L26" s="42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3" customFormat="1" ht="16.5" customHeight="1" x14ac:dyDescent="0.2">
      <c r="A27" s="47"/>
      <c r="B27" s="48"/>
      <c r="C27" s="47"/>
      <c r="D27" s="47"/>
      <c r="E27" s="193" t="s">
        <v>18</v>
      </c>
      <c r="F27" s="193"/>
      <c r="G27" s="193"/>
      <c r="H27" s="193"/>
      <c r="I27" s="47"/>
      <c r="J27" s="47"/>
      <c r="K27" s="47"/>
      <c r="L27" s="49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31" s="2" customFormat="1" ht="6.95" customHeight="1" x14ac:dyDescent="0.2">
      <c r="A28" s="19"/>
      <c r="B28" s="22"/>
      <c r="C28" s="19"/>
      <c r="D28" s="19"/>
      <c r="E28" s="19"/>
      <c r="F28" s="19"/>
      <c r="G28" s="19"/>
      <c r="H28" s="19"/>
      <c r="I28" s="19"/>
      <c r="J28" s="19"/>
      <c r="K28" s="19"/>
      <c r="L28" s="42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" customFormat="1" ht="6.95" customHeight="1" x14ac:dyDescent="0.2">
      <c r="A29" s="19"/>
      <c r="B29" s="22"/>
      <c r="C29" s="19"/>
      <c r="D29" s="50"/>
      <c r="E29" s="50"/>
      <c r="F29" s="50"/>
      <c r="G29" s="50"/>
      <c r="H29" s="50"/>
      <c r="I29" s="50"/>
      <c r="J29" s="50"/>
      <c r="K29" s="50"/>
      <c r="L29" s="42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" customFormat="1" ht="25.35" customHeight="1" x14ac:dyDescent="0.2">
      <c r="A30" s="19"/>
      <c r="B30" s="22"/>
      <c r="C30" s="19"/>
      <c r="D30" s="51" t="s">
        <v>30</v>
      </c>
      <c r="E30" s="19"/>
      <c r="F30" s="19"/>
      <c r="G30" s="19"/>
      <c r="H30" s="19"/>
      <c r="I30" s="19"/>
      <c r="J30" s="52">
        <f>ROUND(J87, 2)</f>
        <v>0</v>
      </c>
      <c r="K30" s="19"/>
      <c r="L30" s="42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" customFormat="1" ht="6.95" customHeight="1" x14ac:dyDescent="0.2">
      <c r="A31" s="19"/>
      <c r="B31" s="22"/>
      <c r="C31" s="19"/>
      <c r="D31" s="50"/>
      <c r="E31" s="50"/>
      <c r="F31" s="50"/>
      <c r="G31" s="50"/>
      <c r="H31" s="50"/>
      <c r="I31" s="50"/>
      <c r="J31" s="50"/>
      <c r="K31" s="50"/>
      <c r="L31" s="42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" customFormat="1" ht="14.45" customHeight="1" x14ac:dyDescent="0.2">
      <c r="A32" s="19"/>
      <c r="B32" s="22"/>
      <c r="C32" s="19"/>
      <c r="D32" s="19"/>
      <c r="E32" s="19"/>
      <c r="F32" s="53" t="s">
        <v>32</v>
      </c>
      <c r="G32" s="19"/>
      <c r="H32" s="19"/>
      <c r="I32" s="53" t="s">
        <v>31</v>
      </c>
      <c r="J32" s="53" t="s">
        <v>33</v>
      </c>
      <c r="K32" s="19"/>
      <c r="L32" s="42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" customFormat="1" ht="14.45" customHeight="1" x14ac:dyDescent="0.2">
      <c r="A33" s="19"/>
      <c r="B33" s="22"/>
      <c r="C33" s="19"/>
      <c r="D33" s="54" t="s">
        <v>34</v>
      </c>
      <c r="E33" s="41" t="s">
        <v>35</v>
      </c>
      <c r="F33" s="55">
        <f>ROUND((SUM(BE87:BE480)),  2)</f>
        <v>0</v>
      </c>
      <c r="G33" s="19"/>
      <c r="H33" s="19"/>
      <c r="I33" s="56">
        <v>0.21</v>
      </c>
      <c r="J33" s="55">
        <f>ROUND(((SUM(BE87:BE480))*I33),  2)</f>
        <v>0</v>
      </c>
      <c r="K33" s="19"/>
      <c r="L33" s="42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" customFormat="1" ht="14.45" customHeight="1" x14ac:dyDescent="0.2">
      <c r="A34" s="19"/>
      <c r="B34" s="22"/>
      <c r="C34" s="19"/>
      <c r="D34" s="19"/>
      <c r="E34" s="41" t="s">
        <v>36</v>
      </c>
      <c r="F34" s="55">
        <f>ROUND((SUM(BF87:BF480)),  2)</f>
        <v>0</v>
      </c>
      <c r="G34" s="19"/>
      <c r="H34" s="19"/>
      <c r="I34" s="56">
        <v>0.15</v>
      </c>
      <c r="J34" s="55">
        <f>ROUND(((SUM(BF87:BF480))*I34),  2)</f>
        <v>0</v>
      </c>
      <c r="K34" s="19"/>
      <c r="L34" s="42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" customFormat="1" ht="14.45" hidden="1" customHeight="1" x14ac:dyDescent="0.2">
      <c r="A35" s="19"/>
      <c r="B35" s="22"/>
      <c r="C35" s="19"/>
      <c r="D35" s="19"/>
      <c r="E35" s="41" t="s">
        <v>37</v>
      </c>
      <c r="F35" s="55">
        <f>ROUND((SUM(BG87:BG480)),  2)</f>
        <v>0</v>
      </c>
      <c r="G35" s="19"/>
      <c r="H35" s="19"/>
      <c r="I35" s="56">
        <v>0.21</v>
      </c>
      <c r="J35" s="55">
        <f>0</f>
        <v>0</v>
      </c>
      <c r="K35" s="19"/>
      <c r="L35" s="42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" customFormat="1" ht="14.45" hidden="1" customHeight="1" x14ac:dyDescent="0.2">
      <c r="A36" s="19"/>
      <c r="B36" s="22"/>
      <c r="C36" s="19"/>
      <c r="D36" s="19"/>
      <c r="E36" s="41" t="s">
        <v>38</v>
      </c>
      <c r="F36" s="55">
        <f>ROUND((SUM(BH87:BH480)),  2)</f>
        <v>0</v>
      </c>
      <c r="G36" s="19"/>
      <c r="H36" s="19"/>
      <c r="I36" s="56">
        <v>0.15</v>
      </c>
      <c r="J36" s="55">
        <f>0</f>
        <v>0</v>
      </c>
      <c r="K36" s="19"/>
      <c r="L36" s="42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" customFormat="1" ht="14.45" hidden="1" customHeight="1" x14ac:dyDescent="0.2">
      <c r="A37" s="19"/>
      <c r="B37" s="22"/>
      <c r="C37" s="19"/>
      <c r="D37" s="19"/>
      <c r="E37" s="41" t="s">
        <v>39</v>
      </c>
      <c r="F37" s="55">
        <f>ROUND((SUM(BI87:BI480)),  2)</f>
        <v>0</v>
      </c>
      <c r="G37" s="19"/>
      <c r="H37" s="19"/>
      <c r="I37" s="56">
        <v>0</v>
      </c>
      <c r="J37" s="55">
        <f>0</f>
        <v>0</v>
      </c>
      <c r="K37" s="19"/>
      <c r="L37" s="42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" customFormat="1" ht="6.95" customHeight="1" x14ac:dyDescent="0.2">
      <c r="A38" s="19"/>
      <c r="B38" s="22"/>
      <c r="C38" s="19"/>
      <c r="D38" s="19"/>
      <c r="E38" s="19"/>
      <c r="F38" s="19"/>
      <c r="G38" s="19"/>
      <c r="H38" s="19"/>
      <c r="I38" s="19"/>
      <c r="J38" s="19"/>
      <c r="K38" s="19"/>
      <c r="L38" s="42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" customFormat="1" ht="25.35" customHeight="1" x14ac:dyDescent="0.2">
      <c r="A39" s="19"/>
      <c r="B39" s="22"/>
      <c r="C39" s="57"/>
      <c r="D39" s="58" t="s">
        <v>40</v>
      </c>
      <c r="E39" s="59"/>
      <c r="F39" s="59"/>
      <c r="G39" s="60" t="s">
        <v>41</v>
      </c>
      <c r="H39" s="61" t="s">
        <v>42</v>
      </c>
      <c r="I39" s="59"/>
      <c r="J39" s="62">
        <f>SUM(J30:J37)</f>
        <v>0</v>
      </c>
      <c r="K39" s="63"/>
      <c r="L39" s="42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" customFormat="1" ht="14.45" customHeight="1" x14ac:dyDescent="0.2">
      <c r="A40" s="19"/>
      <c r="B40" s="64"/>
      <c r="C40" s="65"/>
      <c r="D40" s="65"/>
      <c r="E40" s="65"/>
      <c r="F40" s="65"/>
      <c r="G40" s="65"/>
      <c r="H40" s="65"/>
      <c r="I40" s="65"/>
      <c r="J40" s="65"/>
      <c r="K40" s="65"/>
      <c r="L40" s="42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4" spans="1:31" s="2" customFormat="1" ht="6.95" customHeight="1" x14ac:dyDescent="0.2">
      <c r="A44" s="19"/>
      <c r="B44" s="66"/>
      <c r="C44" s="67"/>
      <c r="D44" s="67"/>
      <c r="E44" s="67"/>
      <c r="F44" s="67"/>
      <c r="G44" s="67"/>
      <c r="H44" s="67"/>
      <c r="I44" s="67"/>
      <c r="J44" s="67"/>
      <c r="K44" s="67"/>
      <c r="L44" s="42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</row>
    <row r="45" spans="1:31" s="2" customFormat="1" ht="24.95" customHeight="1" x14ac:dyDescent="0.2">
      <c r="A45" s="19"/>
      <c r="B45" s="20"/>
      <c r="C45" s="14" t="s">
        <v>55</v>
      </c>
      <c r="D45" s="21"/>
      <c r="E45" s="21"/>
      <c r="F45" s="21"/>
      <c r="G45" s="21"/>
      <c r="H45" s="21"/>
      <c r="I45" s="21"/>
      <c r="J45" s="21"/>
      <c r="K45" s="21"/>
      <c r="L45" s="42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</row>
    <row r="46" spans="1:31" s="2" customFormat="1" ht="6.95" customHeight="1" x14ac:dyDescent="0.2">
      <c r="A46" s="19"/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42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</row>
    <row r="47" spans="1:31" s="2" customFormat="1" ht="12" customHeight="1" x14ac:dyDescent="0.2">
      <c r="A47" s="19"/>
      <c r="B47" s="20"/>
      <c r="C47" s="16" t="s">
        <v>4</v>
      </c>
      <c r="D47" s="21"/>
      <c r="E47" s="21"/>
      <c r="F47" s="21"/>
      <c r="G47" s="21"/>
      <c r="H47" s="21"/>
      <c r="I47" s="21"/>
      <c r="J47" s="21"/>
      <c r="K47" s="21"/>
      <c r="L47" s="42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</row>
    <row r="48" spans="1:31" s="2" customFormat="1" ht="26.25" customHeight="1" x14ac:dyDescent="0.2">
      <c r="A48" s="19"/>
      <c r="B48" s="20"/>
      <c r="C48" s="21"/>
      <c r="D48" s="21"/>
      <c r="E48" s="194" t="e">
        <f>E7</f>
        <v>#REF!</v>
      </c>
      <c r="F48" s="195"/>
      <c r="G48" s="195"/>
      <c r="H48" s="195"/>
      <c r="I48" s="21"/>
      <c r="J48" s="21"/>
      <c r="K48" s="21"/>
      <c r="L48" s="42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</row>
    <row r="49" spans="1:47" s="2" customFormat="1" ht="12" customHeight="1" x14ac:dyDescent="0.2">
      <c r="A49" s="19"/>
      <c r="B49" s="20"/>
      <c r="C49" s="16" t="s">
        <v>53</v>
      </c>
      <c r="D49" s="21"/>
      <c r="E49" s="21"/>
      <c r="F49" s="21"/>
      <c r="G49" s="21"/>
      <c r="H49" s="21"/>
      <c r="I49" s="21"/>
      <c r="J49" s="21"/>
      <c r="K49" s="21"/>
      <c r="L49" s="42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</row>
    <row r="50" spans="1:47" s="2" customFormat="1" ht="16.5" customHeight="1" x14ac:dyDescent="0.2">
      <c r="A50" s="19"/>
      <c r="B50" s="20"/>
      <c r="C50" s="21"/>
      <c r="D50" s="21"/>
      <c r="E50" s="185" t="str">
        <f>E9</f>
        <v>SO 301 - Dešťová kanalizace</v>
      </c>
      <c r="F50" s="196"/>
      <c r="G50" s="196"/>
      <c r="H50" s="196"/>
      <c r="I50" s="21"/>
      <c r="J50" s="21"/>
      <c r="K50" s="21"/>
      <c r="L50" s="42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</row>
    <row r="51" spans="1:47" s="2" customFormat="1" ht="6.95" customHeight="1" x14ac:dyDescent="0.2">
      <c r="A51" s="19"/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42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</row>
    <row r="52" spans="1:47" s="2" customFormat="1" ht="12" customHeight="1" x14ac:dyDescent="0.2">
      <c r="A52" s="19"/>
      <c r="B52" s="20"/>
      <c r="C52" s="16" t="s">
        <v>9</v>
      </c>
      <c r="D52" s="21"/>
      <c r="E52" s="21"/>
      <c r="F52" s="15" t="str">
        <f>F12</f>
        <v>Starý Plzenec</v>
      </c>
      <c r="G52" s="21"/>
      <c r="H52" s="21"/>
      <c r="I52" s="16" t="s">
        <v>11</v>
      </c>
      <c r="J52" s="27" t="e">
        <f>IF(J12="","",J12)</f>
        <v>#REF!</v>
      </c>
      <c r="K52" s="21"/>
      <c r="L52" s="42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</row>
    <row r="53" spans="1:47" s="2" customFormat="1" ht="6.95" customHeight="1" x14ac:dyDescent="0.2">
      <c r="A53" s="19"/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42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</row>
    <row r="54" spans="1:47" s="2" customFormat="1" ht="15.2" customHeight="1" x14ac:dyDescent="0.2">
      <c r="A54" s="19"/>
      <c r="B54" s="20"/>
      <c r="C54" s="16" t="s">
        <v>16</v>
      </c>
      <c r="D54" s="21"/>
      <c r="E54" s="21"/>
      <c r="F54" s="15" t="str">
        <f>E15</f>
        <v>Město Starý Plzenec</v>
      </c>
      <c r="G54" s="21"/>
      <c r="H54" s="21"/>
      <c r="I54" s="16" t="s">
        <v>22</v>
      </c>
      <c r="J54" s="18" t="str">
        <f>E21</f>
        <v>Zdeněk Černý</v>
      </c>
      <c r="K54" s="21"/>
      <c r="L54" s="42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</row>
    <row r="55" spans="1:47" s="2" customFormat="1" ht="15.2" customHeight="1" x14ac:dyDescent="0.2">
      <c r="A55" s="19"/>
      <c r="B55" s="20"/>
      <c r="C55" s="16" t="s">
        <v>21</v>
      </c>
      <c r="D55" s="21"/>
      <c r="E55" s="21"/>
      <c r="F55" s="15" t="str">
        <f>IF(E18="","",E18)</f>
        <v>-</v>
      </c>
      <c r="G55" s="21"/>
      <c r="H55" s="21"/>
      <c r="I55" s="16" t="s">
        <v>26</v>
      </c>
      <c r="J55" s="18" t="str">
        <f>E24</f>
        <v>Michal Komorous</v>
      </c>
      <c r="K55" s="21"/>
      <c r="L55" s="42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</row>
    <row r="56" spans="1:47" s="2" customFormat="1" ht="10.35" customHeight="1" x14ac:dyDescent="0.2">
      <c r="A56" s="19"/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42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</row>
    <row r="57" spans="1:47" s="2" customFormat="1" ht="29.25" customHeight="1" x14ac:dyDescent="0.2">
      <c r="A57" s="19"/>
      <c r="B57" s="20"/>
      <c r="C57" s="68" t="s">
        <v>56</v>
      </c>
      <c r="D57" s="69"/>
      <c r="E57" s="69"/>
      <c r="F57" s="69"/>
      <c r="G57" s="69"/>
      <c r="H57" s="69"/>
      <c r="I57" s="69"/>
      <c r="J57" s="70" t="s">
        <v>57</v>
      </c>
      <c r="K57" s="69"/>
      <c r="L57" s="42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</row>
    <row r="58" spans="1:47" s="2" customFormat="1" ht="10.35" customHeight="1" x14ac:dyDescent="0.2">
      <c r="A58" s="19"/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42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</row>
    <row r="59" spans="1:47" s="2" customFormat="1" ht="22.9" customHeight="1" x14ac:dyDescent="0.2">
      <c r="A59" s="19"/>
      <c r="B59" s="20"/>
      <c r="C59" s="71" t="s">
        <v>46</v>
      </c>
      <c r="D59" s="21"/>
      <c r="E59" s="21"/>
      <c r="F59" s="21"/>
      <c r="G59" s="21"/>
      <c r="H59" s="21"/>
      <c r="I59" s="21"/>
      <c r="J59" s="36">
        <f>J87</f>
        <v>0</v>
      </c>
      <c r="K59" s="21"/>
      <c r="L59" s="42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U59" s="12" t="s">
        <v>58</v>
      </c>
    </row>
    <row r="60" spans="1:47" s="4" customFormat="1" ht="24.95" customHeight="1" x14ac:dyDescent="0.2">
      <c r="B60" s="72"/>
      <c r="C60" s="73"/>
      <c r="D60" s="74" t="s">
        <v>59</v>
      </c>
      <c r="E60" s="75"/>
      <c r="F60" s="75"/>
      <c r="G60" s="75"/>
      <c r="H60" s="75"/>
      <c r="I60" s="75"/>
      <c r="J60" s="76">
        <f>J88</f>
        <v>0</v>
      </c>
      <c r="K60" s="73"/>
      <c r="L60" s="77"/>
    </row>
    <row r="61" spans="1:47" s="5" customFormat="1" ht="19.899999999999999" customHeight="1" x14ac:dyDescent="0.2">
      <c r="B61" s="78"/>
      <c r="C61" s="79"/>
      <c r="D61" s="80" t="s">
        <v>60</v>
      </c>
      <c r="E61" s="81"/>
      <c r="F61" s="81"/>
      <c r="G61" s="81"/>
      <c r="H61" s="81"/>
      <c r="I61" s="81"/>
      <c r="J61" s="82">
        <f>J89</f>
        <v>0</v>
      </c>
      <c r="K61" s="79"/>
      <c r="L61" s="83"/>
    </row>
    <row r="62" spans="1:47" s="5" customFormat="1" ht="19.899999999999999" customHeight="1" x14ac:dyDescent="0.2">
      <c r="B62" s="78"/>
      <c r="C62" s="79"/>
      <c r="D62" s="80" t="s">
        <v>61</v>
      </c>
      <c r="E62" s="81"/>
      <c r="F62" s="81"/>
      <c r="G62" s="81"/>
      <c r="H62" s="81"/>
      <c r="I62" s="81"/>
      <c r="J62" s="82">
        <f>J244</f>
        <v>0</v>
      </c>
      <c r="K62" s="79"/>
      <c r="L62" s="83"/>
    </row>
    <row r="63" spans="1:47" s="5" customFormat="1" ht="19.899999999999999" customHeight="1" x14ac:dyDescent="0.2">
      <c r="B63" s="78"/>
      <c r="C63" s="79"/>
      <c r="D63" s="80" t="s">
        <v>62</v>
      </c>
      <c r="E63" s="81"/>
      <c r="F63" s="81"/>
      <c r="G63" s="81"/>
      <c r="H63" s="81"/>
      <c r="I63" s="81"/>
      <c r="J63" s="82">
        <f>J265</f>
        <v>0</v>
      </c>
      <c r="K63" s="79"/>
      <c r="L63" s="83"/>
    </row>
    <row r="64" spans="1:47" s="5" customFormat="1" ht="19.899999999999999" customHeight="1" x14ac:dyDescent="0.2">
      <c r="B64" s="78"/>
      <c r="C64" s="79"/>
      <c r="D64" s="80" t="s">
        <v>63</v>
      </c>
      <c r="E64" s="81"/>
      <c r="F64" s="81"/>
      <c r="G64" s="81"/>
      <c r="H64" s="81"/>
      <c r="I64" s="81"/>
      <c r="J64" s="82">
        <f>J322</f>
        <v>0</v>
      </c>
      <c r="K64" s="79"/>
      <c r="L64" s="83"/>
    </row>
    <row r="65" spans="1:31" s="5" customFormat="1" ht="19.899999999999999" customHeight="1" x14ac:dyDescent="0.2">
      <c r="B65" s="78"/>
      <c r="C65" s="79"/>
      <c r="D65" s="80" t="s">
        <v>64</v>
      </c>
      <c r="E65" s="81"/>
      <c r="F65" s="81"/>
      <c r="G65" s="81"/>
      <c r="H65" s="81"/>
      <c r="I65" s="81"/>
      <c r="J65" s="82">
        <f>J472</f>
        <v>0</v>
      </c>
      <c r="K65" s="79"/>
      <c r="L65" s="83"/>
    </row>
    <row r="66" spans="1:31" s="4" customFormat="1" ht="24.95" customHeight="1" x14ac:dyDescent="0.2">
      <c r="B66" s="72"/>
      <c r="C66" s="73"/>
      <c r="D66" s="74" t="s">
        <v>65</v>
      </c>
      <c r="E66" s="75"/>
      <c r="F66" s="75"/>
      <c r="G66" s="75"/>
      <c r="H66" s="75"/>
      <c r="I66" s="75"/>
      <c r="J66" s="76">
        <f>J475</f>
        <v>0</v>
      </c>
      <c r="K66" s="73"/>
      <c r="L66" s="77"/>
    </row>
    <row r="67" spans="1:31" s="5" customFormat="1" ht="19.899999999999999" customHeight="1" x14ac:dyDescent="0.2">
      <c r="B67" s="78"/>
      <c r="C67" s="79"/>
      <c r="D67" s="80" t="s">
        <v>66</v>
      </c>
      <c r="E67" s="81"/>
      <c r="F67" s="81"/>
      <c r="G67" s="81"/>
      <c r="H67" s="81"/>
      <c r="I67" s="81"/>
      <c r="J67" s="82">
        <f>J476</f>
        <v>0</v>
      </c>
      <c r="K67" s="79"/>
      <c r="L67" s="83"/>
    </row>
    <row r="68" spans="1:31" s="2" customFormat="1" ht="21.75" customHeight="1" x14ac:dyDescent="0.2">
      <c r="A68" s="19"/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42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</row>
    <row r="69" spans="1:31" s="2" customFormat="1" ht="6.95" customHeight="1" x14ac:dyDescent="0.2">
      <c r="A69" s="19"/>
      <c r="B69" s="23"/>
      <c r="C69" s="24"/>
      <c r="D69" s="24"/>
      <c r="E69" s="24"/>
      <c r="F69" s="24"/>
      <c r="G69" s="24"/>
      <c r="H69" s="24"/>
      <c r="I69" s="24"/>
      <c r="J69" s="24"/>
      <c r="K69" s="24"/>
      <c r="L69" s="42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</row>
    <row r="73" spans="1:31" s="2" customFormat="1" ht="6.95" customHeight="1" x14ac:dyDescent="0.2">
      <c r="A73" s="19"/>
      <c r="B73" s="25"/>
      <c r="C73" s="26"/>
      <c r="D73" s="26"/>
      <c r="E73" s="26"/>
      <c r="F73" s="26"/>
      <c r="G73" s="26"/>
      <c r="H73" s="26"/>
      <c r="I73" s="26"/>
      <c r="J73" s="26"/>
      <c r="K73" s="26"/>
      <c r="L73" s="42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</row>
    <row r="74" spans="1:31" s="2" customFormat="1" ht="24.95" customHeight="1" x14ac:dyDescent="0.2">
      <c r="A74" s="19"/>
      <c r="B74" s="20"/>
      <c r="C74" s="14" t="s">
        <v>67</v>
      </c>
      <c r="D74" s="21"/>
      <c r="E74" s="21"/>
      <c r="F74" s="21"/>
      <c r="G74" s="21"/>
      <c r="H74" s="21"/>
      <c r="I74" s="21"/>
      <c r="J74" s="21"/>
      <c r="K74" s="21"/>
      <c r="L74" s="42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</row>
    <row r="75" spans="1:31" s="2" customFormat="1" ht="6.95" customHeight="1" x14ac:dyDescent="0.2">
      <c r="A75" s="19"/>
      <c r="B75" s="20"/>
      <c r="C75" s="21"/>
      <c r="D75" s="21"/>
      <c r="E75" s="21"/>
      <c r="F75" s="21"/>
      <c r="G75" s="21"/>
      <c r="H75" s="21"/>
      <c r="I75" s="21"/>
      <c r="J75" s="21"/>
      <c r="K75" s="21"/>
      <c r="L75" s="42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</row>
    <row r="76" spans="1:31" s="2" customFormat="1" ht="12" customHeight="1" x14ac:dyDescent="0.2">
      <c r="A76" s="19"/>
      <c r="B76" s="20"/>
      <c r="C76" s="16" t="s">
        <v>4</v>
      </c>
      <c r="D76" s="21"/>
      <c r="E76" s="21"/>
      <c r="F76" s="21"/>
      <c r="G76" s="21"/>
      <c r="H76" s="21"/>
      <c r="I76" s="21"/>
      <c r="J76" s="21"/>
      <c r="K76" s="21"/>
      <c r="L76" s="42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" customFormat="1" ht="26.25" customHeight="1" x14ac:dyDescent="0.2">
      <c r="A77" s="19"/>
      <c r="B77" s="20"/>
      <c r="C77" s="21"/>
      <c r="D77" s="21"/>
      <c r="E77" s="194" t="e">
        <f>E7</f>
        <v>#REF!</v>
      </c>
      <c r="F77" s="195"/>
      <c r="G77" s="195"/>
      <c r="H77" s="195"/>
      <c r="I77" s="21"/>
      <c r="J77" s="21"/>
      <c r="K77" s="21"/>
      <c r="L77" s="42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78" spans="1:31" s="2" customFormat="1" ht="12" customHeight="1" x14ac:dyDescent="0.2">
      <c r="A78" s="19"/>
      <c r="B78" s="20"/>
      <c r="C78" s="16" t="s">
        <v>53</v>
      </c>
      <c r="D78" s="21"/>
      <c r="E78" s="21"/>
      <c r="F78" s="21"/>
      <c r="G78" s="21"/>
      <c r="H78" s="21"/>
      <c r="I78" s="21"/>
      <c r="J78" s="21"/>
      <c r="K78" s="21"/>
      <c r="L78" s="42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</row>
    <row r="79" spans="1:31" s="2" customFormat="1" ht="16.5" customHeight="1" x14ac:dyDescent="0.2">
      <c r="A79" s="19"/>
      <c r="B79" s="20"/>
      <c r="C79" s="21"/>
      <c r="D79" s="21"/>
      <c r="E79" s="185" t="str">
        <f>E9</f>
        <v>SO 301 - Dešťová kanalizace</v>
      </c>
      <c r="F79" s="196"/>
      <c r="G79" s="196"/>
      <c r="H79" s="196"/>
      <c r="I79" s="21"/>
      <c r="J79" s="21"/>
      <c r="K79" s="21"/>
      <c r="L79" s="42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</row>
    <row r="80" spans="1:31" s="2" customFormat="1" ht="6.95" customHeight="1" x14ac:dyDescent="0.2">
      <c r="A80" s="19"/>
      <c r="B80" s="20"/>
      <c r="C80" s="21"/>
      <c r="D80" s="21"/>
      <c r="E80" s="21"/>
      <c r="F80" s="21"/>
      <c r="G80" s="21"/>
      <c r="H80" s="21"/>
      <c r="I80" s="21"/>
      <c r="J80" s="21"/>
      <c r="K80" s="21"/>
      <c r="L80" s="42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</row>
    <row r="81" spans="1:65" s="2" customFormat="1" ht="12" customHeight="1" x14ac:dyDescent="0.2">
      <c r="A81" s="19"/>
      <c r="B81" s="20"/>
      <c r="C81" s="16" t="s">
        <v>9</v>
      </c>
      <c r="D81" s="21"/>
      <c r="E81" s="21"/>
      <c r="F81" s="15" t="str">
        <f>F12</f>
        <v>Starý Plzenec</v>
      </c>
      <c r="G81" s="21"/>
      <c r="H81" s="21"/>
      <c r="I81" s="16" t="s">
        <v>11</v>
      </c>
      <c r="J81" s="27" t="e">
        <f>IF(J12="","",J12)</f>
        <v>#REF!</v>
      </c>
      <c r="K81" s="21"/>
      <c r="L81" s="42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65" s="2" customFormat="1" ht="6.95" customHeight="1" x14ac:dyDescent="0.2">
      <c r="A82" s="19"/>
      <c r="B82" s="20"/>
      <c r="C82" s="21"/>
      <c r="D82" s="21"/>
      <c r="E82" s="21"/>
      <c r="F82" s="21"/>
      <c r="G82" s="21"/>
      <c r="H82" s="21"/>
      <c r="I82" s="21"/>
      <c r="J82" s="21"/>
      <c r="K82" s="21"/>
      <c r="L82" s="42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65" s="2" customFormat="1" ht="15.2" customHeight="1" x14ac:dyDescent="0.2">
      <c r="A83" s="19"/>
      <c r="B83" s="20"/>
      <c r="C83" s="16" t="s">
        <v>16</v>
      </c>
      <c r="D83" s="21"/>
      <c r="E83" s="21"/>
      <c r="F83" s="15" t="str">
        <f>E15</f>
        <v>Město Starý Plzenec</v>
      </c>
      <c r="G83" s="21"/>
      <c r="H83" s="21"/>
      <c r="I83" s="16" t="s">
        <v>22</v>
      </c>
      <c r="J83" s="18" t="str">
        <f>E21</f>
        <v>Zdeněk Černý</v>
      </c>
      <c r="K83" s="21"/>
      <c r="L83" s="42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65" s="2" customFormat="1" ht="15.2" customHeight="1" x14ac:dyDescent="0.2">
      <c r="A84" s="19"/>
      <c r="B84" s="20"/>
      <c r="C84" s="16" t="s">
        <v>21</v>
      </c>
      <c r="D84" s="21"/>
      <c r="E84" s="21"/>
      <c r="F84" s="15" t="str">
        <f>IF(E18="","",E18)</f>
        <v>-</v>
      </c>
      <c r="G84" s="21"/>
      <c r="H84" s="21"/>
      <c r="I84" s="16" t="s">
        <v>26</v>
      </c>
      <c r="J84" s="18" t="str">
        <f>E24</f>
        <v>Michal Komorous</v>
      </c>
      <c r="K84" s="21"/>
      <c r="L84" s="42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65" s="2" customFormat="1" ht="10.35" customHeight="1" x14ac:dyDescent="0.2">
      <c r="A85" s="19"/>
      <c r="B85" s="20"/>
      <c r="C85" s="21"/>
      <c r="D85" s="21"/>
      <c r="E85" s="21"/>
      <c r="F85" s="21"/>
      <c r="G85" s="21"/>
      <c r="H85" s="21"/>
      <c r="I85" s="21"/>
      <c r="J85" s="21"/>
      <c r="K85" s="21"/>
      <c r="L85" s="42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65" s="6" customFormat="1" ht="29.25" customHeight="1" x14ac:dyDescent="0.2">
      <c r="A86" s="84"/>
      <c r="B86" s="85"/>
      <c r="C86" s="86" t="s">
        <v>68</v>
      </c>
      <c r="D86" s="87" t="s">
        <v>45</v>
      </c>
      <c r="E86" s="87" t="s">
        <v>43</v>
      </c>
      <c r="F86" s="87" t="s">
        <v>44</v>
      </c>
      <c r="G86" s="87" t="s">
        <v>69</v>
      </c>
      <c r="H86" s="87" t="s">
        <v>70</v>
      </c>
      <c r="I86" s="87" t="s">
        <v>71</v>
      </c>
      <c r="J86" s="87" t="s">
        <v>57</v>
      </c>
      <c r="K86" s="88" t="s">
        <v>72</v>
      </c>
      <c r="L86" s="89"/>
      <c r="M86" s="30" t="s">
        <v>18</v>
      </c>
      <c r="N86" s="31" t="s">
        <v>34</v>
      </c>
      <c r="O86" s="31" t="s">
        <v>73</v>
      </c>
      <c r="P86" s="31" t="s">
        <v>74</v>
      </c>
      <c r="Q86" s="31" t="s">
        <v>75</v>
      </c>
      <c r="R86" s="31" t="s">
        <v>76</v>
      </c>
      <c r="S86" s="31" t="s">
        <v>77</v>
      </c>
      <c r="T86" s="32" t="s">
        <v>78</v>
      </c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</row>
    <row r="87" spans="1:65" s="2" customFormat="1" ht="22.9" customHeight="1" x14ac:dyDescent="0.25">
      <c r="A87" s="19"/>
      <c r="B87" s="20"/>
      <c r="C87" s="35" t="s">
        <v>79</v>
      </c>
      <c r="D87" s="21"/>
      <c r="E87" s="21"/>
      <c r="F87" s="21"/>
      <c r="G87" s="21"/>
      <c r="H87" s="21"/>
      <c r="I87" s="21"/>
      <c r="J87" s="90">
        <f>BK87</f>
        <v>0</v>
      </c>
      <c r="K87" s="21"/>
      <c r="L87" s="22"/>
      <c r="M87" s="33"/>
      <c r="N87" s="91"/>
      <c r="O87" s="34"/>
      <c r="P87" s="92">
        <f>P88+P475</f>
        <v>0</v>
      </c>
      <c r="Q87" s="34"/>
      <c r="R87" s="92">
        <f>R88+R475</f>
        <v>23.581908099999996</v>
      </c>
      <c r="S87" s="34"/>
      <c r="T87" s="93">
        <f>T88+T475</f>
        <v>0</v>
      </c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T87" s="12" t="s">
        <v>47</v>
      </c>
      <c r="AU87" s="12" t="s">
        <v>58</v>
      </c>
      <c r="BK87" s="94">
        <f>BK88+BK475</f>
        <v>0</v>
      </c>
    </row>
    <row r="88" spans="1:65" s="7" customFormat="1" ht="25.9" customHeight="1" x14ac:dyDescent="0.2">
      <c r="B88" s="95"/>
      <c r="C88" s="96"/>
      <c r="D88" s="97" t="s">
        <v>47</v>
      </c>
      <c r="E88" s="98" t="s">
        <v>80</v>
      </c>
      <c r="F88" s="98" t="s">
        <v>81</v>
      </c>
      <c r="G88" s="96"/>
      <c r="H88" s="96"/>
      <c r="I88" s="99"/>
      <c r="J88" s="100">
        <f>BK88</f>
        <v>0</v>
      </c>
      <c r="K88" s="96"/>
      <c r="L88" s="101"/>
      <c r="M88" s="102"/>
      <c r="N88" s="103"/>
      <c r="O88" s="103"/>
      <c r="P88" s="104">
        <f>P89+P244+P265+P322+P472</f>
        <v>0</v>
      </c>
      <c r="Q88" s="103"/>
      <c r="R88" s="104">
        <f>R89+R244+R265+R322+R472</f>
        <v>23.581908099999996</v>
      </c>
      <c r="S88" s="103"/>
      <c r="T88" s="105">
        <f>T89+T244+T265+T322+T472</f>
        <v>0</v>
      </c>
      <c r="AR88" s="106" t="s">
        <v>49</v>
      </c>
      <c r="AT88" s="107" t="s">
        <v>47</v>
      </c>
      <c r="AU88" s="107" t="s">
        <v>48</v>
      </c>
      <c r="AY88" s="106" t="s">
        <v>82</v>
      </c>
      <c r="BK88" s="108">
        <f>BK89+BK244+BK265+BK322+BK472</f>
        <v>0</v>
      </c>
    </row>
    <row r="89" spans="1:65" s="7" customFormat="1" ht="22.9" customHeight="1" x14ac:dyDescent="0.2">
      <c r="B89" s="95"/>
      <c r="C89" s="96"/>
      <c r="D89" s="97" t="s">
        <v>47</v>
      </c>
      <c r="E89" s="109" t="s">
        <v>49</v>
      </c>
      <c r="F89" s="109" t="s">
        <v>83</v>
      </c>
      <c r="G89" s="96"/>
      <c r="H89" s="96"/>
      <c r="I89" s="99"/>
      <c r="J89" s="110">
        <f>BK89</f>
        <v>0</v>
      </c>
      <c r="K89" s="96"/>
      <c r="L89" s="101"/>
      <c r="M89" s="102"/>
      <c r="N89" s="103"/>
      <c r="O89" s="103"/>
      <c r="P89" s="104">
        <f>SUM(P90:P243)</f>
        <v>0</v>
      </c>
      <c r="Q89" s="103"/>
      <c r="R89" s="104">
        <f>SUM(R90:R243)</f>
        <v>0.21212300000000001</v>
      </c>
      <c r="S89" s="103"/>
      <c r="T89" s="105">
        <f>SUM(T90:T243)</f>
        <v>0</v>
      </c>
      <c r="AR89" s="106" t="s">
        <v>49</v>
      </c>
      <c r="AT89" s="107" t="s">
        <v>47</v>
      </c>
      <c r="AU89" s="107" t="s">
        <v>49</v>
      </c>
      <c r="AY89" s="106" t="s">
        <v>82</v>
      </c>
      <c r="BK89" s="108">
        <f>SUM(BK90:BK243)</f>
        <v>0</v>
      </c>
    </row>
    <row r="90" spans="1:65" s="2" customFormat="1" ht="24.2" customHeight="1" x14ac:dyDescent="0.2">
      <c r="A90" s="19"/>
      <c r="B90" s="20"/>
      <c r="C90" s="111" t="s">
        <v>49</v>
      </c>
      <c r="D90" s="111" t="s">
        <v>84</v>
      </c>
      <c r="E90" s="112" t="s">
        <v>85</v>
      </c>
      <c r="F90" s="113" t="s">
        <v>86</v>
      </c>
      <c r="G90" s="114" t="s">
        <v>87</v>
      </c>
      <c r="H90" s="115">
        <v>160</v>
      </c>
      <c r="I90" s="116"/>
      <c r="J90" s="117">
        <f>ROUND(I90*H90,2)</f>
        <v>0</v>
      </c>
      <c r="K90" s="113" t="s">
        <v>88</v>
      </c>
      <c r="L90" s="22"/>
      <c r="M90" s="118" t="s">
        <v>18</v>
      </c>
      <c r="N90" s="119" t="s">
        <v>35</v>
      </c>
      <c r="O90" s="28"/>
      <c r="P90" s="120">
        <f>O90*H90</f>
        <v>0</v>
      </c>
      <c r="Q90" s="120">
        <v>3.0000000000000001E-5</v>
      </c>
      <c r="R90" s="120">
        <f>Q90*H90</f>
        <v>4.8000000000000004E-3</v>
      </c>
      <c r="S90" s="120">
        <v>0</v>
      </c>
      <c r="T90" s="121">
        <f>S90*H90</f>
        <v>0</v>
      </c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R90" s="122" t="s">
        <v>89</v>
      </c>
      <c r="AT90" s="122" t="s">
        <v>84</v>
      </c>
      <c r="AU90" s="122" t="s">
        <v>51</v>
      </c>
      <c r="AY90" s="12" t="s">
        <v>82</v>
      </c>
      <c r="BE90" s="123">
        <f>IF(N90="základní",J90,0)</f>
        <v>0</v>
      </c>
      <c r="BF90" s="123">
        <f>IF(N90="snížená",J90,0)</f>
        <v>0</v>
      </c>
      <c r="BG90" s="123">
        <f>IF(N90="zákl. přenesená",J90,0)</f>
        <v>0</v>
      </c>
      <c r="BH90" s="123">
        <f>IF(N90="sníž. přenesená",J90,0)</f>
        <v>0</v>
      </c>
      <c r="BI90" s="123">
        <f>IF(N90="nulová",J90,0)</f>
        <v>0</v>
      </c>
      <c r="BJ90" s="12" t="s">
        <v>49</v>
      </c>
      <c r="BK90" s="123">
        <f>ROUND(I90*H90,2)</f>
        <v>0</v>
      </c>
      <c r="BL90" s="12" t="s">
        <v>89</v>
      </c>
      <c r="BM90" s="122" t="s">
        <v>90</v>
      </c>
    </row>
    <row r="91" spans="1:65" s="2" customFormat="1" ht="19.5" x14ac:dyDescent="0.2">
      <c r="A91" s="19"/>
      <c r="B91" s="20"/>
      <c r="C91" s="21"/>
      <c r="D91" s="124" t="s">
        <v>91</v>
      </c>
      <c r="E91" s="21"/>
      <c r="F91" s="125" t="s">
        <v>92</v>
      </c>
      <c r="G91" s="21"/>
      <c r="H91" s="21"/>
      <c r="I91" s="126"/>
      <c r="J91" s="21"/>
      <c r="K91" s="21"/>
      <c r="L91" s="22"/>
      <c r="M91" s="127"/>
      <c r="N91" s="128"/>
      <c r="O91" s="28"/>
      <c r="P91" s="28"/>
      <c r="Q91" s="28"/>
      <c r="R91" s="28"/>
      <c r="S91" s="28"/>
      <c r="T91" s="2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T91" s="12" t="s">
        <v>91</v>
      </c>
      <c r="AU91" s="12" t="s">
        <v>51</v>
      </c>
    </row>
    <row r="92" spans="1:65" s="8" customFormat="1" ht="11.25" x14ac:dyDescent="0.2">
      <c r="B92" s="129"/>
      <c r="C92" s="130"/>
      <c r="D92" s="124" t="s">
        <v>93</v>
      </c>
      <c r="E92" s="131" t="s">
        <v>18</v>
      </c>
      <c r="F92" s="132" t="s">
        <v>94</v>
      </c>
      <c r="G92" s="130"/>
      <c r="H92" s="133">
        <v>160</v>
      </c>
      <c r="I92" s="134"/>
      <c r="J92" s="130"/>
      <c r="K92" s="130"/>
      <c r="L92" s="135"/>
      <c r="M92" s="136"/>
      <c r="N92" s="137"/>
      <c r="O92" s="137"/>
      <c r="P92" s="137"/>
      <c r="Q92" s="137"/>
      <c r="R92" s="137"/>
      <c r="S92" s="137"/>
      <c r="T92" s="138"/>
      <c r="AT92" s="139" t="s">
        <v>93</v>
      </c>
      <c r="AU92" s="139" t="s">
        <v>51</v>
      </c>
      <c r="AV92" s="8" t="s">
        <v>51</v>
      </c>
      <c r="AW92" s="8" t="s">
        <v>25</v>
      </c>
      <c r="AX92" s="8" t="s">
        <v>48</v>
      </c>
      <c r="AY92" s="139" t="s">
        <v>82</v>
      </c>
    </row>
    <row r="93" spans="1:65" s="9" customFormat="1" ht="11.25" x14ac:dyDescent="0.2">
      <c r="B93" s="140"/>
      <c r="C93" s="141"/>
      <c r="D93" s="124" t="s">
        <v>93</v>
      </c>
      <c r="E93" s="142" t="s">
        <v>18</v>
      </c>
      <c r="F93" s="143" t="s">
        <v>95</v>
      </c>
      <c r="G93" s="141"/>
      <c r="H93" s="144">
        <v>160</v>
      </c>
      <c r="I93" s="145"/>
      <c r="J93" s="141"/>
      <c r="K93" s="141"/>
      <c r="L93" s="146"/>
      <c r="M93" s="147"/>
      <c r="N93" s="148"/>
      <c r="O93" s="148"/>
      <c r="P93" s="148"/>
      <c r="Q93" s="148"/>
      <c r="R93" s="148"/>
      <c r="S93" s="148"/>
      <c r="T93" s="149"/>
      <c r="AT93" s="150" t="s">
        <v>93</v>
      </c>
      <c r="AU93" s="150" t="s">
        <v>51</v>
      </c>
      <c r="AV93" s="9" t="s">
        <v>89</v>
      </c>
      <c r="AW93" s="9" t="s">
        <v>25</v>
      </c>
      <c r="AX93" s="9" t="s">
        <v>49</v>
      </c>
      <c r="AY93" s="150" t="s">
        <v>82</v>
      </c>
    </row>
    <row r="94" spans="1:65" s="2" customFormat="1" ht="24.2" customHeight="1" x14ac:dyDescent="0.2">
      <c r="A94" s="19"/>
      <c r="B94" s="20"/>
      <c r="C94" s="111" t="s">
        <v>51</v>
      </c>
      <c r="D94" s="111" t="s">
        <v>84</v>
      </c>
      <c r="E94" s="112" t="s">
        <v>96</v>
      </c>
      <c r="F94" s="113" t="s">
        <v>97</v>
      </c>
      <c r="G94" s="114" t="s">
        <v>98</v>
      </c>
      <c r="H94" s="115">
        <v>20</v>
      </c>
      <c r="I94" s="116"/>
      <c r="J94" s="117">
        <f>ROUND(I94*H94,2)</f>
        <v>0</v>
      </c>
      <c r="K94" s="113" t="s">
        <v>88</v>
      </c>
      <c r="L94" s="22"/>
      <c r="M94" s="118" t="s">
        <v>18</v>
      </c>
      <c r="N94" s="119" t="s">
        <v>35</v>
      </c>
      <c r="O94" s="28"/>
      <c r="P94" s="120">
        <f>O94*H94</f>
        <v>0</v>
      </c>
      <c r="Q94" s="120">
        <v>0</v>
      </c>
      <c r="R94" s="120">
        <f>Q94*H94</f>
        <v>0</v>
      </c>
      <c r="S94" s="120">
        <v>0</v>
      </c>
      <c r="T94" s="121">
        <f>S94*H94</f>
        <v>0</v>
      </c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R94" s="122" t="s">
        <v>89</v>
      </c>
      <c r="AT94" s="122" t="s">
        <v>84</v>
      </c>
      <c r="AU94" s="122" t="s">
        <v>51</v>
      </c>
      <c r="AY94" s="12" t="s">
        <v>82</v>
      </c>
      <c r="BE94" s="123">
        <f>IF(N94="základní",J94,0)</f>
        <v>0</v>
      </c>
      <c r="BF94" s="123">
        <f>IF(N94="snížená",J94,0)</f>
        <v>0</v>
      </c>
      <c r="BG94" s="123">
        <f>IF(N94="zákl. přenesená",J94,0)</f>
        <v>0</v>
      </c>
      <c r="BH94" s="123">
        <f>IF(N94="sníž. přenesená",J94,0)</f>
        <v>0</v>
      </c>
      <c r="BI94" s="123">
        <f>IF(N94="nulová",J94,0)</f>
        <v>0</v>
      </c>
      <c r="BJ94" s="12" t="s">
        <v>49</v>
      </c>
      <c r="BK94" s="123">
        <f>ROUND(I94*H94,2)</f>
        <v>0</v>
      </c>
      <c r="BL94" s="12" t="s">
        <v>89</v>
      </c>
      <c r="BM94" s="122" t="s">
        <v>99</v>
      </c>
    </row>
    <row r="95" spans="1:65" s="2" customFormat="1" ht="19.5" x14ac:dyDescent="0.2">
      <c r="A95" s="19"/>
      <c r="B95" s="20"/>
      <c r="C95" s="21"/>
      <c r="D95" s="124" t="s">
        <v>91</v>
      </c>
      <c r="E95" s="21"/>
      <c r="F95" s="125" t="s">
        <v>100</v>
      </c>
      <c r="G95" s="21"/>
      <c r="H95" s="21"/>
      <c r="I95" s="126"/>
      <c r="J95" s="21"/>
      <c r="K95" s="21"/>
      <c r="L95" s="22"/>
      <c r="M95" s="127"/>
      <c r="N95" s="128"/>
      <c r="O95" s="28"/>
      <c r="P95" s="28"/>
      <c r="Q95" s="28"/>
      <c r="R95" s="28"/>
      <c r="S95" s="28"/>
      <c r="T95" s="2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T95" s="12" t="s">
        <v>91</v>
      </c>
      <c r="AU95" s="12" t="s">
        <v>51</v>
      </c>
    </row>
    <row r="96" spans="1:65" s="8" customFormat="1" ht="11.25" x14ac:dyDescent="0.2">
      <c r="B96" s="129"/>
      <c r="C96" s="130"/>
      <c r="D96" s="124" t="s">
        <v>93</v>
      </c>
      <c r="E96" s="131" t="s">
        <v>18</v>
      </c>
      <c r="F96" s="132" t="s">
        <v>101</v>
      </c>
      <c r="G96" s="130"/>
      <c r="H96" s="133">
        <v>20</v>
      </c>
      <c r="I96" s="134"/>
      <c r="J96" s="130"/>
      <c r="K96" s="130"/>
      <c r="L96" s="135"/>
      <c r="M96" s="136"/>
      <c r="N96" s="137"/>
      <c r="O96" s="137"/>
      <c r="P96" s="137"/>
      <c r="Q96" s="137"/>
      <c r="R96" s="137"/>
      <c r="S96" s="137"/>
      <c r="T96" s="138"/>
      <c r="AT96" s="139" t="s">
        <v>93</v>
      </c>
      <c r="AU96" s="139" t="s">
        <v>51</v>
      </c>
      <c r="AV96" s="8" t="s">
        <v>51</v>
      </c>
      <c r="AW96" s="8" t="s">
        <v>25</v>
      </c>
      <c r="AX96" s="8" t="s">
        <v>48</v>
      </c>
      <c r="AY96" s="139" t="s">
        <v>82</v>
      </c>
    </row>
    <row r="97" spans="1:65" s="9" customFormat="1" ht="11.25" x14ac:dyDescent="0.2">
      <c r="B97" s="140"/>
      <c r="C97" s="141"/>
      <c r="D97" s="124" t="s">
        <v>93</v>
      </c>
      <c r="E97" s="142" t="s">
        <v>18</v>
      </c>
      <c r="F97" s="143" t="s">
        <v>95</v>
      </c>
      <c r="G97" s="141"/>
      <c r="H97" s="144">
        <v>20</v>
      </c>
      <c r="I97" s="145"/>
      <c r="J97" s="141"/>
      <c r="K97" s="141"/>
      <c r="L97" s="146"/>
      <c r="M97" s="147"/>
      <c r="N97" s="148"/>
      <c r="O97" s="148"/>
      <c r="P97" s="148"/>
      <c r="Q97" s="148"/>
      <c r="R97" s="148"/>
      <c r="S97" s="148"/>
      <c r="T97" s="149"/>
      <c r="AT97" s="150" t="s">
        <v>93</v>
      </c>
      <c r="AU97" s="150" t="s">
        <v>51</v>
      </c>
      <c r="AV97" s="9" t="s">
        <v>89</v>
      </c>
      <c r="AW97" s="9" t="s">
        <v>25</v>
      </c>
      <c r="AX97" s="9" t="s">
        <v>49</v>
      </c>
      <c r="AY97" s="150" t="s">
        <v>82</v>
      </c>
    </row>
    <row r="98" spans="1:65" s="2" customFormat="1" ht="14.45" customHeight="1" x14ac:dyDescent="0.2">
      <c r="A98" s="19"/>
      <c r="B98" s="20"/>
      <c r="C98" s="111" t="s">
        <v>102</v>
      </c>
      <c r="D98" s="111" t="s">
        <v>84</v>
      </c>
      <c r="E98" s="112" t="s">
        <v>103</v>
      </c>
      <c r="F98" s="113" t="s">
        <v>104</v>
      </c>
      <c r="G98" s="114" t="s">
        <v>105</v>
      </c>
      <c r="H98" s="115">
        <v>1</v>
      </c>
      <c r="I98" s="116"/>
      <c r="J98" s="117">
        <f>ROUND(I98*H98,2)</f>
        <v>0</v>
      </c>
      <c r="K98" s="113" t="s">
        <v>88</v>
      </c>
      <c r="L98" s="22"/>
      <c r="M98" s="118" t="s">
        <v>18</v>
      </c>
      <c r="N98" s="119" t="s">
        <v>35</v>
      </c>
      <c r="O98" s="28"/>
      <c r="P98" s="120">
        <f>O98*H98</f>
        <v>0</v>
      </c>
      <c r="Q98" s="120">
        <v>3.6900000000000002E-2</v>
      </c>
      <c r="R98" s="120">
        <f>Q98*H98</f>
        <v>3.6900000000000002E-2</v>
      </c>
      <c r="S98" s="120">
        <v>0</v>
      </c>
      <c r="T98" s="121">
        <f>S98*H98</f>
        <v>0</v>
      </c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R98" s="122" t="s">
        <v>89</v>
      </c>
      <c r="AT98" s="122" t="s">
        <v>84</v>
      </c>
      <c r="AU98" s="122" t="s">
        <v>51</v>
      </c>
      <c r="AY98" s="12" t="s">
        <v>82</v>
      </c>
      <c r="BE98" s="123">
        <f>IF(N98="základní",J98,0)</f>
        <v>0</v>
      </c>
      <c r="BF98" s="123">
        <f>IF(N98="snížená",J98,0)</f>
        <v>0</v>
      </c>
      <c r="BG98" s="123">
        <f>IF(N98="zákl. přenesená",J98,0)</f>
        <v>0</v>
      </c>
      <c r="BH98" s="123">
        <f>IF(N98="sníž. přenesená",J98,0)</f>
        <v>0</v>
      </c>
      <c r="BI98" s="123">
        <f>IF(N98="nulová",J98,0)</f>
        <v>0</v>
      </c>
      <c r="BJ98" s="12" t="s">
        <v>49</v>
      </c>
      <c r="BK98" s="123">
        <f>ROUND(I98*H98,2)</f>
        <v>0</v>
      </c>
      <c r="BL98" s="12" t="s">
        <v>89</v>
      </c>
      <c r="BM98" s="122" t="s">
        <v>106</v>
      </c>
    </row>
    <row r="99" spans="1:65" s="2" customFormat="1" ht="58.5" x14ac:dyDescent="0.2">
      <c r="A99" s="19"/>
      <c r="B99" s="20"/>
      <c r="C99" s="21"/>
      <c r="D99" s="124" t="s">
        <v>91</v>
      </c>
      <c r="E99" s="21"/>
      <c r="F99" s="125" t="s">
        <v>107</v>
      </c>
      <c r="G99" s="21"/>
      <c r="H99" s="21"/>
      <c r="I99" s="126"/>
      <c r="J99" s="21"/>
      <c r="K99" s="21"/>
      <c r="L99" s="22"/>
      <c r="M99" s="127"/>
      <c r="N99" s="128"/>
      <c r="O99" s="28"/>
      <c r="P99" s="28"/>
      <c r="Q99" s="28"/>
      <c r="R99" s="28"/>
      <c r="S99" s="28"/>
      <c r="T99" s="2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T99" s="12" t="s">
        <v>91</v>
      </c>
      <c r="AU99" s="12" t="s">
        <v>51</v>
      </c>
    </row>
    <row r="100" spans="1:65" s="10" customFormat="1" ht="11.25" x14ac:dyDescent="0.2">
      <c r="B100" s="151"/>
      <c r="C100" s="152"/>
      <c r="D100" s="124" t="s">
        <v>93</v>
      </c>
      <c r="E100" s="153" t="s">
        <v>18</v>
      </c>
      <c r="F100" s="154" t="s">
        <v>108</v>
      </c>
      <c r="G100" s="152"/>
      <c r="H100" s="153" t="s">
        <v>18</v>
      </c>
      <c r="I100" s="155"/>
      <c r="J100" s="152"/>
      <c r="K100" s="152"/>
      <c r="L100" s="156"/>
      <c r="M100" s="157"/>
      <c r="N100" s="158"/>
      <c r="O100" s="158"/>
      <c r="P100" s="158"/>
      <c r="Q100" s="158"/>
      <c r="R100" s="158"/>
      <c r="S100" s="158"/>
      <c r="T100" s="159"/>
      <c r="AT100" s="160" t="s">
        <v>93</v>
      </c>
      <c r="AU100" s="160" t="s">
        <v>51</v>
      </c>
      <c r="AV100" s="10" t="s">
        <v>49</v>
      </c>
      <c r="AW100" s="10" t="s">
        <v>25</v>
      </c>
      <c r="AX100" s="10" t="s">
        <v>48</v>
      </c>
      <c r="AY100" s="160" t="s">
        <v>82</v>
      </c>
    </row>
    <row r="101" spans="1:65" s="8" customFormat="1" ht="11.25" x14ac:dyDescent="0.2">
      <c r="B101" s="129"/>
      <c r="C101" s="130"/>
      <c r="D101" s="124" t="s">
        <v>93</v>
      </c>
      <c r="E101" s="131" t="s">
        <v>18</v>
      </c>
      <c r="F101" s="132" t="s">
        <v>109</v>
      </c>
      <c r="G101" s="130"/>
      <c r="H101" s="133">
        <v>1</v>
      </c>
      <c r="I101" s="134"/>
      <c r="J101" s="130"/>
      <c r="K101" s="130"/>
      <c r="L101" s="135"/>
      <c r="M101" s="136"/>
      <c r="N101" s="137"/>
      <c r="O101" s="137"/>
      <c r="P101" s="137"/>
      <c r="Q101" s="137"/>
      <c r="R101" s="137"/>
      <c r="S101" s="137"/>
      <c r="T101" s="138"/>
      <c r="AT101" s="139" t="s">
        <v>93</v>
      </c>
      <c r="AU101" s="139" t="s">
        <v>51</v>
      </c>
      <c r="AV101" s="8" t="s">
        <v>51</v>
      </c>
      <c r="AW101" s="8" t="s">
        <v>25</v>
      </c>
      <c r="AX101" s="8" t="s">
        <v>48</v>
      </c>
      <c r="AY101" s="139" t="s">
        <v>82</v>
      </c>
    </row>
    <row r="102" spans="1:65" s="9" customFormat="1" ht="11.25" x14ac:dyDescent="0.2">
      <c r="B102" s="140"/>
      <c r="C102" s="141"/>
      <c r="D102" s="124" t="s">
        <v>93</v>
      </c>
      <c r="E102" s="142" t="s">
        <v>18</v>
      </c>
      <c r="F102" s="143" t="s">
        <v>95</v>
      </c>
      <c r="G102" s="141"/>
      <c r="H102" s="144">
        <v>1</v>
      </c>
      <c r="I102" s="145"/>
      <c r="J102" s="141"/>
      <c r="K102" s="141"/>
      <c r="L102" s="146"/>
      <c r="M102" s="147"/>
      <c r="N102" s="148"/>
      <c r="O102" s="148"/>
      <c r="P102" s="148"/>
      <c r="Q102" s="148"/>
      <c r="R102" s="148"/>
      <c r="S102" s="148"/>
      <c r="T102" s="149"/>
      <c r="AT102" s="150" t="s">
        <v>93</v>
      </c>
      <c r="AU102" s="150" t="s">
        <v>51</v>
      </c>
      <c r="AV102" s="9" t="s">
        <v>89</v>
      </c>
      <c r="AW102" s="9" t="s">
        <v>25</v>
      </c>
      <c r="AX102" s="9" t="s">
        <v>49</v>
      </c>
      <c r="AY102" s="150" t="s">
        <v>82</v>
      </c>
    </row>
    <row r="103" spans="1:65" s="2" customFormat="1" ht="24.2" customHeight="1" x14ac:dyDescent="0.2">
      <c r="A103" s="19"/>
      <c r="B103" s="20"/>
      <c r="C103" s="111" t="s">
        <v>89</v>
      </c>
      <c r="D103" s="111" t="s">
        <v>84</v>
      </c>
      <c r="E103" s="112" t="s">
        <v>110</v>
      </c>
      <c r="F103" s="113" t="s">
        <v>111</v>
      </c>
      <c r="G103" s="114" t="s">
        <v>112</v>
      </c>
      <c r="H103" s="115">
        <v>1</v>
      </c>
      <c r="I103" s="116"/>
      <c r="J103" s="117">
        <f>ROUND(I103*H103,2)</f>
        <v>0</v>
      </c>
      <c r="K103" s="113" t="s">
        <v>88</v>
      </c>
      <c r="L103" s="22"/>
      <c r="M103" s="118" t="s">
        <v>18</v>
      </c>
      <c r="N103" s="119" t="s">
        <v>35</v>
      </c>
      <c r="O103" s="28"/>
      <c r="P103" s="120">
        <f>O103*H103</f>
        <v>0</v>
      </c>
      <c r="Q103" s="120">
        <v>6.4999999999999997E-4</v>
      </c>
      <c r="R103" s="120">
        <f>Q103*H103</f>
        <v>6.4999999999999997E-4</v>
      </c>
      <c r="S103" s="120">
        <v>0</v>
      </c>
      <c r="T103" s="121">
        <f>S103*H103</f>
        <v>0</v>
      </c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R103" s="122" t="s">
        <v>89</v>
      </c>
      <c r="AT103" s="122" t="s">
        <v>84</v>
      </c>
      <c r="AU103" s="122" t="s">
        <v>51</v>
      </c>
      <c r="AY103" s="12" t="s">
        <v>82</v>
      </c>
      <c r="BE103" s="123">
        <f>IF(N103="základní",J103,0)</f>
        <v>0</v>
      </c>
      <c r="BF103" s="123">
        <f>IF(N103="snížená",J103,0)</f>
        <v>0</v>
      </c>
      <c r="BG103" s="123">
        <f>IF(N103="zákl. přenesená",J103,0)</f>
        <v>0</v>
      </c>
      <c r="BH103" s="123">
        <f>IF(N103="sníž. přenesená",J103,0)</f>
        <v>0</v>
      </c>
      <c r="BI103" s="123">
        <f>IF(N103="nulová",J103,0)</f>
        <v>0</v>
      </c>
      <c r="BJ103" s="12" t="s">
        <v>49</v>
      </c>
      <c r="BK103" s="123">
        <f>ROUND(I103*H103,2)</f>
        <v>0</v>
      </c>
      <c r="BL103" s="12" t="s">
        <v>89</v>
      </c>
      <c r="BM103" s="122" t="s">
        <v>113</v>
      </c>
    </row>
    <row r="104" spans="1:65" s="2" customFormat="1" ht="19.5" x14ac:dyDescent="0.2">
      <c r="A104" s="19"/>
      <c r="B104" s="20"/>
      <c r="C104" s="21"/>
      <c r="D104" s="124" t="s">
        <v>91</v>
      </c>
      <c r="E104" s="21"/>
      <c r="F104" s="125" t="s">
        <v>114</v>
      </c>
      <c r="G104" s="21"/>
      <c r="H104" s="21"/>
      <c r="I104" s="126"/>
      <c r="J104" s="21"/>
      <c r="K104" s="21"/>
      <c r="L104" s="22"/>
      <c r="M104" s="127"/>
      <c r="N104" s="128"/>
      <c r="O104" s="28"/>
      <c r="P104" s="28"/>
      <c r="Q104" s="28"/>
      <c r="R104" s="28"/>
      <c r="S104" s="28"/>
      <c r="T104" s="2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T104" s="12" t="s">
        <v>91</v>
      </c>
      <c r="AU104" s="12" t="s">
        <v>51</v>
      </c>
    </row>
    <row r="105" spans="1:65" s="8" customFormat="1" ht="11.25" x14ac:dyDescent="0.2">
      <c r="B105" s="129"/>
      <c r="C105" s="130"/>
      <c r="D105" s="124" t="s">
        <v>93</v>
      </c>
      <c r="E105" s="131" t="s">
        <v>18</v>
      </c>
      <c r="F105" s="132" t="s">
        <v>115</v>
      </c>
      <c r="G105" s="130"/>
      <c r="H105" s="133">
        <v>1</v>
      </c>
      <c r="I105" s="134"/>
      <c r="J105" s="130"/>
      <c r="K105" s="130"/>
      <c r="L105" s="135"/>
      <c r="M105" s="136"/>
      <c r="N105" s="137"/>
      <c r="O105" s="137"/>
      <c r="P105" s="137"/>
      <c r="Q105" s="137"/>
      <c r="R105" s="137"/>
      <c r="S105" s="137"/>
      <c r="T105" s="138"/>
      <c r="AT105" s="139" t="s">
        <v>93</v>
      </c>
      <c r="AU105" s="139" t="s">
        <v>51</v>
      </c>
      <c r="AV105" s="8" t="s">
        <v>51</v>
      </c>
      <c r="AW105" s="8" t="s">
        <v>25</v>
      </c>
      <c r="AX105" s="8" t="s">
        <v>48</v>
      </c>
      <c r="AY105" s="139" t="s">
        <v>82</v>
      </c>
    </row>
    <row r="106" spans="1:65" s="9" customFormat="1" ht="11.25" x14ac:dyDescent="0.2">
      <c r="B106" s="140"/>
      <c r="C106" s="141"/>
      <c r="D106" s="124" t="s">
        <v>93</v>
      </c>
      <c r="E106" s="142" t="s">
        <v>18</v>
      </c>
      <c r="F106" s="143" t="s">
        <v>95</v>
      </c>
      <c r="G106" s="141"/>
      <c r="H106" s="144">
        <v>1</v>
      </c>
      <c r="I106" s="145"/>
      <c r="J106" s="141"/>
      <c r="K106" s="141"/>
      <c r="L106" s="146"/>
      <c r="M106" s="147"/>
      <c r="N106" s="148"/>
      <c r="O106" s="148"/>
      <c r="P106" s="148"/>
      <c r="Q106" s="148"/>
      <c r="R106" s="148"/>
      <c r="S106" s="148"/>
      <c r="T106" s="149"/>
      <c r="AT106" s="150" t="s">
        <v>93</v>
      </c>
      <c r="AU106" s="150" t="s">
        <v>51</v>
      </c>
      <c r="AV106" s="9" t="s">
        <v>89</v>
      </c>
      <c r="AW106" s="9" t="s">
        <v>25</v>
      </c>
      <c r="AX106" s="9" t="s">
        <v>49</v>
      </c>
      <c r="AY106" s="150" t="s">
        <v>82</v>
      </c>
    </row>
    <row r="107" spans="1:65" s="2" customFormat="1" ht="24.2" customHeight="1" x14ac:dyDescent="0.2">
      <c r="A107" s="19"/>
      <c r="B107" s="20"/>
      <c r="C107" s="111" t="s">
        <v>116</v>
      </c>
      <c r="D107" s="111" t="s">
        <v>84</v>
      </c>
      <c r="E107" s="112" t="s">
        <v>117</v>
      </c>
      <c r="F107" s="113" t="s">
        <v>118</v>
      </c>
      <c r="G107" s="114" t="s">
        <v>112</v>
      </c>
      <c r="H107" s="115">
        <v>1</v>
      </c>
      <c r="I107" s="116"/>
      <c r="J107" s="117">
        <f>ROUND(I107*H107,2)</f>
        <v>0</v>
      </c>
      <c r="K107" s="113" t="s">
        <v>88</v>
      </c>
      <c r="L107" s="22"/>
      <c r="M107" s="118" t="s">
        <v>18</v>
      </c>
      <c r="N107" s="119" t="s">
        <v>35</v>
      </c>
      <c r="O107" s="28"/>
      <c r="P107" s="120">
        <f>O107*H107</f>
        <v>0</v>
      </c>
      <c r="Q107" s="120">
        <v>0</v>
      </c>
      <c r="R107" s="120">
        <f>Q107*H107</f>
        <v>0</v>
      </c>
      <c r="S107" s="120">
        <v>0</v>
      </c>
      <c r="T107" s="121">
        <f>S107*H107</f>
        <v>0</v>
      </c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R107" s="122" t="s">
        <v>89</v>
      </c>
      <c r="AT107" s="122" t="s">
        <v>84</v>
      </c>
      <c r="AU107" s="122" t="s">
        <v>51</v>
      </c>
      <c r="AY107" s="12" t="s">
        <v>82</v>
      </c>
      <c r="BE107" s="123">
        <f>IF(N107="základní",J107,0)</f>
        <v>0</v>
      </c>
      <c r="BF107" s="123">
        <f>IF(N107="snížená",J107,0)</f>
        <v>0</v>
      </c>
      <c r="BG107" s="123">
        <f>IF(N107="zákl. přenesená",J107,0)</f>
        <v>0</v>
      </c>
      <c r="BH107" s="123">
        <f>IF(N107="sníž. přenesená",J107,0)</f>
        <v>0</v>
      </c>
      <c r="BI107" s="123">
        <f>IF(N107="nulová",J107,0)</f>
        <v>0</v>
      </c>
      <c r="BJ107" s="12" t="s">
        <v>49</v>
      </c>
      <c r="BK107" s="123">
        <f>ROUND(I107*H107,2)</f>
        <v>0</v>
      </c>
      <c r="BL107" s="12" t="s">
        <v>89</v>
      </c>
      <c r="BM107" s="122" t="s">
        <v>119</v>
      </c>
    </row>
    <row r="108" spans="1:65" s="2" customFormat="1" ht="19.5" x14ac:dyDescent="0.2">
      <c r="A108" s="19"/>
      <c r="B108" s="20"/>
      <c r="C108" s="21"/>
      <c r="D108" s="124" t="s">
        <v>91</v>
      </c>
      <c r="E108" s="21"/>
      <c r="F108" s="125" t="s">
        <v>120</v>
      </c>
      <c r="G108" s="21"/>
      <c r="H108" s="21"/>
      <c r="I108" s="126"/>
      <c r="J108" s="21"/>
      <c r="K108" s="21"/>
      <c r="L108" s="22"/>
      <c r="M108" s="127"/>
      <c r="N108" s="128"/>
      <c r="O108" s="28"/>
      <c r="P108" s="28"/>
      <c r="Q108" s="28"/>
      <c r="R108" s="28"/>
      <c r="S108" s="28"/>
      <c r="T108" s="2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T108" s="12" t="s">
        <v>91</v>
      </c>
      <c r="AU108" s="12" t="s">
        <v>51</v>
      </c>
    </row>
    <row r="109" spans="1:65" s="8" customFormat="1" ht="11.25" x14ac:dyDescent="0.2">
      <c r="B109" s="129"/>
      <c r="C109" s="130"/>
      <c r="D109" s="124" t="s">
        <v>93</v>
      </c>
      <c r="E109" s="131" t="s">
        <v>18</v>
      </c>
      <c r="F109" s="132" t="s">
        <v>121</v>
      </c>
      <c r="G109" s="130"/>
      <c r="H109" s="133">
        <v>1</v>
      </c>
      <c r="I109" s="134"/>
      <c r="J109" s="130"/>
      <c r="K109" s="130"/>
      <c r="L109" s="135"/>
      <c r="M109" s="136"/>
      <c r="N109" s="137"/>
      <c r="O109" s="137"/>
      <c r="P109" s="137"/>
      <c r="Q109" s="137"/>
      <c r="R109" s="137"/>
      <c r="S109" s="137"/>
      <c r="T109" s="138"/>
      <c r="AT109" s="139" t="s">
        <v>93</v>
      </c>
      <c r="AU109" s="139" t="s">
        <v>51</v>
      </c>
      <c r="AV109" s="8" t="s">
        <v>51</v>
      </c>
      <c r="AW109" s="8" t="s">
        <v>25</v>
      </c>
      <c r="AX109" s="8" t="s">
        <v>48</v>
      </c>
      <c r="AY109" s="139" t="s">
        <v>82</v>
      </c>
    </row>
    <row r="110" spans="1:65" s="9" customFormat="1" ht="11.25" x14ac:dyDescent="0.2">
      <c r="B110" s="140"/>
      <c r="C110" s="141"/>
      <c r="D110" s="124" t="s">
        <v>93</v>
      </c>
      <c r="E110" s="142" t="s">
        <v>18</v>
      </c>
      <c r="F110" s="143" t="s">
        <v>95</v>
      </c>
      <c r="G110" s="141"/>
      <c r="H110" s="144">
        <v>1</v>
      </c>
      <c r="I110" s="145"/>
      <c r="J110" s="141"/>
      <c r="K110" s="141"/>
      <c r="L110" s="146"/>
      <c r="M110" s="147"/>
      <c r="N110" s="148"/>
      <c r="O110" s="148"/>
      <c r="P110" s="148"/>
      <c r="Q110" s="148"/>
      <c r="R110" s="148"/>
      <c r="S110" s="148"/>
      <c r="T110" s="149"/>
      <c r="AT110" s="150" t="s">
        <v>93</v>
      </c>
      <c r="AU110" s="150" t="s">
        <v>51</v>
      </c>
      <c r="AV110" s="9" t="s">
        <v>89</v>
      </c>
      <c r="AW110" s="9" t="s">
        <v>25</v>
      </c>
      <c r="AX110" s="9" t="s">
        <v>49</v>
      </c>
      <c r="AY110" s="150" t="s">
        <v>82</v>
      </c>
    </row>
    <row r="111" spans="1:65" s="2" customFormat="1" ht="24.2" customHeight="1" x14ac:dyDescent="0.2">
      <c r="A111" s="19"/>
      <c r="B111" s="20"/>
      <c r="C111" s="111" t="s">
        <v>122</v>
      </c>
      <c r="D111" s="111" t="s">
        <v>84</v>
      </c>
      <c r="E111" s="112" t="s">
        <v>123</v>
      </c>
      <c r="F111" s="113" t="s">
        <v>124</v>
      </c>
      <c r="G111" s="114" t="s">
        <v>105</v>
      </c>
      <c r="H111" s="115">
        <v>45</v>
      </c>
      <c r="I111" s="116"/>
      <c r="J111" s="117">
        <f>ROUND(I111*H111,2)</f>
        <v>0</v>
      </c>
      <c r="K111" s="113" t="s">
        <v>88</v>
      </c>
      <c r="L111" s="22"/>
      <c r="M111" s="118" t="s">
        <v>18</v>
      </c>
      <c r="N111" s="119" t="s">
        <v>35</v>
      </c>
      <c r="O111" s="28"/>
      <c r="P111" s="120">
        <f>O111*H111</f>
        <v>0</v>
      </c>
      <c r="Q111" s="120">
        <v>1.4999999999999999E-4</v>
      </c>
      <c r="R111" s="120">
        <f>Q111*H111</f>
        <v>6.7499999999999991E-3</v>
      </c>
      <c r="S111" s="120">
        <v>0</v>
      </c>
      <c r="T111" s="121">
        <f>S111*H111</f>
        <v>0</v>
      </c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R111" s="122" t="s">
        <v>89</v>
      </c>
      <c r="AT111" s="122" t="s">
        <v>84</v>
      </c>
      <c r="AU111" s="122" t="s">
        <v>51</v>
      </c>
      <c r="AY111" s="12" t="s">
        <v>82</v>
      </c>
      <c r="BE111" s="123">
        <f>IF(N111="základní",J111,0)</f>
        <v>0</v>
      </c>
      <c r="BF111" s="123">
        <f>IF(N111="snížená",J111,0)</f>
        <v>0</v>
      </c>
      <c r="BG111" s="123">
        <f>IF(N111="zákl. přenesená",J111,0)</f>
        <v>0</v>
      </c>
      <c r="BH111" s="123">
        <f>IF(N111="sníž. přenesená",J111,0)</f>
        <v>0</v>
      </c>
      <c r="BI111" s="123">
        <f>IF(N111="nulová",J111,0)</f>
        <v>0</v>
      </c>
      <c r="BJ111" s="12" t="s">
        <v>49</v>
      </c>
      <c r="BK111" s="123">
        <f>ROUND(I111*H111,2)</f>
        <v>0</v>
      </c>
      <c r="BL111" s="12" t="s">
        <v>89</v>
      </c>
      <c r="BM111" s="122" t="s">
        <v>125</v>
      </c>
    </row>
    <row r="112" spans="1:65" s="2" customFormat="1" ht="19.5" x14ac:dyDescent="0.2">
      <c r="A112" s="19"/>
      <c r="B112" s="20"/>
      <c r="C112" s="21"/>
      <c r="D112" s="124" t="s">
        <v>91</v>
      </c>
      <c r="E112" s="21"/>
      <c r="F112" s="125" t="s">
        <v>126</v>
      </c>
      <c r="G112" s="21"/>
      <c r="H112" s="21"/>
      <c r="I112" s="126"/>
      <c r="J112" s="21"/>
      <c r="K112" s="21"/>
      <c r="L112" s="22"/>
      <c r="M112" s="127"/>
      <c r="N112" s="128"/>
      <c r="O112" s="28"/>
      <c r="P112" s="28"/>
      <c r="Q112" s="28"/>
      <c r="R112" s="28"/>
      <c r="S112" s="28"/>
      <c r="T112" s="2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T112" s="12" t="s">
        <v>91</v>
      </c>
      <c r="AU112" s="12" t="s">
        <v>51</v>
      </c>
    </row>
    <row r="113" spans="1:65" s="8" customFormat="1" ht="11.25" x14ac:dyDescent="0.2">
      <c r="B113" s="129"/>
      <c r="C113" s="130"/>
      <c r="D113" s="124" t="s">
        <v>93</v>
      </c>
      <c r="E113" s="131" t="s">
        <v>18</v>
      </c>
      <c r="F113" s="132" t="s">
        <v>127</v>
      </c>
      <c r="G113" s="130"/>
      <c r="H113" s="133">
        <v>45</v>
      </c>
      <c r="I113" s="134"/>
      <c r="J113" s="130"/>
      <c r="K113" s="130"/>
      <c r="L113" s="135"/>
      <c r="M113" s="136"/>
      <c r="N113" s="137"/>
      <c r="O113" s="137"/>
      <c r="P113" s="137"/>
      <c r="Q113" s="137"/>
      <c r="R113" s="137"/>
      <c r="S113" s="137"/>
      <c r="T113" s="138"/>
      <c r="AT113" s="139" t="s">
        <v>93</v>
      </c>
      <c r="AU113" s="139" t="s">
        <v>51</v>
      </c>
      <c r="AV113" s="8" t="s">
        <v>51</v>
      </c>
      <c r="AW113" s="8" t="s">
        <v>25</v>
      </c>
      <c r="AX113" s="8" t="s">
        <v>48</v>
      </c>
      <c r="AY113" s="139" t="s">
        <v>82</v>
      </c>
    </row>
    <row r="114" spans="1:65" s="9" customFormat="1" ht="11.25" x14ac:dyDescent="0.2">
      <c r="B114" s="140"/>
      <c r="C114" s="141"/>
      <c r="D114" s="124" t="s">
        <v>93</v>
      </c>
      <c r="E114" s="142" t="s">
        <v>18</v>
      </c>
      <c r="F114" s="143" t="s">
        <v>95</v>
      </c>
      <c r="G114" s="141"/>
      <c r="H114" s="144">
        <v>45</v>
      </c>
      <c r="I114" s="145"/>
      <c r="J114" s="141"/>
      <c r="K114" s="141"/>
      <c r="L114" s="146"/>
      <c r="M114" s="147"/>
      <c r="N114" s="148"/>
      <c r="O114" s="148"/>
      <c r="P114" s="148"/>
      <c r="Q114" s="148"/>
      <c r="R114" s="148"/>
      <c r="S114" s="148"/>
      <c r="T114" s="149"/>
      <c r="AT114" s="150" t="s">
        <v>93</v>
      </c>
      <c r="AU114" s="150" t="s">
        <v>51</v>
      </c>
      <c r="AV114" s="9" t="s">
        <v>89</v>
      </c>
      <c r="AW114" s="9" t="s">
        <v>25</v>
      </c>
      <c r="AX114" s="9" t="s">
        <v>49</v>
      </c>
      <c r="AY114" s="150" t="s">
        <v>82</v>
      </c>
    </row>
    <row r="115" spans="1:65" s="2" customFormat="1" ht="24.2" customHeight="1" x14ac:dyDescent="0.2">
      <c r="A115" s="19"/>
      <c r="B115" s="20"/>
      <c r="C115" s="111" t="s">
        <v>128</v>
      </c>
      <c r="D115" s="111" t="s">
        <v>84</v>
      </c>
      <c r="E115" s="112" t="s">
        <v>129</v>
      </c>
      <c r="F115" s="113" t="s">
        <v>130</v>
      </c>
      <c r="G115" s="114" t="s">
        <v>105</v>
      </c>
      <c r="H115" s="115">
        <v>45</v>
      </c>
      <c r="I115" s="116"/>
      <c r="J115" s="117">
        <f>ROUND(I115*H115,2)</f>
        <v>0</v>
      </c>
      <c r="K115" s="113" t="s">
        <v>88</v>
      </c>
      <c r="L115" s="22"/>
      <c r="M115" s="118" t="s">
        <v>18</v>
      </c>
      <c r="N115" s="119" t="s">
        <v>35</v>
      </c>
      <c r="O115" s="28"/>
      <c r="P115" s="120">
        <f>O115*H115</f>
        <v>0</v>
      </c>
      <c r="Q115" s="120">
        <v>0</v>
      </c>
      <c r="R115" s="120">
        <f>Q115*H115</f>
        <v>0</v>
      </c>
      <c r="S115" s="120">
        <v>0</v>
      </c>
      <c r="T115" s="121">
        <f>S115*H115</f>
        <v>0</v>
      </c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R115" s="122" t="s">
        <v>89</v>
      </c>
      <c r="AT115" s="122" t="s">
        <v>84</v>
      </c>
      <c r="AU115" s="122" t="s">
        <v>51</v>
      </c>
      <c r="AY115" s="12" t="s">
        <v>82</v>
      </c>
      <c r="BE115" s="123">
        <f>IF(N115="základní",J115,0)</f>
        <v>0</v>
      </c>
      <c r="BF115" s="123">
        <f>IF(N115="snížená",J115,0)</f>
        <v>0</v>
      </c>
      <c r="BG115" s="123">
        <f>IF(N115="zákl. přenesená",J115,0)</f>
        <v>0</v>
      </c>
      <c r="BH115" s="123">
        <f>IF(N115="sníž. přenesená",J115,0)</f>
        <v>0</v>
      </c>
      <c r="BI115" s="123">
        <f>IF(N115="nulová",J115,0)</f>
        <v>0</v>
      </c>
      <c r="BJ115" s="12" t="s">
        <v>49</v>
      </c>
      <c r="BK115" s="123">
        <f>ROUND(I115*H115,2)</f>
        <v>0</v>
      </c>
      <c r="BL115" s="12" t="s">
        <v>89</v>
      </c>
      <c r="BM115" s="122" t="s">
        <v>131</v>
      </c>
    </row>
    <row r="116" spans="1:65" s="2" customFormat="1" ht="19.5" x14ac:dyDescent="0.2">
      <c r="A116" s="19"/>
      <c r="B116" s="20"/>
      <c r="C116" s="21"/>
      <c r="D116" s="124" t="s">
        <v>91</v>
      </c>
      <c r="E116" s="21"/>
      <c r="F116" s="125" t="s">
        <v>132</v>
      </c>
      <c r="G116" s="21"/>
      <c r="H116" s="21"/>
      <c r="I116" s="126"/>
      <c r="J116" s="21"/>
      <c r="K116" s="21"/>
      <c r="L116" s="22"/>
      <c r="M116" s="127"/>
      <c r="N116" s="128"/>
      <c r="O116" s="28"/>
      <c r="P116" s="28"/>
      <c r="Q116" s="28"/>
      <c r="R116" s="28"/>
      <c r="S116" s="28"/>
      <c r="T116" s="2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T116" s="12" t="s">
        <v>91</v>
      </c>
      <c r="AU116" s="12" t="s">
        <v>51</v>
      </c>
    </row>
    <row r="117" spans="1:65" s="8" customFormat="1" ht="11.25" x14ac:dyDescent="0.2">
      <c r="B117" s="129"/>
      <c r="C117" s="130"/>
      <c r="D117" s="124" t="s">
        <v>93</v>
      </c>
      <c r="E117" s="131" t="s">
        <v>18</v>
      </c>
      <c r="F117" s="132" t="s">
        <v>133</v>
      </c>
      <c r="G117" s="130"/>
      <c r="H117" s="133">
        <v>45</v>
      </c>
      <c r="I117" s="134"/>
      <c r="J117" s="130"/>
      <c r="K117" s="130"/>
      <c r="L117" s="135"/>
      <c r="M117" s="136"/>
      <c r="N117" s="137"/>
      <c r="O117" s="137"/>
      <c r="P117" s="137"/>
      <c r="Q117" s="137"/>
      <c r="R117" s="137"/>
      <c r="S117" s="137"/>
      <c r="T117" s="138"/>
      <c r="AT117" s="139" t="s">
        <v>93</v>
      </c>
      <c r="AU117" s="139" t="s">
        <v>51</v>
      </c>
      <c r="AV117" s="8" t="s">
        <v>51</v>
      </c>
      <c r="AW117" s="8" t="s">
        <v>25</v>
      </c>
      <c r="AX117" s="8" t="s">
        <v>48</v>
      </c>
      <c r="AY117" s="139" t="s">
        <v>82</v>
      </c>
    </row>
    <row r="118" spans="1:65" s="9" customFormat="1" ht="11.25" x14ac:dyDescent="0.2">
      <c r="B118" s="140"/>
      <c r="C118" s="141"/>
      <c r="D118" s="124" t="s">
        <v>93</v>
      </c>
      <c r="E118" s="142" t="s">
        <v>18</v>
      </c>
      <c r="F118" s="143" t="s">
        <v>95</v>
      </c>
      <c r="G118" s="141"/>
      <c r="H118" s="144">
        <v>45</v>
      </c>
      <c r="I118" s="145"/>
      <c r="J118" s="141"/>
      <c r="K118" s="141"/>
      <c r="L118" s="146"/>
      <c r="M118" s="147"/>
      <c r="N118" s="148"/>
      <c r="O118" s="148"/>
      <c r="P118" s="148"/>
      <c r="Q118" s="148"/>
      <c r="R118" s="148"/>
      <c r="S118" s="148"/>
      <c r="T118" s="149"/>
      <c r="AT118" s="150" t="s">
        <v>93</v>
      </c>
      <c r="AU118" s="150" t="s">
        <v>51</v>
      </c>
      <c r="AV118" s="9" t="s">
        <v>89</v>
      </c>
      <c r="AW118" s="9" t="s">
        <v>25</v>
      </c>
      <c r="AX118" s="9" t="s">
        <v>49</v>
      </c>
      <c r="AY118" s="150" t="s">
        <v>82</v>
      </c>
    </row>
    <row r="119" spans="1:65" s="2" customFormat="1" ht="24.2" customHeight="1" x14ac:dyDescent="0.2">
      <c r="A119" s="19"/>
      <c r="B119" s="20"/>
      <c r="C119" s="111" t="s">
        <v>134</v>
      </c>
      <c r="D119" s="111" t="s">
        <v>84</v>
      </c>
      <c r="E119" s="112" t="s">
        <v>135</v>
      </c>
      <c r="F119" s="113" t="s">
        <v>136</v>
      </c>
      <c r="G119" s="114" t="s">
        <v>105</v>
      </c>
      <c r="H119" s="115">
        <v>10.5</v>
      </c>
      <c r="I119" s="116"/>
      <c r="J119" s="117">
        <f>ROUND(I119*H119,2)</f>
        <v>0</v>
      </c>
      <c r="K119" s="113" t="s">
        <v>88</v>
      </c>
      <c r="L119" s="22"/>
      <c r="M119" s="118" t="s">
        <v>18</v>
      </c>
      <c r="N119" s="119" t="s">
        <v>35</v>
      </c>
      <c r="O119" s="28"/>
      <c r="P119" s="120">
        <f>O119*H119</f>
        <v>0</v>
      </c>
      <c r="Q119" s="120">
        <v>4.6999999999999999E-4</v>
      </c>
      <c r="R119" s="120">
        <f>Q119*H119</f>
        <v>4.9350000000000002E-3</v>
      </c>
      <c r="S119" s="120">
        <v>0</v>
      </c>
      <c r="T119" s="121">
        <f>S119*H119</f>
        <v>0</v>
      </c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R119" s="122" t="s">
        <v>89</v>
      </c>
      <c r="AT119" s="122" t="s">
        <v>84</v>
      </c>
      <c r="AU119" s="122" t="s">
        <v>51</v>
      </c>
      <c r="AY119" s="12" t="s">
        <v>82</v>
      </c>
      <c r="BE119" s="123">
        <f>IF(N119="základní",J119,0)</f>
        <v>0</v>
      </c>
      <c r="BF119" s="123">
        <f>IF(N119="snížená",J119,0)</f>
        <v>0</v>
      </c>
      <c r="BG119" s="123">
        <f>IF(N119="zákl. přenesená",J119,0)</f>
        <v>0</v>
      </c>
      <c r="BH119" s="123">
        <f>IF(N119="sníž. přenesená",J119,0)</f>
        <v>0</v>
      </c>
      <c r="BI119" s="123">
        <f>IF(N119="nulová",J119,0)</f>
        <v>0</v>
      </c>
      <c r="BJ119" s="12" t="s">
        <v>49</v>
      </c>
      <c r="BK119" s="123">
        <f>ROUND(I119*H119,2)</f>
        <v>0</v>
      </c>
      <c r="BL119" s="12" t="s">
        <v>89</v>
      </c>
      <c r="BM119" s="122" t="s">
        <v>137</v>
      </c>
    </row>
    <row r="120" spans="1:65" s="2" customFormat="1" ht="19.5" x14ac:dyDescent="0.2">
      <c r="A120" s="19"/>
      <c r="B120" s="20"/>
      <c r="C120" s="21"/>
      <c r="D120" s="124" t="s">
        <v>91</v>
      </c>
      <c r="E120" s="21"/>
      <c r="F120" s="125" t="s">
        <v>138</v>
      </c>
      <c r="G120" s="21"/>
      <c r="H120" s="21"/>
      <c r="I120" s="126"/>
      <c r="J120" s="21"/>
      <c r="K120" s="21"/>
      <c r="L120" s="22"/>
      <c r="M120" s="127"/>
      <c r="N120" s="128"/>
      <c r="O120" s="28"/>
      <c r="P120" s="28"/>
      <c r="Q120" s="28"/>
      <c r="R120" s="28"/>
      <c r="S120" s="28"/>
      <c r="T120" s="2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T120" s="12" t="s">
        <v>91</v>
      </c>
      <c r="AU120" s="12" t="s">
        <v>51</v>
      </c>
    </row>
    <row r="121" spans="1:65" s="8" customFormat="1" ht="11.25" x14ac:dyDescent="0.2">
      <c r="B121" s="129"/>
      <c r="C121" s="130"/>
      <c r="D121" s="124" t="s">
        <v>93</v>
      </c>
      <c r="E121" s="131" t="s">
        <v>18</v>
      </c>
      <c r="F121" s="132" t="s">
        <v>139</v>
      </c>
      <c r="G121" s="130"/>
      <c r="H121" s="133">
        <v>10.5</v>
      </c>
      <c r="I121" s="134"/>
      <c r="J121" s="130"/>
      <c r="K121" s="130"/>
      <c r="L121" s="135"/>
      <c r="M121" s="136"/>
      <c r="N121" s="137"/>
      <c r="O121" s="137"/>
      <c r="P121" s="137"/>
      <c r="Q121" s="137"/>
      <c r="R121" s="137"/>
      <c r="S121" s="137"/>
      <c r="T121" s="138"/>
      <c r="AT121" s="139" t="s">
        <v>93</v>
      </c>
      <c r="AU121" s="139" t="s">
        <v>51</v>
      </c>
      <c r="AV121" s="8" t="s">
        <v>51</v>
      </c>
      <c r="AW121" s="8" t="s">
        <v>25</v>
      </c>
      <c r="AX121" s="8" t="s">
        <v>48</v>
      </c>
      <c r="AY121" s="139" t="s">
        <v>82</v>
      </c>
    </row>
    <row r="122" spans="1:65" s="9" customFormat="1" ht="11.25" x14ac:dyDescent="0.2">
      <c r="B122" s="140"/>
      <c r="C122" s="141"/>
      <c r="D122" s="124" t="s">
        <v>93</v>
      </c>
      <c r="E122" s="142" t="s">
        <v>18</v>
      </c>
      <c r="F122" s="143" t="s">
        <v>95</v>
      </c>
      <c r="G122" s="141"/>
      <c r="H122" s="144">
        <v>10.5</v>
      </c>
      <c r="I122" s="145"/>
      <c r="J122" s="141"/>
      <c r="K122" s="141"/>
      <c r="L122" s="146"/>
      <c r="M122" s="147"/>
      <c r="N122" s="148"/>
      <c r="O122" s="148"/>
      <c r="P122" s="148"/>
      <c r="Q122" s="148"/>
      <c r="R122" s="148"/>
      <c r="S122" s="148"/>
      <c r="T122" s="149"/>
      <c r="AT122" s="150" t="s">
        <v>93</v>
      </c>
      <c r="AU122" s="150" t="s">
        <v>51</v>
      </c>
      <c r="AV122" s="9" t="s">
        <v>89</v>
      </c>
      <c r="AW122" s="9" t="s">
        <v>25</v>
      </c>
      <c r="AX122" s="9" t="s">
        <v>49</v>
      </c>
      <c r="AY122" s="150" t="s">
        <v>82</v>
      </c>
    </row>
    <row r="123" spans="1:65" s="2" customFormat="1" ht="24.2" customHeight="1" x14ac:dyDescent="0.2">
      <c r="A123" s="19"/>
      <c r="B123" s="20"/>
      <c r="C123" s="111" t="s">
        <v>140</v>
      </c>
      <c r="D123" s="111" t="s">
        <v>84</v>
      </c>
      <c r="E123" s="112" t="s">
        <v>141</v>
      </c>
      <c r="F123" s="113" t="s">
        <v>142</v>
      </c>
      <c r="G123" s="114" t="s">
        <v>105</v>
      </c>
      <c r="H123" s="115">
        <v>10.5</v>
      </c>
      <c r="I123" s="116"/>
      <c r="J123" s="117">
        <f>ROUND(I123*H123,2)</f>
        <v>0</v>
      </c>
      <c r="K123" s="113" t="s">
        <v>88</v>
      </c>
      <c r="L123" s="22"/>
      <c r="M123" s="118" t="s">
        <v>18</v>
      </c>
      <c r="N123" s="119" t="s">
        <v>35</v>
      </c>
      <c r="O123" s="28"/>
      <c r="P123" s="120">
        <f>O123*H123</f>
        <v>0</v>
      </c>
      <c r="Q123" s="120">
        <v>0</v>
      </c>
      <c r="R123" s="120">
        <f>Q123*H123</f>
        <v>0</v>
      </c>
      <c r="S123" s="120">
        <v>0</v>
      </c>
      <c r="T123" s="121">
        <f>S123*H123</f>
        <v>0</v>
      </c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R123" s="122" t="s">
        <v>89</v>
      </c>
      <c r="AT123" s="122" t="s">
        <v>84</v>
      </c>
      <c r="AU123" s="122" t="s">
        <v>51</v>
      </c>
      <c r="AY123" s="12" t="s">
        <v>82</v>
      </c>
      <c r="BE123" s="123">
        <f>IF(N123="základní",J123,0)</f>
        <v>0</v>
      </c>
      <c r="BF123" s="123">
        <f>IF(N123="snížená",J123,0)</f>
        <v>0</v>
      </c>
      <c r="BG123" s="123">
        <f>IF(N123="zákl. přenesená",J123,0)</f>
        <v>0</v>
      </c>
      <c r="BH123" s="123">
        <f>IF(N123="sníž. přenesená",J123,0)</f>
        <v>0</v>
      </c>
      <c r="BI123" s="123">
        <f>IF(N123="nulová",J123,0)</f>
        <v>0</v>
      </c>
      <c r="BJ123" s="12" t="s">
        <v>49</v>
      </c>
      <c r="BK123" s="123">
        <f>ROUND(I123*H123,2)</f>
        <v>0</v>
      </c>
      <c r="BL123" s="12" t="s">
        <v>89</v>
      </c>
      <c r="BM123" s="122" t="s">
        <v>143</v>
      </c>
    </row>
    <row r="124" spans="1:65" s="2" customFormat="1" ht="19.5" x14ac:dyDescent="0.2">
      <c r="A124" s="19"/>
      <c r="B124" s="20"/>
      <c r="C124" s="21"/>
      <c r="D124" s="124" t="s">
        <v>91</v>
      </c>
      <c r="E124" s="21"/>
      <c r="F124" s="125" t="s">
        <v>144</v>
      </c>
      <c r="G124" s="21"/>
      <c r="H124" s="21"/>
      <c r="I124" s="126"/>
      <c r="J124" s="21"/>
      <c r="K124" s="21"/>
      <c r="L124" s="22"/>
      <c r="M124" s="127"/>
      <c r="N124" s="128"/>
      <c r="O124" s="28"/>
      <c r="P124" s="28"/>
      <c r="Q124" s="28"/>
      <c r="R124" s="28"/>
      <c r="S124" s="28"/>
      <c r="T124" s="2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T124" s="12" t="s">
        <v>91</v>
      </c>
      <c r="AU124" s="12" t="s">
        <v>51</v>
      </c>
    </row>
    <row r="125" spans="1:65" s="8" customFormat="1" ht="11.25" x14ac:dyDescent="0.2">
      <c r="B125" s="129"/>
      <c r="C125" s="130"/>
      <c r="D125" s="124" t="s">
        <v>93</v>
      </c>
      <c r="E125" s="131" t="s">
        <v>18</v>
      </c>
      <c r="F125" s="132" t="s">
        <v>145</v>
      </c>
      <c r="G125" s="130"/>
      <c r="H125" s="133">
        <v>10.5</v>
      </c>
      <c r="I125" s="134"/>
      <c r="J125" s="130"/>
      <c r="K125" s="130"/>
      <c r="L125" s="135"/>
      <c r="M125" s="136"/>
      <c r="N125" s="137"/>
      <c r="O125" s="137"/>
      <c r="P125" s="137"/>
      <c r="Q125" s="137"/>
      <c r="R125" s="137"/>
      <c r="S125" s="137"/>
      <c r="T125" s="138"/>
      <c r="AT125" s="139" t="s">
        <v>93</v>
      </c>
      <c r="AU125" s="139" t="s">
        <v>51</v>
      </c>
      <c r="AV125" s="8" t="s">
        <v>51</v>
      </c>
      <c r="AW125" s="8" t="s">
        <v>25</v>
      </c>
      <c r="AX125" s="8" t="s">
        <v>48</v>
      </c>
      <c r="AY125" s="139" t="s">
        <v>82</v>
      </c>
    </row>
    <row r="126" spans="1:65" s="9" customFormat="1" ht="11.25" x14ac:dyDescent="0.2">
      <c r="B126" s="140"/>
      <c r="C126" s="141"/>
      <c r="D126" s="124" t="s">
        <v>93</v>
      </c>
      <c r="E126" s="142" t="s">
        <v>18</v>
      </c>
      <c r="F126" s="143" t="s">
        <v>95</v>
      </c>
      <c r="G126" s="141"/>
      <c r="H126" s="144">
        <v>10.5</v>
      </c>
      <c r="I126" s="145"/>
      <c r="J126" s="141"/>
      <c r="K126" s="141"/>
      <c r="L126" s="146"/>
      <c r="M126" s="147"/>
      <c r="N126" s="148"/>
      <c r="O126" s="148"/>
      <c r="P126" s="148"/>
      <c r="Q126" s="148"/>
      <c r="R126" s="148"/>
      <c r="S126" s="148"/>
      <c r="T126" s="149"/>
      <c r="AT126" s="150" t="s">
        <v>93</v>
      </c>
      <c r="AU126" s="150" t="s">
        <v>51</v>
      </c>
      <c r="AV126" s="9" t="s">
        <v>89</v>
      </c>
      <c r="AW126" s="9" t="s">
        <v>25</v>
      </c>
      <c r="AX126" s="9" t="s">
        <v>49</v>
      </c>
      <c r="AY126" s="150" t="s">
        <v>82</v>
      </c>
    </row>
    <row r="127" spans="1:65" s="2" customFormat="1" ht="24.2" customHeight="1" x14ac:dyDescent="0.2">
      <c r="A127" s="19"/>
      <c r="B127" s="20"/>
      <c r="C127" s="111" t="s">
        <v>146</v>
      </c>
      <c r="D127" s="111" t="s">
        <v>84</v>
      </c>
      <c r="E127" s="112" t="s">
        <v>147</v>
      </c>
      <c r="F127" s="113" t="s">
        <v>148</v>
      </c>
      <c r="G127" s="114" t="s">
        <v>149</v>
      </c>
      <c r="H127" s="115">
        <v>1.01</v>
      </c>
      <c r="I127" s="116"/>
      <c r="J127" s="117">
        <f>ROUND(I127*H127,2)</f>
        <v>0</v>
      </c>
      <c r="K127" s="113" t="s">
        <v>88</v>
      </c>
      <c r="L127" s="22"/>
      <c r="M127" s="118" t="s">
        <v>18</v>
      </c>
      <c r="N127" s="119" t="s">
        <v>35</v>
      </c>
      <c r="O127" s="28"/>
      <c r="P127" s="120">
        <f>O127*H127</f>
        <v>0</v>
      </c>
      <c r="Q127" s="120">
        <v>0</v>
      </c>
      <c r="R127" s="120">
        <f>Q127*H127</f>
        <v>0</v>
      </c>
      <c r="S127" s="120">
        <v>0</v>
      </c>
      <c r="T127" s="121">
        <f>S127*H127</f>
        <v>0</v>
      </c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R127" s="122" t="s">
        <v>89</v>
      </c>
      <c r="AT127" s="122" t="s">
        <v>84</v>
      </c>
      <c r="AU127" s="122" t="s">
        <v>51</v>
      </c>
      <c r="AY127" s="12" t="s">
        <v>82</v>
      </c>
      <c r="BE127" s="123">
        <f>IF(N127="základní",J127,0)</f>
        <v>0</v>
      </c>
      <c r="BF127" s="123">
        <f>IF(N127="snížená",J127,0)</f>
        <v>0</v>
      </c>
      <c r="BG127" s="123">
        <f>IF(N127="zákl. přenesená",J127,0)</f>
        <v>0</v>
      </c>
      <c r="BH127" s="123">
        <f>IF(N127="sníž. přenesená",J127,0)</f>
        <v>0</v>
      </c>
      <c r="BI127" s="123">
        <f>IF(N127="nulová",J127,0)</f>
        <v>0</v>
      </c>
      <c r="BJ127" s="12" t="s">
        <v>49</v>
      </c>
      <c r="BK127" s="123">
        <f>ROUND(I127*H127,2)</f>
        <v>0</v>
      </c>
      <c r="BL127" s="12" t="s">
        <v>89</v>
      </c>
      <c r="BM127" s="122" t="s">
        <v>150</v>
      </c>
    </row>
    <row r="128" spans="1:65" s="2" customFormat="1" ht="19.5" x14ac:dyDescent="0.2">
      <c r="A128" s="19"/>
      <c r="B128" s="20"/>
      <c r="C128" s="21"/>
      <c r="D128" s="124" t="s">
        <v>91</v>
      </c>
      <c r="E128" s="21"/>
      <c r="F128" s="125" t="s">
        <v>151</v>
      </c>
      <c r="G128" s="21"/>
      <c r="H128" s="21"/>
      <c r="I128" s="126"/>
      <c r="J128" s="21"/>
      <c r="K128" s="21"/>
      <c r="L128" s="22"/>
      <c r="M128" s="127"/>
      <c r="N128" s="128"/>
      <c r="O128" s="28"/>
      <c r="P128" s="28"/>
      <c r="Q128" s="28"/>
      <c r="R128" s="28"/>
      <c r="S128" s="28"/>
      <c r="T128" s="2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T128" s="12" t="s">
        <v>91</v>
      </c>
      <c r="AU128" s="12" t="s">
        <v>51</v>
      </c>
    </row>
    <row r="129" spans="1:65" s="10" customFormat="1" ht="11.25" x14ac:dyDescent="0.2">
      <c r="B129" s="151"/>
      <c r="C129" s="152"/>
      <c r="D129" s="124" t="s">
        <v>93</v>
      </c>
      <c r="E129" s="153" t="s">
        <v>18</v>
      </c>
      <c r="F129" s="154" t="s">
        <v>152</v>
      </c>
      <c r="G129" s="152"/>
      <c r="H129" s="153" t="s">
        <v>18</v>
      </c>
      <c r="I129" s="155"/>
      <c r="J129" s="152"/>
      <c r="K129" s="152"/>
      <c r="L129" s="156"/>
      <c r="M129" s="157"/>
      <c r="N129" s="158"/>
      <c r="O129" s="158"/>
      <c r="P129" s="158"/>
      <c r="Q129" s="158"/>
      <c r="R129" s="158"/>
      <c r="S129" s="158"/>
      <c r="T129" s="159"/>
      <c r="AT129" s="160" t="s">
        <v>93</v>
      </c>
      <c r="AU129" s="160" t="s">
        <v>51</v>
      </c>
      <c r="AV129" s="10" t="s">
        <v>49</v>
      </c>
      <c r="AW129" s="10" t="s">
        <v>25</v>
      </c>
      <c r="AX129" s="10" t="s">
        <v>48</v>
      </c>
      <c r="AY129" s="160" t="s">
        <v>82</v>
      </c>
    </row>
    <row r="130" spans="1:65" s="8" customFormat="1" ht="11.25" x14ac:dyDescent="0.2">
      <c r="B130" s="129"/>
      <c r="C130" s="130"/>
      <c r="D130" s="124" t="s">
        <v>93</v>
      </c>
      <c r="E130" s="131" t="s">
        <v>18</v>
      </c>
      <c r="F130" s="132" t="s">
        <v>153</v>
      </c>
      <c r="G130" s="130"/>
      <c r="H130" s="133">
        <v>1.01</v>
      </c>
      <c r="I130" s="134"/>
      <c r="J130" s="130"/>
      <c r="K130" s="130"/>
      <c r="L130" s="135"/>
      <c r="M130" s="136"/>
      <c r="N130" s="137"/>
      <c r="O130" s="137"/>
      <c r="P130" s="137"/>
      <c r="Q130" s="137"/>
      <c r="R130" s="137"/>
      <c r="S130" s="137"/>
      <c r="T130" s="138"/>
      <c r="AT130" s="139" t="s">
        <v>93</v>
      </c>
      <c r="AU130" s="139" t="s">
        <v>51</v>
      </c>
      <c r="AV130" s="8" t="s">
        <v>51</v>
      </c>
      <c r="AW130" s="8" t="s">
        <v>25</v>
      </c>
      <c r="AX130" s="8" t="s">
        <v>48</v>
      </c>
      <c r="AY130" s="139" t="s">
        <v>82</v>
      </c>
    </row>
    <row r="131" spans="1:65" s="9" customFormat="1" ht="11.25" x14ac:dyDescent="0.2">
      <c r="B131" s="140"/>
      <c r="C131" s="141"/>
      <c r="D131" s="124" t="s">
        <v>93</v>
      </c>
      <c r="E131" s="142" t="s">
        <v>18</v>
      </c>
      <c r="F131" s="143" t="s">
        <v>95</v>
      </c>
      <c r="G131" s="141"/>
      <c r="H131" s="144">
        <v>1.01</v>
      </c>
      <c r="I131" s="145"/>
      <c r="J131" s="141"/>
      <c r="K131" s="141"/>
      <c r="L131" s="146"/>
      <c r="M131" s="147"/>
      <c r="N131" s="148"/>
      <c r="O131" s="148"/>
      <c r="P131" s="148"/>
      <c r="Q131" s="148"/>
      <c r="R131" s="148"/>
      <c r="S131" s="148"/>
      <c r="T131" s="149"/>
      <c r="AT131" s="150" t="s">
        <v>93</v>
      </c>
      <c r="AU131" s="150" t="s">
        <v>51</v>
      </c>
      <c r="AV131" s="9" t="s">
        <v>89</v>
      </c>
      <c r="AW131" s="9" t="s">
        <v>25</v>
      </c>
      <c r="AX131" s="9" t="s">
        <v>49</v>
      </c>
      <c r="AY131" s="150" t="s">
        <v>82</v>
      </c>
    </row>
    <row r="132" spans="1:65" s="2" customFormat="1" ht="24.2" customHeight="1" x14ac:dyDescent="0.2">
      <c r="A132" s="19"/>
      <c r="B132" s="20"/>
      <c r="C132" s="111" t="s">
        <v>154</v>
      </c>
      <c r="D132" s="111" t="s">
        <v>84</v>
      </c>
      <c r="E132" s="112" t="s">
        <v>155</v>
      </c>
      <c r="F132" s="113" t="s">
        <v>156</v>
      </c>
      <c r="G132" s="114" t="s">
        <v>149</v>
      </c>
      <c r="H132" s="115">
        <v>1.76</v>
      </c>
      <c r="I132" s="116"/>
      <c r="J132" s="117">
        <f>ROUND(I132*H132,2)</f>
        <v>0</v>
      </c>
      <c r="K132" s="113" t="s">
        <v>88</v>
      </c>
      <c r="L132" s="22"/>
      <c r="M132" s="118" t="s">
        <v>18</v>
      </c>
      <c r="N132" s="119" t="s">
        <v>35</v>
      </c>
      <c r="O132" s="28"/>
      <c r="P132" s="120">
        <f>O132*H132</f>
        <v>0</v>
      </c>
      <c r="Q132" s="120">
        <v>0</v>
      </c>
      <c r="R132" s="120">
        <f>Q132*H132</f>
        <v>0</v>
      </c>
      <c r="S132" s="120">
        <v>0</v>
      </c>
      <c r="T132" s="121">
        <f>S132*H132</f>
        <v>0</v>
      </c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R132" s="122" t="s">
        <v>89</v>
      </c>
      <c r="AT132" s="122" t="s">
        <v>84</v>
      </c>
      <c r="AU132" s="122" t="s">
        <v>51</v>
      </c>
      <c r="AY132" s="12" t="s">
        <v>82</v>
      </c>
      <c r="BE132" s="123">
        <f>IF(N132="základní",J132,0)</f>
        <v>0</v>
      </c>
      <c r="BF132" s="123">
        <f>IF(N132="snížená",J132,0)</f>
        <v>0</v>
      </c>
      <c r="BG132" s="123">
        <f>IF(N132="zákl. přenesená",J132,0)</f>
        <v>0</v>
      </c>
      <c r="BH132" s="123">
        <f>IF(N132="sníž. přenesená",J132,0)</f>
        <v>0</v>
      </c>
      <c r="BI132" s="123">
        <f>IF(N132="nulová",J132,0)</f>
        <v>0</v>
      </c>
      <c r="BJ132" s="12" t="s">
        <v>49</v>
      </c>
      <c r="BK132" s="123">
        <f>ROUND(I132*H132,2)</f>
        <v>0</v>
      </c>
      <c r="BL132" s="12" t="s">
        <v>89</v>
      </c>
      <c r="BM132" s="122" t="s">
        <v>157</v>
      </c>
    </row>
    <row r="133" spans="1:65" s="2" customFormat="1" ht="19.5" x14ac:dyDescent="0.2">
      <c r="A133" s="19"/>
      <c r="B133" s="20"/>
      <c r="C133" s="21"/>
      <c r="D133" s="124" t="s">
        <v>91</v>
      </c>
      <c r="E133" s="21"/>
      <c r="F133" s="125" t="s">
        <v>158</v>
      </c>
      <c r="G133" s="21"/>
      <c r="H133" s="21"/>
      <c r="I133" s="126"/>
      <c r="J133" s="21"/>
      <c r="K133" s="21"/>
      <c r="L133" s="22"/>
      <c r="M133" s="127"/>
      <c r="N133" s="128"/>
      <c r="O133" s="28"/>
      <c r="P133" s="28"/>
      <c r="Q133" s="28"/>
      <c r="R133" s="28"/>
      <c r="S133" s="28"/>
      <c r="T133" s="2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T133" s="12" t="s">
        <v>91</v>
      </c>
      <c r="AU133" s="12" t="s">
        <v>51</v>
      </c>
    </row>
    <row r="134" spans="1:65" s="10" customFormat="1" ht="11.25" x14ac:dyDescent="0.2">
      <c r="B134" s="151"/>
      <c r="C134" s="152"/>
      <c r="D134" s="124" t="s">
        <v>93</v>
      </c>
      <c r="E134" s="153" t="s">
        <v>18</v>
      </c>
      <c r="F134" s="154" t="s">
        <v>108</v>
      </c>
      <c r="G134" s="152"/>
      <c r="H134" s="153" t="s">
        <v>18</v>
      </c>
      <c r="I134" s="155"/>
      <c r="J134" s="152"/>
      <c r="K134" s="152"/>
      <c r="L134" s="156"/>
      <c r="M134" s="157"/>
      <c r="N134" s="158"/>
      <c r="O134" s="158"/>
      <c r="P134" s="158"/>
      <c r="Q134" s="158"/>
      <c r="R134" s="158"/>
      <c r="S134" s="158"/>
      <c r="T134" s="159"/>
      <c r="AT134" s="160" t="s">
        <v>93</v>
      </c>
      <c r="AU134" s="160" t="s">
        <v>51</v>
      </c>
      <c r="AV134" s="10" t="s">
        <v>49</v>
      </c>
      <c r="AW134" s="10" t="s">
        <v>25</v>
      </c>
      <c r="AX134" s="10" t="s">
        <v>48</v>
      </c>
      <c r="AY134" s="160" t="s">
        <v>82</v>
      </c>
    </row>
    <row r="135" spans="1:65" s="8" customFormat="1" ht="11.25" x14ac:dyDescent="0.2">
      <c r="B135" s="129"/>
      <c r="C135" s="130"/>
      <c r="D135" s="124" t="s">
        <v>93</v>
      </c>
      <c r="E135" s="131" t="s">
        <v>18</v>
      </c>
      <c r="F135" s="132" t="s">
        <v>159</v>
      </c>
      <c r="G135" s="130"/>
      <c r="H135" s="133">
        <v>1.76</v>
      </c>
      <c r="I135" s="134"/>
      <c r="J135" s="130"/>
      <c r="K135" s="130"/>
      <c r="L135" s="135"/>
      <c r="M135" s="136"/>
      <c r="N135" s="137"/>
      <c r="O135" s="137"/>
      <c r="P135" s="137"/>
      <c r="Q135" s="137"/>
      <c r="R135" s="137"/>
      <c r="S135" s="137"/>
      <c r="T135" s="138"/>
      <c r="AT135" s="139" t="s">
        <v>93</v>
      </c>
      <c r="AU135" s="139" t="s">
        <v>51</v>
      </c>
      <c r="AV135" s="8" t="s">
        <v>51</v>
      </c>
      <c r="AW135" s="8" t="s">
        <v>25</v>
      </c>
      <c r="AX135" s="8" t="s">
        <v>48</v>
      </c>
      <c r="AY135" s="139" t="s">
        <v>82</v>
      </c>
    </row>
    <row r="136" spans="1:65" s="9" customFormat="1" ht="11.25" x14ac:dyDescent="0.2">
      <c r="B136" s="140"/>
      <c r="C136" s="141"/>
      <c r="D136" s="124" t="s">
        <v>93</v>
      </c>
      <c r="E136" s="142" t="s">
        <v>18</v>
      </c>
      <c r="F136" s="143" t="s">
        <v>95</v>
      </c>
      <c r="G136" s="141"/>
      <c r="H136" s="144">
        <v>1.76</v>
      </c>
      <c r="I136" s="145"/>
      <c r="J136" s="141"/>
      <c r="K136" s="141"/>
      <c r="L136" s="146"/>
      <c r="M136" s="147"/>
      <c r="N136" s="148"/>
      <c r="O136" s="148"/>
      <c r="P136" s="148"/>
      <c r="Q136" s="148"/>
      <c r="R136" s="148"/>
      <c r="S136" s="148"/>
      <c r="T136" s="149"/>
      <c r="AT136" s="150" t="s">
        <v>93</v>
      </c>
      <c r="AU136" s="150" t="s">
        <v>51</v>
      </c>
      <c r="AV136" s="9" t="s">
        <v>89</v>
      </c>
      <c r="AW136" s="9" t="s">
        <v>25</v>
      </c>
      <c r="AX136" s="9" t="s">
        <v>49</v>
      </c>
      <c r="AY136" s="150" t="s">
        <v>82</v>
      </c>
    </row>
    <row r="137" spans="1:65" s="2" customFormat="1" ht="24.2" customHeight="1" x14ac:dyDescent="0.2">
      <c r="A137" s="19"/>
      <c r="B137" s="20"/>
      <c r="C137" s="111" t="s">
        <v>160</v>
      </c>
      <c r="D137" s="111" t="s">
        <v>84</v>
      </c>
      <c r="E137" s="112" t="s">
        <v>161</v>
      </c>
      <c r="F137" s="113" t="s">
        <v>162</v>
      </c>
      <c r="G137" s="114" t="s">
        <v>149</v>
      </c>
      <c r="H137" s="115">
        <v>114.6</v>
      </c>
      <c r="I137" s="116"/>
      <c r="J137" s="117">
        <f>ROUND(I137*H137,2)</f>
        <v>0</v>
      </c>
      <c r="K137" s="113" t="s">
        <v>88</v>
      </c>
      <c r="L137" s="22"/>
      <c r="M137" s="118" t="s">
        <v>18</v>
      </c>
      <c r="N137" s="119" t="s">
        <v>35</v>
      </c>
      <c r="O137" s="28"/>
      <c r="P137" s="120">
        <f>O137*H137</f>
        <v>0</v>
      </c>
      <c r="Q137" s="120">
        <v>0</v>
      </c>
      <c r="R137" s="120">
        <f>Q137*H137</f>
        <v>0</v>
      </c>
      <c r="S137" s="120">
        <v>0</v>
      </c>
      <c r="T137" s="121">
        <f>S137*H137</f>
        <v>0</v>
      </c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R137" s="122" t="s">
        <v>89</v>
      </c>
      <c r="AT137" s="122" t="s">
        <v>84</v>
      </c>
      <c r="AU137" s="122" t="s">
        <v>51</v>
      </c>
      <c r="AY137" s="12" t="s">
        <v>82</v>
      </c>
      <c r="BE137" s="123">
        <f>IF(N137="základní",J137,0)</f>
        <v>0</v>
      </c>
      <c r="BF137" s="123">
        <f>IF(N137="snížená",J137,0)</f>
        <v>0</v>
      </c>
      <c r="BG137" s="123">
        <f>IF(N137="zákl. přenesená",J137,0)</f>
        <v>0</v>
      </c>
      <c r="BH137" s="123">
        <f>IF(N137="sníž. přenesená",J137,0)</f>
        <v>0</v>
      </c>
      <c r="BI137" s="123">
        <f>IF(N137="nulová",J137,0)</f>
        <v>0</v>
      </c>
      <c r="BJ137" s="12" t="s">
        <v>49</v>
      </c>
      <c r="BK137" s="123">
        <f>ROUND(I137*H137,2)</f>
        <v>0</v>
      </c>
      <c r="BL137" s="12" t="s">
        <v>89</v>
      </c>
      <c r="BM137" s="122" t="s">
        <v>163</v>
      </c>
    </row>
    <row r="138" spans="1:65" s="2" customFormat="1" ht="29.25" x14ac:dyDescent="0.2">
      <c r="A138" s="19"/>
      <c r="B138" s="20"/>
      <c r="C138" s="21"/>
      <c r="D138" s="124" t="s">
        <v>91</v>
      </c>
      <c r="E138" s="21"/>
      <c r="F138" s="125" t="s">
        <v>164</v>
      </c>
      <c r="G138" s="21"/>
      <c r="H138" s="21"/>
      <c r="I138" s="126"/>
      <c r="J138" s="21"/>
      <c r="K138" s="21"/>
      <c r="L138" s="22"/>
      <c r="M138" s="127"/>
      <c r="N138" s="128"/>
      <c r="O138" s="28"/>
      <c r="P138" s="28"/>
      <c r="Q138" s="28"/>
      <c r="R138" s="28"/>
      <c r="S138" s="28"/>
      <c r="T138" s="2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T138" s="12" t="s">
        <v>91</v>
      </c>
      <c r="AU138" s="12" t="s">
        <v>51</v>
      </c>
    </row>
    <row r="139" spans="1:65" s="10" customFormat="1" ht="11.25" x14ac:dyDescent="0.2">
      <c r="B139" s="151"/>
      <c r="C139" s="152"/>
      <c r="D139" s="124" t="s">
        <v>93</v>
      </c>
      <c r="E139" s="153" t="s">
        <v>18</v>
      </c>
      <c r="F139" s="154" t="s">
        <v>165</v>
      </c>
      <c r="G139" s="152"/>
      <c r="H139" s="153" t="s">
        <v>18</v>
      </c>
      <c r="I139" s="155"/>
      <c r="J139" s="152"/>
      <c r="K139" s="152"/>
      <c r="L139" s="156"/>
      <c r="M139" s="157"/>
      <c r="N139" s="158"/>
      <c r="O139" s="158"/>
      <c r="P139" s="158"/>
      <c r="Q139" s="158"/>
      <c r="R139" s="158"/>
      <c r="S139" s="158"/>
      <c r="T139" s="159"/>
      <c r="AT139" s="160" t="s">
        <v>93</v>
      </c>
      <c r="AU139" s="160" t="s">
        <v>51</v>
      </c>
      <c r="AV139" s="10" t="s">
        <v>49</v>
      </c>
      <c r="AW139" s="10" t="s">
        <v>25</v>
      </c>
      <c r="AX139" s="10" t="s">
        <v>48</v>
      </c>
      <c r="AY139" s="160" t="s">
        <v>82</v>
      </c>
    </row>
    <row r="140" spans="1:65" s="10" customFormat="1" ht="11.25" x14ac:dyDescent="0.2">
      <c r="B140" s="151"/>
      <c r="C140" s="152"/>
      <c r="D140" s="124" t="s">
        <v>93</v>
      </c>
      <c r="E140" s="153" t="s">
        <v>18</v>
      </c>
      <c r="F140" s="154" t="s">
        <v>166</v>
      </c>
      <c r="G140" s="152"/>
      <c r="H140" s="153" t="s">
        <v>18</v>
      </c>
      <c r="I140" s="155"/>
      <c r="J140" s="152"/>
      <c r="K140" s="152"/>
      <c r="L140" s="156"/>
      <c r="M140" s="157"/>
      <c r="N140" s="158"/>
      <c r="O140" s="158"/>
      <c r="P140" s="158"/>
      <c r="Q140" s="158"/>
      <c r="R140" s="158"/>
      <c r="S140" s="158"/>
      <c r="T140" s="159"/>
      <c r="AT140" s="160" t="s">
        <v>93</v>
      </c>
      <c r="AU140" s="160" t="s">
        <v>51</v>
      </c>
      <c r="AV140" s="10" t="s">
        <v>49</v>
      </c>
      <c r="AW140" s="10" t="s">
        <v>25</v>
      </c>
      <c r="AX140" s="10" t="s">
        <v>48</v>
      </c>
      <c r="AY140" s="160" t="s">
        <v>82</v>
      </c>
    </row>
    <row r="141" spans="1:65" s="8" customFormat="1" ht="22.5" x14ac:dyDescent="0.2">
      <c r="B141" s="129"/>
      <c r="C141" s="130"/>
      <c r="D141" s="124" t="s">
        <v>93</v>
      </c>
      <c r="E141" s="131" t="s">
        <v>18</v>
      </c>
      <c r="F141" s="132" t="s">
        <v>167</v>
      </c>
      <c r="G141" s="130"/>
      <c r="H141" s="133">
        <v>9.1370000000000005</v>
      </c>
      <c r="I141" s="134"/>
      <c r="J141" s="130"/>
      <c r="K141" s="130"/>
      <c r="L141" s="135"/>
      <c r="M141" s="136"/>
      <c r="N141" s="137"/>
      <c r="O141" s="137"/>
      <c r="P141" s="137"/>
      <c r="Q141" s="137"/>
      <c r="R141" s="137"/>
      <c r="S141" s="137"/>
      <c r="T141" s="138"/>
      <c r="AT141" s="139" t="s">
        <v>93</v>
      </c>
      <c r="AU141" s="139" t="s">
        <v>51</v>
      </c>
      <c r="AV141" s="8" t="s">
        <v>51</v>
      </c>
      <c r="AW141" s="8" t="s">
        <v>25</v>
      </c>
      <c r="AX141" s="8" t="s">
        <v>48</v>
      </c>
      <c r="AY141" s="139" t="s">
        <v>82</v>
      </c>
    </row>
    <row r="142" spans="1:65" s="8" customFormat="1" ht="22.5" x14ac:dyDescent="0.2">
      <c r="B142" s="129"/>
      <c r="C142" s="130"/>
      <c r="D142" s="124" t="s">
        <v>93</v>
      </c>
      <c r="E142" s="131" t="s">
        <v>18</v>
      </c>
      <c r="F142" s="132" t="s">
        <v>168</v>
      </c>
      <c r="G142" s="130"/>
      <c r="H142" s="133">
        <v>14.243</v>
      </c>
      <c r="I142" s="134"/>
      <c r="J142" s="130"/>
      <c r="K142" s="130"/>
      <c r="L142" s="135"/>
      <c r="M142" s="136"/>
      <c r="N142" s="137"/>
      <c r="O142" s="137"/>
      <c r="P142" s="137"/>
      <c r="Q142" s="137"/>
      <c r="R142" s="137"/>
      <c r="S142" s="137"/>
      <c r="T142" s="138"/>
      <c r="AT142" s="139" t="s">
        <v>93</v>
      </c>
      <c r="AU142" s="139" t="s">
        <v>51</v>
      </c>
      <c r="AV142" s="8" t="s">
        <v>51</v>
      </c>
      <c r="AW142" s="8" t="s">
        <v>25</v>
      </c>
      <c r="AX142" s="8" t="s">
        <v>48</v>
      </c>
      <c r="AY142" s="139" t="s">
        <v>82</v>
      </c>
    </row>
    <row r="143" spans="1:65" s="8" customFormat="1" ht="22.5" x14ac:dyDescent="0.2">
      <c r="B143" s="129"/>
      <c r="C143" s="130"/>
      <c r="D143" s="124" t="s">
        <v>93</v>
      </c>
      <c r="E143" s="131" t="s">
        <v>18</v>
      </c>
      <c r="F143" s="132" t="s">
        <v>169</v>
      </c>
      <c r="G143" s="130"/>
      <c r="H143" s="133">
        <v>9.4939999999999998</v>
      </c>
      <c r="I143" s="134"/>
      <c r="J143" s="130"/>
      <c r="K143" s="130"/>
      <c r="L143" s="135"/>
      <c r="M143" s="136"/>
      <c r="N143" s="137"/>
      <c r="O143" s="137"/>
      <c r="P143" s="137"/>
      <c r="Q143" s="137"/>
      <c r="R143" s="137"/>
      <c r="S143" s="137"/>
      <c r="T143" s="138"/>
      <c r="AT143" s="139" t="s">
        <v>93</v>
      </c>
      <c r="AU143" s="139" t="s">
        <v>51</v>
      </c>
      <c r="AV143" s="8" t="s">
        <v>51</v>
      </c>
      <c r="AW143" s="8" t="s">
        <v>25</v>
      </c>
      <c r="AX143" s="8" t="s">
        <v>48</v>
      </c>
      <c r="AY143" s="139" t="s">
        <v>82</v>
      </c>
    </row>
    <row r="144" spans="1:65" s="8" customFormat="1" ht="22.5" x14ac:dyDescent="0.2">
      <c r="B144" s="129"/>
      <c r="C144" s="130"/>
      <c r="D144" s="124" t="s">
        <v>93</v>
      </c>
      <c r="E144" s="131" t="s">
        <v>18</v>
      </c>
      <c r="F144" s="132" t="s">
        <v>170</v>
      </c>
      <c r="G144" s="130"/>
      <c r="H144" s="133">
        <v>16.431999999999999</v>
      </c>
      <c r="I144" s="134"/>
      <c r="J144" s="130"/>
      <c r="K144" s="130"/>
      <c r="L144" s="135"/>
      <c r="M144" s="136"/>
      <c r="N144" s="137"/>
      <c r="O144" s="137"/>
      <c r="P144" s="137"/>
      <c r="Q144" s="137"/>
      <c r="R144" s="137"/>
      <c r="S144" s="137"/>
      <c r="T144" s="138"/>
      <c r="AT144" s="139" t="s">
        <v>93</v>
      </c>
      <c r="AU144" s="139" t="s">
        <v>51</v>
      </c>
      <c r="AV144" s="8" t="s">
        <v>51</v>
      </c>
      <c r="AW144" s="8" t="s">
        <v>25</v>
      </c>
      <c r="AX144" s="8" t="s">
        <v>48</v>
      </c>
      <c r="AY144" s="139" t="s">
        <v>82</v>
      </c>
    </row>
    <row r="145" spans="1:65" s="8" customFormat="1" ht="22.5" x14ac:dyDescent="0.2">
      <c r="B145" s="129"/>
      <c r="C145" s="130"/>
      <c r="D145" s="124" t="s">
        <v>93</v>
      </c>
      <c r="E145" s="131" t="s">
        <v>18</v>
      </c>
      <c r="F145" s="132" t="s">
        <v>171</v>
      </c>
      <c r="G145" s="130"/>
      <c r="H145" s="133">
        <v>28.355</v>
      </c>
      <c r="I145" s="134"/>
      <c r="J145" s="130"/>
      <c r="K145" s="130"/>
      <c r="L145" s="135"/>
      <c r="M145" s="136"/>
      <c r="N145" s="137"/>
      <c r="O145" s="137"/>
      <c r="P145" s="137"/>
      <c r="Q145" s="137"/>
      <c r="R145" s="137"/>
      <c r="S145" s="137"/>
      <c r="T145" s="138"/>
      <c r="AT145" s="139" t="s">
        <v>93</v>
      </c>
      <c r="AU145" s="139" t="s">
        <v>51</v>
      </c>
      <c r="AV145" s="8" t="s">
        <v>51</v>
      </c>
      <c r="AW145" s="8" t="s">
        <v>25</v>
      </c>
      <c r="AX145" s="8" t="s">
        <v>48</v>
      </c>
      <c r="AY145" s="139" t="s">
        <v>82</v>
      </c>
    </row>
    <row r="146" spans="1:65" s="8" customFormat="1" ht="22.5" x14ac:dyDescent="0.2">
      <c r="B146" s="129"/>
      <c r="C146" s="130"/>
      <c r="D146" s="124" t="s">
        <v>93</v>
      </c>
      <c r="E146" s="131" t="s">
        <v>18</v>
      </c>
      <c r="F146" s="132" t="s">
        <v>172</v>
      </c>
      <c r="G146" s="130"/>
      <c r="H146" s="133">
        <v>2.0910000000000002</v>
      </c>
      <c r="I146" s="134"/>
      <c r="J146" s="130"/>
      <c r="K146" s="130"/>
      <c r="L146" s="135"/>
      <c r="M146" s="136"/>
      <c r="N146" s="137"/>
      <c r="O146" s="137"/>
      <c r="P146" s="137"/>
      <c r="Q146" s="137"/>
      <c r="R146" s="137"/>
      <c r="S146" s="137"/>
      <c r="T146" s="138"/>
      <c r="AT146" s="139" t="s">
        <v>93</v>
      </c>
      <c r="AU146" s="139" t="s">
        <v>51</v>
      </c>
      <c r="AV146" s="8" t="s">
        <v>51</v>
      </c>
      <c r="AW146" s="8" t="s">
        <v>25</v>
      </c>
      <c r="AX146" s="8" t="s">
        <v>48</v>
      </c>
      <c r="AY146" s="139" t="s">
        <v>82</v>
      </c>
    </row>
    <row r="147" spans="1:65" s="11" customFormat="1" ht="11.25" x14ac:dyDescent="0.2">
      <c r="B147" s="161"/>
      <c r="C147" s="162"/>
      <c r="D147" s="124" t="s">
        <v>93</v>
      </c>
      <c r="E147" s="163" t="s">
        <v>18</v>
      </c>
      <c r="F147" s="164" t="s">
        <v>173</v>
      </c>
      <c r="G147" s="162"/>
      <c r="H147" s="165">
        <v>79.751999999999995</v>
      </c>
      <c r="I147" s="166"/>
      <c r="J147" s="162"/>
      <c r="K147" s="162"/>
      <c r="L147" s="167"/>
      <c r="M147" s="168"/>
      <c r="N147" s="169"/>
      <c r="O147" s="169"/>
      <c r="P147" s="169"/>
      <c r="Q147" s="169"/>
      <c r="R147" s="169"/>
      <c r="S147" s="169"/>
      <c r="T147" s="170"/>
      <c r="AT147" s="171" t="s">
        <v>93</v>
      </c>
      <c r="AU147" s="171" t="s">
        <v>51</v>
      </c>
      <c r="AV147" s="11" t="s">
        <v>102</v>
      </c>
      <c r="AW147" s="11" t="s">
        <v>25</v>
      </c>
      <c r="AX147" s="11" t="s">
        <v>48</v>
      </c>
      <c r="AY147" s="171" t="s">
        <v>82</v>
      </c>
    </row>
    <row r="148" spans="1:65" s="10" customFormat="1" ht="11.25" x14ac:dyDescent="0.2">
      <c r="B148" s="151"/>
      <c r="C148" s="152"/>
      <c r="D148" s="124" t="s">
        <v>93</v>
      </c>
      <c r="E148" s="153" t="s">
        <v>18</v>
      </c>
      <c r="F148" s="154" t="s">
        <v>174</v>
      </c>
      <c r="G148" s="152"/>
      <c r="H148" s="153" t="s">
        <v>18</v>
      </c>
      <c r="I148" s="155"/>
      <c r="J148" s="152"/>
      <c r="K148" s="152"/>
      <c r="L148" s="156"/>
      <c r="M148" s="157"/>
      <c r="N148" s="158"/>
      <c r="O148" s="158"/>
      <c r="P148" s="158"/>
      <c r="Q148" s="158"/>
      <c r="R148" s="158"/>
      <c r="S148" s="158"/>
      <c r="T148" s="159"/>
      <c r="AT148" s="160" t="s">
        <v>93</v>
      </c>
      <c r="AU148" s="160" t="s">
        <v>51</v>
      </c>
      <c r="AV148" s="10" t="s">
        <v>49</v>
      </c>
      <c r="AW148" s="10" t="s">
        <v>25</v>
      </c>
      <c r="AX148" s="10" t="s">
        <v>48</v>
      </c>
      <c r="AY148" s="160" t="s">
        <v>82</v>
      </c>
    </row>
    <row r="149" spans="1:65" s="8" customFormat="1" ht="11.25" x14ac:dyDescent="0.2">
      <c r="B149" s="129"/>
      <c r="C149" s="130"/>
      <c r="D149" s="124" t="s">
        <v>93</v>
      </c>
      <c r="E149" s="131" t="s">
        <v>18</v>
      </c>
      <c r="F149" s="132" t="s">
        <v>175</v>
      </c>
      <c r="G149" s="130"/>
      <c r="H149" s="133">
        <v>7.74</v>
      </c>
      <c r="I149" s="134"/>
      <c r="J149" s="130"/>
      <c r="K149" s="130"/>
      <c r="L149" s="135"/>
      <c r="M149" s="136"/>
      <c r="N149" s="137"/>
      <c r="O149" s="137"/>
      <c r="P149" s="137"/>
      <c r="Q149" s="137"/>
      <c r="R149" s="137"/>
      <c r="S149" s="137"/>
      <c r="T149" s="138"/>
      <c r="AT149" s="139" t="s">
        <v>93</v>
      </c>
      <c r="AU149" s="139" t="s">
        <v>51</v>
      </c>
      <c r="AV149" s="8" t="s">
        <v>51</v>
      </c>
      <c r="AW149" s="8" t="s">
        <v>25</v>
      </c>
      <c r="AX149" s="8" t="s">
        <v>48</v>
      </c>
      <c r="AY149" s="139" t="s">
        <v>82</v>
      </c>
    </row>
    <row r="150" spans="1:65" s="8" customFormat="1" ht="11.25" x14ac:dyDescent="0.2">
      <c r="B150" s="129"/>
      <c r="C150" s="130"/>
      <c r="D150" s="124" t="s">
        <v>93</v>
      </c>
      <c r="E150" s="131" t="s">
        <v>18</v>
      </c>
      <c r="F150" s="132" t="s">
        <v>176</v>
      </c>
      <c r="G150" s="130"/>
      <c r="H150" s="133">
        <v>11.7</v>
      </c>
      <c r="I150" s="134"/>
      <c r="J150" s="130"/>
      <c r="K150" s="130"/>
      <c r="L150" s="135"/>
      <c r="M150" s="136"/>
      <c r="N150" s="137"/>
      <c r="O150" s="137"/>
      <c r="P150" s="137"/>
      <c r="Q150" s="137"/>
      <c r="R150" s="137"/>
      <c r="S150" s="137"/>
      <c r="T150" s="138"/>
      <c r="AT150" s="139" t="s">
        <v>93</v>
      </c>
      <c r="AU150" s="139" t="s">
        <v>51</v>
      </c>
      <c r="AV150" s="8" t="s">
        <v>51</v>
      </c>
      <c r="AW150" s="8" t="s">
        <v>25</v>
      </c>
      <c r="AX150" s="8" t="s">
        <v>48</v>
      </c>
      <c r="AY150" s="139" t="s">
        <v>82</v>
      </c>
    </row>
    <row r="151" spans="1:65" s="8" customFormat="1" ht="11.25" x14ac:dyDescent="0.2">
      <c r="B151" s="129"/>
      <c r="C151" s="130"/>
      <c r="D151" s="124" t="s">
        <v>93</v>
      </c>
      <c r="E151" s="131" t="s">
        <v>18</v>
      </c>
      <c r="F151" s="132" t="s">
        <v>177</v>
      </c>
      <c r="G151" s="130"/>
      <c r="H151" s="133">
        <v>7.38</v>
      </c>
      <c r="I151" s="134"/>
      <c r="J151" s="130"/>
      <c r="K151" s="130"/>
      <c r="L151" s="135"/>
      <c r="M151" s="136"/>
      <c r="N151" s="137"/>
      <c r="O151" s="137"/>
      <c r="P151" s="137"/>
      <c r="Q151" s="137"/>
      <c r="R151" s="137"/>
      <c r="S151" s="137"/>
      <c r="T151" s="138"/>
      <c r="AT151" s="139" t="s">
        <v>93</v>
      </c>
      <c r="AU151" s="139" t="s">
        <v>51</v>
      </c>
      <c r="AV151" s="8" t="s">
        <v>51</v>
      </c>
      <c r="AW151" s="8" t="s">
        <v>25</v>
      </c>
      <c r="AX151" s="8" t="s">
        <v>48</v>
      </c>
      <c r="AY151" s="139" t="s">
        <v>82</v>
      </c>
    </row>
    <row r="152" spans="1:65" s="11" customFormat="1" ht="11.25" x14ac:dyDescent="0.2">
      <c r="B152" s="161"/>
      <c r="C152" s="162"/>
      <c r="D152" s="124" t="s">
        <v>93</v>
      </c>
      <c r="E152" s="163" t="s">
        <v>18</v>
      </c>
      <c r="F152" s="164" t="s">
        <v>173</v>
      </c>
      <c r="G152" s="162"/>
      <c r="H152" s="165">
        <v>26.819999999999997</v>
      </c>
      <c r="I152" s="166"/>
      <c r="J152" s="162"/>
      <c r="K152" s="162"/>
      <c r="L152" s="167"/>
      <c r="M152" s="168"/>
      <c r="N152" s="169"/>
      <c r="O152" s="169"/>
      <c r="P152" s="169"/>
      <c r="Q152" s="169"/>
      <c r="R152" s="169"/>
      <c r="S152" s="169"/>
      <c r="T152" s="170"/>
      <c r="AT152" s="171" t="s">
        <v>93</v>
      </c>
      <c r="AU152" s="171" t="s">
        <v>51</v>
      </c>
      <c r="AV152" s="11" t="s">
        <v>102</v>
      </c>
      <c r="AW152" s="11" t="s">
        <v>25</v>
      </c>
      <c r="AX152" s="11" t="s">
        <v>48</v>
      </c>
      <c r="AY152" s="171" t="s">
        <v>82</v>
      </c>
    </row>
    <row r="153" spans="1:65" s="10" customFormat="1" ht="11.25" x14ac:dyDescent="0.2">
      <c r="B153" s="151"/>
      <c r="C153" s="152"/>
      <c r="D153" s="124" t="s">
        <v>93</v>
      </c>
      <c r="E153" s="153" t="s">
        <v>18</v>
      </c>
      <c r="F153" s="154" t="s">
        <v>178</v>
      </c>
      <c r="G153" s="152"/>
      <c r="H153" s="153" t="s">
        <v>18</v>
      </c>
      <c r="I153" s="155"/>
      <c r="J153" s="152"/>
      <c r="K153" s="152"/>
      <c r="L153" s="156"/>
      <c r="M153" s="157"/>
      <c r="N153" s="158"/>
      <c r="O153" s="158"/>
      <c r="P153" s="158"/>
      <c r="Q153" s="158"/>
      <c r="R153" s="158"/>
      <c r="S153" s="158"/>
      <c r="T153" s="159"/>
      <c r="AT153" s="160" t="s">
        <v>93</v>
      </c>
      <c r="AU153" s="160" t="s">
        <v>51</v>
      </c>
      <c r="AV153" s="10" t="s">
        <v>49</v>
      </c>
      <c r="AW153" s="10" t="s">
        <v>25</v>
      </c>
      <c r="AX153" s="10" t="s">
        <v>48</v>
      </c>
      <c r="AY153" s="160" t="s">
        <v>82</v>
      </c>
    </row>
    <row r="154" spans="1:65" s="8" customFormat="1" ht="11.25" x14ac:dyDescent="0.2">
      <c r="B154" s="129"/>
      <c r="C154" s="130"/>
      <c r="D154" s="124" t="s">
        <v>93</v>
      </c>
      <c r="E154" s="131" t="s">
        <v>18</v>
      </c>
      <c r="F154" s="132" t="s">
        <v>179</v>
      </c>
      <c r="G154" s="130"/>
      <c r="H154" s="133">
        <v>1.35</v>
      </c>
      <c r="I154" s="134"/>
      <c r="J154" s="130"/>
      <c r="K154" s="130"/>
      <c r="L154" s="135"/>
      <c r="M154" s="136"/>
      <c r="N154" s="137"/>
      <c r="O154" s="137"/>
      <c r="P154" s="137"/>
      <c r="Q154" s="137"/>
      <c r="R154" s="137"/>
      <c r="S154" s="137"/>
      <c r="T154" s="138"/>
      <c r="AT154" s="139" t="s">
        <v>93</v>
      </c>
      <c r="AU154" s="139" t="s">
        <v>51</v>
      </c>
      <c r="AV154" s="8" t="s">
        <v>51</v>
      </c>
      <c r="AW154" s="8" t="s">
        <v>25</v>
      </c>
      <c r="AX154" s="8" t="s">
        <v>48</v>
      </c>
      <c r="AY154" s="139" t="s">
        <v>82</v>
      </c>
    </row>
    <row r="155" spans="1:65" s="8" customFormat="1" ht="11.25" x14ac:dyDescent="0.2">
      <c r="B155" s="129"/>
      <c r="C155" s="130"/>
      <c r="D155" s="124" t="s">
        <v>93</v>
      </c>
      <c r="E155" s="131" t="s">
        <v>18</v>
      </c>
      <c r="F155" s="132" t="s">
        <v>180</v>
      </c>
      <c r="G155" s="130"/>
      <c r="H155" s="133">
        <v>1.35</v>
      </c>
      <c r="I155" s="134"/>
      <c r="J155" s="130"/>
      <c r="K155" s="130"/>
      <c r="L155" s="135"/>
      <c r="M155" s="136"/>
      <c r="N155" s="137"/>
      <c r="O155" s="137"/>
      <c r="P155" s="137"/>
      <c r="Q155" s="137"/>
      <c r="R155" s="137"/>
      <c r="S155" s="137"/>
      <c r="T155" s="138"/>
      <c r="AT155" s="139" t="s">
        <v>93</v>
      </c>
      <c r="AU155" s="139" t="s">
        <v>51</v>
      </c>
      <c r="AV155" s="8" t="s">
        <v>51</v>
      </c>
      <c r="AW155" s="8" t="s">
        <v>25</v>
      </c>
      <c r="AX155" s="8" t="s">
        <v>48</v>
      </c>
      <c r="AY155" s="139" t="s">
        <v>82</v>
      </c>
    </row>
    <row r="156" spans="1:65" s="8" customFormat="1" ht="11.25" x14ac:dyDescent="0.2">
      <c r="B156" s="129"/>
      <c r="C156" s="130"/>
      <c r="D156" s="124" t="s">
        <v>93</v>
      </c>
      <c r="E156" s="131" t="s">
        <v>18</v>
      </c>
      <c r="F156" s="132" t="s">
        <v>181</v>
      </c>
      <c r="G156" s="130"/>
      <c r="H156" s="133">
        <v>5.4</v>
      </c>
      <c r="I156" s="134"/>
      <c r="J156" s="130"/>
      <c r="K156" s="130"/>
      <c r="L156" s="135"/>
      <c r="M156" s="136"/>
      <c r="N156" s="137"/>
      <c r="O156" s="137"/>
      <c r="P156" s="137"/>
      <c r="Q156" s="137"/>
      <c r="R156" s="137"/>
      <c r="S156" s="137"/>
      <c r="T156" s="138"/>
      <c r="AT156" s="139" t="s">
        <v>93</v>
      </c>
      <c r="AU156" s="139" t="s">
        <v>51</v>
      </c>
      <c r="AV156" s="8" t="s">
        <v>51</v>
      </c>
      <c r="AW156" s="8" t="s">
        <v>25</v>
      </c>
      <c r="AX156" s="8" t="s">
        <v>48</v>
      </c>
      <c r="AY156" s="139" t="s">
        <v>82</v>
      </c>
    </row>
    <row r="157" spans="1:65" s="11" customFormat="1" ht="11.25" x14ac:dyDescent="0.2">
      <c r="B157" s="161"/>
      <c r="C157" s="162"/>
      <c r="D157" s="124" t="s">
        <v>93</v>
      </c>
      <c r="E157" s="163" t="s">
        <v>18</v>
      </c>
      <c r="F157" s="164" t="s">
        <v>173</v>
      </c>
      <c r="G157" s="162"/>
      <c r="H157" s="165">
        <v>8.1000000000000014</v>
      </c>
      <c r="I157" s="166"/>
      <c r="J157" s="162"/>
      <c r="K157" s="162"/>
      <c r="L157" s="167"/>
      <c r="M157" s="168"/>
      <c r="N157" s="169"/>
      <c r="O157" s="169"/>
      <c r="P157" s="169"/>
      <c r="Q157" s="169"/>
      <c r="R157" s="169"/>
      <c r="S157" s="169"/>
      <c r="T157" s="170"/>
      <c r="AT157" s="171" t="s">
        <v>93</v>
      </c>
      <c r="AU157" s="171" t="s">
        <v>51</v>
      </c>
      <c r="AV157" s="11" t="s">
        <v>102</v>
      </c>
      <c r="AW157" s="11" t="s">
        <v>25</v>
      </c>
      <c r="AX157" s="11" t="s">
        <v>48</v>
      </c>
      <c r="AY157" s="171" t="s">
        <v>82</v>
      </c>
    </row>
    <row r="158" spans="1:65" s="9" customFormat="1" ht="11.25" x14ac:dyDescent="0.2">
      <c r="B158" s="140"/>
      <c r="C158" s="141"/>
      <c r="D158" s="124" t="s">
        <v>93</v>
      </c>
      <c r="E158" s="142" t="s">
        <v>18</v>
      </c>
      <c r="F158" s="143" t="s">
        <v>95</v>
      </c>
      <c r="G158" s="141"/>
      <c r="H158" s="144">
        <v>114.67199999999998</v>
      </c>
      <c r="I158" s="145"/>
      <c r="J158" s="141"/>
      <c r="K158" s="141"/>
      <c r="L158" s="146"/>
      <c r="M158" s="147"/>
      <c r="N158" s="148"/>
      <c r="O158" s="148"/>
      <c r="P158" s="148"/>
      <c r="Q158" s="148"/>
      <c r="R158" s="148"/>
      <c r="S158" s="148"/>
      <c r="T158" s="149"/>
      <c r="AT158" s="150" t="s">
        <v>93</v>
      </c>
      <c r="AU158" s="150" t="s">
        <v>51</v>
      </c>
      <c r="AV158" s="9" t="s">
        <v>89</v>
      </c>
      <c r="AW158" s="9" t="s">
        <v>25</v>
      </c>
      <c r="AX158" s="9" t="s">
        <v>48</v>
      </c>
      <c r="AY158" s="150" t="s">
        <v>82</v>
      </c>
    </row>
    <row r="159" spans="1:65" s="8" customFormat="1" ht="11.25" x14ac:dyDescent="0.2">
      <c r="B159" s="129"/>
      <c r="C159" s="130"/>
      <c r="D159" s="124" t="s">
        <v>93</v>
      </c>
      <c r="E159" s="131" t="s">
        <v>18</v>
      </c>
      <c r="F159" s="132" t="s">
        <v>182</v>
      </c>
      <c r="G159" s="130"/>
      <c r="H159" s="133">
        <v>114.6</v>
      </c>
      <c r="I159" s="134"/>
      <c r="J159" s="130"/>
      <c r="K159" s="130"/>
      <c r="L159" s="135"/>
      <c r="M159" s="136"/>
      <c r="N159" s="137"/>
      <c r="O159" s="137"/>
      <c r="P159" s="137"/>
      <c r="Q159" s="137"/>
      <c r="R159" s="137"/>
      <c r="S159" s="137"/>
      <c r="T159" s="138"/>
      <c r="AT159" s="139" t="s">
        <v>93</v>
      </c>
      <c r="AU159" s="139" t="s">
        <v>51</v>
      </c>
      <c r="AV159" s="8" t="s">
        <v>51</v>
      </c>
      <c r="AW159" s="8" t="s">
        <v>25</v>
      </c>
      <c r="AX159" s="8" t="s">
        <v>49</v>
      </c>
      <c r="AY159" s="139" t="s">
        <v>82</v>
      </c>
    </row>
    <row r="160" spans="1:65" s="2" customFormat="1" ht="14.45" customHeight="1" x14ac:dyDescent="0.2">
      <c r="A160" s="19"/>
      <c r="B160" s="20"/>
      <c r="C160" s="111" t="s">
        <v>183</v>
      </c>
      <c r="D160" s="111" t="s">
        <v>84</v>
      </c>
      <c r="E160" s="112" t="s">
        <v>184</v>
      </c>
      <c r="F160" s="113" t="s">
        <v>185</v>
      </c>
      <c r="G160" s="114" t="s">
        <v>186</v>
      </c>
      <c r="H160" s="115">
        <v>188.2</v>
      </c>
      <c r="I160" s="116"/>
      <c r="J160" s="117">
        <f>ROUND(I160*H160,2)</f>
        <v>0</v>
      </c>
      <c r="K160" s="113" t="s">
        <v>88</v>
      </c>
      <c r="L160" s="22"/>
      <c r="M160" s="118" t="s">
        <v>18</v>
      </c>
      <c r="N160" s="119" t="s">
        <v>35</v>
      </c>
      <c r="O160" s="28"/>
      <c r="P160" s="120">
        <f>O160*H160</f>
        <v>0</v>
      </c>
      <c r="Q160" s="120">
        <v>8.4000000000000003E-4</v>
      </c>
      <c r="R160" s="120">
        <f>Q160*H160</f>
        <v>0.15808800000000001</v>
      </c>
      <c r="S160" s="120">
        <v>0</v>
      </c>
      <c r="T160" s="121">
        <f>S160*H160</f>
        <v>0</v>
      </c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R160" s="122" t="s">
        <v>89</v>
      </c>
      <c r="AT160" s="122" t="s">
        <v>84</v>
      </c>
      <c r="AU160" s="122" t="s">
        <v>51</v>
      </c>
      <c r="AY160" s="12" t="s">
        <v>82</v>
      </c>
      <c r="BE160" s="123">
        <f>IF(N160="základní",J160,0)</f>
        <v>0</v>
      </c>
      <c r="BF160" s="123">
        <f>IF(N160="snížená",J160,0)</f>
        <v>0</v>
      </c>
      <c r="BG160" s="123">
        <f>IF(N160="zákl. přenesená",J160,0)</f>
        <v>0</v>
      </c>
      <c r="BH160" s="123">
        <f>IF(N160="sníž. přenesená",J160,0)</f>
        <v>0</v>
      </c>
      <c r="BI160" s="123">
        <f>IF(N160="nulová",J160,0)</f>
        <v>0</v>
      </c>
      <c r="BJ160" s="12" t="s">
        <v>49</v>
      </c>
      <c r="BK160" s="123">
        <f>ROUND(I160*H160,2)</f>
        <v>0</v>
      </c>
      <c r="BL160" s="12" t="s">
        <v>89</v>
      </c>
      <c r="BM160" s="122" t="s">
        <v>187</v>
      </c>
    </row>
    <row r="161" spans="1:51" s="2" customFormat="1" ht="19.5" x14ac:dyDescent="0.2">
      <c r="A161" s="19"/>
      <c r="B161" s="20"/>
      <c r="C161" s="21"/>
      <c r="D161" s="124" t="s">
        <v>91</v>
      </c>
      <c r="E161" s="21"/>
      <c r="F161" s="125" t="s">
        <v>188</v>
      </c>
      <c r="G161" s="21"/>
      <c r="H161" s="21"/>
      <c r="I161" s="126"/>
      <c r="J161" s="21"/>
      <c r="K161" s="21"/>
      <c r="L161" s="22"/>
      <c r="M161" s="127"/>
      <c r="N161" s="128"/>
      <c r="O161" s="28"/>
      <c r="P161" s="28"/>
      <c r="Q161" s="28"/>
      <c r="R161" s="28"/>
      <c r="S161" s="28"/>
      <c r="T161" s="2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T161" s="12" t="s">
        <v>91</v>
      </c>
      <c r="AU161" s="12" t="s">
        <v>51</v>
      </c>
    </row>
    <row r="162" spans="1:51" s="10" customFormat="1" ht="11.25" x14ac:dyDescent="0.2">
      <c r="B162" s="151"/>
      <c r="C162" s="152"/>
      <c r="D162" s="124" t="s">
        <v>93</v>
      </c>
      <c r="E162" s="153" t="s">
        <v>18</v>
      </c>
      <c r="F162" s="154" t="s">
        <v>165</v>
      </c>
      <c r="G162" s="152"/>
      <c r="H162" s="153" t="s">
        <v>18</v>
      </c>
      <c r="I162" s="155"/>
      <c r="J162" s="152"/>
      <c r="K162" s="152"/>
      <c r="L162" s="156"/>
      <c r="M162" s="157"/>
      <c r="N162" s="158"/>
      <c r="O162" s="158"/>
      <c r="P162" s="158"/>
      <c r="Q162" s="158"/>
      <c r="R162" s="158"/>
      <c r="S162" s="158"/>
      <c r="T162" s="159"/>
      <c r="AT162" s="160" t="s">
        <v>93</v>
      </c>
      <c r="AU162" s="160" t="s">
        <v>51</v>
      </c>
      <c r="AV162" s="10" t="s">
        <v>49</v>
      </c>
      <c r="AW162" s="10" t="s">
        <v>25</v>
      </c>
      <c r="AX162" s="10" t="s">
        <v>48</v>
      </c>
      <c r="AY162" s="160" t="s">
        <v>82</v>
      </c>
    </row>
    <row r="163" spans="1:51" s="10" customFormat="1" ht="11.25" x14ac:dyDescent="0.2">
      <c r="B163" s="151"/>
      <c r="C163" s="152"/>
      <c r="D163" s="124" t="s">
        <v>93</v>
      </c>
      <c r="E163" s="153" t="s">
        <v>18</v>
      </c>
      <c r="F163" s="154" t="s">
        <v>166</v>
      </c>
      <c r="G163" s="152"/>
      <c r="H163" s="153" t="s">
        <v>18</v>
      </c>
      <c r="I163" s="155"/>
      <c r="J163" s="152"/>
      <c r="K163" s="152"/>
      <c r="L163" s="156"/>
      <c r="M163" s="157"/>
      <c r="N163" s="158"/>
      <c r="O163" s="158"/>
      <c r="P163" s="158"/>
      <c r="Q163" s="158"/>
      <c r="R163" s="158"/>
      <c r="S163" s="158"/>
      <c r="T163" s="159"/>
      <c r="AT163" s="160" t="s">
        <v>93</v>
      </c>
      <c r="AU163" s="160" t="s">
        <v>51</v>
      </c>
      <c r="AV163" s="10" t="s">
        <v>49</v>
      </c>
      <c r="AW163" s="10" t="s">
        <v>25</v>
      </c>
      <c r="AX163" s="10" t="s">
        <v>48</v>
      </c>
      <c r="AY163" s="160" t="s">
        <v>82</v>
      </c>
    </row>
    <row r="164" spans="1:51" s="8" customFormat="1" ht="11.25" x14ac:dyDescent="0.2">
      <c r="B164" s="129"/>
      <c r="C164" s="130"/>
      <c r="D164" s="124" t="s">
        <v>93</v>
      </c>
      <c r="E164" s="131" t="s">
        <v>18</v>
      </c>
      <c r="F164" s="132" t="s">
        <v>189</v>
      </c>
      <c r="G164" s="130"/>
      <c r="H164" s="133">
        <v>18.274999999999999</v>
      </c>
      <c r="I164" s="134"/>
      <c r="J164" s="130"/>
      <c r="K164" s="130"/>
      <c r="L164" s="135"/>
      <c r="M164" s="136"/>
      <c r="N164" s="137"/>
      <c r="O164" s="137"/>
      <c r="P164" s="137"/>
      <c r="Q164" s="137"/>
      <c r="R164" s="137"/>
      <c r="S164" s="137"/>
      <c r="T164" s="138"/>
      <c r="AT164" s="139" t="s">
        <v>93</v>
      </c>
      <c r="AU164" s="139" t="s">
        <v>51</v>
      </c>
      <c r="AV164" s="8" t="s">
        <v>51</v>
      </c>
      <c r="AW164" s="8" t="s">
        <v>25</v>
      </c>
      <c r="AX164" s="8" t="s">
        <v>48</v>
      </c>
      <c r="AY164" s="139" t="s">
        <v>82</v>
      </c>
    </row>
    <row r="165" spans="1:51" s="8" customFormat="1" ht="11.25" x14ac:dyDescent="0.2">
      <c r="B165" s="129"/>
      <c r="C165" s="130"/>
      <c r="D165" s="124" t="s">
        <v>93</v>
      </c>
      <c r="E165" s="131" t="s">
        <v>18</v>
      </c>
      <c r="F165" s="132" t="s">
        <v>190</v>
      </c>
      <c r="G165" s="130"/>
      <c r="H165" s="133">
        <v>28.486000000000001</v>
      </c>
      <c r="I165" s="134"/>
      <c r="J165" s="130"/>
      <c r="K165" s="130"/>
      <c r="L165" s="135"/>
      <c r="M165" s="136"/>
      <c r="N165" s="137"/>
      <c r="O165" s="137"/>
      <c r="P165" s="137"/>
      <c r="Q165" s="137"/>
      <c r="R165" s="137"/>
      <c r="S165" s="137"/>
      <c r="T165" s="138"/>
      <c r="AT165" s="139" t="s">
        <v>93</v>
      </c>
      <c r="AU165" s="139" t="s">
        <v>51</v>
      </c>
      <c r="AV165" s="8" t="s">
        <v>51</v>
      </c>
      <c r="AW165" s="8" t="s">
        <v>25</v>
      </c>
      <c r="AX165" s="8" t="s">
        <v>48</v>
      </c>
      <c r="AY165" s="139" t="s">
        <v>82</v>
      </c>
    </row>
    <row r="166" spans="1:51" s="8" customFormat="1" ht="11.25" x14ac:dyDescent="0.2">
      <c r="B166" s="129"/>
      <c r="C166" s="130"/>
      <c r="D166" s="124" t="s">
        <v>93</v>
      </c>
      <c r="E166" s="131" t="s">
        <v>18</v>
      </c>
      <c r="F166" s="132" t="s">
        <v>191</v>
      </c>
      <c r="G166" s="130"/>
      <c r="H166" s="133">
        <v>18.988</v>
      </c>
      <c r="I166" s="134"/>
      <c r="J166" s="130"/>
      <c r="K166" s="130"/>
      <c r="L166" s="135"/>
      <c r="M166" s="136"/>
      <c r="N166" s="137"/>
      <c r="O166" s="137"/>
      <c r="P166" s="137"/>
      <c r="Q166" s="137"/>
      <c r="R166" s="137"/>
      <c r="S166" s="137"/>
      <c r="T166" s="138"/>
      <c r="AT166" s="139" t="s">
        <v>93</v>
      </c>
      <c r="AU166" s="139" t="s">
        <v>51</v>
      </c>
      <c r="AV166" s="8" t="s">
        <v>51</v>
      </c>
      <c r="AW166" s="8" t="s">
        <v>25</v>
      </c>
      <c r="AX166" s="8" t="s">
        <v>48</v>
      </c>
      <c r="AY166" s="139" t="s">
        <v>82</v>
      </c>
    </row>
    <row r="167" spans="1:51" s="8" customFormat="1" ht="11.25" x14ac:dyDescent="0.2">
      <c r="B167" s="129"/>
      <c r="C167" s="130"/>
      <c r="D167" s="124" t="s">
        <v>93</v>
      </c>
      <c r="E167" s="131" t="s">
        <v>18</v>
      </c>
      <c r="F167" s="132" t="s">
        <v>192</v>
      </c>
      <c r="G167" s="130"/>
      <c r="H167" s="133">
        <v>32.863999999999997</v>
      </c>
      <c r="I167" s="134"/>
      <c r="J167" s="130"/>
      <c r="K167" s="130"/>
      <c r="L167" s="135"/>
      <c r="M167" s="136"/>
      <c r="N167" s="137"/>
      <c r="O167" s="137"/>
      <c r="P167" s="137"/>
      <c r="Q167" s="137"/>
      <c r="R167" s="137"/>
      <c r="S167" s="137"/>
      <c r="T167" s="138"/>
      <c r="AT167" s="139" t="s">
        <v>93</v>
      </c>
      <c r="AU167" s="139" t="s">
        <v>51</v>
      </c>
      <c r="AV167" s="8" t="s">
        <v>51</v>
      </c>
      <c r="AW167" s="8" t="s">
        <v>25</v>
      </c>
      <c r="AX167" s="8" t="s">
        <v>48</v>
      </c>
      <c r="AY167" s="139" t="s">
        <v>82</v>
      </c>
    </row>
    <row r="168" spans="1:51" s="8" customFormat="1" ht="11.25" x14ac:dyDescent="0.2">
      <c r="B168" s="129"/>
      <c r="C168" s="130"/>
      <c r="D168" s="124" t="s">
        <v>93</v>
      </c>
      <c r="E168" s="131" t="s">
        <v>18</v>
      </c>
      <c r="F168" s="132" t="s">
        <v>193</v>
      </c>
      <c r="G168" s="130"/>
      <c r="H168" s="133">
        <v>56.710999999999999</v>
      </c>
      <c r="I168" s="134"/>
      <c r="J168" s="130"/>
      <c r="K168" s="130"/>
      <c r="L168" s="135"/>
      <c r="M168" s="136"/>
      <c r="N168" s="137"/>
      <c r="O168" s="137"/>
      <c r="P168" s="137"/>
      <c r="Q168" s="137"/>
      <c r="R168" s="137"/>
      <c r="S168" s="137"/>
      <c r="T168" s="138"/>
      <c r="AT168" s="139" t="s">
        <v>93</v>
      </c>
      <c r="AU168" s="139" t="s">
        <v>51</v>
      </c>
      <c r="AV168" s="8" t="s">
        <v>51</v>
      </c>
      <c r="AW168" s="8" t="s">
        <v>25</v>
      </c>
      <c r="AX168" s="8" t="s">
        <v>48</v>
      </c>
      <c r="AY168" s="139" t="s">
        <v>82</v>
      </c>
    </row>
    <row r="169" spans="1:51" s="8" customFormat="1" ht="11.25" x14ac:dyDescent="0.2">
      <c r="B169" s="129"/>
      <c r="C169" s="130"/>
      <c r="D169" s="124" t="s">
        <v>93</v>
      </c>
      <c r="E169" s="131" t="s">
        <v>18</v>
      </c>
      <c r="F169" s="132" t="s">
        <v>194</v>
      </c>
      <c r="G169" s="130"/>
      <c r="H169" s="133">
        <v>4.181</v>
      </c>
      <c r="I169" s="134"/>
      <c r="J169" s="130"/>
      <c r="K169" s="130"/>
      <c r="L169" s="135"/>
      <c r="M169" s="136"/>
      <c r="N169" s="137"/>
      <c r="O169" s="137"/>
      <c r="P169" s="137"/>
      <c r="Q169" s="137"/>
      <c r="R169" s="137"/>
      <c r="S169" s="137"/>
      <c r="T169" s="138"/>
      <c r="AT169" s="139" t="s">
        <v>93</v>
      </c>
      <c r="AU169" s="139" t="s">
        <v>51</v>
      </c>
      <c r="AV169" s="8" t="s">
        <v>51</v>
      </c>
      <c r="AW169" s="8" t="s">
        <v>25</v>
      </c>
      <c r="AX169" s="8" t="s">
        <v>48</v>
      </c>
      <c r="AY169" s="139" t="s">
        <v>82</v>
      </c>
    </row>
    <row r="170" spans="1:51" s="11" customFormat="1" ht="11.25" x14ac:dyDescent="0.2">
      <c r="B170" s="161"/>
      <c r="C170" s="162"/>
      <c r="D170" s="124" t="s">
        <v>93</v>
      </c>
      <c r="E170" s="163" t="s">
        <v>18</v>
      </c>
      <c r="F170" s="164" t="s">
        <v>173</v>
      </c>
      <c r="G170" s="162"/>
      <c r="H170" s="165">
        <v>159.50500000000002</v>
      </c>
      <c r="I170" s="166"/>
      <c r="J170" s="162"/>
      <c r="K170" s="162"/>
      <c r="L170" s="167"/>
      <c r="M170" s="168"/>
      <c r="N170" s="169"/>
      <c r="O170" s="169"/>
      <c r="P170" s="169"/>
      <c r="Q170" s="169"/>
      <c r="R170" s="169"/>
      <c r="S170" s="169"/>
      <c r="T170" s="170"/>
      <c r="AT170" s="171" t="s">
        <v>93</v>
      </c>
      <c r="AU170" s="171" t="s">
        <v>51</v>
      </c>
      <c r="AV170" s="11" t="s">
        <v>102</v>
      </c>
      <c r="AW170" s="11" t="s">
        <v>25</v>
      </c>
      <c r="AX170" s="11" t="s">
        <v>48</v>
      </c>
      <c r="AY170" s="171" t="s">
        <v>82</v>
      </c>
    </row>
    <row r="171" spans="1:51" s="10" customFormat="1" ht="11.25" x14ac:dyDescent="0.2">
      <c r="B171" s="151"/>
      <c r="C171" s="152"/>
      <c r="D171" s="124" t="s">
        <v>93</v>
      </c>
      <c r="E171" s="153" t="s">
        <v>18</v>
      </c>
      <c r="F171" s="154" t="s">
        <v>174</v>
      </c>
      <c r="G171" s="152"/>
      <c r="H171" s="153" t="s">
        <v>18</v>
      </c>
      <c r="I171" s="155"/>
      <c r="J171" s="152"/>
      <c r="K171" s="152"/>
      <c r="L171" s="156"/>
      <c r="M171" s="157"/>
      <c r="N171" s="158"/>
      <c r="O171" s="158"/>
      <c r="P171" s="158"/>
      <c r="Q171" s="158"/>
      <c r="R171" s="158"/>
      <c r="S171" s="158"/>
      <c r="T171" s="159"/>
      <c r="AT171" s="160" t="s">
        <v>93</v>
      </c>
      <c r="AU171" s="160" t="s">
        <v>51</v>
      </c>
      <c r="AV171" s="10" t="s">
        <v>49</v>
      </c>
      <c r="AW171" s="10" t="s">
        <v>25</v>
      </c>
      <c r="AX171" s="10" t="s">
        <v>48</v>
      </c>
      <c r="AY171" s="160" t="s">
        <v>82</v>
      </c>
    </row>
    <row r="172" spans="1:51" s="8" customFormat="1" ht="11.25" x14ac:dyDescent="0.2">
      <c r="B172" s="129"/>
      <c r="C172" s="130"/>
      <c r="D172" s="124" t="s">
        <v>93</v>
      </c>
      <c r="E172" s="131" t="s">
        <v>18</v>
      </c>
      <c r="F172" s="132" t="s">
        <v>195</v>
      </c>
      <c r="G172" s="130"/>
      <c r="H172" s="133">
        <v>5.16</v>
      </c>
      <c r="I172" s="134"/>
      <c r="J172" s="130"/>
      <c r="K172" s="130"/>
      <c r="L172" s="135"/>
      <c r="M172" s="136"/>
      <c r="N172" s="137"/>
      <c r="O172" s="137"/>
      <c r="P172" s="137"/>
      <c r="Q172" s="137"/>
      <c r="R172" s="137"/>
      <c r="S172" s="137"/>
      <c r="T172" s="138"/>
      <c r="AT172" s="139" t="s">
        <v>93</v>
      </c>
      <c r="AU172" s="139" t="s">
        <v>51</v>
      </c>
      <c r="AV172" s="8" t="s">
        <v>51</v>
      </c>
      <c r="AW172" s="8" t="s">
        <v>25</v>
      </c>
      <c r="AX172" s="8" t="s">
        <v>48</v>
      </c>
      <c r="AY172" s="139" t="s">
        <v>82</v>
      </c>
    </row>
    <row r="173" spans="1:51" s="8" customFormat="1" ht="11.25" x14ac:dyDescent="0.2">
      <c r="B173" s="129"/>
      <c r="C173" s="130"/>
      <c r="D173" s="124" t="s">
        <v>93</v>
      </c>
      <c r="E173" s="131" t="s">
        <v>18</v>
      </c>
      <c r="F173" s="132" t="s">
        <v>196</v>
      </c>
      <c r="G173" s="130"/>
      <c r="H173" s="133">
        <v>7.8</v>
      </c>
      <c r="I173" s="134"/>
      <c r="J173" s="130"/>
      <c r="K173" s="130"/>
      <c r="L173" s="135"/>
      <c r="M173" s="136"/>
      <c r="N173" s="137"/>
      <c r="O173" s="137"/>
      <c r="P173" s="137"/>
      <c r="Q173" s="137"/>
      <c r="R173" s="137"/>
      <c r="S173" s="137"/>
      <c r="T173" s="138"/>
      <c r="AT173" s="139" t="s">
        <v>93</v>
      </c>
      <c r="AU173" s="139" t="s">
        <v>51</v>
      </c>
      <c r="AV173" s="8" t="s">
        <v>51</v>
      </c>
      <c r="AW173" s="8" t="s">
        <v>25</v>
      </c>
      <c r="AX173" s="8" t="s">
        <v>48</v>
      </c>
      <c r="AY173" s="139" t="s">
        <v>82</v>
      </c>
    </row>
    <row r="174" spans="1:51" s="8" customFormat="1" ht="11.25" x14ac:dyDescent="0.2">
      <c r="B174" s="129"/>
      <c r="C174" s="130"/>
      <c r="D174" s="124" t="s">
        <v>93</v>
      </c>
      <c r="E174" s="131" t="s">
        <v>18</v>
      </c>
      <c r="F174" s="132" t="s">
        <v>197</v>
      </c>
      <c r="G174" s="130"/>
      <c r="H174" s="133">
        <v>4.92</v>
      </c>
      <c r="I174" s="134"/>
      <c r="J174" s="130"/>
      <c r="K174" s="130"/>
      <c r="L174" s="135"/>
      <c r="M174" s="136"/>
      <c r="N174" s="137"/>
      <c r="O174" s="137"/>
      <c r="P174" s="137"/>
      <c r="Q174" s="137"/>
      <c r="R174" s="137"/>
      <c r="S174" s="137"/>
      <c r="T174" s="138"/>
      <c r="AT174" s="139" t="s">
        <v>93</v>
      </c>
      <c r="AU174" s="139" t="s">
        <v>51</v>
      </c>
      <c r="AV174" s="8" t="s">
        <v>51</v>
      </c>
      <c r="AW174" s="8" t="s">
        <v>25</v>
      </c>
      <c r="AX174" s="8" t="s">
        <v>48</v>
      </c>
      <c r="AY174" s="139" t="s">
        <v>82</v>
      </c>
    </row>
    <row r="175" spans="1:51" s="11" customFormat="1" ht="11.25" x14ac:dyDescent="0.2">
      <c r="B175" s="161"/>
      <c r="C175" s="162"/>
      <c r="D175" s="124" t="s">
        <v>93</v>
      </c>
      <c r="E175" s="163" t="s">
        <v>18</v>
      </c>
      <c r="F175" s="164" t="s">
        <v>173</v>
      </c>
      <c r="G175" s="162"/>
      <c r="H175" s="165">
        <v>17.880000000000003</v>
      </c>
      <c r="I175" s="166"/>
      <c r="J175" s="162"/>
      <c r="K175" s="162"/>
      <c r="L175" s="167"/>
      <c r="M175" s="168"/>
      <c r="N175" s="169"/>
      <c r="O175" s="169"/>
      <c r="P175" s="169"/>
      <c r="Q175" s="169"/>
      <c r="R175" s="169"/>
      <c r="S175" s="169"/>
      <c r="T175" s="170"/>
      <c r="AT175" s="171" t="s">
        <v>93</v>
      </c>
      <c r="AU175" s="171" t="s">
        <v>51</v>
      </c>
      <c r="AV175" s="11" t="s">
        <v>102</v>
      </c>
      <c r="AW175" s="11" t="s">
        <v>25</v>
      </c>
      <c r="AX175" s="11" t="s">
        <v>48</v>
      </c>
      <c r="AY175" s="171" t="s">
        <v>82</v>
      </c>
    </row>
    <row r="176" spans="1:51" s="10" customFormat="1" ht="11.25" x14ac:dyDescent="0.2">
      <c r="B176" s="151"/>
      <c r="C176" s="152"/>
      <c r="D176" s="124" t="s">
        <v>93</v>
      </c>
      <c r="E176" s="153" t="s">
        <v>18</v>
      </c>
      <c r="F176" s="154" t="s">
        <v>178</v>
      </c>
      <c r="G176" s="152"/>
      <c r="H176" s="153" t="s">
        <v>18</v>
      </c>
      <c r="I176" s="155"/>
      <c r="J176" s="152"/>
      <c r="K176" s="152"/>
      <c r="L176" s="156"/>
      <c r="M176" s="157"/>
      <c r="N176" s="158"/>
      <c r="O176" s="158"/>
      <c r="P176" s="158"/>
      <c r="Q176" s="158"/>
      <c r="R176" s="158"/>
      <c r="S176" s="158"/>
      <c r="T176" s="159"/>
      <c r="AT176" s="160" t="s">
        <v>93</v>
      </c>
      <c r="AU176" s="160" t="s">
        <v>51</v>
      </c>
      <c r="AV176" s="10" t="s">
        <v>49</v>
      </c>
      <c r="AW176" s="10" t="s">
        <v>25</v>
      </c>
      <c r="AX176" s="10" t="s">
        <v>48</v>
      </c>
      <c r="AY176" s="160" t="s">
        <v>82</v>
      </c>
    </row>
    <row r="177" spans="1:65" s="8" customFormat="1" ht="11.25" x14ac:dyDescent="0.2">
      <c r="B177" s="129"/>
      <c r="C177" s="130"/>
      <c r="D177" s="124" t="s">
        <v>93</v>
      </c>
      <c r="E177" s="131" t="s">
        <v>18</v>
      </c>
      <c r="F177" s="132" t="s">
        <v>198</v>
      </c>
      <c r="G177" s="130"/>
      <c r="H177" s="133">
        <v>1.8</v>
      </c>
      <c r="I177" s="134"/>
      <c r="J177" s="130"/>
      <c r="K177" s="130"/>
      <c r="L177" s="135"/>
      <c r="M177" s="136"/>
      <c r="N177" s="137"/>
      <c r="O177" s="137"/>
      <c r="P177" s="137"/>
      <c r="Q177" s="137"/>
      <c r="R177" s="137"/>
      <c r="S177" s="137"/>
      <c r="T177" s="138"/>
      <c r="AT177" s="139" t="s">
        <v>93</v>
      </c>
      <c r="AU177" s="139" t="s">
        <v>51</v>
      </c>
      <c r="AV177" s="8" t="s">
        <v>51</v>
      </c>
      <c r="AW177" s="8" t="s">
        <v>25</v>
      </c>
      <c r="AX177" s="8" t="s">
        <v>48</v>
      </c>
      <c r="AY177" s="139" t="s">
        <v>82</v>
      </c>
    </row>
    <row r="178" spans="1:65" s="8" customFormat="1" ht="11.25" x14ac:dyDescent="0.2">
      <c r="B178" s="129"/>
      <c r="C178" s="130"/>
      <c r="D178" s="124" t="s">
        <v>93</v>
      </c>
      <c r="E178" s="131" t="s">
        <v>18</v>
      </c>
      <c r="F178" s="132" t="s">
        <v>199</v>
      </c>
      <c r="G178" s="130"/>
      <c r="H178" s="133">
        <v>1.8</v>
      </c>
      <c r="I178" s="134"/>
      <c r="J178" s="130"/>
      <c r="K178" s="130"/>
      <c r="L178" s="135"/>
      <c r="M178" s="136"/>
      <c r="N178" s="137"/>
      <c r="O178" s="137"/>
      <c r="P178" s="137"/>
      <c r="Q178" s="137"/>
      <c r="R178" s="137"/>
      <c r="S178" s="137"/>
      <c r="T178" s="138"/>
      <c r="AT178" s="139" t="s">
        <v>93</v>
      </c>
      <c r="AU178" s="139" t="s">
        <v>51</v>
      </c>
      <c r="AV178" s="8" t="s">
        <v>51</v>
      </c>
      <c r="AW178" s="8" t="s">
        <v>25</v>
      </c>
      <c r="AX178" s="8" t="s">
        <v>48</v>
      </c>
      <c r="AY178" s="139" t="s">
        <v>82</v>
      </c>
    </row>
    <row r="179" spans="1:65" s="8" customFormat="1" ht="11.25" x14ac:dyDescent="0.2">
      <c r="B179" s="129"/>
      <c r="C179" s="130"/>
      <c r="D179" s="124" t="s">
        <v>93</v>
      </c>
      <c r="E179" s="131" t="s">
        <v>18</v>
      </c>
      <c r="F179" s="132" t="s">
        <v>200</v>
      </c>
      <c r="G179" s="130"/>
      <c r="H179" s="133">
        <v>7.2</v>
      </c>
      <c r="I179" s="134"/>
      <c r="J179" s="130"/>
      <c r="K179" s="130"/>
      <c r="L179" s="135"/>
      <c r="M179" s="136"/>
      <c r="N179" s="137"/>
      <c r="O179" s="137"/>
      <c r="P179" s="137"/>
      <c r="Q179" s="137"/>
      <c r="R179" s="137"/>
      <c r="S179" s="137"/>
      <c r="T179" s="138"/>
      <c r="AT179" s="139" t="s">
        <v>93</v>
      </c>
      <c r="AU179" s="139" t="s">
        <v>51</v>
      </c>
      <c r="AV179" s="8" t="s">
        <v>51</v>
      </c>
      <c r="AW179" s="8" t="s">
        <v>25</v>
      </c>
      <c r="AX179" s="8" t="s">
        <v>48</v>
      </c>
      <c r="AY179" s="139" t="s">
        <v>82</v>
      </c>
    </row>
    <row r="180" spans="1:65" s="11" customFormat="1" ht="11.25" x14ac:dyDescent="0.2">
      <c r="B180" s="161"/>
      <c r="C180" s="162"/>
      <c r="D180" s="124" t="s">
        <v>93</v>
      </c>
      <c r="E180" s="163" t="s">
        <v>18</v>
      </c>
      <c r="F180" s="164" t="s">
        <v>173</v>
      </c>
      <c r="G180" s="162"/>
      <c r="H180" s="165">
        <v>10.8</v>
      </c>
      <c r="I180" s="166"/>
      <c r="J180" s="162"/>
      <c r="K180" s="162"/>
      <c r="L180" s="167"/>
      <c r="M180" s="168"/>
      <c r="N180" s="169"/>
      <c r="O180" s="169"/>
      <c r="P180" s="169"/>
      <c r="Q180" s="169"/>
      <c r="R180" s="169"/>
      <c r="S180" s="169"/>
      <c r="T180" s="170"/>
      <c r="AT180" s="171" t="s">
        <v>93</v>
      </c>
      <c r="AU180" s="171" t="s">
        <v>51</v>
      </c>
      <c r="AV180" s="11" t="s">
        <v>102</v>
      </c>
      <c r="AW180" s="11" t="s">
        <v>25</v>
      </c>
      <c r="AX180" s="11" t="s">
        <v>48</v>
      </c>
      <c r="AY180" s="171" t="s">
        <v>82</v>
      </c>
    </row>
    <row r="181" spans="1:65" s="9" customFormat="1" ht="11.25" x14ac:dyDescent="0.2">
      <c r="B181" s="140"/>
      <c r="C181" s="141"/>
      <c r="D181" s="124" t="s">
        <v>93</v>
      </c>
      <c r="E181" s="142" t="s">
        <v>18</v>
      </c>
      <c r="F181" s="143" t="s">
        <v>95</v>
      </c>
      <c r="G181" s="141"/>
      <c r="H181" s="144">
        <v>188.18500000000003</v>
      </c>
      <c r="I181" s="145"/>
      <c r="J181" s="141"/>
      <c r="K181" s="141"/>
      <c r="L181" s="146"/>
      <c r="M181" s="147"/>
      <c r="N181" s="148"/>
      <c r="O181" s="148"/>
      <c r="P181" s="148"/>
      <c r="Q181" s="148"/>
      <c r="R181" s="148"/>
      <c r="S181" s="148"/>
      <c r="T181" s="149"/>
      <c r="AT181" s="150" t="s">
        <v>93</v>
      </c>
      <c r="AU181" s="150" t="s">
        <v>51</v>
      </c>
      <c r="AV181" s="9" t="s">
        <v>89</v>
      </c>
      <c r="AW181" s="9" t="s">
        <v>25</v>
      </c>
      <c r="AX181" s="9" t="s">
        <v>48</v>
      </c>
      <c r="AY181" s="150" t="s">
        <v>82</v>
      </c>
    </row>
    <row r="182" spans="1:65" s="8" customFormat="1" ht="11.25" x14ac:dyDescent="0.2">
      <c r="B182" s="129"/>
      <c r="C182" s="130"/>
      <c r="D182" s="124" t="s">
        <v>93</v>
      </c>
      <c r="E182" s="131" t="s">
        <v>18</v>
      </c>
      <c r="F182" s="132" t="s">
        <v>201</v>
      </c>
      <c r="G182" s="130"/>
      <c r="H182" s="133">
        <v>188.2</v>
      </c>
      <c r="I182" s="134"/>
      <c r="J182" s="130"/>
      <c r="K182" s="130"/>
      <c r="L182" s="135"/>
      <c r="M182" s="136"/>
      <c r="N182" s="137"/>
      <c r="O182" s="137"/>
      <c r="P182" s="137"/>
      <c r="Q182" s="137"/>
      <c r="R182" s="137"/>
      <c r="S182" s="137"/>
      <c r="T182" s="138"/>
      <c r="AT182" s="139" t="s">
        <v>93</v>
      </c>
      <c r="AU182" s="139" t="s">
        <v>51</v>
      </c>
      <c r="AV182" s="8" t="s">
        <v>51</v>
      </c>
      <c r="AW182" s="8" t="s">
        <v>25</v>
      </c>
      <c r="AX182" s="8" t="s">
        <v>49</v>
      </c>
      <c r="AY182" s="139" t="s">
        <v>82</v>
      </c>
    </row>
    <row r="183" spans="1:65" s="2" customFormat="1" ht="24.2" customHeight="1" x14ac:dyDescent="0.2">
      <c r="A183" s="19"/>
      <c r="B183" s="20"/>
      <c r="C183" s="111" t="s">
        <v>202</v>
      </c>
      <c r="D183" s="111" t="s">
        <v>84</v>
      </c>
      <c r="E183" s="112" t="s">
        <v>203</v>
      </c>
      <c r="F183" s="113" t="s">
        <v>204</v>
      </c>
      <c r="G183" s="114" t="s">
        <v>186</v>
      </c>
      <c r="H183" s="115">
        <v>188.2</v>
      </c>
      <c r="I183" s="116"/>
      <c r="J183" s="117">
        <f>ROUND(I183*H183,2)</f>
        <v>0</v>
      </c>
      <c r="K183" s="113" t="s">
        <v>88</v>
      </c>
      <c r="L183" s="22"/>
      <c r="M183" s="118" t="s">
        <v>18</v>
      </c>
      <c r="N183" s="119" t="s">
        <v>35</v>
      </c>
      <c r="O183" s="28"/>
      <c r="P183" s="120">
        <f>O183*H183</f>
        <v>0</v>
      </c>
      <c r="Q183" s="120">
        <v>0</v>
      </c>
      <c r="R183" s="120">
        <f>Q183*H183</f>
        <v>0</v>
      </c>
      <c r="S183" s="120">
        <v>0</v>
      </c>
      <c r="T183" s="121">
        <f>S183*H183</f>
        <v>0</v>
      </c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R183" s="122" t="s">
        <v>89</v>
      </c>
      <c r="AT183" s="122" t="s">
        <v>84</v>
      </c>
      <c r="AU183" s="122" t="s">
        <v>51</v>
      </c>
      <c r="AY183" s="12" t="s">
        <v>82</v>
      </c>
      <c r="BE183" s="123">
        <f>IF(N183="základní",J183,0)</f>
        <v>0</v>
      </c>
      <c r="BF183" s="123">
        <f>IF(N183="snížená",J183,0)</f>
        <v>0</v>
      </c>
      <c r="BG183" s="123">
        <f>IF(N183="zákl. přenesená",J183,0)</f>
        <v>0</v>
      </c>
      <c r="BH183" s="123">
        <f>IF(N183="sníž. přenesená",J183,0)</f>
        <v>0</v>
      </c>
      <c r="BI183" s="123">
        <f>IF(N183="nulová",J183,0)</f>
        <v>0</v>
      </c>
      <c r="BJ183" s="12" t="s">
        <v>49</v>
      </c>
      <c r="BK183" s="123">
        <f>ROUND(I183*H183,2)</f>
        <v>0</v>
      </c>
      <c r="BL183" s="12" t="s">
        <v>89</v>
      </c>
      <c r="BM183" s="122" t="s">
        <v>205</v>
      </c>
    </row>
    <row r="184" spans="1:65" s="2" customFormat="1" ht="29.25" x14ac:dyDescent="0.2">
      <c r="A184" s="19"/>
      <c r="B184" s="20"/>
      <c r="C184" s="21"/>
      <c r="D184" s="124" t="s">
        <v>91</v>
      </c>
      <c r="E184" s="21"/>
      <c r="F184" s="125" t="s">
        <v>206</v>
      </c>
      <c r="G184" s="21"/>
      <c r="H184" s="21"/>
      <c r="I184" s="126"/>
      <c r="J184" s="21"/>
      <c r="K184" s="21"/>
      <c r="L184" s="22"/>
      <c r="M184" s="127"/>
      <c r="N184" s="128"/>
      <c r="O184" s="28"/>
      <c r="P184" s="28"/>
      <c r="Q184" s="28"/>
      <c r="R184" s="28"/>
      <c r="S184" s="28"/>
      <c r="T184" s="2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T184" s="12" t="s">
        <v>91</v>
      </c>
      <c r="AU184" s="12" t="s">
        <v>51</v>
      </c>
    </row>
    <row r="185" spans="1:65" s="8" customFormat="1" ht="11.25" x14ac:dyDescent="0.2">
      <c r="B185" s="129"/>
      <c r="C185" s="130"/>
      <c r="D185" s="124" t="s">
        <v>93</v>
      </c>
      <c r="E185" s="131" t="s">
        <v>18</v>
      </c>
      <c r="F185" s="132" t="s">
        <v>207</v>
      </c>
      <c r="G185" s="130"/>
      <c r="H185" s="133">
        <v>188.2</v>
      </c>
      <c r="I185" s="134"/>
      <c r="J185" s="130"/>
      <c r="K185" s="130"/>
      <c r="L185" s="135"/>
      <c r="M185" s="136"/>
      <c r="N185" s="137"/>
      <c r="O185" s="137"/>
      <c r="P185" s="137"/>
      <c r="Q185" s="137"/>
      <c r="R185" s="137"/>
      <c r="S185" s="137"/>
      <c r="T185" s="138"/>
      <c r="AT185" s="139" t="s">
        <v>93</v>
      </c>
      <c r="AU185" s="139" t="s">
        <v>51</v>
      </c>
      <c r="AV185" s="8" t="s">
        <v>51</v>
      </c>
      <c r="AW185" s="8" t="s">
        <v>25</v>
      </c>
      <c r="AX185" s="8" t="s">
        <v>48</v>
      </c>
      <c r="AY185" s="139" t="s">
        <v>82</v>
      </c>
    </row>
    <row r="186" spans="1:65" s="9" customFormat="1" ht="11.25" x14ac:dyDescent="0.2">
      <c r="B186" s="140"/>
      <c r="C186" s="141"/>
      <c r="D186" s="124" t="s">
        <v>93</v>
      </c>
      <c r="E186" s="142" t="s">
        <v>18</v>
      </c>
      <c r="F186" s="143" t="s">
        <v>95</v>
      </c>
      <c r="G186" s="141"/>
      <c r="H186" s="144">
        <v>188.2</v>
      </c>
      <c r="I186" s="145"/>
      <c r="J186" s="141"/>
      <c r="K186" s="141"/>
      <c r="L186" s="146"/>
      <c r="M186" s="147"/>
      <c r="N186" s="148"/>
      <c r="O186" s="148"/>
      <c r="P186" s="148"/>
      <c r="Q186" s="148"/>
      <c r="R186" s="148"/>
      <c r="S186" s="148"/>
      <c r="T186" s="149"/>
      <c r="AT186" s="150" t="s">
        <v>93</v>
      </c>
      <c r="AU186" s="150" t="s">
        <v>51</v>
      </c>
      <c r="AV186" s="9" t="s">
        <v>89</v>
      </c>
      <c r="AW186" s="9" t="s">
        <v>25</v>
      </c>
      <c r="AX186" s="9" t="s">
        <v>49</v>
      </c>
      <c r="AY186" s="150" t="s">
        <v>82</v>
      </c>
    </row>
    <row r="187" spans="1:65" s="2" customFormat="1" ht="24.2" customHeight="1" x14ac:dyDescent="0.2">
      <c r="A187" s="19"/>
      <c r="B187" s="20"/>
      <c r="C187" s="111" t="s">
        <v>2</v>
      </c>
      <c r="D187" s="111" t="s">
        <v>84</v>
      </c>
      <c r="E187" s="112" t="s">
        <v>208</v>
      </c>
      <c r="F187" s="113" t="s">
        <v>209</v>
      </c>
      <c r="G187" s="114" t="s">
        <v>149</v>
      </c>
      <c r="H187" s="115">
        <v>80.56</v>
      </c>
      <c r="I187" s="116"/>
      <c r="J187" s="117">
        <f>ROUND(I187*H187,2)</f>
        <v>0</v>
      </c>
      <c r="K187" s="113" t="s">
        <v>88</v>
      </c>
      <c r="L187" s="22"/>
      <c r="M187" s="118" t="s">
        <v>18</v>
      </c>
      <c r="N187" s="119" t="s">
        <v>35</v>
      </c>
      <c r="O187" s="28"/>
      <c r="P187" s="120">
        <f>O187*H187</f>
        <v>0</v>
      </c>
      <c r="Q187" s="120">
        <v>0</v>
      </c>
      <c r="R187" s="120">
        <f>Q187*H187</f>
        <v>0</v>
      </c>
      <c r="S187" s="120">
        <v>0</v>
      </c>
      <c r="T187" s="121">
        <f>S187*H187</f>
        <v>0</v>
      </c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R187" s="122" t="s">
        <v>89</v>
      </c>
      <c r="AT187" s="122" t="s">
        <v>84</v>
      </c>
      <c r="AU187" s="122" t="s">
        <v>51</v>
      </c>
      <c r="AY187" s="12" t="s">
        <v>82</v>
      </c>
      <c r="BE187" s="123">
        <f>IF(N187="základní",J187,0)</f>
        <v>0</v>
      </c>
      <c r="BF187" s="123">
        <f>IF(N187="snížená",J187,0)</f>
        <v>0</v>
      </c>
      <c r="BG187" s="123">
        <f>IF(N187="zákl. přenesená",J187,0)</f>
        <v>0</v>
      </c>
      <c r="BH187" s="123">
        <f>IF(N187="sníž. přenesená",J187,0)</f>
        <v>0</v>
      </c>
      <c r="BI187" s="123">
        <f>IF(N187="nulová",J187,0)</f>
        <v>0</v>
      </c>
      <c r="BJ187" s="12" t="s">
        <v>49</v>
      </c>
      <c r="BK187" s="123">
        <f>ROUND(I187*H187,2)</f>
        <v>0</v>
      </c>
      <c r="BL187" s="12" t="s">
        <v>89</v>
      </c>
      <c r="BM187" s="122" t="s">
        <v>210</v>
      </c>
    </row>
    <row r="188" spans="1:65" s="2" customFormat="1" ht="39" x14ac:dyDescent="0.2">
      <c r="A188" s="19"/>
      <c r="B188" s="20"/>
      <c r="C188" s="21"/>
      <c r="D188" s="124" t="s">
        <v>91</v>
      </c>
      <c r="E188" s="21"/>
      <c r="F188" s="125" t="s">
        <v>211</v>
      </c>
      <c r="G188" s="21"/>
      <c r="H188" s="21"/>
      <c r="I188" s="126"/>
      <c r="J188" s="21"/>
      <c r="K188" s="21"/>
      <c r="L188" s="22"/>
      <c r="M188" s="127"/>
      <c r="N188" s="128"/>
      <c r="O188" s="28"/>
      <c r="P188" s="28"/>
      <c r="Q188" s="28"/>
      <c r="R188" s="28"/>
      <c r="S188" s="28"/>
      <c r="T188" s="2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T188" s="12" t="s">
        <v>91</v>
      </c>
      <c r="AU188" s="12" t="s">
        <v>51</v>
      </c>
    </row>
    <row r="189" spans="1:65" s="8" customFormat="1" ht="11.25" x14ac:dyDescent="0.2">
      <c r="B189" s="129"/>
      <c r="C189" s="130"/>
      <c r="D189" s="124" t="s">
        <v>93</v>
      </c>
      <c r="E189" s="131" t="s">
        <v>18</v>
      </c>
      <c r="F189" s="132" t="s">
        <v>212</v>
      </c>
      <c r="G189" s="130"/>
      <c r="H189" s="133">
        <v>80.56</v>
      </c>
      <c r="I189" s="134"/>
      <c r="J189" s="130"/>
      <c r="K189" s="130"/>
      <c r="L189" s="135"/>
      <c r="M189" s="136"/>
      <c r="N189" s="137"/>
      <c r="O189" s="137"/>
      <c r="P189" s="137"/>
      <c r="Q189" s="137"/>
      <c r="R189" s="137"/>
      <c r="S189" s="137"/>
      <c r="T189" s="138"/>
      <c r="AT189" s="139" t="s">
        <v>93</v>
      </c>
      <c r="AU189" s="139" t="s">
        <v>51</v>
      </c>
      <c r="AV189" s="8" t="s">
        <v>51</v>
      </c>
      <c r="AW189" s="8" t="s">
        <v>25</v>
      </c>
      <c r="AX189" s="8" t="s">
        <v>48</v>
      </c>
      <c r="AY189" s="139" t="s">
        <v>82</v>
      </c>
    </row>
    <row r="190" spans="1:65" s="9" customFormat="1" ht="11.25" x14ac:dyDescent="0.2">
      <c r="B190" s="140"/>
      <c r="C190" s="141"/>
      <c r="D190" s="124" t="s">
        <v>93</v>
      </c>
      <c r="E190" s="142" t="s">
        <v>18</v>
      </c>
      <c r="F190" s="143" t="s">
        <v>95</v>
      </c>
      <c r="G190" s="141"/>
      <c r="H190" s="144">
        <v>80.56</v>
      </c>
      <c r="I190" s="145"/>
      <c r="J190" s="141"/>
      <c r="K190" s="141"/>
      <c r="L190" s="146"/>
      <c r="M190" s="147"/>
      <c r="N190" s="148"/>
      <c r="O190" s="148"/>
      <c r="P190" s="148"/>
      <c r="Q190" s="148"/>
      <c r="R190" s="148"/>
      <c r="S190" s="148"/>
      <c r="T190" s="149"/>
      <c r="AT190" s="150" t="s">
        <v>93</v>
      </c>
      <c r="AU190" s="150" t="s">
        <v>51</v>
      </c>
      <c r="AV190" s="9" t="s">
        <v>89</v>
      </c>
      <c r="AW190" s="9" t="s">
        <v>25</v>
      </c>
      <c r="AX190" s="9" t="s">
        <v>49</v>
      </c>
      <c r="AY190" s="150" t="s">
        <v>82</v>
      </c>
    </row>
    <row r="191" spans="1:65" s="2" customFormat="1" ht="37.9" customHeight="1" x14ac:dyDescent="0.2">
      <c r="A191" s="19"/>
      <c r="B191" s="20"/>
      <c r="C191" s="111" t="s">
        <v>213</v>
      </c>
      <c r="D191" s="111" t="s">
        <v>84</v>
      </c>
      <c r="E191" s="112" t="s">
        <v>214</v>
      </c>
      <c r="F191" s="113" t="s">
        <v>215</v>
      </c>
      <c r="G191" s="114" t="s">
        <v>149</v>
      </c>
      <c r="H191" s="115">
        <v>805.6</v>
      </c>
      <c r="I191" s="116"/>
      <c r="J191" s="117">
        <f>ROUND(I191*H191,2)</f>
        <v>0</v>
      </c>
      <c r="K191" s="113" t="s">
        <v>88</v>
      </c>
      <c r="L191" s="22"/>
      <c r="M191" s="118" t="s">
        <v>18</v>
      </c>
      <c r="N191" s="119" t="s">
        <v>35</v>
      </c>
      <c r="O191" s="28"/>
      <c r="P191" s="120">
        <f>O191*H191</f>
        <v>0</v>
      </c>
      <c r="Q191" s="120">
        <v>0</v>
      </c>
      <c r="R191" s="120">
        <f>Q191*H191</f>
        <v>0</v>
      </c>
      <c r="S191" s="120">
        <v>0</v>
      </c>
      <c r="T191" s="121">
        <f>S191*H191</f>
        <v>0</v>
      </c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R191" s="122" t="s">
        <v>89</v>
      </c>
      <c r="AT191" s="122" t="s">
        <v>84</v>
      </c>
      <c r="AU191" s="122" t="s">
        <v>51</v>
      </c>
      <c r="AY191" s="12" t="s">
        <v>82</v>
      </c>
      <c r="BE191" s="123">
        <f>IF(N191="základní",J191,0)</f>
        <v>0</v>
      </c>
      <c r="BF191" s="123">
        <f>IF(N191="snížená",J191,0)</f>
        <v>0</v>
      </c>
      <c r="BG191" s="123">
        <f>IF(N191="zákl. přenesená",J191,0)</f>
        <v>0</v>
      </c>
      <c r="BH191" s="123">
        <f>IF(N191="sníž. přenesená",J191,0)</f>
        <v>0</v>
      </c>
      <c r="BI191" s="123">
        <f>IF(N191="nulová",J191,0)</f>
        <v>0</v>
      </c>
      <c r="BJ191" s="12" t="s">
        <v>49</v>
      </c>
      <c r="BK191" s="123">
        <f>ROUND(I191*H191,2)</f>
        <v>0</v>
      </c>
      <c r="BL191" s="12" t="s">
        <v>89</v>
      </c>
      <c r="BM191" s="122" t="s">
        <v>216</v>
      </c>
    </row>
    <row r="192" spans="1:65" s="2" customFormat="1" ht="48.75" x14ac:dyDescent="0.2">
      <c r="A192" s="19"/>
      <c r="B192" s="20"/>
      <c r="C192" s="21"/>
      <c r="D192" s="124" t="s">
        <v>91</v>
      </c>
      <c r="E192" s="21"/>
      <c r="F192" s="125" t="s">
        <v>217</v>
      </c>
      <c r="G192" s="21"/>
      <c r="H192" s="21"/>
      <c r="I192" s="126"/>
      <c r="J192" s="21"/>
      <c r="K192" s="21"/>
      <c r="L192" s="22"/>
      <c r="M192" s="127"/>
      <c r="N192" s="128"/>
      <c r="O192" s="28"/>
      <c r="P192" s="28"/>
      <c r="Q192" s="28"/>
      <c r="R192" s="28"/>
      <c r="S192" s="28"/>
      <c r="T192" s="2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T192" s="12" t="s">
        <v>91</v>
      </c>
      <c r="AU192" s="12" t="s">
        <v>51</v>
      </c>
    </row>
    <row r="193" spans="1:65" s="8" customFormat="1" ht="11.25" x14ac:dyDescent="0.2">
      <c r="B193" s="129"/>
      <c r="C193" s="130"/>
      <c r="D193" s="124" t="s">
        <v>93</v>
      </c>
      <c r="E193" s="131" t="s">
        <v>18</v>
      </c>
      <c r="F193" s="132" t="s">
        <v>218</v>
      </c>
      <c r="G193" s="130"/>
      <c r="H193" s="133">
        <v>805.6</v>
      </c>
      <c r="I193" s="134"/>
      <c r="J193" s="130"/>
      <c r="K193" s="130"/>
      <c r="L193" s="135"/>
      <c r="M193" s="136"/>
      <c r="N193" s="137"/>
      <c r="O193" s="137"/>
      <c r="P193" s="137"/>
      <c r="Q193" s="137"/>
      <c r="R193" s="137"/>
      <c r="S193" s="137"/>
      <c r="T193" s="138"/>
      <c r="AT193" s="139" t="s">
        <v>93</v>
      </c>
      <c r="AU193" s="139" t="s">
        <v>51</v>
      </c>
      <c r="AV193" s="8" t="s">
        <v>51</v>
      </c>
      <c r="AW193" s="8" t="s">
        <v>25</v>
      </c>
      <c r="AX193" s="8" t="s">
        <v>48</v>
      </c>
      <c r="AY193" s="139" t="s">
        <v>82</v>
      </c>
    </row>
    <row r="194" spans="1:65" s="9" customFormat="1" ht="11.25" x14ac:dyDescent="0.2">
      <c r="B194" s="140"/>
      <c r="C194" s="141"/>
      <c r="D194" s="124" t="s">
        <v>93</v>
      </c>
      <c r="E194" s="142" t="s">
        <v>18</v>
      </c>
      <c r="F194" s="143" t="s">
        <v>95</v>
      </c>
      <c r="G194" s="141"/>
      <c r="H194" s="144">
        <v>805.6</v>
      </c>
      <c r="I194" s="145"/>
      <c r="J194" s="141"/>
      <c r="K194" s="141"/>
      <c r="L194" s="146"/>
      <c r="M194" s="147"/>
      <c r="N194" s="148"/>
      <c r="O194" s="148"/>
      <c r="P194" s="148"/>
      <c r="Q194" s="148"/>
      <c r="R194" s="148"/>
      <c r="S194" s="148"/>
      <c r="T194" s="149"/>
      <c r="AT194" s="150" t="s">
        <v>93</v>
      </c>
      <c r="AU194" s="150" t="s">
        <v>51</v>
      </c>
      <c r="AV194" s="9" t="s">
        <v>89</v>
      </c>
      <c r="AW194" s="9" t="s">
        <v>25</v>
      </c>
      <c r="AX194" s="9" t="s">
        <v>49</v>
      </c>
      <c r="AY194" s="150" t="s">
        <v>82</v>
      </c>
    </row>
    <row r="195" spans="1:65" s="2" customFormat="1" ht="24.2" customHeight="1" x14ac:dyDescent="0.2">
      <c r="A195" s="19"/>
      <c r="B195" s="20"/>
      <c r="C195" s="111" t="s">
        <v>219</v>
      </c>
      <c r="D195" s="111" t="s">
        <v>84</v>
      </c>
      <c r="E195" s="112" t="s">
        <v>220</v>
      </c>
      <c r="F195" s="113" t="s">
        <v>221</v>
      </c>
      <c r="G195" s="114" t="s">
        <v>149</v>
      </c>
      <c r="H195" s="115">
        <v>80.56</v>
      </c>
      <c r="I195" s="116"/>
      <c r="J195" s="117">
        <f>ROUND(I195*H195,2)</f>
        <v>0</v>
      </c>
      <c r="K195" s="113" t="s">
        <v>88</v>
      </c>
      <c r="L195" s="22"/>
      <c r="M195" s="118" t="s">
        <v>18</v>
      </c>
      <c r="N195" s="119" t="s">
        <v>35</v>
      </c>
      <c r="O195" s="28"/>
      <c r="P195" s="120">
        <f>O195*H195</f>
        <v>0</v>
      </c>
      <c r="Q195" s="120">
        <v>0</v>
      </c>
      <c r="R195" s="120">
        <f>Q195*H195</f>
        <v>0</v>
      </c>
      <c r="S195" s="120">
        <v>0</v>
      </c>
      <c r="T195" s="121">
        <f>S195*H195</f>
        <v>0</v>
      </c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R195" s="122" t="s">
        <v>89</v>
      </c>
      <c r="AT195" s="122" t="s">
        <v>84</v>
      </c>
      <c r="AU195" s="122" t="s">
        <v>51</v>
      </c>
      <c r="AY195" s="12" t="s">
        <v>82</v>
      </c>
      <c r="BE195" s="123">
        <f>IF(N195="základní",J195,0)</f>
        <v>0</v>
      </c>
      <c r="BF195" s="123">
        <f>IF(N195="snížená",J195,0)</f>
        <v>0</v>
      </c>
      <c r="BG195" s="123">
        <f>IF(N195="zákl. přenesená",J195,0)</f>
        <v>0</v>
      </c>
      <c r="BH195" s="123">
        <f>IF(N195="sníž. přenesená",J195,0)</f>
        <v>0</v>
      </c>
      <c r="BI195" s="123">
        <f>IF(N195="nulová",J195,0)</f>
        <v>0</v>
      </c>
      <c r="BJ195" s="12" t="s">
        <v>49</v>
      </c>
      <c r="BK195" s="123">
        <f>ROUND(I195*H195,2)</f>
        <v>0</v>
      </c>
      <c r="BL195" s="12" t="s">
        <v>89</v>
      </c>
      <c r="BM195" s="122" t="s">
        <v>222</v>
      </c>
    </row>
    <row r="196" spans="1:65" s="2" customFormat="1" ht="29.25" x14ac:dyDescent="0.2">
      <c r="A196" s="19"/>
      <c r="B196" s="20"/>
      <c r="C196" s="21"/>
      <c r="D196" s="124" t="s">
        <v>91</v>
      </c>
      <c r="E196" s="21"/>
      <c r="F196" s="125" t="s">
        <v>223</v>
      </c>
      <c r="G196" s="21"/>
      <c r="H196" s="21"/>
      <c r="I196" s="126"/>
      <c r="J196" s="21"/>
      <c r="K196" s="21"/>
      <c r="L196" s="22"/>
      <c r="M196" s="127"/>
      <c r="N196" s="128"/>
      <c r="O196" s="28"/>
      <c r="P196" s="28"/>
      <c r="Q196" s="28"/>
      <c r="R196" s="28"/>
      <c r="S196" s="28"/>
      <c r="T196" s="2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T196" s="12" t="s">
        <v>91</v>
      </c>
      <c r="AU196" s="12" t="s">
        <v>51</v>
      </c>
    </row>
    <row r="197" spans="1:65" s="8" customFormat="1" ht="11.25" x14ac:dyDescent="0.2">
      <c r="B197" s="129"/>
      <c r="C197" s="130"/>
      <c r="D197" s="124" t="s">
        <v>93</v>
      </c>
      <c r="E197" s="131" t="s">
        <v>18</v>
      </c>
      <c r="F197" s="132" t="s">
        <v>224</v>
      </c>
      <c r="G197" s="130"/>
      <c r="H197" s="133">
        <v>80.56</v>
      </c>
      <c r="I197" s="134"/>
      <c r="J197" s="130"/>
      <c r="K197" s="130"/>
      <c r="L197" s="135"/>
      <c r="M197" s="136"/>
      <c r="N197" s="137"/>
      <c r="O197" s="137"/>
      <c r="P197" s="137"/>
      <c r="Q197" s="137"/>
      <c r="R197" s="137"/>
      <c r="S197" s="137"/>
      <c r="T197" s="138"/>
      <c r="AT197" s="139" t="s">
        <v>93</v>
      </c>
      <c r="AU197" s="139" t="s">
        <v>51</v>
      </c>
      <c r="AV197" s="8" t="s">
        <v>51</v>
      </c>
      <c r="AW197" s="8" t="s">
        <v>25</v>
      </c>
      <c r="AX197" s="8" t="s">
        <v>48</v>
      </c>
      <c r="AY197" s="139" t="s">
        <v>82</v>
      </c>
    </row>
    <row r="198" spans="1:65" s="9" customFormat="1" ht="11.25" x14ac:dyDescent="0.2">
      <c r="B198" s="140"/>
      <c r="C198" s="141"/>
      <c r="D198" s="124" t="s">
        <v>93</v>
      </c>
      <c r="E198" s="142" t="s">
        <v>18</v>
      </c>
      <c r="F198" s="143" t="s">
        <v>95</v>
      </c>
      <c r="G198" s="141"/>
      <c r="H198" s="144">
        <v>80.56</v>
      </c>
      <c r="I198" s="145"/>
      <c r="J198" s="141"/>
      <c r="K198" s="141"/>
      <c r="L198" s="146"/>
      <c r="M198" s="147"/>
      <c r="N198" s="148"/>
      <c r="O198" s="148"/>
      <c r="P198" s="148"/>
      <c r="Q198" s="148"/>
      <c r="R198" s="148"/>
      <c r="S198" s="148"/>
      <c r="T198" s="149"/>
      <c r="AT198" s="150" t="s">
        <v>93</v>
      </c>
      <c r="AU198" s="150" t="s">
        <v>51</v>
      </c>
      <c r="AV198" s="9" t="s">
        <v>89</v>
      </c>
      <c r="AW198" s="9" t="s">
        <v>25</v>
      </c>
      <c r="AX198" s="9" t="s">
        <v>49</v>
      </c>
      <c r="AY198" s="150" t="s">
        <v>82</v>
      </c>
    </row>
    <row r="199" spans="1:65" s="2" customFormat="1" ht="24.2" customHeight="1" x14ac:dyDescent="0.2">
      <c r="A199" s="19"/>
      <c r="B199" s="20"/>
      <c r="C199" s="111" t="s">
        <v>225</v>
      </c>
      <c r="D199" s="111" t="s">
        <v>84</v>
      </c>
      <c r="E199" s="112" t="s">
        <v>226</v>
      </c>
      <c r="F199" s="113" t="s">
        <v>227</v>
      </c>
      <c r="G199" s="114" t="s">
        <v>228</v>
      </c>
      <c r="H199" s="115">
        <v>153.06399999999999</v>
      </c>
      <c r="I199" s="116"/>
      <c r="J199" s="117">
        <f>ROUND(I199*H199,2)</f>
        <v>0</v>
      </c>
      <c r="K199" s="113" t="s">
        <v>88</v>
      </c>
      <c r="L199" s="22"/>
      <c r="M199" s="118" t="s">
        <v>18</v>
      </c>
      <c r="N199" s="119" t="s">
        <v>35</v>
      </c>
      <c r="O199" s="28"/>
      <c r="P199" s="120">
        <f>O199*H199</f>
        <v>0</v>
      </c>
      <c r="Q199" s="120">
        <v>0</v>
      </c>
      <c r="R199" s="120">
        <f>Q199*H199</f>
        <v>0</v>
      </c>
      <c r="S199" s="120">
        <v>0</v>
      </c>
      <c r="T199" s="121">
        <f>S199*H199</f>
        <v>0</v>
      </c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R199" s="122" t="s">
        <v>89</v>
      </c>
      <c r="AT199" s="122" t="s">
        <v>84</v>
      </c>
      <c r="AU199" s="122" t="s">
        <v>51</v>
      </c>
      <c r="AY199" s="12" t="s">
        <v>82</v>
      </c>
      <c r="BE199" s="123">
        <f>IF(N199="základní",J199,0)</f>
        <v>0</v>
      </c>
      <c r="BF199" s="123">
        <f>IF(N199="snížená",J199,0)</f>
        <v>0</v>
      </c>
      <c r="BG199" s="123">
        <f>IF(N199="zákl. přenesená",J199,0)</f>
        <v>0</v>
      </c>
      <c r="BH199" s="123">
        <f>IF(N199="sníž. přenesená",J199,0)</f>
        <v>0</v>
      </c>
      <c r="BI199" s="123">
        <f>IF(N199="nulová",J199,0)</f>
        <v>0</v>
      </c>
      <c r="BJ199" s="12" t="s">
        <v>49</v>
      </c>
      <c r="BK199" s="123">
        <f>ROUND(I199*H199,2)</f>
        <v>0</v>
      </c>
      <c r="BL199" s="12" t="s">
        <v>89</v>
      </c>
      <c r="BM199" s="122" t="s">
        <v>229</v>
      </c>
    </row>
    <row r="200" spans="1:65" s="2" customFormat="1" ht="29.25" x14ac:dyDescent="0.2">
      <c r="A200" s="19"/>
      <c r="B200" s="20"/>
      <c r="C200" s="21"/>
      <c r="D200" s="124" t="s">
        <v>91</v>
      </c>
      <c r="E200" s="21"/>
      <c r="F200" s="125" t="s">
        <v>230</v>
      </c>
      <c r="G200" s="21"/>
      <c r="H200" s="21"/>
      <c r="I200" s="126"/>
      <c r="J200" s="21"/>
      <c r="K200" s="21"/>
      <c r="L200" s="22"/>
      <c r="M200" s="127"/>
      <c r="N200" s="128"/>
      <c r="O200" s="28"/>
      <c r="P200" s="28"/>
      <c r="Q200" s="28"/>
      <c r="R200" s="28"/>
      <c r="S200" s="28"/>
      <c r="T200" s="2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T200" s="12" t="s">
        <v>91</v>
      </c>
      <c r="AU200" s="12" t="s">
        <v>51</v>
      </c>
    </row>
    <row r="201" spans="1:65" s="8" customFormat="1" ht="11.25" x14ac:dyDescent="0.2">
      <c r="B201" s="129"/>
      <c r="C201" s="130"/>
      <c r="D201" s="124" t="s">
        <v>93</v>
      </c>
      <c r="E201" s="131" t="s">
        <v>18</v>
      </c>
      <c r="F201" s="132" t="s">
        <v>231</v>
      </c>
      <c r="G201" s="130"/>
      <c r="H201" s="133">
        <v>153.06399999999999</v>
      </c>
      <c r="I201" s="134"/>
      <c r="J201" s="130"/>
      <c r="K201" s="130"/>
      <c r="L201" s="135"/>
      <c r="M201" s="136"/>
      <c r="N201" s="137"/>
      <c r="O201" s="137"/>
      <c r="P201" s="137"/>
      <c r="Q201" s="137"/>
      <c r="R201" s="137"/>
      <c r="S201" s="137"/>
      <c r="T201" s="138"/>
      <c r="AT201" s="139" t="s">
        <v>93</v>
      </c>
      <c r="AU201" s="139" t="s">
        <v>51</v>
      </c>
      <c r="AV201" s="8" t="s">
        <v>51</v>
      </c>
      <c r="AW201" s="8" t="s">
        <v>25</v>
      </c>
      <c r="AX201" s="8" t="s">
        <v>48</v>
      </c>
      <c r="AY201" s="139" t="s">
        <v>82</v>
      </c>
    </row>
    <row r="202" spans="1:65" s="9" customFormat="1" ht="11.25" x14ac:dyDescent="0.2">
      <c r="B202" s="140"/>
      <c r="C202" s="141"/>
      <c r="D202" s="124" t="s">
        <v>93</v>
      </c>
      <c r="E202" s="142" t="s">
        <v>18</v>
      </c>
      <c r="F202" s="143" t="s">
        <v>95</v>
      </c>
      <c r="G202" s="141"/>
      <c r="H202" s="144">
        <v>153.06399999999999</v>
      </c>
      <c r="I202" s="145"/>
      <c r="J202" s="141"/>
      <c r="K202" s="141"/>
      <c r="L202" s="146"/>
      <c r="M202" s="147"/>
      <c r="N202" s="148"/>
      <c r="O202" s="148"/>
      <c r="P202" s="148"/>
      <c r="Q202" s="148"/>
      <c r="R202" s="148"/>
      <c r="S202" s="148"/>
      <c r="T202" s="149"/>
      <c r="AT202" s="150" t="s">
        <v>93</v>
      </c>
      <c r="AU202" s="150" t="s">
        <v>51</v>
      </c>
      <c r="AV202" s="9" t="s">
        <v>89</v>
      </c>
      <c r="AW202" s="9" t="s">
        <v>25</v>
      </c>
      <c r="AX202" s="9" t="s">
        <v>49</v>
      </c>
      <c r="AY202" s="150" t="s">
        <v>82</v>
      </c>
    </row>
    <row r="203" spans="1:65" s="2" customFormat="1" ht="14.45" customHeight="1" x14ac:dyDescent="0.2">
      <c r="A203" s="19"/>
      <c r="B203" s="20"/>
      <c r="C203" s="111" t="s">
        <v>232</v>
      </c>
      <c r="D203" s="111" t="s">
        <v>84</v>
      </c>
      <c r="E203" s="112" t="s">
        <v>233</v>
      </c>
      <c r="F203" s="113" t="s">
        <v>234</v>
      </c>
      <c r="G203" s="114" t="s">
        <v>149</v>
      </c>
      <c r="H203" s="115">
        <v>80.56</v>
      </c>
      <c r="I203" s="116"/>
      <c r="J203" s="117">
        <f>ROUND(I203*H203,2)</f>
        <v>0</v>
      </c>
      <c r="K203" s="113" t="s">
        <v>88</v>
      </c>
      <c r="L203" s="22"/>
      <c r="M203" s="118" t="s">
        <v>18</v>
      </c>
      <c r="N203" s="119" t="s">
        <v>35</v>
      </c>
      <c r="O203" s="28"/>
      <c r="P203" s="120">
        <f>O203*H203</f>
        <v>0</v>
      </c>
      <c r="Q203" s="120">
        <v>0</v>
      </c>
      <c r="R203" s="120">
        <f>Q203*H203</f>
        <v>0</v>
      </c>
      <c r="S203" s="120">
        <v>0</v>
      </c>
      <c r="T203" s="121">
        <f>S203*H203</f>
        <v>0</v>
      </c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R203" s="122" t="s">
        <v>89</v>
      </c>
      <c r="AT203" s="122" t="s">
        <v>84</v>
      </c>
      <c r="AU203" s="122" t="s">
        <v>51</v>
      </c>
      <c r="AY203" s="12" t="s">
        <v>82</v>
      </c>
      <c r="BE203" s="123">
        <f>IF(N203="základní",J203,0)</f>
        <v>0</v>
      </c>
      <c r="BF203" s="123">
        <f>IF(N203="snížená",J203,0)</f>
        <v>0</v>
      </c>
      <c r="BG203" s="123">
        <f>IF(N203="zákl. přenesená",J203,0)</f>
        <v>0</v>
      </c>
      <c r="BH203" s="123">
        <f>IF(N203="sníž. přenesená",J203,0)</f>
        <v>0</v>
      </c>
      <c r="BI203" s="123">
        <f>IF(N203="nulová",J203,0)</f>
        <v>0</v>
      </c>
      <c r="BJ203" s="12" t="s">
        <v>49</v>
      </c>
      <c r="BK203" s="123">
        <f>ROUND(I203*H203,2)</f>
        <v>0</v>
      </c>
      <c r="BL203" s="12" t="s">
        <v>89</v>
      </c>
      <c r="BM203" s="122" t="s">
        <v>235</v>
      </c>
    </row>
    <row r="204" spans="1:65" s="2" customFormat="1" ht="19.5" x14ac:dyDescent="0.2">
      <c r="A204" s="19"/>
      <c r="B204" s="20"/>
      <c r="C204" s="21"/>
      <c r="D204" s="124" t="s">
        <v>91</v>
      </c>
      <c r="E204" s="21"/>
      <c r="F204" s="125" t="s">
        <v>236</v>
      </c>
      <c r="G204" s="21"/>
      <c r="H204" s="21"/>
      <c r="I204" s="126"/>
      <c r="J204" s="21"/>
      <c r="K204" s="21"/>
      <c r="L204" s="22"/>
      <c r="M204" s="127"/>
      <c r="N204" s="128"/>
      <c r="O204" s="28"/>
      <c r="P204" s="28"/>
      <c r="Q204" s="28"/>
      <c r="R204" s="28"/>
      <c r="S204" s="28"/>
      <c r="T204" s="2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T204" s="12" t="s">
        <v>91</v>
      </c>
      <c r="AU204" s="12" t="s">
        <v>51</v>
      </c>
    </row>
    <row r="205" spans="1:65" s="8" customFormat="1" ht="11.25" x14ac:dyDescent="0.2">
      <c r="B205" s="129"/>
      <c r="C205" s="130"/>
      <c r="D205" s="124" t="s">
        <v>93</v>
      </c>
      <c r="E205" s="131" t="s">
        <v>18</v>
      </c>
      <c r="F205" s="132" t="s">
        <v>224</v>
      </c>
      <c r="G205" s="130"/>
      <c r="H205" s="133">
        <v>80.56</v>
      </c>
      <c r="I205" s="134"/>
      <c r="J205" s="130"/>
      <c r="K205" s="130"/>
      <c r="L205" s="135"/>
      <c r="M205" s="136"/>
      <c r="N205" s="137"/>
      <c r="O205" s="137"/>
      <c r="P205" s="137"/>
      <c r="Q205" s="137"/>
      <c r="R205" s="137"/>
      <c r="S205" s="137"/>
      <c r="T205" s="138"/>
      <c r="AT205" s="139" t="s">
        <v>93</v>
      </c>
      <c r="AU205" s="139" t="s">
        <v>51</v>
      </c>
      <c r="AV205" s="8" t="s">
        <v>51</v>
      </c>
      <c r="AW205" s="8" t="s">
        <v>25</v>
      </c>
      <c r="AX205" s="8" t="s">
        <v>48</v>
      </c>
      <c r="AY205" s="139" t="s">
        <v>82</v>
      </c>
    </row>
    <row r="206" spans="1:65" s="9" customFormat="1" ht="11.25" x14ac:dyDescent="0.2">
      <c r="B206" s="140"/>
      <c r="C206" s="141"/>
      <c r="D206" s="124" t="s">
        <v>93</v>
      </c>
      <c r="E206" s="142" t="s">
        <v>18</v>
      </c>
      <c r="F206" s="143" t="s">
        <v>95</v>
      </c>
      <c r="G206" s="141"/>
      <c r="H206" s="144">
        <v>80.56</v>
      </c>
      <c r="I206" s="145"/>
      <c r="J206" s="141"/>
      <c r="K206" s="141"/>
      <c r="L206" s="146"/>
      <c r="M206" s="147"/>
      <c r="N206" s="148"/>
      <c r="O206" s="148"/>
      <c r="P206" s="148"/>
      <c r="Q206" s="148"/>
      <c r="R206" s="148"/>
      <c r="S206" s="148"/>
      <c r="T206" s="149"/>
      <c r="AT206" s="150" t="s">
        <v>93</v>
      </c>
      <c r="AU206" s="150" t="s">
        <v>51</v>
      </c>
      <c r="AV206" s="9" t="s">
        <v>89</v>
      </c>
      <c r="AW206" s="9" t="s">
        <v>25</v>
      </c>
      <c r="AX206" s="9" t="s">
        <v>49</v>
      </c>
      <c r="AY206" s="150" t="s">
        <v>82</v>
      </c>
    </row>
    <row r="207" spans="1:65" s="2" customFormat="1" ht="24.2" customHeight="1" x14ac:dyDescent="0.2">
      <c r="A207" s="19"/>
      <c r="B207" s="20"/>
      <c r="C207" s="111" t="s">
        <v>237</v>
      </c>
      <c r="D207" s="111" t="s">
        <v>84</v>
      </c>
      <c r="E207" s="112" t="s">
        <v>238</v>
      </c>
      <c r="F207" s="113" t="s">
        <v>239</v>
      </c>
      <c r="G207" s="114" t="s">
        <v>149</v>
      </c>
      <c r="H207" s="115">
        <v>35.049999999999997</v>
      </c>
      <c r="I207" s="116"/>
      <c r="J207" s="117">
        <f>ROUND(I207*H207,2)</f>
        <v>0</v>
      </c>
      <c r="K207" s="113" t="s">
        <v>88</v>
      </c>
      <c r="L207" s="22"/>
      <c r="M207" s="118" t="s">
        <v>18</v>
      </c>
      <c r="N207" s="119" t="s">
        <v>35</v>
      </c>
      <c r="O207" s="28"/>
      <c r="P207" s="120">
        <f>O207*H207</f>
        <v>0</v>
      </c>
      <c r="Q207" s="120">
        <v>0</v>
      </c>
      <c r="R207" s="120">
        <f>Q207*H207</f>
        <v>0</v>
      </c>
      <c r="S207" s="120">
        <v>0</v>
      </c>
      <c r="T207" s="121">
        <f>S207*H207</f>
        <v>0</v>
      </c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R207" s="122" t="s">
        <v>89</v>
      </c>
      <c r="AT207" s="122" t="s">
        <v>84</v>
      </c>
      <c r="AU207" s="122" t="s">
        <v>51</v>
      </c>
      <c r="AY207" s="12" t="s">
        <v>82</v>
      </c>
      <c r="BE207" s="123">
        <f>IF(N207="základní",J207,0)</f>
        <v>0</v>
      </c>
      <c r="BF207" s="123">
        <f>IF(N207="snížená",J207,0)</f>
        <v>0</v>
      </c>
      <c r="BG207" s="123">
        <f>IF(N207="zákl. přenesená",J207,0)</f>
        <v>0</v>
      </c>
      <c r="BH207" s="123">
        <f>IF(N207="sníž. přenesená",J207,0)</f>
        <v>0</v>
      </c>
      <c r="BI207" s="123">
        <f>IF(N207="nulová",J207,0)</f>
        <v>0</v>
      </c>
      <c r="BJ207" s="12" t="s">
        <v>49</v>
      </c>
      <c r="BK207" s="123">
        <f>ROUND(I207*H207,2)</f>
        <v>0</v>
      </c>
      <c r="BL207" s="12" t="s">
        <v>89</v>
      </c>
      <c r="BM207" s="122" t="s">
        <v>240</v>
      </c>
    </row>
    <row r="208" spans="1:65" s="2" customFormat="1" ht="29.25" x14ac:dyDescent="0.2">
      <c r="A208" s="19"/>
      <c r="B208" s="20"/>
      <c r="C208" s="21"/>
      <c r="D208" s="124" t="s">
        <v>91</v>
      </c>
      <c r="E208" s="21"/>
      <c r="F208" s="125" t="s">
        <v>241</v>
      </c>
      <c r="G208" s="21"/>
      <c r="H208" s="21"/>
      <c r="I208" s="126"/>
      <c r="J208" s="21"/>
      <c r="K208" s="21"/>
      <c r="L208" s="22"/>
      <c r="M208" s="127"/>
      <c r="N208" s="128"/>
      <c r="O208" s="28"/>
      <c r="P208" s="28"/>
      <c r="Q208" s="28"/>
      <c r="R208" s="28"/>
      <c r="S208" s="28"/>
      <c r="T208" s="2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T208" s="12" t="s">
        <v>91</v>
      </c>
      <c r="AU208" s="12" t="s">
        <v>51</v>
      </c>
    </row>
    <row r="209" spans="1:65" s="8" customFormat="1" ht="11.25" x14ac:dyDescent="0.2">
      <c r="B209" s="129"/>
      <c r="C209" s="130"/>
      <c r="D209" s="124" t="s">
        <v>93</v>
      </c>
      <c r="E209" s="131" t="s">
        <v>18</v>
      </c>
      <c r="F209" s="132" t="s">
        <v>242</v>
      </c>
      <c r="G209" s="130"/>
      <c r="H209" s="133">
        <v>115.61</v>
      </c>
      <c r="I209" s="134"/>
      <c r="J209" s="130"/>
      <c r="K209" s="130"/>
      <c r="L209" s="135"/>
      <c r="M209" s="136"/>
      <c r="N209" s="137"/>
      <c r="O209" s="137"/>
      <c r="P209" s="137"/>
      <c r="Q209" s="137"/>
      <c r="R209" s="137"/>
      <c r="S209" s="137"/>
      <c r="T209" s="138"/>
      <c r="AT209" s="139" t="s">
        <v>93</v>
      </c>
      <c r="AU209" s="139" t="s">
        <v>51</v>
      </c>
      <c r="AV209" s="8" t="s">
        <v>51</v>
      </c>
      <c r="AW209" s="8" t="s">
        <v>25</v>
      </c>
      <c r="AX209" s="8" t="s">
        <v>48</v>
      </c>
      <c r="AY209" s="139" t="s">
        <v>82</v>
      </c>
    </row>
    <row r="210" spans="1:65" s="8" customFormat="1" ht="11.25" x14ac:dyDescent="0.2">
      <c r="B210" s="129"/>
      <c r="C210" s="130"/>
      <c r="D210" s="124" t="s">
        <v>93</v>
      </c>
      <c r="E210" s="131" t="s">
        <v>18</v>
      </c>
      <c r="F210" s="132" t="s">
        <v>243</v>
      </c>
      <c r="G210" s="130"/>
      <c r="H210" s="133">
        <v>-25.7</v>
      </c>
      <c r="I210" s="134"/>
      <c r="J210" s="130"/>
      <c r="K210" s="130"/>
      <c r="L210" s="135"/>
      <c r="M210" s="136"/>
      <c r="N210" s="137"/>
      <c r="O210" s="137"/>
      <c r="P210" s="137"/>
      <c r="Q210" s="137"/>
      <c r="R210" s="137"/>
      <c r="S210" s="137"/>
      <c r="T210" s="138"/>
      <c r="AT210" s="139" t="s">
        <v>93</v>
      </c>
      <c r="AU210" s="139" t="s">
        <v>51</v>
      </c>
      <c r="AV210" s="8" t="s">
        <v>51</v>
      </c>
      <c r="AW210" s="8" t="s">
        <v>25</v>
      </c>
      <c r="AX210" s="8" t="s">
        <v>48</v>
      </c>
      <c r="AY210" s="139" t="s">
        <v>82</v>
      </c>
    </row>
    <row r="211" spans="1:65" s="8" customFormat="1" ht="11.25" x14ac:dyDescent="0.2">
      <c r="B211" s="129"/>
      <c r="C211" s="130"/>
      <c r="D211" s="124" t="s">
        <v>93</v>
      </c>
      <c r="E211" s="131" t="s">
        <v>18</v>
      </c>
      <c r="F211" s="132" t="s">
        <v>244</v>
      </c>
      <c r="G211" s="130"/>
      <c r="H211" s="133">
        <v>-6.125</v>
      </c>
      <c r="I211" s="134"/>
      <c r="J211" s="130"/>
      <c r="K211" s="130"/>
      <c r="L211" s="135"/>
      <c r="M211" s="136"/>
      <c r="N211" s="137"/>
      <c r="O211" s="137"/>
      <c r="P211" s="137"/>
      <c r="Q211" s="137"/>
      <c r="R211" s="137"/>
      <c r="S211" s="137"/>
      <c r="T211" s="138"/>
      <c r="AT211" s="139" t="s">
        <v>93</v>
      </c>
      <c r="AU211" s="139" t="s">
        <v>51</v>
      </c>
      <c r="AV211" s="8" t="s">
        <v>51</v>
      </c>
      <c r="AW211" s="8" t="s">
        <v>25</v>
      </c>
      <c r="AX211" s="8" t="s">
        <v>48</v>
      </c>
      <c r="AY211" s="139" t="s">
        <v>82</v>
      </c>
    </row>
    <row r="212" spans="1:65" s="8" customFormat="1" ht="11.25" x14ac:dyDescent="0.2">
      <c r="B212" s="129"/>
      <c r="C212" s="130"/>
      <c r="D212" s="124" t="s">
        <v>93</v>
      </c>
      <c r="E212" s="131" t="s">
        <v>18</v>
      </c>
      <c r="F212" s="132" t="s">
        <v>245</v>
      </c>
      <c r="G212" s="130"/>
      <c r="H212" s="133">
        <v>-0.625</v>
      </c>
      <c r="I212" s="134"/>
      <c r="J212" s="130"/>
      <c r="K212" s="130"/>
      <c r="L212" s="135"/>
      <c r="M212" s="136"/>
      <c r="N212" s="137"/>
      <c r="O212" s="137"/>
      <c r="P212" s="137"/>
      <c r="Q212" s="137"/>
      <c r="R212" s="137"/>
      <c r="S212" s="137"/>
      <c r="T212" s="138"/>
      <c r="AT212" s="139" t="s">
        <v>93</v>
      </c>
      <c r="AU212" s="139" t="s">
        <v>51</v>
      </c>
      <c r="AV212" s="8" t="s">
        <v>51</v>
      </c>
      <c r="AW212" s="8" t="s">
        <v>25</v>
      </c>
      <c r="AX212" s="8" t="s">
        <v>48</v>
      </c>
      <c r="AY212" s="139" t="s">
        <v>82</v>
      </c>
    </row>
    <row r="213" spans="1:65" s="8" customFormat="1" ht="11.25" x14ac:dyDescent="0.2">
      <c r="B213" s="129"/>
      <c r="C213" s="130"/>
      <c r="D213" s="124" t="s">
        <v>93</v>
      </c>
      <c r="E213" s="131" t="s">
        <v>18</v>
      </c>
      <c r="F213" s="132" t="s">
        <v>246</v>
      </c>
      <c r="G213" s="130"/>
      <c r="H213" s="133">
        <v>-6.6000000000000003E-2</v>
      </c>
      <c r="I213" s="134"/>
      <c r="J213" s="130"/>
      <c r="K213" s="130"/>
      <c r="L213" s="135"/>
      <c r="M213" s="136"/>
      <c r="N213" s="137"/>
      <c r="O213" s="137"/>
      <c r="P213" s="137"/>
      <c r="Q213" s="137"/>
      <c r="R213" s="137"/>
      <c r="S213" s="137"/>
      <c r="T213" s="138"/>
      <c r="AT213" s="139" t="s">
        <v>93</v>
      </c>
      <c r="AU213" s="139" t="s">
        <v>51</v>
      </c>
      <c r="AV213" s="8" t="s">
        <v>51</v>
      </c>
      <c r="AW213" s="8" t="s">
        <v>25</v>
      </c>
      <c r="AX213" s="8" t="s">
        <v>48</v>
      </c>
      <c r="AY213" s="139" t="s">
        <v>82</v>
      </c>
    </row>
    <row r="214" spans="1:65" s="8" customFormat="1" ht="11.25" x14ac:dyDescent="0.2">
      <c r="B214" s="129"/>
      <c r="C214" s="130"/>
      <c r="D214" s="124" t="s">
        <v>93</v>
      </c>
      <c r="E214" s="131" t="s">
        <v>18</v>
      </c>
      <c r="F214" s="132" t="s">
        <v>247</v>
      </c>
      <c r="G214" s="130"/>
      <c r="H214" s="133">
        <v>-2.488</v>
      </c>
      <c r="I214" s="134"/>
      <c r="J214" s="130"/>
      <c r="K214" s="130"/>
      <c r="L214" s="135"/>
      <c r="M214" s="136"/>
      <c r="N214" s="137"/>
      <c r="O214" s="137"/>
      <c r="P214" s="137"/>
      <c r="Q214" s="137"/>
      <c r="R214" s="137"/>
      <c r="S214" s="137"/>
      <c r="T214" s="138"/>
      <c r="AT214" s="139" t="s">
        <v>93</v>
      </c>
      <c r="AU214" s="139" t="s">
        <v>51</v>
      </c>
      <c r="AV214" s="8" t="s">
        <v>51</v>
      </c>
      <c r="AW214" s="8" t="s">
        <v>25</v>
      </c>
      <c r="AX214" s="8" t="s">
        <v>48</v>
      </c>
      <c r="AY214" s="139" t="s">
        <v>82</v>
      </c>
    </row>
    <row r="215" spans="1:65" s="8" customFormat="1" ht="11.25" x14ac:dyDescent="0.2">
      <c r="B215" s="129"/>
      <c r="C215" s="130"/>
      <c r="D215" s="124" t="s">
        <v>93</v>
      </c>
      <c r="E215" s="131" t="s">
        <v>18</v>
      </c>
      <c r="F215" s="132" t="s">
        <v>248</v>
      </c>
      <c r="G215" s="130"/>
      <c r="H215" s="133">
        <v>-5.7229999999999999</v>
      </c>
      <c r="I215" s="134"/>
      <c r="J215" s="130"/>
      <c r="K215" s="130"/>
      <c r="L215" s="135"/>
      <c r="M215" s="136"/>
      <c r="N215" s="137"/>
      <c r="O215" s="137"/>
      <c r="P215" s="137"/>
      <c r="Q215" s="137"/>
      <c r="R215" s="137"/>
      <c r="S215" s="137"/>
      <c r="T215" s="138"/>
      <c r="AT215" s="139" t="s">
        <v>93</v>
      </c>
      <c r="AU215" s="139" t="s">
        <v>51</v>
      </c>
      <c r="AV215" s="8" t="s">
        <v>51</v>
      </c>
      <c r="AW215" s="8" t="s">
        <v>25</v>
      </c>
      <c r="AX215" s="8" t="s">
        <v>48</v>
      </c>
      <c r="AY215" s="139" t="s">
        <v>82</v>
      </c>
    </row>
    <row r="216" spans="1:65" s="8" customFormat="1" ht="11.25" x14ac:dyDescent="0.2">
      <c r="B216" s="129"/>
      <c r="C216" s="130"/>
      <c r="D216" s="124" t="s">
        <v>93</v>
      </c>
      <c r="E216" s="131" t="s">
        <v>18</v>
      </c>
      <c r="F216" s="132" t="s">
        <v>249</v>
      </c>
      <c r="G216" s="130"/>
      <c r="H216" s="133">
        <v>-2.1709999999999998</v>
      </c>
      <c r="I216" s="134"/>
      <c r="J216" s="130"/>
      <c r="K216" s="130"/>
      <c r="L216" s="135"/>
      <c r="M216" s="136"/>
      <c r="N216" s="137"/>
      <c r="O216" s="137"/>
      <c r="P216" s="137"/>
      <c r="Q216" s="137"/>
      <c r="R216" s="137"/>
      <c r="S216" s="137"/>
      <c r="T216" s="138"/>
      <c r="AT216" s="139" t="s">
        <v>93</v>
      </c>
      <c r="AU216" s="139" t="s">
        <v>51</v>
      </c>
      <c r="AV216" s="8" t="s">
        <v>51</v>
      </c>
      <c r="AW216" s="8" t="s">
        <v>25</v>
      </c>
      <c r="AX216" s="8" t="s">
        <v>48</v>
      </c>
      <c r="AY216" s="139" t="s">
        <v>82</v>
      </c>
    </row>
    <row r="217" spans="1:65" s="9" customFormat="1" ht="11.25" x14ac:dyDescent="0.2">
      <c r="B217" s="140"/>
      <c r="C217" s="141"/>
      <c r="D217" s="124" t="s">
        <v>93</v>
      </c>
      <c r="E217" s="142" t="s">
        <v>18</v>
      </c>
      <c r="F217" s="143" t="s">
        <v>95</v>
      </c>
      <c r="G217" s="141"/>
      <c r="H217" s="144">
        <v>72.711999999999989</v>
      </c>
      <c r="I217" s="145"/>
      <c r="J217" s="141"/>
      <c r="K217" s="141"/>
      <c r="L217" s="146"/>
      <c r="M217" s="147"/>
      <c r="N217" s="148"/>
      <c r="O217" s="148"/>
      <c r="P217" s="148"/>
      <c r="Q217" s="148"/>
      <c r="R217" s="148"/>
      <c r="S217" s="148"/>
      <c r="T217" s="149"/>
      <c r="AT217" s="150" t="s">
        <v>93</v>
      </c>
      <c r="AU217" s="150" t="s">
        <v>51</v>
      </c>
      <c r="AV217" s="9" t="s">
        <v>89</v>
      </c>
      <c r="AW217" s="9" t="s">
        <v>25</v>
      </c>
      <c r="AX217" s="9" t="s">
        <v>48</v>
      </c>
      <c r="AY217" s="150" t="s">
        <v>82</v>
      </c>
    </row>
    <row r="218" spans="1:65" s="8" customFormat="1" ht="11.25" x14ac:dyDescent="0.2">
      <c r="B218" s="129"/>
      <c r="C218" s="130"/>
      <c r="D218" s="124" t="s">
        <v>93</v>
      </c>
      <c r="E218" s="131" t="s">
        <v>18</v>
      </c>
      <c r="F218" s="132" t="s">
        <v>250</v>
      </c>
      <c r="G218" s="130"/>
      <c r="H218" s="133">
        <v>72.7</v>
      </c>
      <c r="I218" s="134"/>
      <c r="J218" s="130"/>
      <c r="K218" s="130"/>
      <c r="L218" s="135"/>
      <c r="M218" s="136"/>
      <c r="N218" s="137"/>
      <c r="O218" s="137"/>
      <c r="P218" s="137"/>
      <c r="Q218" s="137"/>
      <c r="R218" s="137"/>
      <c r="S218" s="137"/>
      <c r="T218" s="138"/>
      <c r="AT218" s="139" t="s">
        <v>93</v>
      </c>
      <c r="AU218" s="139" t="s">
        <v>51</v>
      </c>
      <c r="AV218" s="8" t="s">
        <v>51</v>
      </c>
      <c r="AW218" s="8" t="s">
        <v>25</v>
      </c>
      <c r="AX218" s="8" t="s">
        <v>48</v>
      </c>
      <c r="AY218" s="139" t="s">
        <v>82</v>
      </c>
    </row>
    <row r="219" spans="1:65" s="8" customFormat="1" ht="11.25" x14ac:dyDescent="0.2">
      <c r="B219" s="129"/>
      <c r="C219" s="130"/>
      <c r="D219" s="124" t="s">
        <v>93</v>
      </c>
      <c r="E219" s="131" t="s">
        <v>18</v>
      </c>
      <c r="F219" s="132" t="s">
        <v>251</v>
      </c>
      <c r="G219" s="130"/>
      <c r="H219" s="133">
        <v>35.049999999999997</v>
      </c>
      <c r="I219" s="134"/>
      <c r="J219" s="130"/>
      <c r="K219" s="130"/>
      <c r="L219" s="135"/>
      <c r="M219" s="136"/>
      <c r="N219" s="137"/>
      <c r="O219" s="137"/>
      <c r="P219" s="137"/>
      <c r="Q219" s="137"/>
      <c r="R219" s="137"/>
      <c r="S219" s="137"/>
      <c r="T219" s="138"/>
      <c r="AT219" s="139" t="s">
        <v>93</v>
      </c>
      <c r="AU219" s="139" t="s">
        <v>51</v>
      </c>
      <c r="AV219" s="8" t="s">
        <v>51</v>
      </c>
      <c r="AW219" s="8" t="s">
        <v>25</v>
      </c>
      <c r="AX219" s="8" t="s">
        <v>49</v>
      </c>
      <c r="AY219" s="139" t="s">
        <v>82</v>
      </c>
    </row>
    <row r="220" spans="1:65" s="2" customFormat="1" ht="24.2" customHeight="1" x14ac:dyDescent="0.2">
      <c r="A220" s="19"/>
      <c r="B220" s="20"/>
      <c r="C220" s="111" t="s">
        <v>1</v>
      </c>
      <c r="D220" s="111" t="s">
        <v>84</v>
      </c>
      <c r="E220" s="112" t="s">
        <v>238</v>
      </c>
      <c r="F220" s="113" t="s">
        <v>239</v>
      </c>
      <c r="G220" s="114" t="s">
        <v>149</v>
      </c>
      <c r="H220" s="115">
        <v>35.049999999999997</v>
      </c>
      <c r="I220" s="116"/>
      <c r="J220" s="117">
        <f>ROUND(I220*H220,2)</f>
        <v>0</v>
      </c>
      <c r="K220" s="113" t="s">
        <v>88</v>
      </c>
      <c r="L220" s="22"/>
      <c r="M220" s="118" t="s">
        <v>18</v>
      </c>
      <c r="N220" s="119" t="s">
        <v>35</v>
      </c>
      <c r="O220" s="28"/>
      <c r="P220" s="120">
        <f>O220*H220</f>
        <v>0</v>
      </c>
      <c r="Q220" s="120">
        <v>0</v>
      </c>
      <c r="R220" s="120">
        <f>Q220*H220</f>
        <v>0</v>
      </c>
      <c r="S220" s="120">
        <v>0</v>
      </c>
      <c r="T220" s="121">
        <f>S220*H220</f>
        <v>0</v>
      </c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R220" s="122" t="s">
        <v>89</v>
      </c>
      <c r="AT220" s="122" t="s">
        <v>84</v>
      </c>
      <c r="AU220" s="122" t="s">
        <v>51</v>
      </c>
      <c r="AY220" s="12" t="s">
        <v>82</v>
      </c>
      <c r="BE220" s="123">
        <f>IF(N220="základní",J220,0)</f>
        <v>0</v>
      </c>
      <c r="BF220" s="123">
        <f>IF(N220="snížená",J220,0)</f>
        <v>0</v>
      </c>
      <c r="BG220" s="123">
        <f>IF(N220="zákl. přenesená",J220,0)</f>
        <v>0</v>
      </c>
      <c r="BH220" s="123">
        <f>IF(N220="sníž. přenesená",J220,0)</f>
        <v>0</v>
      </c>
      <c r="BI220" s="123">
        <f>IF(N220="nulová",J220,0)</f>
        <v>0</v>
      </c>
      <c r="BJ220" s="12" t="s">
        <v>49</v>
      </c>
      <c r="BK220" s="123">
        <f>ROUND(I220*H220,2)</f>
        <v>0</v>
      </c>
      <c r="BL220" s="12" t="s">
        <v>89</v>
      </c>
      <c r="BM220" s="122" t="s">
        <v>252</v>
      </c>
    </row>
    <row r="221" spans="1:65" s="2" customFormat="1" ht="29.25" x14ac:dyDescent="0.2">
      <c r="A221" s="19"/>
      <c r="B221" s="20"/>
      <c r="C221" s="21"/>
      <c r="D221" s="124" t="s">
        <v>91</v>
      </c>
      <c r="E221" s="21"/>
      <c r="F221" s="125" t="s">
        <v>241</v>
      </c>
      <c r="G221" s="21"/>
      <c r="H221" s="21"/>
      <c r="I221" s="126"/>
      <c r="J221" s="21"/>
      <c r="K221" s="21"/>
      <c r="L221" s="22"/>
      <c r="M221" s="127"/>
      <c r="N221" s="128"/>
      <c r="O221" s="28"/>
      <c r="P221" s="28"/>
      <c r="Q221" s="28"/>
      <c r="R221" s="28"/>
      <c r="S221" s="28"/>
      <c r="T221" s="2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T221" s="12" t="s">
        <v>91</v>
      </c>
      <c r="AU221" s="12" t="s">
        <v>51</v>
      </c>
    </row>
    <row r="222" spans="1:65" s="8" customFormat="1" ht="11.25" x14ac:dyDescent="0.2">
      <c r="B222" s="129"/>
      <c r="C222" s="130"/>
      <c r="D222" s="124" t="s">
        <v>93</v>
      </c>
      <c r="E222" s="131" t="s">
        <v>18</v>
      </c>
      <c r="F222" s="132" t="s">
        <v>253</v>
      </c>
      <c r="G222" s="130"/>
      <c r="H222" s="133">
        <v>35.049999999999997</v>
      </c>
      <c r="I222" s="134"/>
      <c r="J222" s="130"/>
      <c r="K222" s="130"/>
      <c r="L222" s="135"/>
      <c r="M222" s="136"/>
      <c r="N222" s="137"/>
      <c r="O222" s="137"/>
      <c r="P222" s="137"/>
      <c r="Q222" s="137"/>
      <c r="R222" s="137"/>
      <c r="S222" s="137"/>
      <c r="T222" s="138"/>
      <c r="AT222" s="139" t="s">
        <v>93</v>
      </c>
      <c r="AU222" s="139" t="s">
        <v>51</v>
      </c>
      <c r="AV222" s="8" t="s">
        <v>51</v>
      </c>
      <c r="AW222" s="8" t="s">
        <v>25</v>
      </c>
      <c r="AX222" s="8" t="s">
        <v>48</v>
      </c>
      <c r="AY222" s="139" t="s">
        <v>82</v>
      </c>
    </row>
    <row r="223" spans="1:65" s="9" customFormat="1" ht="11.25" x14ac:dyDescent="0.2">
      <c r="B223" s="140"/>
      <c r="C223" s="141"/>
      <c r="D223" s="124" t="s">
        <v>93</v>
      </c>
      <c r="E223" s="142" t="s">
        <v>18</v>
      </c>
      <c r="F223" s="143" t="s">
        <v>95</v>
      </c>
      <c r="G223" s="141"/>
      <c r="H223" s="144">
        <v>35.049999999999997</v>
      </c>
      <c r="I223" s="145"/>
      <c r="J223" s="141"/>
      <c r="K223" s="141"/>
      <c r="L223" s="146"/>
      <c r="M223" s="147"/>
      <c r="N223" s="148"/>
      <c r="O223" s="148"/>
      <c r="P223" s="148"/>
      <c r="Q223" s="148"/>
      <c r="R223" s="148"/>
      <c r="S223" s="148"/>
      <c r="T223" s="149"/>
      <c r="AT223" s="150" t="s">
        <v>93</v>
      </c>
      <c r="AU223" s="150" t="s">
        <v>51</v>
      </c>
      <c r="AV223" s="9" t="s">
        <v>89</v>
      </c>
      <c r="AW223" s="9" t="s">
        <v>25</v>
      </c>
      <c r="AX223" s="9" t="s">
        <v>49</v>
      </c>
      <c r="AY223" s="150" t="s">
        <v>82</v>
      </c>
    </row>
    <row r="224" spans="1:65" s="2" customFormat="1" ht="14.45" customHeight="1" x14ac:dyDescent="0.2">
      <c r="A224" s="19"/>
      <c r="B224" s="20"/>
      <c r="C224" s="172" t="s">
        <v>254</v>
      </c>
      <c r="D224" s="172" t="s">
        <v>255</v>
      </c>
      <c r="E224" s="173" t="s">
        <v>256</v>
      </c>
      <c r="F224" s="174" t="s">
        <v>257</v>
      </c>
      <c r="G224" s="175" t="s">
        <v>228</v>
      </c>
      <c r="H224" s="176">
        <v>60.426000000000002</v>
      </c>
      <c r="I224" s="177"/>
      <c r="J224" s="178">
        <f>ROUND(I224*H224,2)</f>
        <v>0</v>
      </c>
      <c r="K224" s="174" t="s">
        <v>88</v>
      </c>
      <c r="L224" s="179"/>
      <c r="M224" s="180" t="s">
        <v>18</v>
      </c>
      <c r="N224" s="181" t="s">
        <v>35</v>
      </c>
      <c r="O224" s="28"/>
      <c r="P224" s="120">
        <f>O224*H224</f>
        <v>0</v>
      </c>
      <c r="Q224" s="120">
        <v>0</v>
      </c>
      <c r="R224" s="120">
        <f>Q224*H224</f>
        <v>0</v>
      </c>
      <c r="S224" s="120">
        <v>0</v>
      </c>
      <c r="T224" s="121">
        <f>S224*H224</f>
        <v>0</v>
      </c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R224" s="122" t="s">
        <v>134</v>
      </c>
      <c r="AT224" s="122" t="s">
        <v>255</v>
      </c>
      <c r="AU224" s="122" t="s">
        <v>51</v>
      </c>
      <c r="AY224" s="12" t="s">
        <v>82</v>
      </c>
      <c r="BE224" s="123">
        <f>IF(N224="základní",J224,0)</f>
        <v>0</v>
      </c>
      <c r="BF224" s="123">
        <f>IF(N224="snížená",J224,0)</f>
        <v>0</v>
      </c>
      <c r="BG224" s="123">
        <f>IF(N224="zákl. přenesená",J224,0)</f>
        <v>0</v>
      </c>
      <c r="BH224" s="123">
        <f>IF(N224="sníž. přenesená",J224,0)</f>
        <v>0</v>
      </c>
      <c r="BI224" s="123">
        <f>IF(N224="nulová",J224,0)</f>
        <v>0</v>
      </c>
      <c r="BJ224" s="12" t="s">
        <v>49</v>
      </c>
      <c r="BK224" s="123">
        <f>ROUND(I224*H224,2)</f>
        <v>0</v>
      </c>
      <c r="BL224" s="12" t="s">
        <v>89</v>
      </c>
      <c r="BM224" s="122" t="s">
        <v>258</v>
      </c>
    </row>
    <row r="225" spans="1:65" s="2" customFormat="1" ht="11.25" x14ac:dyDescent="0.2">
      <c r="A225" s="19"/>
      <c r="B225" s="20"/>
      <c r="C225" s="21"/>
      <c r="D225" s="124" t="s">
        <v>91</v>
      </c>
      <c r="E225" s="21"/>
      <c r="F225" s="125" t="s">
        <v>259</v>
      </c>
      <c r="G225" s="21"/>
      <c r="H225" s="21"/>
      <c r="I225" s="126"/>
      <c r="J225" s="21"/>
      <c r="K225" s="21"/>
      <c r="L225" s="22"/>
      <c r="M225" s="127"/>
      <c r="N225" s="128"/>
      <c r="O225" s="28"/>
      <c r="P225" s="28"/>
      <c r="Q225" s="28"/>
      <c r="R225" s="28"/>
      <c r="S225" s="28"/>
      <c r="T225" s="2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T225" s="12" t="s">
        <v>91</v>
      </c>
      <c r="AU225" s="12" t="s">
        <v>51</v>
      </c>
    </row>
    <row r="226" spans="1:65" s="8" customFormat="1" ht="11.25" x14ac:dyDescent="0.2">
      <c r="B226" s="129"/>
      <c r="C226" s="130"/>
      <c r="D226" s="124" t="s">
        <v>93</v>
      </c>
      <c r="E226" s="131" t="s">
        <v>18</v>
      </c>
      <c r="F226" s="132" t="s">
        <v>260</v>
      </c>
      <c r="G226" s="130"/>
      <c r="H226" s="133">
        <v>60.426000000000002</v>
      </c>
      <c r="I226" s="134"/>
      <c r="J226" s="130"/>
      <c r="K226" s="130"/>
      <c r="L226" s="135"/>
      <c r="M226" s="136"/>
      <c r="N226" s="137"/>
      <c r="O226" s="137"/>
      <c r="P226" s="137"/>
      <c r="Q226" s="137"/>
      <c r="R226" s="137"/>
      <c r="S226" s="137"/>
      <c r="T226" s="138"/>
      <c r="AT226" s="139" t="s">
        <v>93</v>
      </c>
      <c r="AU226" s="139" t="s">
        <v>51</v>
      </c>
      <c r="AV226" s="8" t="s">
        <v>51</v>
      </c>
      <c r="AW226" s="8" t="s">
        <v>25</v>
      </c>
      <c r="AX226" s="8" t="s">
        <v>48</v>
      </c>
      <c r="AY226" s="139" t="s">
        <v>82</v>
      </c>
    </row>
    <row r="227" spans="1:65" s="9" customFormat="1" ht="11.25" x14ac:dyDescent="0.2">
      <c r="B227" s="140"/>
      <c r="C227" s="141"/>
      <c r="D227" s="124" t="s">
        <v>93</v>
      </c>
      <c r="E227" s="142" t="s">
        <v>18</v>
      </c>
      <c r="F227" s="143" t="s">
        <v>95</v>
      </c>
      <c r="G227" s="141"/>
      <c r="H227" s="144">
        <v>60.426000000000002</v>
      </c>
      <c r="I227" s="145"/>
      <c r="J227" s="141"/>
      <c r="K227" s="141"/>
      <c r="L227" s="146"/>
      <c r="M227" s="147"/>
      <c r="N227" s="148"/>
      <c r="O227" s="148"/>
      <c r="P227" s="148"/>
      <c r="Q227" s="148"/>
      <c r="R227" s="148"/>
      <c r="S227" s="148"/>
      <c r="T227" s="149"/>
      <c r="AT227" s="150" t="s">
        <v>93</v>
      </c>
      <c r="AU227" s="150" t="s">
        <v>51</v>
      </c>
      <c r="AV227" s="9" t="s">
        <v>89</v>
      </c>
      <c r="AW227" s="9" t="s">
        <v>25</v>
      </c>
      <c r="AX227" s="9" t="s">
        <v>49</v>
      </c>
      <c r="AY227" s="150" t="s">
        <v>82</v>
      </c>
    </row>
    <row r="228" spans="1:65" s="2" customFormat="1" ht="24.2" customHeight="1" x14ac:dyDescent="0.2">
      <c r="A228" s="19"/>
      <c r="B228" s="20"/>
      <c r="C228" s="111" t="s">
        <v>261</v>
      </c>
      <c r="D228" s="111" t="s">
        <v>84</v>
      </c>
      <c r="E228" s="112" t="s">
        <v>262</v>
      </c>
      <c r="F228" s="113" t="s">
        <v>263</v>
      </c>
      <c r="G228" s="114" t="s">
        <v>149</v>
      </c>
      <c r="H228" s="115">
        <v>25.7</v>
      </c>
      <c r="I228" s="116"/>
      <c r="J228" s="117">
        <f>ROUND(I228*H228,2)</f>
        <v>0</v>
      </c>
      <c r="K228" s="113" t="s">
        <v>88</v>
      </c>
      <c r="L228" s="22"/>
      <c r="M228" s="118" t="s">
        <v>18</v>
      </c>
      <c r="N228" s="119" t="s">
        <v>35</v>
      </c>
      <c r="O228" s="28"/>
      <c r="P228" s="120">
        <f>O228*H228</f>
        <v>0</v>
      </c>
      <c r="Q228" s="120">
        <v>0</v>
      </c>
      <c r="R228" s="120">
        <f>Q228*H228</f>
        <v>0</v>
      </c>
      <c r="S228" s="120">
        <v>0</v>
      </c>
      <c r="T228" s="121">
        <f>S228*H228</f>
        <v>0</v>
      </c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R228" s="122" t="s">
        <v>89</v>
      </c>
      <c r="AT228" s="122" t="s">
        <v>84</v>
      </c>
      <c r="AU228" s="122" t="s">
        <v>51</v>
      </c>
      <c r="AY228" s="12" t="s">
        <v>82</v>
      </c>
      <c r="BE228" s="123">
        <f>IF(N228="základní",J228,0)</f>
        <v>0</v>
      </c>
      <c r="BF228" s="123">
        <f>IF(N228="snížená",J228,0)</f>
        <v>0</v>
      </c>
      <c r="BG228" s="123">
        <f>IF(N228="zákl. přenesená",J228,0)</f>
        <v>0</v>
      </c>
      <c r="BH228" s="123">
        <f>IF(N228="sníž. přenesená",J228,0)</f>
        <v>0</v>
      </c>
      <c r="BI228" s="123">
        <f>IF(N228="nulová",J228,0)</f>
        <v>0</v>
      </c>
      <c r="BJ228" s="12" t="s">
        <v>49</v>
      </c>
      <c r="BK228" s="123">
        <f>ROUND(I228*H228,2)</f>
        <v>0</v>
      </c>
      <c r="BL228" s="12" t="s">
        <v>89</v>
      </c>
      <c r="BM228" s="122" t="s">
        <v>264</v>
      </c>
    </row>
    <row r="229" spans="1:65" s="2" customFormat="1" ht="39" x14ac:dyDescent="0.2">
      <c r="A229" s="19"/>
      <c r="B229" s="20"/>
      <c r="C229" s="21"/>
      <c r="D229" s="124" t="s">
        <v>91</v>
      </c>
      <c r="E229" s="21"/>
      <c r="F229" s="125" t="s">
        <v>265</v>
      </c>
      <c r="G229" s="21"/>
      <c r="H229" s="21"/>
      <c r="I229" s="126"/>
      <c r="J229" s="21"/>
      <c r="K229" s="21"/>
      <c r="L229" s="22"/>
      <c r="M229" s="127"/>
      <c r="N229" s="128"/>
      <c r="O229" s="28"/>
      <c r="P229" s="28"/>
      <c r="Q229" s="28"/>
      <c r="R229" s="28"/>
      <c r="S229" s="28"/>
      <c r="T229" s="2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T229" s="12" t="s">
        <v>91</v>
      </c>
      <c r="AU229" s="12" t="s">
        <v>51</v>
      </c>
    </row>
    <row r="230" spans="1:65" s="10" customFormat="1" ht="11.25" x14ac:dyDescent="0.2">
      <c r="B230" s="151"/>
      <c r="C230" s="152"/>
      <c r="D230" s="124" t="s">
        <v>93</v>
      </c>
      <c r="E230" s="153" t="s">
        <v>18</v>
      </c>
      <c r="F230" s="154" t="s">
        <v>266</v>
      </c>
      <c r="G230" s="152"/>
      <c r="H230" s="153" t="s">
        <v>18</v>
      </c>
      <c r="I230" s="155"/>
      <c r="J230" s="152"/>
      <c r="K230" s="152"/>
      <c r="L230" s="156"/>
      <c r="M230" s="157"/>
      <c r="N230" s="158"/>
      <c r="O230" s="158"/>
      <c r="P230" s="158"/>
      <c r="Q230" s="158"/>
      <c r="R230" s="158"/>
      <c r="S230" s="158"/>
      <c r="T230" s="159"/>
      <c r="AT230" s="160" t="s">
        <v>93</v>
      </c>
      <c r="AU230" s="160" t="s">
        <v>51</v>
      </c>
      <c r="AV230" s="10" t="s">
        <v>49</v>
      </c>
      <c r="AW230" s="10" t="s">
        <v>25</v>
      </c>
      <c r="AX230" s="10" t="s">
        <v>48</v>
      </c>
      <c r="AY230" s="160" t="s">
        <v>82</v>
      </c>
    </row>
    <row r="231" spans="1:65" s="8" customFormat="1" ht="11.25" x14ac:dyDescent="0.2">
      <c r="B231" s="129"/>
      <c r="C231" s="130"/>
      <c r="D231" s="124" t="s">
        <v>93</v>
      </c>
      <c r="E231" s="131" t="s">
        <v>18</v>
      </c>
      <c r="F231" s="132" t="s">
        <v>267</v>
      </c>
      <c r="G231" s="130"/>
      <c r="H231" s="133">
        <v>0.97</v>
      </c>
      <c r="I231" s="134"/>
      <c r="J231" s="130"/>
      <c r="K231" s="130"/>
      <c r="L231" s="135"/>
      <c r="M231" s="136"/>
      <c r="N231" s="137"/>
      <c r="O231" s="137"/>
      <c r="P231" s="137"/>
      <c r="Q231" s="137"/>
      <c r="R231" s="137"/>
      <c r="S231" s="137"/>
      <c r="T231" s="138"/>
      <c r="AT231" s="139" t="s">
        <v>93</v>
      </c>
      <c r="AU231" s="139" t="s">
        <v>51</v>
      </c>
      <c r="AV231" s="8" t="s">
        <v>51</v>
      </c>
      <c r="AW231" s="8" t="s">
        <v>25</v>
      </c>
      <c r="AX231" s="8" t="s">
        <v>48</v>
      </c>
      <c r="AY231" s="139" t="s">
        <v>82</v>
      </c>
    </row>
    <row r="232" spans="1:65" s="8" customFormat="1" ht="11.25" x14ac:dyDescent="0.2">
      <c r="B232" s="129"/>
      <c r="C232" s="130"/>
      <c r="D232" s="124" t="s">
        <v>93</v>
      </c>
      <c r="E232" s="131" t="s">
        <v>18</v>
      </c>
      <c r="F232" s="132" t="s">
        <v>268</v>
      </c>
      <c r="G232" s="130"/>
      <c r="H232" s="133">
        <v>24.736000000000001</v>
      </c>
      <c r="I232" s="134"/>
      <c r="J232" s="130"/>
      <c r="K232" s="130"/>
      <c r="L232" s="135"/>
      <c r="M232" s="136"/>
      <c r="N232" s="137"/>
      <c r="O232" s="137"/>
      <c r="P232" s="137"/>
      <c r="Q232" s="137"/>
      <c r="R232" s="137"/>
      <c r="S232" s="137"/>
      <c r="T232" s="138"/>
      <c r="AT232" s="139" t="s">
        <v>93</v>
      </c>
      <c r="AU232" s="139" t="s">
        <v>51</v>
      </c>
      <c r="AV232" s="8" t="s">
        <v>51</v>
      </c>
      <c r="AW232" s="8" t="s">
        <v>25</v>
      </c>
      <c r="AX232" s="8" t="s">
        <v>48</v>
      </c>
      <c r="AY232" s="139" t="s">
        <v>82</v>
      </c>
    </row>
    <row r="233" spans="1:65" s="9" customFormat="1" ht="11.25" x14ac:dyDescent="0.2">
      <c r="B233" s="140"/>
      <c r="C233" s="141"/>
      <c r="D233" s="124" t="s">
        <v>93</v>
      </c>
      <c r="E233" s="142" t="s">
        <v>18</v>
      </c>
      <c r="F233" s="143" t="s">
        <v>95</v>
      </c>
      <c r="G233" s="141"/>
      <c r="H233" s="144">
        <v>25.706</v>
      </c>
      <c r="I233" s="145"/>
      <c r="J233" s="141"/>
      <c r="K233" s="141"/>
      <c r="L233" s="146"/>
      <c r="M233" s="147"/>
      <c r="N233" s="148"/>
      <c r="O233" s="148"/>
      <c r="P233" s="148"/>
      <c r="Q233" s="148"/>
      <c r="R233" s="148"/>
      <c r="S233" s="148"/>
      <c r="T233" s="149"/>
      <c r="AT233" s="150" t="s">
        <v>93</v>
      </c>
      <c r="AU233" s="150" t="s">
        <v>51</v>
      </c>
      <c r="AV233" s="9" t="s">
        <v>89</v>
      </c>
      <c r="AW233" s="9" t="s">
        <v>25</v>
      </c>
      <c r="AX233" s="9" t="s">
        <v>48</v>
      </c>
      <c r="AY233" s="150" t="s">
        <v>82</v>
      </c>
    </row>
    <row r="234" spans="1:65" s="8" customFormat="1" ht="11.25" x14ac:dyDescent="0.2">
      <c r="B234" s="129"/>
      <c r="C234" s="130"/>
      <c r="D234" s="124" t="s">
        <v>93</v>
      </c>
      <c r="E234" s="131" t="s">
        <v>18</v>
      </c>
      <c r="F234" s="132" t="s">
        <v>269</v>
      </c>
      <c r="G234" s="130"/>
      <c r="H234" s="133">
        <v>25.7</v>
      </c>
      <c r="I234" s="134"/>
      <c r="J234" s="130"/>
      <c r="K234" s="130"/>
      <c r="L234" s="135"/>
      <c r="M234" s="136"/>
      <c r="N234" s="137"/>
      <c r="O234" s="137"/>
      <c r="P234" s="137"/>
      <c r="Q234" s="137"/>
      <c r="R234" s="137"/>
      <c r="S234" s="137"/>
      <c r="T234" s="138"/>
      <c r="AT234" s="139" t="s">
        <v>93</v>
      </c>
      <c r="AU234" s="139" t="s">
        <v>51</v>
      </c>
      <c r="AV234" s="8" t="s">
        <v>51</v>
      </c>
      <c r="AW234" s="8" t="s">
        <v>25</v>
      </c>
      <c r="AX234" s="8" t="s">
        <v>49</v>
      </c>
      <c r="AY234" s="139" t="s">
        <v>82</v>
      </c>
    </row>
    <row r="235" spans="1:65" s="2" customFormat="1" ht="14.45" customHeight="1" x14ac:dyDescent="0.2">
      <c r="A235" s="19"/>
      <c r="B235" s="20"/>
      <c r="C235" s="172" t="s">
        <v>270</v>
      </c>
      <c r="D235" s="172" t="s">
        <v>255</v>
      </c>
      <c r="E235" s="173" t="s">
        <v>256</v>
      </c>
      <c r="F235" s="174" t="s">
        <v>257</v>
      </c>
      <c r="G235" s="175" t="s">
        <v>228</v>
      </c>
      <c r="H235" s="176">
        <v>44.307000000000002</v>
      </c>
      <c r="I235" s="177"/>
      <c r="J235" s="178">
        <f>ROUND(I235*H235,2)</f>
        <v>0</v>
      </c>
      <c r="K235" s="174" t="s">
        <v>88</v>
      </c>
      <c r="L235" s="179"/>
      <c r="M235" s="180" t="s">
        <v>18</v>
      </c>
      <c r="N235" s="181" t="s">
        <v>35</v>
      </c>
      <c r="O235" s="28"/>
      <c r="P235" s="120">
        <f>O235*H235</f>
        <v>0</v>
      </c>
      <c r="Q235" s="120">
        <v>0</v>
      </c>
      <c r="R235" s="120">
        <f>Q235*H235</f>
        <v>0</v>
      </c>
      <c r="S235" s="120">
        <v>0</v>
      </c>
      <c r="T235" s="121">
        <f>S235*H235</f>
        <v>0</v>
      </c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R235" s="122" t="s">
        <v>134</v>
      </c>
      <c r="AT235" s="122" t="s">
        <v>255</v>
      </c>
      <c r="AU235" s="122" t="s">
        <v>51</v>
      </c>
      <c r="AY235" s="12" t="s">
        <v>82</v>
      </c>
      <c r="BE235" s="123">
        <f>IF(N235="základní",J235,0)</f>
        <v>0</v>
      </c>
      <c r="BF235" s="123">
        <f>IF(N235="snížená",J235,0)</f>
        <v>0</v>
      </c>
      <c r="BG235" s="123">
        <f>IF(N235="zákl. přenesená",J235,0)</f>
        <v>0</v>
      </c>
      <c r="BH235" s="123">
        <f>IF(N235="sníž. přenesená",J235,0)</f>
        <v>0</v>
      </c>
      <c r="BI235" s="123">
        <f>IF(N235="nulová",J235,0)</f>
        <v>0</v>
      </c>
      <c r="BJ235" s="12" t="s">
        <v>49</v>
      </c>
      <c r="BK235" s="123">
        <f>ROUND(I235*H235,2)</f>
        <v>0</v>
      </c>
      <c r="BL235" s="12" t="s">
        <v>89</v>
      </c>
      <c r="BM235" s="122" t="s">
        <v>271</v>
      </c>
    </row>
    <row r="236" spans="1:65" s="2" customFormat="1" ht="11.25" x14ac:dyDescent="0.2">
      <c r="A236" s="19"/>
      <c r="B236" s="20"/>
      <c r="C236" s="21"/>
      <c r="D236" s="124" t="s">
        <v>91</v>
      </c>
      <c r="E236" s="21"/>
      <c r="F236" s="125" t="s">
        <v>259</v>
      </c>
      <c r="G236" s="21"/>
      <c r="H236" s="21"/>
      <c r="I236" s="126"/>
      <c r="J236" s="21"/>
      <c r="K236" s="21"/>
      <c r="L236" s="22"/>
      <c r="M236" s="127"/>
      <c r="N236" s="128"/>
      <c r="O236" s="28"/>
      <c r="P236" s="28"/>
      <c r="Q236" s="28"/>
      <c r="R236" s="28"/>
      <c r="S236" s="28"/>
      <c r="T236" s="2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T236" s="12" t="s">
        <v>91</v>
      </c>
      <c r="AU236" s="12" t="s">
        <v>51</v>
      </c>
    </row>
    <row r="237" spans="1:65" s="8" customFormat="1" ht="11.25" x14ac:dyDescent="0.2">
      <c r="B237" s="129"/>
      <c r="C237" s="130"/>
      <c r="D237" s="124" t="s">
        <v>93</v>
      </c>
      <c r="E237" s="131" t="s">
        <v>18</v>
      </c>
      <c r="F237" s="132" t="s">
        <v>272</v>
      </c>
      <c r="G237" s="130"/>
      <c r="H237" s="133">
        <v>44.307000000000002</v>
      </c>
      <c r="I237" s="134"/>
      <c r="J237" s="130"/>
      <c r="K237" s="130"/>
      <c r="L237" s="135"/>
      <c r="M237" s="136"/>
      <c r="N237" s="137"/>
      <c r="O237" s="137"/>
      <c r="P237" s="137"/>
      <c r="Q237" s="137"/>
      <c r="R237" s="137"/>
      <c r="S237" s="137"/>
      <c r="T237" s="138"/>
      <c r="AT237" s="139" t="s">
        <v>93</v>
      </c>
      <c r="AU237" s="139" t="s">
        <v>51</v>
      </c>
      <c r="AV237" s="8" t="s">
        <v>51</v>
      </c>
      <c r="AW237" s="8" t="s">
        <v>25</v>
      </c>
      <c r="AX237" s="8" t="s">
        <v>48</v>
      </c>
      <c r="AY237" s="139" t="s">
        <v>82</v>
      </c>
    </row>
    <row r="238" spans="1:65" s="9" customFormat="1" ht="11.25" x14ac:dyDescent="0.2">
      <c r="B238" s="140"/>
      <c r="C238" s="141"/>
      <c r="D238" s="124" t="s">
        <v>93</v>
      </c>
      <c r="E238" s="142" t="s">
        <v>18</v>
      </c>
      <c r="F238" s="143" t="s">
        <v>95</v>
      </c>
      <c r="G238" s="141"/>
      <c r="H238" s="144">
        <v>44.307000000000002</v>
      </c>
      <c r="I238" s="145"/>
      <c r="J238" s="141"/>
      <c r="K238" s="141"/>
      <c r="L238" s="146"/>
      <c r="M238" s="147"/>
      <c r="N238" s="148"/>
      <c r="O238" s="148"/>
      <c r="P238" s="148"/>
      <c r="Q238" s="148"/>
      <c r="R238" s="148"/>
      <c r="S238" s="148"/>
      <c r="T238" s="149"/>
      <c r="AT238" s="150" t="s">
        <v>93</v>
      </c>
      <c r="AU238" s="150" t="s">
        <v>51</v>
      </c>
      <c r="AV238" s="9" t="s">
        <v>89</v>
      </c>
      <c r="AW238" s="9" t="s">
        <v>25</v>
      </c>
      <c r="AX238" s="9" t="s">
        <v>49</v>
      </c>
      <c r="AY238" s="150" t="s">
        <v>82</v>
      </c>
    </row>
    <row r="239" spans="1:65" s="2" customFormat="1" ht="24.2" customHeight="1" x14ac:dyDescent="0.2">
      <c r="A239" s="19"/>
      <c r="B239" s="20"/>
      <c r="C239" s="111" t="s">
        <v>273</v>
      </c>
      <c r="D239" s="111" t="s">
        <v>84</v>
      </c>
      <c r="E239" s="112" t="s">
        <v>274</v>
      </c>
      <c r="F239" s="113" t="s">
        <v>275</v>
      </c>
      <c r="G239" s="114" t="s">
        <v>186</v>
      </c>
      <c r="H239" s="115">
        <v>51.45</v>
      </c>
      <c r="I239" s="116"/>
      <c r="J239" s="117">
        <f>ROUND(I239*H239,2)</f>
        <v>0</v>
      </c>
      <c r="K239" s="113" t="s">
        <v>88</v>
      </c>
      <c r="L239" s="22"/>
      <c r="M239" s="118" t="s">
        <v>18</v>
      </c>
      <c r="N239" s="119" t="s">
        <v>35</v>
      </c>
      <c r="O239" s="28"/>
      <c r="P239" s="120">
        <f>O239*H239</f>
        <v>0</v>
      </c>
      <c r="Q239" s="120">
        <v>0</v>
      </c>
      <c r="R239" s="120">
        <f>Q239*H239</f>
        <v>0</v>
      </c>
      <c r="S239" s="120">
        <v>0</v>
      </c>
      <c r="T239" s="121">
        <f>S239*H239</f>
        <v>0</v>
      </c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R239" s="122" t="s">
        <v>89</v>
      </c>
      <c r="AT239" s="122" t="s">
        <v>84</v>
      </c>
      <c r="AU239" s="122" t="s">
        <v>51</v>
      </c>
      <c r="AY239" s="12" t="s">
        <v>82</v>
      </c>
      <c r="BE239" s="123">
        <f>IF(N239="základní",J239,0)</f>
        <v>0</v>
      </c>
      <c r="BF239" s="123">
        <f>IF(N239="snížená",J239,0)</f>
        <v>0</v>
      </c>
      <c r="BG239" s="123">
        <f>IF(N239="zákl. přenesená",J239,0)</f>
        <v>0</v>
      </c>
      <c r="BH239" s="123">
        <f>IF(N239="sníž. přenesená",J239,0)</f>
        <v>0</v>
      </c>
      <c r="BI239" s="123">
        <f>IF(N239="nulová",J239,0)</f>
        <v>0</v>
      </c>
      <c r="BJ239" s="12" t="s">
        <v>49</v>
      </c>
      <c r="BK239" s="123">
        <f>ROUND(I239*H239,2)</f>
        <v>0</v>
      </c>
      <c r="BL239" s="12" t="s">
        <v>89</v>
      </c>
      <c r="BM239" s="122" t="s">
        <v>276</v>
      </c>
    </row>
    <row r="240" spans="1:65" s="2" customFormat="1" ht="19.5" x14ac:dyDescent="0.2">
      <c r="A240" s="19"/>
      <c r="B240" s="20"/>
      <c r="C240" s="21"/>
      <c r="D240" s="124" t="s">
        <v>91</v>
      </c>
      <c r="E240" s="21"/>
      <c r="F240" s="125" t="s">
        <v>277</v>
      </c>
      <c r="G240" s="21"/>
      <c r="H240" s="21"/>
      <c r="I240" s="126"/>
      <c r="J240" s="21"/>
      <c r="K240" s="21"/>
      <c r="L240" s="22"/>
      <c r="M240" s="127"/>
      <c r="N240" s="128"/>
      <c r="O240" s="28"/>
      <c r="P240" s="28"/>
      <c r="Q240" s="28"/>
      <c r="R240" s="28"/>
      <c r="S240" s="28"/>
      <c r="T240" s="2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T240" s="12" t="s">
        <v>91</v>
      </c>
      <c r="AU240" s="12" t="s">
        <v>51</v>
      </c>
    </row>
    <row r="241" spans="1:65" s="10" customFormat="1" ht="11.25" x14ac:dyDescent="0.2">
      <c r="B241" s="151"/>
      <c r="C241" s="152"/>
      <c r="D241" s="124" t="s">
        <v>93</v>
      </c>
      <c r="E241" s="153" t="s">
        <v>18</v>
      </c>
      <c r="F241" s="154" t="s">
        <v>278</v>
      </c>
      <c r="G241" s="152"/>
      <c r="H241" s="153" t="s">
        <v>18</v>
      </c>
      <c r="I241" s="155"/>
      <c r="J241" s="152"/>
      <c r="K241" s="152"/>
      <c r="L241" s="156"/>
      <c r="M241" s="157"/>
      <c r="N241" s="158"/>
      <c r="O241" s="158"/>
      <c r="P241" s="158"/>
      <c r="Q241" s="158"/>
      <c r="R241" s="158"/>
      <c r="S241" s="158"/>
      <c r="T241" s="159"/>
      <c r="AT241" s="160" t="s">
        <v>93</v>
      </c>
      <c r="AU241" s="160" t="s">
        <v>51</v>
      </c>
      <c r="AV241" s="10" t="s">
        <v>49</v>
      </c>
      <c r="AW241" s="10" t="s">
        <v>25</v>
      </c>
      <c r="AX241" s="10" t="s">
        <v>48</v>
      </c>
      <c r="AY241" s="160" t="s">
        <v>82</v>
      </c>
    </row>
    <row r="242" spans="1:65" s="8" customFormat="1" ht="11.25" x14ac:dyDescent="0.2">
      <c r="B242" s="129"/>
      <c r="C242" s="130"/>
      <c r="D242" s="124" t="s">
        <v>93</v>
      </c>
      <c r="E242" s="131" t="s">
        <v>18</v>
      </c>
      <c r="F242" s="132" t="s">
        <v>279</v>
      </c>
      <c r="G242" s="130"/>
      <c r="H242" s="133">
        <v>51.45</v>
      </c>
      <c r="I242" s="134"/>
      <c r="J242" s="130"/>
      <c r="K242" s="130"/>
      <c r="L242" s="135"/>
      <c r="M242" s="136"/>
      <c r="N242" s="137"/>
      <c r="O242" s="137"/>
      <c r="P242" s="137"/>
      <c r="Q242" s="137"/>
      <c r="R242" s="137"/>
      <c r="S242" s="137"/>
      <c r="T242" s="138"/>
      <c r="AT242" s="139" t="s">
        <v>93</v>
      </c>
      <c r="AU242" s="139" t="s">
        <v>51</v>
      </c>
      <c r="AV242" s="8" t="s">
        <v>51</v>
      </c>
      <c r="AW242" s="8" t="s">
        <v>25</v>
      </c>
      <c r="AX242" s="8" t="s">
        <v>48</v>
      </c>
      <c r="AY242" s="139" t="s">
        <v>82</v>
      </c>
    </row>
    <row r="243" spans="1:65" s="9" customFormat="1" ht="11.25" x14ac:dyDescent="0.2">
      <c r="B243" s="140"/>
      <c r="C243" s="141"/>
      <c r="D243" s="124" t="s">
        <v>93</v>
      </c>
      <c r="E243" s="142" t="s">
        <v>18</v>
      </c>
      <c r="F243" s="143" t="s">
        <v>95</v>
      </c>
      <c r="G243" s="141"/>
      <c r="H243" s="144">
        <v>51.45</v>
      </c>
      <c r="I243" s="145"/>
      <c r="J243" s="141"/>
      <c r="K243" s="141"/>
      <c r="L243" s="146"/>
      <c r="M243" s="147"/>
      <c r="N243" s="148"/>
      <c r="O243" s="148"/>
      <c r="P243" s="148"/>
      <c r="Q243" s="148"/>
      <c r="R243" s="148"/>
      <c r="S243" s="148"/>
      <c r="T243" s="149"/>
      <c r="AT243" s="150" t="s">
        <v>93</v>
      </c>
      <c r="AU243" s="150" t="s">
        <v>51</v>
      </c>
      <c r="AV243" s="9" t="s">
        <v>89</v>
      </c>
      <c r="AW243" s="9" t="s">
        <v>25</v>
      </c>
      <c r="AX243" s="9" t="s">
        <v>49</v>
      </c>
      <c r="AY243" s="150" t="s">
        <v>82</v>
      </c>
    </row>
    <row r="244" spans="1:65" s="7" customFormat="1" ht="22.9" customHeight="1" x14ac:dyDescent="0.2">
      <c r="B244" s="95"/>
      <c r="C244" s="96"/>
      <c r="D244" s="97" t="s">
        <v>47</v>
      </c>
      <c r="E244" s="109" t="s">
        <v>102</v>
      </c>
      <c r="F244" s="109" t="s">
        <v>280</v>
      </c>
      <c r="G244" s="96"/>
      <c r="H244" s="96"/>
      <c r="I244" s="99"/>
      <c r="J244" s="110">
        <f>BK244</f>
        <v>0</v>
      </c>
      <c r="K244" s="96"/>
      <c r="L244" s="101"/>
      <c r="M244" s="102"/>
      <c r="N244" s="103"/>
      <c r="O244" s="103"/>
      <c r="P244" s="104">
        <f>SUM(P245:P264)</f>
        <v>0</v>
      </c>
      <c r="Q244" s="103"/>
      <c r="R244" s="104">
        <f>SUM(R245:R264)</f>
        <v>8.5260000000000006E-3</v>
      </c>
      <c r="S244" s="103"/>
      <c r="T244" s="105">
        <f>SUM(T245:T264)</f>
        <v>0</v>
      </c>
      <c r="AR244" s="106" t="s">
        <v>49</v>
      </c>
      <c r="AT244" s="107" t="s">
        <v>47</v>
      </c>
      <c r="AU244" s="107" t="s">
        <v>49</v>
      </c>
      <c r="AY244" s="106" t="s">
        <v>82</v>
      </c>
      <c r="BK244" s="108">
        <f>SUM(BK245:BK264)</f>
        <v>0</v>
      </c>
    </row>
    <row r="245" spans="1:65" s="2" customFormat="1" ht="24.2" customHeight="1" x14ac:dyDescent="0.2">
      <c r="A245" s="19"/>
      <c r="B245" s="20"/>
      <c r="C245" s="111" t="s">
        <v>281</v>
      </c>
      <c r="D245" s="111" t="s">
        <v>84</v>
      </c>
      <c r="E245" s="112" t="s">
        <v>282</v>
      </c>
      <c r="F245" s="113" t="s">
        <v>283</v>
      </c>
      <c r="G245" s="114" t="s">
        <v>149</v>
      </c>
      <c r="H245" s="115">
        <v>0.1</v>
      </c>
      <c r="I245" s="116"/>
      <c r="J245" s="117">
        <f>ROUND(I245*H245,2)</f>
        <v>0</v>
      </c>
      <c r="K245" s="113" t="s">
        <v>88</v>
      </c>
      <c r="L245" s="22"/>
      <c r="M245" s="118" t="s">
        <v>18</v>
      </c>
      <c r="N245" s="119" t="s">
        <v>35</v>
      </c>
      <c r="O245" s="28"/>
      <c r="P245" s="120">
        <f>O245*H245</f>
        <v>0</v>
      </c>
      <c r="Q245" s="120">
        <v>0</v>
      </c>
      <c r="R245" s="120">
        <f>Q245*H245</f>
        <v>0</v>
      </c>
      <c r="S245" s="120">
        <v>0</v>
      </c>
      <c r="T245" s="121">
        <f>S245*H245</f>
        <v>0</v>
      </c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R245" s="122" t="s">
        <v>89</v>
      </c>
      <c r="AT245" s="122" t="s">
        <v>84</v>
      </c>
      <c r="AU245" s="122" t="s">
        <v>51</v>
      </c>
      <c r="AY245" s="12" t="s">
        <v>82</v>
      </c>
      <c r="BE245" s="123">
        <f>IF(N245="základní",J245,0)</f>
        <v>0</v>
      </c>
      <c r="BF245" s="123">
        <f>IF(N245="snížená",J245,0)</f>
        <v>0</v>
      </c>
      <c r="BG245" s="123">
        <f>IF(N245="zákl. přenesená",J245,0)</f>
        <v>0</v>
      </c>
      <c r="BH245" s="123">
        <f>IF(N245="sníž. přenesená",J245,0)</f>
        <v>0</v>
      </c>
      <c r="BI245" s="123">
        <f>IF(N245="nulová",J245,0)</f>
        <v>0</v>
      </c>
      <c r="BJ245" s="12" t="s">
        <v>49</v>
      </c>
      <c r="BK245" s="123">
        <f>ROUND(I245*H245,2)</f>
        <v>0</v>
      </c>
      <c r="BL245" s="12" t="s">
        <v>89</v>
      </c>
      <c r="BM245" s="122" t="s">
        <v>284</v>
      </c>
    </row>
    <row r="246" spans="1:65" s="2" customFormat="1" ht="48.75" x14ac:dyDescent="0.2">
      <c r="A246" s="19"/>
      <c r="B246" s="20"/>
      <c r="C246" s="21"/>
      <c r="D246" s="124" t="s">
        <v>91</v>
      </c>
      <c r="E246" s="21"/>
      <c r="F246" s="125" t="s">
        <v>285</v>
      </c>
      <c r="G246" s="21"/>
      <c r="H246" s="21"/>
      <c r="I246" s="126"/>
      <c r="J246" s="21"/>
      <c r="K246" s="21"/>
      <c r="L246" s="22"/>
      <c r="M246" s="127"/>
      <c r="N246" s="128"/>
      <c r="O246" s="28"/>
      <c r="P246" s="28"/>
      <c r="Q246" s="28"/>
      <c r="R246" s="28"/>
      <c r="S246" s="28"/>
      <c r="T246" s="2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T246" s="12" t="s">
        <v>91</v>
      </c>
      <c r="AU246" s="12" t="s">
        <v>51</v>
      </c>
    </row>
    <row r="247" spans="1:65" s="10" customFormat="1" ht="11.25" x14ac:dyDescent="0.2">
      <c r="B247" s="151"/>
      <c r="C247" s="152"/>
      <c r="D247" s="124" t="s">
        <v>93</v>
      </c>
      <c r="E247" s="153" t="s">
        <v>18</v>
      </c>
      <c r="F247" s="154" t="s">
        <v>152</v>
      </c>
      <c r="G247" s="152"/>
      <c r="H247" s="153" t="s">
        <v>18</v>
      </c>
      <c r="I247" s="155"/>
      <c r="J247" s="152"/>
      <c r="K247" s="152"/>
      <c r="L247" s="156"/>
      <c r="M247" s="157"/>
      <c r="N247" s="158"/>
      <c r="O247" s="158"/>
      <c r="P247" s="158"/>
      <c r="Q247" s="158"/>
      <c r="R247" s="158"/>
      <c r="S247" s="158"/>
      <c r="T247" s="159"/>
      <c r="AT247" s="160" t="s">
        <v>93</v>
      </c>
      <c r="AU247" s="160" t="s">
        <v>51</v>
      </c>
      <c r="AV247" s="10" t="s">
        <v>49</v>
      </c>
      <c r="AW247" s="10" t="s">
        <v>25</v>
      </c>
      <c r="AX247" s="10" t="s">
        <v>48</v>
      </c>
      <c r="AY247" s="160" t="s">
        <v>82</v>
      </c>
    </row>
    <row r="248" spans="1:65" s="8" customFormat="1" ht="11.25" x14ac:dyDescent="0.2">
      <c r="B248" s="129"/>
      <c r="C248" s="130"/>
      <c r="D248" s="124" t="s">
        <v>93</v>
      </c>
      <c r="E248" s="131" t="s">
        <v>18</v>
      </c>
      <c r="F248" s="132" t="s">
        <v>286</v>
      </c>
      <c r="G248" s="130"/>
      <c r="H248" s="133">
        <v>0.1</v>
      </c>
      <c r="I248" s="134"/>
      <c r="J248" s="130"/>
      <c r="K248" s="130"/>
      <c r="L248" s="135"/>
      <c r="M248" s="136"/>
      <c r="N248" s="137"/>
      <c r="O248" s="137"/>
      <c r="P248" s="137"/>
      <c r="Q248" s="137"/>
      <c r="R248" s="137"/>
      <c r="S248" s="137"/>
      <c r="T248" s="138"/>
      <c r="AT248" s="139" t="s">
        <v>93</v>
      </c>
      <c r="AU248" s="139" t="s">
        <v>51</v>
      </c>
      <c r="AV248" s="8" t="s">
        <v>51</v>
      </c>
      <c r="AW248" s="8" t="s">
        <v>25</v>
      </c>
      <c r="AX248" s="8" t="s">
        <v>48</v>
      </c>
      <c r="AY248" s="139" t="s">
        <v>82</v>
      </c>
    </row>
    <row r="249" spans="1:65" s="9" customFormat="1" ht="11.25" x14ac:dyDescent="0.2">
      <c r="B249" s="140"/>
      <c r="C249" s="141"/>
      <c r="D249" s="124" t="s">
        <v>93</v>
      </c>
      <c r="E249" s="142" t="s">
        <v>18</v>
      </c>
      <c r="F249" s="143" t="s">
        <v>95</v>
      </c>
      <c r="G249" s="141"/>
      <c r="H249" s="144">
        <v>0.1</v>
      </c>
      <c r="I249" s="145"/>
      <c r="J249" s="141"/>
      <c r="K249" s="141"/>
      <c r="L249" s="146"/>
      <c r="M249" s="147"/>
      <c r="N249" s="148"/>
      <c r="O249" s="148"/>
      <c r="P249" s="148"/>
      <c r="Q249" s="148"/>
      <c r="R249" s="148"/>
      <c r="S249" s="148"/>
      <c r="T249" s="149"/>
      <c r="AT249" s="150" t="s">
        <v>93</v>
      </c>
      <c r="AU249" s="150" t="s">
        <v>51</v>
      </c>
      <c r="AV249" s="9" t="s">
        <v>89</v>
      </c>
      <c r="AW249" s="9" t="s">
        <v>25</v>
      </c>
      <c r="AX249" s="9" t="s">
        <v>49</v>
      </c>
      <c r="AY249" s="150" t="s">
        <v>82</v>
      </c>
    </row>
    <row r="250" spans="1:65" s="2" customFormat="1" ht="14.45" customHeight="1" x14ac:dyDescent="0.2">
      <c r="A250" s="19"/>
      <c r="B250" s="20"/>
      <c r="C250" s="111" t="s">
        <v>287</v>
      </c>
      <c r="D250" s="111" t="s">
        <v>84</v>
      </c>
      <c r="E250" s="112" t="s">
        <v>288</v>
      </c>
      <c r="F250" s="113" t="s">
        <v>289</v>
      </c>
      <c r="G250" s="114" t="s">
        <v>186</v>
      </c>
      <c r="H250" s="115">
        <v>1.05</v>
      </c>
      <c r="I250" s="116"/>
      <c r="J250" s="117">
        <f>ROUND(I250*H250,2)</f>
        <v>0</v>
      </c>
      <c r="K250" s="113" t="s">
        <v>88</v>
      </c>
      <c r="L250" s="22"/>
      <c r="M250" s="118" t="s">
        <v>18</v>
      </c>
      <c r="N250" s="119" t="s">
        <v>35</v>
      </c>
      <c r="O250" s="28"/>
      <c r="P250" s="120">
        <f>O250*H250</f>
        <v>0</v>
      </c>
      <c r="Q250" s="120">
        <v>7.26E-3</v>
      </c>
      <c r="R250" s="120">
        <f>Q250*H250</f>
        <v>7.6230000000000004E-3</v>
      </c>
      <c r="S250" s="120">
        <v>0</v>
      </c>
      <c r="T250" s="121">
        <f>S250*H250</f>
        <v>0</v>
      </c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R250" s="122" t="s">
        <v>89</v>
      </c>
      <c r="AT250" s="122" t="s">
        <v>84</v>
      </c>
      <c r="AU250" s="122" t="s">
        <v>51</v>
      </c>
      <c r="AY250" s="12" t="s">
        <v>82</v>
      </c>
      <c r="BE250" s="123">
        <f>IF(N250="základní",J250,0)</f>
        <v>0</v>
      </c>
      <c r="BF250" s="123">
        <f>IF(N250="snížená",J250,0)</f>
        <v>0</v>
      </c>
      <c r="BG250" s="123">
        <f>IF(N250="zákl. přenesená",J250,0)</f>
        <v>0</v>
      </c>
      <c r="BH250" s="123">
        <f>IF(N250="sníž. přenesená",J250,0)</f>
        <v>0</v>
      </c>
      <c r="BI250" s="123">
        <f>IF(N250="nulová",J250,0)</f>
        <v>0</v>
      </c>
      <c r="BJ250" s="12" t="s">
        <v>49</v>
      </c>
      <c r="BK250" s="123">
        <f>ROUND(I250*H250,2)</f>
        <v>0</v>
      </c>
      <c r="BL250" s="12" t="s">
        <v>89</v>
      </c>
      <c r="BM250" s="122" t="s">
        <v>290</v>
      </c>
    </row>
    <row r="251" spans="1:65" s="2" customFormat="1" ht="48.75" x14ac:dyDescent="0.2">
      <c r="A251" s="19"/>
      <c r="B251" s="20"/>
      <c r="C251" s="21"/>
      <c r="D251" s="124" t="s">
        <v>91</v>
      </c>
      <c r="E251" s="21"/>
      <c r="F251" s="125" t="s">
        <v>291</v>
      </c>
      <c r="G251" s="21"/>
      <c r="H251" s="21"/>
      <c r="I251" s="126"/>
      <c r="J251" s="21"/>
      <c r="K251" s="21"/>
      <c r="L251" s="22"/>
      <c r="M251" s="127"/>
      <c r="N251" s="128"/>
      <c r="O251" s="28"/>
      <c r="P251" s="28"/>
      <c r="Q251" s="28"/>
      <c r="R251" s="28"/>
      <c r="S251" s="28"/>
      <c r="T251" s="2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T251" s="12" t="s">
        <v>91</v>
      </c>
      <c r="AU251" s="12" t="s">
        <v>51</v>
      </c>
    </row>
    <row r="252" spans="1:65" s="10" customFormat="1" ht="11.25" x14ac:dyDescent="0.2">
      <c r="B252" s="151"/>
      <c r="C252" s="152"/>
      <c r="D252" s="124" t="s">
        <v>93</v>
      </c>
      <c r="E252" s="153" t="s">
        <v>18</v>
      </c>
      <c r="F252" s="154" t="s">
        <v>152</v>
      </c>
      <c r="G252" s="152"/>
      <c r="H252" s="153" t="s">
        <v>18</v>
      </c>
      <c r="I252" s="155"/>
      <c r="J252" s="152"/>
      <c r="K252" s="152"/>
      <c r="L252" s="156"/>
      <c r="M252" s="157"/>
      <c r="N252" s="158"/>
      <c r="O252" s="158"/>
      <c r="P252" s="158"/>
      <c r="Q252" s="158"/>
      <c r="R252" s="158"/>
      <c r="S252" s="158"/>
      <c r="T252" s="159"/>
      <c r="AT252" s="160" t="s">
        <v>93</v>
      </c>
      <c r="AU252" s="160" t="s">
        <v>51</v>
      </c>
      <c r="AV252" s="10" t="s">
        <v>49</v>
      </c>
      <c r="AW252" s="10" t="s">
        <v>25</v>
      </c>
      <c r="AX252" s="10" t="s">
        <v>48</v>
      </c>
      <c r="AY252" s="160" t="s">
        <v>82</v>
      </c>
    </row>
    <row r="253" spans="1:65" s="8" customFormat="1" ht="11.25" x14ac:dyDescent="0.2">
      <c r="B253" s="129"/>
      <c r="C253" s="130"/>
      <c r="D253" s="124" t="s">
        <v>93</v>
      </c>
      <c r="E253" s="131" t="s">
        <v>18</v>
      </c>
      <c r="F253" s="132" t="s">
        <v>292</v>
      </c>
      <c r="G253" s="130"/>
      <c r="H253" s="133">
        <v>1.05</v>
      </c>
      <c r="I253" s="134"/>
      <c r="J253" s="130"/>
      <c r="K253" s="130"/>
      <c r="L253" s="135"/>
      <c r="M253" s="136"/>
      <c r="N253" s="137"/>
      <c r="O253" s="137"/>
      <c r="P253" s="137"/>
      <c r="Q253" s="137"/>
      <c r="R253" s="137"/>
      <c r="S253" s="137"/>
      <c r="T253" s="138"/>
      <c r="AT253" s="139" t="s">
        <v>93</v>
      </c>
      <c r="AU253" s="139" t="s">
        <v>51</v>
      </c>
      <c r="AV253" s="8" t="s">
        <v>51</v>
      </c>
      <c r="AW253" s="8" t="s">
        <v>25</v>
      </c>
      <c r="AX253" s="8" t="s">
        <v>48</v>
      </c>
      <c r="AY253" s="139" t="s">
        <v>82</v>
      </c>
    </row>
    <row r="254" spans="1:65" s="9" customFormat="1" ht="11.25" x14ac:dyDescent="0.2">
      <c r="B254" s="140"/>
      <c r="C254" s="141"/>
      <c r="D254" s="124" t="s">
        <v>93</v>
      </c>
      <c r="E254" s="142" t="s">
        <v>18</v>
      </c>
      <c r="F254" s="143" t="s">
        <v>95</v>
      </c>
      <c r="G254" s="141"/>
      <c r="H254" s="144">
        <v>1.05</v>
      </c>
      <c r="I254" s="145"/>
      <c r="J254" s="141"/>
      <c r="K254" s="141"/>
      <c r="L254" s="146"/>
      <c r="M254" s="147"/>
      <c r="N254" s="148"/>
      <c r="O254" s="148"/>
      <c r="P254" s="148"/>
      <c r="Q254" s="148"/>
      <c r="R254" s="148"/>
      <c r="S254" s="148"/>
      <c r="T254" s="149"/>
      <c r="AT254" s="150" t="s">
        <v>93</v>
      </c>
      <c r="AU254" s="150" t="s">
        <v>51</v>
      </c>
      <c r="AV254" s="9" t="s">
        <v>89</v>
      </c>
      <c r="AW254" s="9" t="s">
        <v>25</v>
      </c>
      <c r="AX254" s="9" t="s">
        <v>49</v>
      </c>
      <c r="AY254" s="150" t="s">
        <v>82</v>
      </c>
    </row>
    <row r="255" spans="1:65" s="2" customFormat="1" ht="14.45" customHeight="1" x14ac:dyDescent="0.2">
      <c r="A255" s="19"/>
      <c r="B255" s="20"/>
      <c r="C255" s="111" t="s">
        <v>293</v>
      </c>
      <c r="D255" s="111" t="s">
        <v>84</v>
      </c>
      <c r="E255" s="112" t="s">
        <v>294</v>
      </c>
      <c r="F255" s="113" t="s">
        <v>295</v>
      </c>
      <c r="G255" s="114" t="s">
        <v>186</v>
      </c>
      <c r="H255" s="115">
        <v>1.05</v>
      </c>
      <c r="I255" s="116"/>
      <c r="J255" s="117">
        <f>ROUND(I255*H255,2)</f>
        <v>0</v>
      </c>
      <c r="K255" s="113" t="s">
        <v>88</v>
      </c>
      <c r="L255" s="22"/>
      <c r="M255" s="118" t="s">
        <v>18</v>
      </c>
      <c r="N255" s="119" t="s">
        <v>35</v>
      </c>
      <c r="O255" s="28"/>
      <c r="P255" s="120">
        <f>O255*H255</f>
        <v>0</v>
      </c>
      <c r="Q255" s="120">
        <v>8.5999999999999998E-4</v>
      </c>
      <c r="R255" s="120">
        <f>Q255*H255</f>
        <v>9.0300000000000005E-4</v>
      </c>
      <c r="S255" s="120">
        <v>0</v>
      </c>
      <c r="T255" s="121">
        <f>S255*H255</f>
        <v>0</v>
      </c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R255" s="122" t="s">
        <v>89</v>
      </c>
      <c r="AT255" s="122" t="s">
        <v>84</v>
      </c>
      <c r="AU255" s="122" t="s">
        <v>51</v>
      </c>
      <c r="AY255" s="12" t="s">
        <v>82</v>
      </c>
      <c r="BE255" s="123">
        <f>IF(N255="základní",J255,0)</f>
        <v>0</v>
      </c>
      <c r="BF255" s="123">
        <f>IF(N255="snížená",J255,0)</f>
        <v>0</v>
      </c>
      <c r="BG255" s="123">
        <f>IF(N255="zákl. přenesená",J255,0)</f>
        <v>0</v>
      </c>
      <c r="BH255" s="123">
        <f>IF(N255="sníž. přenesená",J255,0)</f>
        <v>0</v>
      </c>
      <c r="BI255" s="123">
        <f>IF(N255="nulová",J255,0)</f>
        <v>0</v>
      </c>
      <c r="BJ255" s="12" t="s">
        <v>49</v>
      </c>
      <c r="BK255" s="123">
        <f>ROUND(I255*H255,2)</f>
        <v>0</v>
      </c>
      <c r="BL255" s="12" t="s">
        <v>89</v>
      </c>
      <c r="BM255" s="122" t="s">
        <v>296</v>
      </c>
    </row>
    <row r="256" spans="1:65" s="2" customFormat="1" ht="48.75" x14ac:dyDescent="0.2">
      <c r="A256" s="19"/>
      <c r="B256" s="20"/>
      <c r="C256" s="21"/>
      <c r="D256" s="124" t="s">
        <v>91</v>
      </c>
      <c r="E256" s="21"/>
      <c r="F256" s="125" t="s">
        <v>297</v>
      </c>
      <c r="G256" s="21"/>
      <c r="H256" s="21"/>
      <c r="I256" s="126"/>
      <c r="J256" s="21"/>
      <c r="K256" s="21"/>
      <c r="L256" s="22"/>
      <c r="M256" s="127"/>
      <c r="N256" s="128"/>
      <c r="O256" s="28"/>
      <c r="P256" s="28"/>
      <c r="Q256" s="28"/>
      <c r="R256" s="28"/>
      <c r="S256" s="28"/>
      <c r="T256" s="2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T256" s="12" t="s">
        <v>91</v>
      </c>
      <c r="AU256" s="12" t="s">
        <v>51</v>
      </c>
    </row>
    <row r="257" spans="1:65" s="10" customFormat="1" ht="11.25" x14ac:dyDescent="0.2">
      <c r="B257" s="151"/>
      <c r="C257" s="152"/>
      <c r="D257" s="124" t="s">
        <v>93</v>
      </c>
      <c r="E257" s="153" t="s">
        <v>18</v>
      </c>
      <c r="F257" s="154" t="s">
        <v>152</v>
      </c>
      <c r="G257" s="152"/>
      <c r="H257" s="153" t="s">
        <v>18</v>
      </c>
      <c r="I257" s="155"/>
      <c r="J257" s="152"/>
      <c r="K257" s="152"/>
      <c r="L257" s="156"/>
      <c r="M257" s="157"/>
      <c r="N257" s="158"/>
      <c r="O257" s="158"/>
      <c r="P257" s="158"/>
      <c r="Q257" s="158"/>
      <c r="R257" s="158"/>
      <c r="S257" s="158"/>
      <c r="T257" s="159"/>
      <c r="AT257" s="160" t="s">
        <v>93</v>
      </c>
      <c r="AU257" s="160" t="s">
        <v>51</v>
      </c>
      <c r="AV257" s="10" t="s">
        <v>49</v>
      </c>
      <c r="AW257" s="10" t="s">
        <v>25</v>
      </c>
      <c r="AX257" s="10" t="s">
        <v>48</v>
      </c>
      <c r="AY257" s="160" t="s">
        <v>82</v>
      </c>
    </row>
    <row r="258" spans="1:65" s="8" customFormat="1" ht="11.25" x14ac:dyDescent="0.2">
      <c r="B258" s="129"/>
      <c r="C258" s="130"/>
      <c r="D258" s="124" t="s">
        <v>93</v>
      </c>
      <c r="E258" s="131" t="s">
        <v>18</v>
      </c>
      <c r="F258" s="132" t="s">
        <v>292</v>
      </c>
      <c r="G258" s="130"/>
      <c r="H258" s="133">
        <v>1.05</v>
      </c>
      <c r="I258" s="134"/>
      <c r="J258" s="130"/>
      <c r="K258" s="130"/>
      <c r="L258" s="135"/>
      <c r="M258" s="136"/>
      <c r="N258" s="137"/>
      <c r="O258" s="137"/>
      <c r="P258" s="137"/>
      <c r="Q258" s="137"/>
      <c r="R258" s="137"/>
      <c r="S258" s="137"/>
      <c r="T258" s="138"/>
      <c r="AT258" s="139" t="s">
        <v>93</v>
      </c>
      <c r="AU258" s="139" t="s">
        <v>51</v>
      </c>
      <c r="AV258" s="8" t="s">
        <v>51</v>
      </c>
      <c r="AW258" s="8" t="s">
        <v>25</v>
      </c>
      <c r="AX258" s="8" t="s">
        <v>48</v>
      </c>
      <c r="AY258" s="139" t="s">
        <v>82</v>
      </c>
    </row>
    <row r="259" spans="1:65" s="9" customFormat="1" ht="11.25" x14ac:dyDescent="0.2">
      <c r="B259" s="140"/>
      <c r="C259" s="141"/>
      <c r="D259" s="124" t="s">
        <v>93</v>
      </c>
      <c r="E259" s="142" t="s">
        <v>18</v>
      </c>
      <c r="F259" s="143" t="s">
        <v>95</v>
      </c>
      <c r="G259" s="141"/>
      <c r="H259" s="144">
        <v>1.05</v>
      </c>
      <c r="I259" s="145"/>
      <c r="J259" s="141"/>
      <c r="K259" s="141"/>
      <c r="L259" s="146"/>
      <c r="M259" s="147"/>
      <c r="N259" s="148"/>
      <c r="O259" s="148"/>
      <c r="P259" s="148"/>
      <c r="Q259" s="148"/>
      <c r="R259" s="148"/>
      <c r="S259" s="148"/>
      <c r="T259" s="149"/>
      <c r="AT259" s="150" t="s">
        <v>93</v>
      </c>
      <c r="AU259" s="150" t="s">
        <v>51</v>
      </c>
      <c r="AV259" s="9" t="s">
        <v>89</v>
      </c>
      <c r="AW259" s="9" t="s">
        <v>25</v>
      </c>
      <c r="AX259" s="9" t="s">
        <v>49</v>
      </c>
      <c r="AY259" s="150" t="s">
        <v>82</v>
      </c>
    </row>
    <row r="260" spans="1:65" s="2" customFormat="1" ht="14.45" customHeight="1" x14ac:dyDescent="0.2">
      <c r="A260" s="19"/>
      <c r="B260" s="20"/>
      <c r="C260" s="111" t="s">
        <v>298</v>
      </c>
      <c r="D260" s="111" t="s">
        <v>84</v>
      </c>
      <c r="E260" s="112" t="s">
        <v>299</v>
      </c>
      <c r="F260" s="113" t="s">
        <v>300</v>
      </c>
      <c r="G260" s="114" t="s">
        <v>105</v>
      </c>
      <c r="H260" s="115">
        <v>51.45</v>
      </c>
      <c r="I260" s="116"/>
      <c r="J260" s="117">
        <f>ROUND(I260*H260,2)</f>
        <v>0</v>
      </c>
      <c r="K260" s="113" t="s">
        <v>88</v>
      </c>
      <c r="L260" s="22"/>
      <c r="M260" s="118" t="s">
        <v>18</v>
      </c>
      <c r="N260" s="119" t="s">
        <v>35</v>
      </c>
      <c r="O260" s="28"/>
      <c r="P260" s="120">
        <f>O260*H260</f>
        <v>0</v>
      </c>
      <c r="Q260" s="120">
        <v>0</v>
      </c>
      <c r="R260" s="120">
        <f>Q260*H260</f>
        <v>0</v>
      </c>
      <c r="S260" s="120">
        <v>0</v>
      </c>
      <c r="T260" s="121">
        <f>S260*H260</f>
        <v>0</v>
      </c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R260" s="122" t="s">
        <v>89</v>
      </c>
      <c r="AT260" s="122" t="s">
        <v>84</v>
      </c>
      <c r="AU260" s="122" t="s">
        <v>51</v>
      </c>
      <c r="AY260" s="12" t="s">
        <v>82</v>
      </c>
      <c r="BE260" s="123">
        <f>IF(N260="základní",J260,0)</f>
        <v>0</v>
      </c>
      <c r="BF260" s="123">
        <f>IF(N260="snížená",J260,0)</f>
        <v>0</v>
      </c>
      <c r="BG260" s="123">
        <f>IF(N260="zákl. přenesená",J260,0)</f>
        <v>0</v>
      </c>
      <c r="BH260" s="123">
        <f>IF(N260="sníž. přenesená",J260,0)</f>
        <v>0</v>
      </c>
      <c r="BI260" s="123">
        <f>IF(N260="nulová",J260,0)</f>
        <v>0</v>
      </c>
      <c r="BJ260" s="12" t="s">
        <v>49</v>
      </c>
      <c r="BK260" s="123">
        <f>ROUND(I260*H260,2)</f>
        <v>0</v>
      </c>
      <c r="BL260" s="12" t="s">
        <v>89</v>
      </c>
      <c r="BM260" s="122" t="s">
        <v>301</v>
      </c>
    </row>
    <row r="261" spans="1:65" s="2" customFormat="1" ht="11.25" x14ac:dyDescent="0.2">
      <c r="A261" s="19"/>
      <c r="B261" s="20"/>
      <c r="C261" s="21"/>
      <c r="D261" s="124" t="s">
        <v>91</v>
      </c>
      <c r="E261" s="21"/>
      <c r="F261" s="125" t="s">
        <v>302</v>
      </c>
      <c r="G261" s="21"/>
      <c r="H261" s="21"/>
      <c r="I261" s="126"/>
      <c r="J261" s="21"/>
      <c r="K261" s="21"/>
      <c r="L261" s="22"/>
      <c r="M261" s="127"/>
      <c r="N261" s="128"/>
      <c r="O261" s="28"/>
      <c r="P261" s="28"/>
      <c r="Q261" s="28"/>
      <c r="R261" s="28"/>
      <c r="S261" s="28"/>
      <c r="T261" s="2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T261" s="12" t="s">
        <v>91</v>
      </c>
      <c r="AU261" s="12" t="s">
        <v>51</v>
      </c>
    </row>
    <row r="262" spans="1:65" s="10" customFormat="1" ht="11.25" x14ac:dyDescent="0.2">
      <c r="B262" s="151"/>
      <c r="C262" s="152"/>
      <c r="D262" s="124" t="s">
        <v>93</v>
      </c>
      <c r="E262" s="153" t="s">
        <v>18</v>
      </c>
      <c r="F262" s="154" t="s">
        <v>303</v>
      </c>
      <c r="G262" s="152"/>
      <c r="H262" s="153" t="s">
        <v>18</v>
      </c>
      <c r="I262" s="155"/>
      <c r="J262" s="152"/>
      <c r="K262" s="152"/>
      <c r="L262" s="156"/>
      <c r="M262" s="157"/>
      <c r="N262" s="158"/>
      <c r="O262" s="158"/>
      <c r="P262" s="158"/>
      <c r="Q262" s="158"/>
      <c r="R262" s="158"/>
      <c r="S262" s="158"/>
      <c r="T262" s="159"/>
      <c r="AT262" s="160" t="s">
        <v>93</v>
      </c>
      <c r="AU262" s="160" t="s">
        <v>51</v>
      </c>
      <c r="AV262" s="10" t="s">
        <v>49</v>
      </c>
      <c r="AW262" s="10" t="s">
        <v>25</v>
      </c>
      <c r="AX262" s="10" t="s">
        <v>48</v>
      </c>
      <c r="AY262" s="160" t="s">
        <v>82</v>
      </c>
    </row>
    <row r="263" spans="1:65" s="8" customFormat="1" ht="11.25" x14ac:dyDescent="0.2">
      <c r="B263" s="129"/>
      <c r="C263" s="130"/>
      <c r="D263" s="124" t="s">
        <v>93</v>
      </c>
      <c r="E263" s="131" t="s">
        <v>18</v>
      </c>
      <c r="F263" s="132" t="s">
        <v>304</v>
      </c>
      <c r="G263" s="130"/>
      <c r="H263" s="133">
        <v>51.45</v>
      </c>
      <c r="I263" s="134"/>
      <c r="J263" s="130"/>
      <c r="K263" s="130"/>
      <c r="L263" s="135"/>
      <c r="M263" s="136"/>
      <c r="N263" s="137"/>
      <c r="O263" s="137"/>
      <c r="P263" s="137"/>
      <c r="Q263" s="137"/>
      <c r="R263" s="137"/>
      <c r="S263" s="137"/>
      <c r="T263" s="138"/>
      <c r="AT263" s="139" t="s">
        <v>93</v>
      </c>
      <c r="AU263" s="139" t="s">
        <v>51</v>
      </c>
      <c r="AV263" s="8" t="s">
        <v>51</v>
      </c>
      <c r="AW263" s="8" t="s">
        <v>25</v>
      </c>
      <c r="AX263" s="8" t="s">
        <v>48</v>
      </c>
      <c r="AY263" s="139" t="s">
        <v>82</v>
      </c>
    </row>
    <row r="264" spans="1:65" s="9" customFormat="1" ht="11.25" x14ac:dyDescent="0.2">
      <c r="B264" s="140"/>
      <c r="C264" s="141"/>
      <c r="D264" s="124" t="s">
        <v>93</v>
      </c>
      <c r="E264" s="142" t="s">
        <v>18</v>
      </c>
      <c r="F264" s="143" t="s">
        <v>95</v>
      </c>
      <c r="G264" s="141"/>
      <c r="H264" s="144">
        <v>51.45</v>
      </c>
      <c r="I264" s="145"/>
      <c r="J264" s="141"/>
      <c r="K264" s="141"/>
      <c r="L264" s="146"/>
      <c r="M264" s="147"/>
      <c r="N264" s="148"/>
      <c r="O264" s="148"/>
      <c r="P264" s="148"/>
      <c r="Q264" s="148"/>
      <c r="R264" s="148"/>
      <c r="S264" s="148"/>
      <c r="T264" s="149"/>
      <c r="AT264" s="150" t="s">
        <v>93</v>
      </c>
      <c r="AU264" s="150" t="s">
        <v>51</v>
      </c>
      <c r="AV264" s="9" t="s">
        <v>89</v>
      </c>
      <c r="AW264" s="9" t="s">
        <v>25</v>
      </c>
      <c r="AX264" s="9" t="s">
        <v>49</v>
      </c>
      <c r="AY264" s="150" t="s">
        <v>82</v>
      </c>
    </row>
    <row r="265" spans="1:65" s="7" customFormat="1" ht="22.9" customHeight="1" x14ac:dyDescent="0.2">
      <c r="B265" s="95"/>
      <c r="C265" s="96"/>
      <c r="D265" s="97" t="s">
        <v>47</v>
      </c>
      <c r="E265" s="109" t="s">
        <v>89</v>
      </c>
      <c r="F265" s="109" t="s">
        <v>305</v>
      </c>
      <c r="G265" s="96"/>
      <c r="H265" s="96"/>
      <c r="I265" s="99"/>
      <c r="J265" s="110">
        <f>BK265</f>
        <v>0</v>
      </c>
      <c r="K265" s="96"/>
      <c r="L265" s="101"/>
      <c r="M265" s="102"/>
      <c r="N265" s="103"/>
      <c r="O265" s="103"/>
      <c r="P265" s="104">
        <f>SUM(P266:P321)</f>
        <v>0</v>
      </c>
      <c r="Q265" s="103"/>
      <c r="R265" s="104">
        <f>SUM(R266:R321)</f>
        <v>2.2988040000000001</v>
      </c>
      <c r="S265" s="103"/>
      <c r="T265" s="105">
        <f>SUM(T266:T321)</f>
        <v>0</v>
      </c>
      <c r="AR265" s="106" t="s">
        <v>49</v>
      </c>
      <c r="AT265" s="107" t="s">
        <v>47</v>
      </c>
      <c r="AU265" s="107" t="s">
        <v>49</v>
      </c>
      <c r="AY265" s="106" t="s">
        <v>82</v>
      </c>
      <c r="BK265" s="108">
        <f>SUM(BK266:BK321)</f>
        <v>0</v>
      </c>
    </row>
    <row r="266" spans="1:65" s="2" customFormat="1" ht="14.45" customHeight="1" x14ac:dyDescent="0.2">
      <c r="A266" s="19"/>
      <c r="B266" s="20"/>
      <c r="C266" s="111" t="s">
        <v>306</v>
      </c>
      <c r="D266" s="111" t="s">
        <v>84</v>
      </c>
      <c r="E266" s="112" t="s">
        <v>307</v>
      </c>
      <c r="F266" s="113" t="s">
        <v>308</v>
      </c>
      <c r="G266" s="114" t="s">
        <v>149</v>
      </c>
      <c r="H266" s="115">
        <v>0.98</v>
      </c>
      <c r="I266" s="116"/>
      <c r="J266" s="117">
        <f>ROUND(I266*H266,2)</f>
        <v>0</v>
      </c>
      <c r="K266" s="113" t="s">
        <v>88</v>
      </c>
      <c r="L266" s="22"/>
      <c r="M266" s="118" t="s">
        <v>18</v>
      </c>
      <c r="N266" s="119" t="s">
        <v>35</v>
      </c>
      <c r="O266" s="28"/>
      <c r="P266" s="120">
        <f>O266*H266</f>
        <v>0</v>
      </c>
      <c r="Q266" s="120">
        <v>0</v>
      </c>
      <c r="R266" s="120">
        <f>Q266*H266</f>
        <v>0</v>
      </c>
      <c r="S266" s="120">
        <v>0</v>
      </c>
      <c r="T266" s="121">
        <f>S266*H266</f>
        <v>0</v>
      </c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R266" s="122" t="s">
        <v>89</v>
      </c>
      <c r="AT266" s="122" t="s">
        <v>84</v>
      </c>
      <c r="AU266" s="122" t="s">
        <v>51</v>
      </c>
      <c r="AY266" s="12" t="s">
        <v>82</v>
      </c>
      <c r="BE266" s="123">
        <f>IF(N266="základní",J266,0)</f>
        <v>0</v>
      </c>
      <c r="BF266" s="123">
        <f>IF(N266="snížená",J266,0)</f>
        <v>0</v>
      </c>
      <c r="BG266" s="123">
        <f>IF(N266="zákl. přenesená",J266,0)</f>
        <v>0</v>
      </c>
      <c r="BH266" s="123">
        <f>IF(N266="sníž. přenesená",J266,0)</f>
        <v>0</v>
      </c>
      <c r="BI266" s="123">
        <f>IF(N266="nulová",J266,0)</f>
        <v>0</v>
      </c>
      <c r="BJ266" s="12" t="s">
        <v>49</v>
      </c>
      <c r="BK266" s="123">
        <f>ROUND(I266*H266,2)</f>
        <v>0</v>
      </c>
      <c r="BL266" s="12" t="s">
        <v>89</v>
      </c>
      <c r="BM266" s="122" t="s">
        <v>309</v>
      </c>
    </row>
    <row r="267" spans="1:65" s="2" customFormat="1" ht="19.5" x14ac:dyDescent="0.2">
      <c r="A267" s="19"/>
      <c r="B267" s="20"/>
      <c r="C267" s="21"/>
      <c r="D267" s="124" t="s">
        <v>91</v>
      </c>
      <c r="E267" s="21"/>
      <c r="F267" s="125" t="s">
        <v>310</v>
      </c>
      <c r="G267" s="21"/>
      <c r="H267" s="21"/>
      <c r="I267" s="126"/>
      <c r="J267" s="21"/>
      <c r="K267" s="21"/>
      <c r="L267" s="22"/>
      <c r="M267" s="127"/>
      <c r="N267" s="128"/>
      <c r="O267" s="28"/>
      <c r="P267" s="28"/>
      <c r="Q267" s="28"/>
      <c r="R267" s="28"/>
      <c r="S267" s="28"/>
      <c r="T267" s="2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T267" s="12" t="s">
        <v>91</v>
      </c>
      <c r="AU267" s="12" t="s">
        <v>51</v>
      </c>
    </row>
    <row r="268" spans="1:65" s="10" customFormat="1" ht="11.25" x14ac:dyDescent="0.2">
      <c r="B268" s="151"/>
      <c r="C268" s="152"/>
      <c r="D268" s="124" t="s">
        <v>93</v>
      </c>
      <c r="E268" s="153" t="s">
        <v>18</v>
      </c>
      <c r="F268" s="154" t="s">
        <v>311</v>
      </c>
      <c r="G268" s="152"/>
      <c r="H268" s="153" t="s">
        <v>18</v>
      </c>
      <c r="I268" s="155"/>
      <c r="J268" s="152"/>
      <c r="K268" s="152"/>
      <c r="L268" s="156"/>
      <c r="M268" s="157"/>
      <c r="N268" s="158"/>
      <c r="O268" s="158"/>
      <c r="P268" s="158"/>
      <c r="Q268" s="158"/>
      <c r="R268" s="158"/>
      <c r="S268" s="158"/>
      <c r="T268" s="159"/>
      <c r="AT268" s="160" t="s">
        <v>93</v>
      </c>
      <c r="AU268" s="160" t="s">
        <v>51</v>
      </c>
      <c r="AV268" s="10" t="s">
        <v>49</v>
      </c>
      <c r="AW268" s="10" t="s">
        <v>25</v>
      </c>
      <c r="AX268" s="10" t="s">
        <v>48</v>
      </c>
      <c r="AY268" s="160" t="s">
        <v>82</v>
      </c>
    </row>
    <row r="269" spans="1:65" s="8" customFormat="1" ht="11.25" x14ac:dyDescent="0.2">
      <c r="B269" s="129"/>
      <c r="C269" s="130"/>
      <c r="D269" s="124" t="s">
        <v>93</v>
      </c>
      <c r="E269" s="131" t="s">
        <v>18</v>
      </c>
      <c r="F269" s="132" t="s">
        <v>312</v>
      </c>
      <c r="G269" s="130"/>
      <c r="H269" s="133">
        <v>0.98</v>
      </c>
      <c r="I269" s="134"/>
      <c r="J269" s="130"/>
      <c r="K269" s="130"/>
      <c r="L269" s="135"/>
      <c r="M269" s="136"/>
      <c r="N269" s="137"/>
      <c r="O269" s="137"/>
      <c r="P269" s="137"/>
      <c r="Q269" s="137"/>
      <c r="R269" s="137"/>
      <c r="S269" s="137"/>
      <c r="T269" s="138"/>
      <c r="AT269" s="139" t="s">
        <v>93</v>
      </c>
      <c r="AU269" s="139" t="s">
        <v>51</v>
      </c>
      <c r="AV269" s="8" t="s">
        <v>51</v>
      </c>
      <c r="AW269" s="8" t="s">
        <v>25</v>
      </c>
      <c r="AX269" s="8" t="s">
        <v>48</v>
      </c>
      <c r="AY269" s="139" t="s">
        <v>82</v>
      </c>
    </row>
    <row r="270" spans="1:65" s="9" customFormat="1" ht="11.25" x14ac:dyDescent="0.2">
      <c r="B270" s="140"/>
      <c r="C270" s="141"/>
      <c r="D270" s="124" t="s">
        <v>93</v>
      </c>
      <c r="E270" s="142" t="s">
        <v>18</v>
      </c>
      <c r="F270" s="143" t="s">
        <v>95</v>
      </c>
      <c r="G270" s="141"/>
      <c r="H270" s="144">
        <v>0.98</v>
      </c>
      <c r="I270" s="145"/>
      <c r="J270" s="141"/>
      <c r="K270" s="141"/>
      <c r="L270" s="146"/>
      <c r="M270" s="147"/>
      <c r="N270" s="148"/>
      <c r="O270" s="148"/>
      <c r="P270" s="148"/>
      <c r="Q270" s="148"/>
      <c r="R270" s="148"/>
      <c r="S270" s="148"/>
      <c r="T270" s="149"/>
      <c r="AT270" s="150" t="s">
        <v>93</v>
      </c>
      <c r="AU270" s="150" t="s">
        <v>51</v>
      </c>
      <c r="AV270" s="9" t="s">
        <v>89</v>
      </c>
      <c r="AW270" s="9" t="s">
        <v>25</v>
      </c>
      <c r="AX270" s="9" t="s">
        <v>49</v>
      </c>
      <c r="AY270" s="150" t="s">
        <v>82</v>
      </c>
    </row>
    <row r="271" spans="1:65" s="2" customFormat="1" ht="14.45" customHeight="1" x14ac:dyDescent="0.2">
      <c r="A271" s="19"/>
      <c r="B271" s="20"/>
      <c r="C271" s="111" t="s">
        <v>313</v>
      </c>
      <c r="D271" s="111" t="s">
        <v>84</v>
      </c>
      <c r="E271" s="112" t="s">
        <v>314</v>
      </c>
      <c r="F271" s="113" t="s">
        <v>315</v>
      </c>
      <c r="G271" s="114" t="s">
        <v>149</v>
      </c>
      <c r="H271" s="115">
        <v>5.1449999999999996</v>
      </c>
      <c r="I271" s="116"/>
      <c r="J271" s="117">
        <f>ROUND(I271*H271,2)</f>
        <v>0</v>
      </c>
      <c r="K271" s="113" t="s">
        <v>88</v>
      </c>
      <c r="L271" s="22"/>
      <c r="M271" s="118" t="s">
        <v>18</v>
      </c>
      <c r="N271" s="119" t="s">
        <v>35</v>
      </c>
      <c r="O271" s="28"/>
      <c r="P271" s="120">
        <f>O271*H271</f>
        <v>0</v>
      </c>
      <c r="Q271" s="120">
        <v>0</v>
      </c>
      <c r="R271" s="120">
        <f>Q271*H271</f>
        <v>0</v>
      </c>
      <c r="S271" s="120">
        <v>0</v>
      </c>
      <c r="T271" s="121">
        <f>S271*H271</f>
        <v>0</v>
      </c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R271" s="122" t="s">
        <v>89</v>
      </c>
      <c r="AT271" s="122" t="s">
        <v>84</v>
      </c>
      <c r="AU271" s="122" t="s">
        <v>51</v>
      </c>
      <c r="AY271" s="12" t="s">
        <v>82</v>
      </c>
      <c r="BE271" s="123">
        <f>IF(N271="základní",J271,0)</f>
        <v>0</v>
      </c>
      <c r="BF271" s="123">
        <f>IF(N271="snížená",J271,0)</f>
        <v>0</v>
      </c>
      <c r="BG271" s="123">
        <f>IF(N271="zákl. přenesená",J271,0)</f>
        <v>0</v>
      </c>
      <c r="BH271" s="123">
        <f>IF(N271="sníž. přenesená",J271,0)</f>
        <v>0</v>
      </c>
      <c r="BI271" s="123">
        <f>IF(N271="nulová",J271,0)</f>
        <v>0</v>
      </c>
      <c r="BJ271" s="12" t="s">
        <v>49</v>
      </c>
      <c r="BK271" s="123">
        <f>ROUND(I271*H271,2)</f>
        <v>0</v>
      </c>
      <c r="BL271" s="12" t="s">
        <v>89</v>
      </c>
      <c r="BM271" s="122" t="s">
        <v>316</v>
      </c>
    </row>
    <row r="272" spans="1:65" s="2" customFormat="1" ht="19.5" x14ac:dyDescent="0.2">
      <c r="A272" s="19"/>
      <c r="B272" s="20"/>
      <c r="C272" s="21"/>
      <c r="D272" s="124" t="s">
        <v>91</v>
      </c>
      <c r="E272" s="21"/>
      <c r="F272" s="125" t="s">
        <v>317</v>
      </c>
      <c r="G272" s="21"/>
      <c r="H272" s="21"/>
      <c r="I272" s="126"/>
      <c r="J272" s="21"/>
      <c r="K272" s="21"/>
      <c r="L272" s="22"/>
      <c r="M272" s="127"/>
      <c r="N272" s="128"/>
      <c r="O272" s="28"/>
      <c r="P272" s="28"/>
      <c r="Q272" s="28"/>
      <c r="R272" s="28"/>
      <c r="S272" s="28"/>
      <c r="T272" s="2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T272" s="12" t="s">
        <v>91</v>
      </c>
      <c r="AU272" s="12" t="s">
        <v>51</v>
      </c>
    </row>
    <row r="273" spans="1:65" s="10" customFormat="1" ht="11.25" x14ac:dyDescent="0.2">
      <c r="B273" s="151"/>
      <c r="C273" s="152"/>
      <c r="D273" s="124" t="s">
        <v>93</v>
      </c>
      <c r="E273" s="153" t="s">
        <v>18</v>
      </c>
      <c r="F273" s="154" t="s">
        <v>318</v>
      </c>
      <c r="G273" s="152"/>
      <c r="H273" s="153" t="s">
        <v>18</v>
      </c>
      <c r="I273" s="155"/>
      <c r="J273" s="152"/>
      <c r="K273" s="152"/>
      <c r="L273" s="156"/>
      <c r="M273" s="157"/>
      <c r="N273" s="158"/>
      <c r="O273" s="158"/>
      <c r="P273" s="158"/>
      <c r="Q273" s="158"/>
      <c r="R273" s="158"/>
      <c r="S273" s="158"/>
      <c r="T273" s="159"/>
      <c r="AT273" s="160" t="s">
        <v>93</v>
      </c>
      <c r="AU273" s="160" t="s">
        <v>51</v>
      </c>
      <c r="AV273" s="10" t="s">
        <v>49</v>
      </c>
      <c r="AW273" s="10" t="s">
        <v>25</v>
      </c>
      <c r="AX273" s="10" t="s">
        <v>48</v>
      </c>
      <c r="AY273" s="160" t="s">
        <v>82</v>
      </c>
    </row>
    <row r="274" spans="1:65" s="8" customFormat="1" ht="11.25" x14ac:dyDescent="0.2">
      <c r="B274" s="129"/>
      <c r="C274" s="130"/>
      <c r="D274" s="124" t="s">
        <v>93</v>
      </c>
      <c r="E274" s="131" t="s">
        <v>18</v>
      </c>
      <c r="F274" s="132" t="s">
        <v>319</v>
      </c>
      <c r="G274" s="130"/>
      <c r="H274" s="133">
        <v>5.1449999999999996</v>
      </c>
      <c r="I274" s="134"/>
      <c r="J274" s="130"/>
      <c r="K274" s="130"/>
      <c r="L274" s="135"/>
      <c r="M274" s="136"/>
      <c r="N274" s="137"/>
      <c r="O274" s="137"/>
      <c r="P274" s="137"/>
      <c r="Q274" s="137"/>
      <c r="R274" s="137"/>
      <c r="S274" s="137"/>
      <c r="T274" s="138"/>
      <c r="AT274" s="139" t="s">
        <v>93</v>
      </c>
      <c r="AU274" s="139" t="s">
        <v>51</v>
      </c>
      <c r="AV274" s="8" t="s">
        <v>51</v>
      </c>
      <c r="AW274" s="8" t="s">
        <v>25</v>
      </c>
      <c r="AX274" s="8" t="s">
        <v>48</v>
      </c>
      <c r="AY274" s="139" t="s">
        <v>82</v>
      </c>
    </row>
    <row r="275" spans="1:65" s="9" customFormat="1" ht="11.25" x14ac:dyDescent="0.2">
      <c r="B275" s="140"/>
      <c r="C275" s="141"/>
      <c r="D275" s="124" t="s">
        <v>93</v>
      </c>
      <c r="E275" s="142" t="s">
        <v>18</v>
      </c>
      <c r="F275" s="143" t="s">
        <v>95</v>
      </c>
      <c r="G275" s="141"/>
      <c r="H275" s="144">
        <v>5.1449999999999996</v>
      </c>
      <c r="I275" s="145"/>
      <c r="J275" s="141"/>
      <c r="K275" s="141"/>
      <c r="L275" s="146"/>
      <c r="M275" s="147"/>
      <c r="N275" s="148"/>
      <c r="O275" s="148"/>
      <c r="P275" s="148"/>
      <c r="Q275" s="148"/>
      <c r="R275" s="148"/>
      <c r="S275" s="148"/>
      <c r="T275" s="149"/>
      <c r="AT275" s="150" t="s">
        <v>93</v>
      </c>
      <c r="AU275" s="150" t="s">
        <v>51</v>
      </c>
      <c r="AV275" s="9" t="s">
        <v>89</v>
      </c>
      <c r="AW275" s="9" t="s">
        <v>25</v>
      </c>
      <c r="AX275" s="9" t="s">
        <v>49</v>
      </c>
      <c r="AY275" s="150" t="s">
        <v>82</v>
      </c>
    </row>
    <row r="276" spans="1:65" s="2" customFormat="1" ht="14.45" customHeight="1" x14ac:dyDescent="0.2">
      <c r="A276" s="19"/>
      <c r="B276" s="20"/>
      <c r="C276" s="111" t="s">
        <v>320</v>
      </c>
      <c r="D276" s="111" t="s">
        <v>84</v>
      </c>
      <c r="E276" s="112" t="s">
        <v>321</v>
      </c>
      <c r="F276" s="113" t="s">
        <v>322</v>
      </c>
      <c r="G276" s="114" t="s">
        <v>112</v>
      </c>
      <c r="H276" s="115">
        <v>2</v>
      </c>
      <c r="I276" s="116"/>
      <c r="J276" s="117">
        <f>ROUND(I276*H276,2)</f>
        <v>0</v>
      </c>
      <c r="K276" s="113" t="s">
        <v>88</v>
      </c>
      <c r="L276" s="22"/>
      <c r="M276" s="118" t="s">
        <v>18</v>
      </c>
      <c r="N276" s="119" t="s">
        <v>35</v>
      </c>
      <c r="O276" s="28"/>
      <c r="P276" s="120">
        <f>O276*H276</f>
        <v>0</v>
      </c>
      <c r="Q276" s="120">
        <v>6.6E-3</v>
      </c>
      <c r="R276" s="120">
        <f>Q276*H276</f>
        <v>1.32E-2</v>
      </c>
      <c r="S276" s="120">
        <v>0</v>
      </c>
      <c r="T276" s="121">
        <f>S276*H276</f>
        <v>0</v>
      </c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R276" s="122" t="s">
        <v>89</v>
      </c>
      <c r="AT276" s="122" t="s">
        <v>84</v>
      </c>
      <c r="AU276" s="122" t="s">
        <v>51</v>
      </c>
      <c r="AY276" s="12" t="s">
        <v>82</v>
      </c>
      <c r="BE276" s="123">
        <f>IF(N276="základní",J276,0)</f>
        <v>0</v>
      </c>
      <c r="BF276" s="123">
        <f>IF(N276="snížená",J276,0)</f>
        <v>0</v>
      </c>
      <c r="BG276" s="123">
        <f>IF(N276="zákl. přenesená",J276,0)</f>
        <v>0</v>
      </c>
      <c r="BH276" s="123">
        <f>IF(N276="sníž. přenesená",J276,0)</f>
        <v>0</v>
      </c>
      <c r="BI276" s="123">
        <f>IF(N276="nulová",J276,0)</f>
        <v>0</v>
      </c>
      <c r="BJ276" s="12" t="s">
        <v>49</v>
      </c>
      <c r="BK276" s="123">
        <f>ROUND(I276*H276,2)</f>
        <v>0</v>
      </c>
      <c r="BL276" s="12" t="s">
        <v>89</v>
      </c>
      <c r="BM276" s="122" t="s">
        <v>323</v>
      </c>
    </row>
    <row r="277" spans="1:65" s="2" customFormat="1" ht="19.5" x14ac:dyDescent="0.2">
      <c r="A277" s="19"/>
      <c r="B277" s="20"/>
      <c r="C277" s="21"/>
      <c r="D277" s="124" t="s">
        <v>91</v>
      </c>
      <c r="E277" s="21"/>
      <c r="F277" s="125" t="s">
        <v>324</v>
      </c>
      <c r="G277" s="21"/>
      <c r="H277" s="21"/>
      <c r="I277" s="126"/>
      <c r="J277" s="21"/>
      <c r="K277" s="21"/>
      <c r="L277" s="22"/>
      <c r="M277" s="127"/>
      <c r="N277" s="128"/>
      <c r="O277" s="28"/>
      <c r="P277" s="28"/>
      <c r="Q277" s="28"/>
      <c r="R277" s="28"/>
      <c r="S277" s="28"/>
      <c r="T277" s="2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T277" s="12" t="s">
        <v>91</v>
      </c>
      <c r="AU277" s="12" t="s">
        <v>51</v>
      </c>
    </row>
    <row r="278" spans="1:65" s="10" customFormat="1" ht="11.25" x14ac:dyDescent="0.2">
      <c r="B278" s="151"/>
      <c r="C278" s="152"/>
      <c r="D278" s="124" t="s">
        <v>93</v>
      </c>
      <c r="E278" s="153" t="s">
        <v>18</v>
      </c>
      <c r="F278" s="154" t="s">
        <v>325</v>
      </c>
      <c r="G278" s="152"/>
      <c r="H278" s="153" t="s">
        <v>18</v>
      </c>
      <c r="I278" s="155"/>
      <c r="J278" s="152"/>
      <c r="K278" s="152"/>
      <c r="L278" s="156"/>
      <c r="M278" s="157"/>
      <c r="N278" s="158"/>
      <c r="O278" s="158"/>
      <c r="P278" s="158"/>
      <c r="Q278" s="158"/>
      <c r="R278" s="158"/>
      <c r="S278" s="158"/>
      <c r="T278" s="159"/>
      <c r="AT278" s="160" t="s">
        <v>93</v>
      </c>
      <c r="AU278" s="160" t="s">
        <v>51</v>
      </c>
      <c r="AV278" s="10" t="s">
        <v>49</v>
      </c>
      <c r="AW278" s="10" t="s">
        <v>25</v>
      </c>
      <c r="AX278" s="10" t="s">
        <v>48</v>
      </c>
      <c r="AY278" s="160" t="s">
        <v>82</v>
      </c>
    </row>
    <row r="279" spans="1:65" s="8" customFormat="1" ht="11.25" x14ac:dyDescent="0.2">
      <c r="B279" s="129"/>
      <c r="C279" s="130"/>
      <c r="D279" s="124" t="s">
        <v>93</v>
      </c>
      <c r="E279" s="131" t="s">
        <v>18</v>
      </c>
      <c r="F279" s="132" t="s">
        <v>326</v>
      </c>
      <c r="G279" s="130"/>
      <c r="H279" s="133">
        <v>1</v>
      </c>
      <c r="I279" s="134"/>
      <c r="J279" s="130"/>
      <c r="K279" s="130"/>
      <c r="L279" s="135"/>
      <c r="M279" s="136"/>
      <c r="N279" s="137"/>
      <c r="O279" s="137"/>
      <c r="P279" s="137"/>
      <c r="Q279" s="137"/>
      <c r="R279" s="137"/>
      <c r="S279" s="137"/>
      <c r="T279" s="138"/>
      <c r="AT279" s="139" t="s">
        <v>93</v>
      </c>
      <c r="AU279" s="139" t="s">
        <v>51</v>
      </c>
      <c r="AV279" s="8" t="s">
        <v>51</v>
      </c>
      <c r="AW279" s="8" t="s">
        <v>25</v>
      </c>
      <c r="AX279" s="8" t="s">
        <v>48</v>
      </c>
      <c r="AY279" s="139" t="s">
        <v>82</v>
      </c>
    </row>
    <row r="280" spans="1:65" s="8" customFormat="1" ht="11.25" x14ac:dyDescent="0.2">
      <c r="B280" s="129"/>
      <c r="C280" s="130"/>
      <c r="D280" s="124" t="s">
        <v>93</v>
      </c>
      <c r="E280" s="131" t="s">
        <v>18</v>
      </c>
      <c r="F280" s="132" t="s">
        <v>327</v>
      </c>
      <c r="G280" s="130"/>
      <c r="H280" s="133">
        <v>1</v>
      </c>
      <c r="I280" s="134"/>
      <c r="J280" s="130"/>
      <c r="K280" s="130"/>
      <c r="L280" s="135"/>
      <c r="M280" s="136"/>
      <c r="N280" s="137"/>
      <c r="O280" s="137"/>
      <c r="P280" s="137"/>
      <c r="Q280" s="137"/>
      <c r="R280" s="137"/>
      <c r="S280" s="137"/>
      <c r="T280" s="138"/>
      <c r="AT280" s="139" t="s">
        <v>93</v>
      </c>
      <c r="AU280" s="139" t="s">
        <v>51</v>
      </c>
      <c r="AV280" s="8" t="s">
        <v>51</v>
      </c>
      <c r="AW280" s="8" t="s">
        <v>25</v>
      </c>
      <c r="AX280" s="8" t="s">
        <v>48</v>
      </c>
      <c r="AY280" s="139" t="s">
        <v>82</v>
      </c>
    </row>
    <row r="281" spans="1:65" s="9" customFormat="1" ht="11.25" x14ac:dyDescent="0.2">
      <c r="B281" s="140"/>
      <c r="C281" s="141"/>
      <c r="D281" s="124" t="s">
        <v>93</v>
      </c>
      <c r="E281" s="142" t="s">
        <v>18</v>
      </c>
      <c r="F281" s="143" t="s">
        <v>95</v>
      </c>
      <c r="G281" s="141"/>
      <c r="H281" s="144">
        <v>2</v>
      </c>
      <c r="I281" s="145"/>
      <c r="J281" s="141"/>
      <c r="K281" s="141"/>
      <c r="L281" s="146"/>
      <c r="M281" s="147"/>
      <c r="N281" s="148"/>
      <c r="O281" s="148"/>
      <c r="P281" s="148"/>
      <c r="Q281" s="148"/>
      <c r="R281" s="148"/>
      <c r="S281" s="148"/>
      <c r="T281" s="149"/>
      <c r="AT281" s="150" t="s">
        <v>93</v>
      </c>
      <c r="AU281" s="150" t="s">
        <v>51</v>
      </c>
      <c r="AV281" s="9" t="s">
        <v>89</v>
      </c>
      <c r="AW281" s="9" t="s">
        <v>25</v>
      </c>
      <c r="AX281" s="9" t="s">
        <v>49</v>
      </c>
      <c r="AY281" s="150" t="s">
        <v>82</v>
      </c>
    </row>
    <row r="282" spans="1:65" s="2" customFormat="1" ht="24.2" customHeight="1" x14ac:dyDescent="0.2">
      <c r="A282" s="19"/>
      <c r="B282" s="20"/>
      <c r="C282" s="172" t="s">
        <v>328</v>
      </c>
      <c r="D282" s="172" t="s">
        <v>255</v>
      </c>
      <c r="E282" s="173" t="s">
        <v>329</v>
      </c>
      <c r="F282" s="174" t="s">
        <v>330</v>
      </c>
      <c r="G282" s="175" t="s">
        <v>112</v>
      </c>
      <c r="H282" s="176">
        <v>1</v>
      </c>
      <c r="I282" s="177"/>
      <c r="J282" s="178">
        <f>ROUND(I282*H282,2)</f>
        <v>0</v>
      </c>
      <c r="K282" s="174" t="s">
        <v>88</v>
      </c>
      <c r="L282" s="179"/>
      <c r="M282" s="180" t="s">
        <v>18</v>
      </c>
      <c r="N282" s="181" t="s">
        <v>35</v>
      </c>
      <c r="O282" s="28"/>
      <c r="P282" s="120">
        <f>O282*H282</f>
        <v>0</v>
      </c>
      <c r="Q282" s="120">
        <v>0.04</v>
      </c>
      <c r="R282" s="120">
        <f>Q282*H282</f>
        <v>0.04</v>
      </c>
      <c r="S282" s="120">
        <v>0</v>
      </c>
      <c r="T282" s="121">
        <f>S282*H282</f>
        <v>0</v>
      </c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R282" s="122" t="s">
        <v>134</v>
      </c>
      <c r="AT282" s="122" t="s">
        <v>255</v>
      </c>
      <c r="AU282" s="122" t="s">
        <v>51</v>
      </c>
      <c r="AY282" s="12" t="s">
        <v>82</v>
      </c>
      <c r="BE282" s="123">
        <f>IF(N282="základní",J282,0)</f>
        <v>0</v>
      </c>
      <c r="BF282" s="123">
        <f>IF(N282="snížená",J282,0)</f>
        <v>0</v>
      </c>
      <c r="BG282" s="123">
        <f>IF(N282="zákl. přenesená",J282,0)</f>
        <v>0</v>
      </c>
      <c r="BH282" s="123">
        <f>IF(N282="sníž. přenesená",J282,0)</f>
        <v>0</v>
      </c>
      <c r="BI282" s="123">
        <f>IF(N282="nulová",J282,0)</f>
        <v>0</v>
      </c>
      <c r="BJ282" s="12" t="s">
        <v>49</v>
      </c>
      <c r="BK282" s="123">
        <f>ROUND(I282*H282,2)</f>
        <v>0</v>
      </c>
      <c r="BL282" s="12" t="s">
        <v>89</v>
      </c>
      <c r="BM282" s="122" t="s">
        <v>331</v>
      </c>
    </row>
    <row r="283" spans="1:65" s="2" customFormat="1" ht="11.25" x14ac:dyDescent="0.2">
      <c r="A283" s="19"/>
      <c r="B283" s="20"/>
      <c r="C283" s="21"/>
      <c r="D283" s="124" t="s">
        <v>91</v>
      </c>
      <c r="E283" s="21"/>
      <c r="F283" s="125" t="s">
        <v>330</v>
      </c>
      <c r="G283" s="21"/>
      <c r="H283" s="21"/>
      <c r="I283" s="126"/>
      <c r="J283" s="21"/>
      <c r="K283" s="21"/>
      <c r="L283" s="22"/>
      <c r="M283" s="127"/>
      <c r="N283" s="128"/>
      <c r="O283" s="28"/>
      <c r="P283" s="28"/>
      <c r="Q283" s="28"/>
      <c r="R283" s="28"/>
      <c r="S283" s="28"/>
      <c r="T283" s="2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T283" s="12" t="s">
        <v>91</v>
      </c>
      <c r="AU283" s="12" t="s">
        <v>51</v>
      </c>
    </row>
    <row r="284" spans="1:65" s="10" customFormat="1" ht="11.25" x14ac:dyDescent="0.2">
      <c r="B284" s="151"/>
      <c r="C284" s="152"/>
      <c r="D284" s="124" t="s">
        <v>93</v>
      </c>
      <c r="E284" s="153" t="s">
        <v>18</v>
      </c>
      <c r="F284" s="154" t="s">
        <v>325</v>
      </c>
      <c r="G284" s="152"/>
      <c r="H284" s="153" t="s">
        <v>18</v>
      </c>
      <c r="I284" s="155"/>
      <c r="J284" s="152"/>
      <c r="K284" s="152"/>
      <c r="L284" s="156"/>
      <c r="M284" s="157"/>
      <c r="N284" s="158"/>
      <c r="O284" s="158"/>
      <c r="P284" s="158"/>
      <c r="Q284" s="158"/>
      <c r="R284" s="158"/>
      <c r="S284" s="158"/>
      <c r="T284" s="159"/>
      <c r="AT284" s="160" t="s">
        <v>93</v>
      </c>
      <c r="AU284" s="160" t="s">
        <v>51</v>
      </c>
      <c r="AV284" s="10" t="s">
        <v>49</v>
      </c>
      <c r="AW284" s="10" t="s">
        <v>25</v>
      </c>
      <c r="AX284" s="10" t="s">
        <v>48</v>
      </c>
      <c r="AY284" s="160" t="s">
        <v>82</v>
      </c>
    </row>
    <row r="285" spans="1:65" s="8" customFormat="1" ht="11.25" x14ac:dyDescent="0.2">
      <c r="B285" s="129"/>
      <c r="C285" s="130"/>
      <c r="D285" s="124" t="s">
        <v>93</v>
      </c>
      <c r="E285" s="131" t="s">
        <v>18</v>
      </c>
      <c r="F285" s="132" t="s">
        <v>121</v>
      </c>
      <c r="G285" s="130"/>
      <c r="H285" s="133">
        <v>1</v>
      </c>
      <c r="I285" s="134"/>
      <c r="J285" s="130"/>
      <c r="K285" s="130"/>
      <c r="L285" s="135"/>
      <c r="M285" s="136"/>
      <c r="N285" s="137"/>
      <c r="O285" s="137"/>
      <c r="P285" s="137"/>
      <c r="Q285" s="137"/>
      <c r="R285" s="137"/>
      <c r="S285" s="137"/>
      <c r="T285" s="138"/>
      <c r="AT285" s="139" t="s">
        <v>93</v>
      </c>
      <c r="AU285" s="139" t="s">
        <v>51</v>
      </c>
      <c r="AV285" s="8" t="s">
        <v>51</v>
      </c>
      <c r="AW285" s="8" t="s">
        <v>25</v>
      </c>
      <c r="AX285" s="8" t="s">
        <v>48</v>
      </c>
      <c r="AY285" s="139" t="s">
        <v>82</v>
      </c>
    </row>
    <row r="286" spans="1:65" s="9" customFormat="1" ht="11.25" x14ac:dyDescent="0.2">
      <c r="B286" s="140"/>
      <c r="C286" s="141"/>
      <c r="D286" s="124" t="s">
        <v>93</v>
      </c>
      <c r="E286" s="142" t="s">
        <v>18</v>
      </c>
      <c r="F286" s="143" t="s">
        <v>95</v>
      </c>
      <c r="G286" s="141"/>
      <c r="H286" s="144">
        <v>1</v>
      </c>
      <c r="I286" s="145"/>
      <c r="J286" s="141"/>
      <c r="K286" s="141"/>
      <c r="L286" s="146"/>
      <c r="M286" s="147"/>
      <c r="N286" s="148"/>
      <c r="O286" s="148"/>
      <c r="P286" s="148"/>
      <c r="Q286" s="148"/>
      <c r="R286" s="148"/>
      <c r="S286" s="148"/>
      <c r="T286" s="149"/>
      <c r="AT286" s="150" t="s">
        <v>93</v>
      </c>
      <c r="AU286" s="150" t="s">
        <v>51</v>
      </c>
      <c r="AV286" s="9" t="s">
        <v>89</v>
      </c>
      <c r="AW286" s="9" t="s">
        <v>25</v>
      </c>
      <c r="AX286" s="9" t="s">
        <v>49</v>
      </c>
      <c r="AY286" s="150" t="s">
        <v>82</v>
      </c>
    </row>
    <row r="287" spans="1:65" s="2" customFormat="1" ht="24.2" customHeight="1" x14ac:dyDescent="0.2">
      <c r="A287" s="19"/>
      <c r="B287" s="20"/>
      <c r="C287" s="172" t="s">
        <v>332</v>
      </c>
      <c r="D287" s="172" t="s">
        <v>255</v>
      </c>
      <c r="E287" s="173" t="s">
        <v>333</v>
      </c>
      <c r="F287" s="174" t="s">
        <v>334</v>
      </c>
      <c r="G287" s="175" t="s">
        <v>112</v>
      </c>
      <c r="H287" s="176">
        <v>1</v>
      </c>
      <c r="I287" s="177"/>
      <c r="J287" s="178">
        <f>ROUND(I287*H287,2)</f>
        <v>0</v>
      </c>
      <c r="K287" s="174" t="s">
        <v>88</v>
      </c>
      <c r="L287" s="179"/>
      <c r="M287" s="180" t="s">
        <v>18</v>
      </c>
      <c r="N287" s="181" t="s">
        <v>35</v>
      </c>
      <c r="O287" s="28"/>
      <c r="P287" s="120">
        <f>O287*H287</f>
        <v>0</v>
      </c>
      <c r="Q287" s="120">
        <v>6.8000000000000005E-2</v>
      </c>
      <c r="R287" s="120">
        <f>Q287*H287</f>
        <v>6.8000000000000005E-2</v>
      </c>
      <c r="S287" s="120">
        <v>0</v>
      </c>
      <c r="T287" s="121">
        <f>S287*H287</f>
        <v>0</v>
      </c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R287" s="122" t="s">
        <v>134</v>
      </c>
      <c r="AT287" s="122" t="s">
        <v>255</v>
      </c>
      <c r="AU287" s="122" t="s">
        <v>51</v>
      </c>
      <c r="AY287" s="12" t="s">
        <v>82</v>
      </c>
      <c r="BE287" s="123">
        <f>IF(N287="základní",J287,0)</f>
        <v>0</v>
      </c>
      <c r="BF287" s="123">
        <f>IF(N287="snížená",J287,0)</f>
        <v>0</v>
      </c>
      <c r="BG287" s="123">
        <f>IF(N287="zákl. přenesená",J287,0)</f>
        <v>0</v>
      </c>
      <c r="BH287" s="123">
        <f>IF(N287="sníž. přenesená",J287,0)</f>
        <v>0</v>
      </c>
      <c r="BI287" s="123">
        <f>IF(N287="nulová",J287,0)</f>
        <v>0</v>
      </c>
      <c r="BJ287" s="12" t="s">
        <v>49</v>
      </c>
      <c r="BK287" s="123">
        <f>ROUND(I287*H287,2)</f>
        <v>0</v>
      </c>
      <c r="BL287" s="12" t="s">
        <v>89</v>
      </c>
      <c r="BM287" s="122" t="s">
        <v>335</v>
      </c>
    </row>
    <row r="288" spans="1:65" s="2" customFormat="1" ht="11.25" x14ac:dyDescent="0.2">
      <c r="A288" s="19"/>
      <c r="B288" s="20"/>
      <c r="C288" s="21"/>
      <c r="D288" s="124" t="s">
        <v>91</v>
      </c>
      <c r="E288" s="21"/>
      <c r="F288" s="125" t="s">
        <v>334</v>
      </c>
      <c r="G288" s="21"/>
      <c r="H288" s="21"/>
      <c r="I288" s="126"/>
      <c r="J288" s="21"/>
      <c r="K288" s="21"/>
      <c r="L288" s="22"/>
      <c r="M288" s="127"/>
      <c r="N288" s="128"/>
      <c r="O288" s="28"/>
      <c r="P288" s="28"/>
      <c r="Q288" s="28"/>
      <c r="R288" s="28"/>
      <c r="S288" s="28"/>
      <c r="T288" s="2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T288" s="12" t="s">
        <v>91</v>
      </c>
      <c r="AU288" s="12" t="s">
        <v>51</v>
      </c>
    </row>
    <row r="289" spans="1:65" s="10" customFormat="1" ht="11.25" x14ac:dyDescent="0.2">
      <c r="B289" s="151"/>
      <c r="C289" s="152"/>
      <c r="D289" s="124" t="s">
        <v>93</v>
      </c>
      <c r="E289" s="153" t="s">
        <v>18</v>
      </c>
      <c r="F289" s="154" t="s">
        <v>325</v>
      </c>
      <c r="G289" s="152"/>
      <c r="H289" s="153" t="s">
        <v>18</v>
      </c>
      <c r="I289" s="155"/>
      <c r="J289" s="152"/>
      <c r="K289" s="152"/>
      <c r="L289" s="156"/>
      <c r="M289" s="157"/>
      <c r="N289" s="158"/>
      <c r="O289" s="158"/>
      <c r="P289" s="158"/>
      <c r="Q289" s="158"/>
      <c r="R289" s="158"/>
      <c r="S289" s="158"/>
      <c r="T289" s="159"/>
      <c r="AT289" s="160" t="s">
        <v>93</v>
      </c>
      <c r="AU289" s="160" t="s">
        <v>51</v>
      </c>
      <c r="AV289" s="10" t="s">
        <v>49</v>
      </c>
      <c r="AW289" s="10" t="s">
        <v>25</v>
      </c>
      <c r="AX289" s="10" t="s">
        <v>48</v>
      </c>
      <c r="AY289" s="160" t="s">
        <v>82</v>
      </c>
    </row>
    <row r="290" spans="1:65" s="8" customFormat="1" ht="11.25" x14ac:dyDescent="0.2">
      <c r="B290" s="129"/>
      <c r="C290" s="130"/>
      <c r="D290" s="124" t="s">
        <v>93</v>
      </c>
      <c r="E290" s="131" t="s">
        <v>18</v>
      </c>
      <c r="F290" s="132" t="s">
        <v>121</v>
      </c>
      <c r="G290" s="130"/>
      <c r="H290" s="133">
        <v>1</v>
      </c>
      <c r="I290" s="134"/>
      <c r="J290" s="130"/>
      <c r="K290" s="130"/>
      <c r="L290" s="135"/>
      <c r="M290" s="136"/>
      <c r="N290" s="137"/>
      <c r="O290" s="137"/>
      <c r="P290" s="137"/>
      <c r="Q290" s="137"/>
      <c r="R290" s="137"/>
      <c r="S290" s="137"/>
      <c r="T290" s="138"/>
      <c r="AT290" s="139" t="s">
        <v>93</v>
      </c>
      <c r="AU290" s="139" t="s">
        <v>51</v>
      </c>
      <c r="AV290" s="8" t="s">
        <v>51</v>
      </c>
      <c r="AW290" s="8" t="s">
        <v>25</v>
      </c>
      <c r="AX290" s="8" t="s">
        <v>48</v>
      </c>
      <c r="AY290" s="139" t="s">
        <v>82</v>
      </c>
    </row>
    <row r="291" spans="1:65" s="9" customFormat="1" ht="11.25" x14ac:dyDescent="0.2">
      <c r="B291" s="140"/>
      <c r="C291" s="141"/>
      <c r="D291" s="124" t="s">
        <v>93</v>
      </c>
      <c r="E291" s="142" t="s">
        <v>18</v>
      </c>
      <c r="F291" s="143" t="s">
        <v>95</v>
      </c>
      <c r="G291" s="141"/>
      <c r="H291" s="144">
        <v>1</v>
      </c>
      <c r="I291" s="145"/>
      <c r="J291" s="141"/>
      <c r="K291" s="141"/>
      <c r="L291" s="146"/>
      <c r="M291" s="147"/>
      <c r="N291" s="148"/>
      <c r="O291" s="148"/>
      <c r="P291" s="148"/>
      <c r="Q291" s="148"/>
      <c r="R291" s="148"/>
      <c r="S291" s="148"/>
      <c r="T291" s="149"/>
      <c r="AT291" s="150" t="s">
        <v>93</v>
      </c>
      <c r="AU291" s="150" t="s">
        <v>51</v>
      </c>
      <c r="AV291" s="9" t="s">
        <v>89</v>
      </c>
      <c r="AW291" s="9" t="s">
        <v>25</v>
      </c>
      <c r="AX291" s="9" t="s">
        <v>49</v>
      </c>
      <c r="AY291" s="150" t="s">
        <v>82</v>
      </c>
    </row>
    <row r="292" spans="1:65" s="2" customFormat="1" ht="14.45" customHeight="1" x14ac:dyDescent="0.2">
      <c r="A292" s="19"/>
      <c r="B292" s="20"/>
      <c r="C292" s="111" t="s">
        <v>336</v>
      </c>
      <c r="D292" s="111" t="s">
        <v>84</v>
      </c>
      <c r="E292" s="112" t="s">
        <v>337</v>
      </c>
      <c r="F292" s="113" t="s">
        <v>338</v>
      </c>
      <c r="G292" s="114" t="s">
        <v>112</v>
      </c>
      <c r="H292" s="115">
        <v>1</v>
      </c>
      <c r="I292" s="116"/>
      <c r="J292" s="117">
        <f>ROUND(I292*H292,2)</f>
        <v>0</v>
      </c>
      <c r="K292" s="113" t="s">
        <v>88</v>
      </c>
      <c r="L292" s="22"/>
      <c r="M292" s="118" t="s">
        <v>18</v>
      </c>
      <c r="N292" s="119" t="s">
        <v>35</v>
      </c>
      <c r="O292" s="28"/>
      <c r="P292" s="120">
        <f>O292*H292</f>
        <v>0</v>
      </c>
      <c r="Q292" s="120">
        <v>6.6E-3</v>
      </c>
      <c r="R292" s="120">
        <f>Q292*H292</f>
        <v>6.6E-3</v>
      </c>
      <c r="S292" s="120">
        <v>0</v>
      </c>
      <c r="T292" s="121">
        <f>S292*H292</f>
        <v>0</v>
      </c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R292" s="122" t="s">
        <v>89</v>
      </c>
      <c r="AT292" s="122" t="s">
        <v>84</v>
      </c>
      <c r="AU292" s="122" t="s">
        <v>51</v>
      </c>
      <c r="AY292" s="12" t="s">
        <v>82</v>
      </c>
      <c r="BE292" s="123">
        <f>IF(N292="základní",J292,0)</f>
        <v>0</v>
      </c>
      <c r="BF292" s="123">
        <f>IF(N292="snížená",J292,0)</f>
        <v>0</v>
      </c>
      <c r="BG292" s="123">
        <f>IF(N292="zákl. přenesená",J292,0)</f>
        <v>0</v>
      </c>
      <c r="BH292" s="123">
        <f>IF(N292="sníž. přenesená",J292,0)</f>
        <v>0</v>
      </c>
      <c r="BI292" s="123">
        <f>IF(N292="nulová",J292,0)</f>
        <v>0</v>
      </c>
      <c r="BJ292" s="12" t="s">
        <v>49</v>
      </c>
      <c r="BK292" s="123">
        <f>ROUND(I292*H292,2)</f>
        <v>0</v>
      </c>
      <c r="BL292" s="12" t="s">
        <v>89</v>
      </c>
      <c r="BM292" s="122" t="s">
        <v>339</v>
      </c>
    </row>
    <row r="293" spans="1:65" s="2" customFormat="1" ht="19.5" x14ac:dyDescent="0.2">
      <c r="A293" s="19"/>
      <c r="B293" s="20"/>
      <c r="C293" s="21"/>
      <c r="D293" s="124" t="s">
        <v>91</v>
      </c>
      <c r="E293" s="21"/>
      <c r="F293" s="125" t="s">
        <v>340</v>
      </c>
      <c r="G293" s="21"/>
      <c r="H293" s="21"/>
      <c r="I293" s="126"/>
      <c r="J293" s="21"/>
      <c r="K293" s="21"/>
      <c r="L293" s="22"/>
      <c r="M293" s="127"/>
      <c r="N293" s="128"/>
      <c r="O293" s="28"/>
      <c r="P293" s="28"/>
      <c r="Q293" s="28"/>
      <c r="R293" s="28"/>
      <c r="S293" s="28"/>
      <c r="T293" s="2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T293" s="12" t="s">
        <v>91</v>
      </c>
      <c r="AU293" s="12" t="s">
        <v>51</v>
      </c>
    </row>
    <row r="294" spans="1:65" s="10" customFormat="1" ht="11.25" x14ac:dyDescent="0.2">
      <c r="B294" s="151"/>
      <c r="C294" s="152"/>
      <c r="D294" s="124" t="s">
        <v>93</v>
      </c>
      <c r="E294" s="153" t="s">
        <v>18</v>
      </c>
      <c r="F294" s="154" t="s">
        <v>325</v>
      </c>
      <c r="G294" s="152"/>
      <c r="H294" s="153" t="s">
        <v>18</v>
      </c>
      <c r="I294" s="155"/>
      <c r="J294" s="152"/>
      <c r="K294" s="152"/>
      <c r="L294" s="156"/>
      <c r="M294" s="157"/>
      <c r="N294" s="158"/>
      <c r="O294" s="158"/>
      <c r="P294" s="158"/>
      <c r="Q294" s="158"/>
      <c r="R294" s="158"/>
      <c r="S294" s="158"/>
      <c r="T294" s="159"/>
      <c r="AT294" s="160" t="s">
        <v>93</v>
      </c>
      <c r="AU294" s="160" t="s">
        <v>51</v>
      </c>
      <c r="AV294" s="10" t="s">
        <v>49</v>
      </c>
      <c r="AW294" s="10" t="s">
        <v>25</v>
      </c>
      <c r="AX294" s="10" t="s">
        <v>48</v>
      </c>
      <c r="AY294" s="160" t="s">
        <v>82</v>
      </c>
    </row>
    <row r="295" spans="1:65" s="8" customFormat="1" ht="11.25" x14ac:dyDescent="0.2">
      <c r="B295" s="129"/>
      <c r="C295" s="130"/>
      <c r="D295" s="124" t="s">
        <v>93</v>
      </c>
      <c r="E295" s="131" t="s">
        <v>18</v>
      </c>
      <c r="F295" s="132" t="s">
        <v>121</v>
      </c>
      <c r="G295" s="130"/>
      <c r="H295" s="133">
        <v>1</v>
      </c>
      <c r="I295" s="134"/>
      <c r="J295" s="130"/>
      <c r="K295" s="130"/>
      <c r="L295" s="135"/>
      <c r="M295" s="136"/>
      <c r="N295" s="137"/>
      <c r="O295" s="137"/>
      <c r="P295" s="137"/>
      <c r="Q295" s="137"/>
      <c r="R295" s="137"/>
      <c r="S295" s="137"/>
      <c r="T295" s="138"/>
      <c r="AT295" s="139" t="s">
        <v>93</v>
      </c>
      <c r="AU295" s="139" t="s">
        <v>51</v>
      </c>
      <c r="AV295" s="8" t="s">
        <v>51</v>
      </c>
      <c r="AW295" s="8" t="s">
        <v>25</v>
      </c>
      <c r="AX295" s="8" t="s">
        <v>48</v>
      </c>
      <c r="AY295" s="139" t="s">
        <v>82</v>
      </c>
    </row>
    <row r="296" spans="1:65" s="9" customFormat="1" ht="11.25" x14ac:dyDescent="0.2">
      <c r="B296" s="140"/>
      <c r="C296" s="141"/>
      <c r="D296" s="124" t="s">
        <v>93</v>
      </c>
      <c r="E296" s="142" t="s">
        <v>18</v>
      </c>
      <c r="F296" s="143" t="s">
        <v>95</v>
      </c>
      <c r="G296" s="141"/>
      <c r="H296" s="144">
        <v>1</v>
      </c>
      <c r="I296" s="145"/>
      <c r="J296" s="141"/>
      <c r="K296" s="141"/>
      <c r="L296" s="146"/>
      <c r="M296" s="147"/>
      <c r="N296" s="148"/>
      <c r="O296" s="148"/>
      <c r="P296" s="148"/>
      <c r="Q296" s="148"/>
      <c r="R296" s="148"/>
      <c r="S296" s="148"/>
      <c r="T296" s="149"/>
      <c r="AT296" s="150" t="s">
        <v>93</v>
      </c>
      <c r="AU296" s="150" t="s">
        <v>51</v>
      </c>
      <c r="AV296" s="9" t="s">
        <v>89</v>
      </c>
      <c r="AW296" s="9" t="s">
        <v>25</v>
      </c>
      <c r="AX296" s="9" t="s">
        <v>49</v>
      </c>
      <c r="AY296" s="150" t="s">
        <v>82</v>
      </c>
    </row>
    <row r="297" spans="1:65" s="2" customFormat="1" ht="24.2" customHeight="1" x14ac:dyDescent="0.2">
      <c r="A297" s="19"/>
      <c r="B297" s="20"/>
      <c r="C297" s="172" t="s">
        <v>341</v>
      </c>
      <c r="D297" s="172" t="s">
        <v>255</v>
      </c>
      <c r="E297" s="173" t="s">
        <v>342</v>
      </c>
      <c r="F297" s="174" t="s">
        <v>343</v>
      </c>
      <c r="G297" s="175" t="s">
        <v>112</v>
      </c>
      <c r="H297" s="176">
        <v>1</v>
      </c>
      <c r="I297" s="177"/>
      <c r="J297" s="178">
        <f>ROUND(I297*H297,2)</f>
        <v>0</v>
      </c>
      <c r="K297" s="174" t="s">
        <v>88</v>
      </c>
      <c r="L297" s="179"/>
      <c r="M297" s="180" t="s">
        <v>18</v>
      </c>
      <c r="N297" s="181" t="s">
        <v>35</v>
      </c>
      <c r="O297" s="28"/>
      <c r="P297" s="120">
        <f>O297*H297</f>
        <v>0</v>
      </c>
      <c r="Q297" s="120">
        <v>8.1000000000000003E-2</v>
      </c>
      <c r="R297" s="120">
        <f>Q297*H297</f>
        <v>8.1000000000000003E-2</v>
      </c>
      <c r="S297" s="120">
        <v>0</v>
      </c>
      <c r="T297" s="121">
        <f>S297*H297</f>
        <v>0</v>
      </c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R297" s="122" t="s">
        <v>134</v>
      </c>
      <c r="AT297" s="122" t="s">
        <v>255</v>
      </c>
      <c r="AU297" s="122" t="s">
        <v>51</v>
      </c>
      <c r="AY297" s="12" t="s">
        <v>82</v>
      </c>
      <c r="BE297" s="123">
        <f>IF(N297="základní",J297,0)</f>
        <v>0</v>
      </c>
      <c r="BF297" s="123">
        <f>IF(N297="snížená",J297,0)</f>
        <v>0</v>
      </c>
      <c r="BG297" s="123">
        <f>IF(N297="zákl. přenesená",J297,0)</f>
        <v>0</v>
      </c>
      <c r="BH297" s="123">
        <f>IF(N297="sníž. přenesená",J297,0)</f>
        <v>0</v>
      </c>
      <c r="BI297" s="123">
        <f>IF(N297="nulová",J297,0)</f>
        <v>0</v>
      </c>
      <c r="BJ297" s="12" t="s">
        <v>49</v>
      </c>
      <c r="BK297" s="123">
        <f>ROUND(I297*H297,2)</f>
        <v>0</v>
      </c>
      <c r="BL297" s="12" t="s">
        <v>89</v>
      </c>
      <c r="BM297" s="122" t="s">
        <v>344</v>
      </c>
    </row>
    <row r="298" spans="1:65" s="2" customFormat="1" ht="11.25" x14ac:dyDescent="0.2">
      <c r="A298" s="19"/>
      <c r="B298" s="20"/>
      <c r="C298" s="21"/>
      <c r="D298" s="124" t="s">
        <v>91</v>
      </c>
      <c r="E298" s="21"/>
      <c r="F298" s="125" t="s">
        <v>343</v>
      </c>
      <c r="G298" s="21"/>
      <c r="H298" s="21"/>
      <c r="I298" s="126"/>
      <c r="J298" s="21"/>
      <c r="K298" s="21"/>
      <c r="L298" s="22"/>
      <c r="M298" s="127"/>
      <c r="N298" s="128"/>
      <c r="O298" s="28"/>
      <c r="P298" s="28"/>
      <c r="Q298" s="28"/>
      <c r="R298" s="28"/>
      <c r="S298" s="28"/>
      <c r="T298" s="2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T298" s="12" t="s">
        <v>91</v>
      </c>
      <c r="AU298" s="12" t="s">
        <v>51</v>
      </c>
    </row>
    <row r="299" spans="1:65" s="10" customFormat="1" ht="11.25" x14ac:dyDescent="0.2">
      <c r="B299" s="151"/>
      <c r="C299" s="152"/>
      <c r="D299" s="124" t="s">
        <v>93</v>
      </c>
      <c r="E299" s="153" t="s">
        <v>18</v>
      </c>
      <c r="F299" s="154" t="s">
        <v>325</v>
      </c>
      <c r="G299" s="152"/>
      <c r="H299" s="153" t="s">
        <v>18</v>
      </c>
      <c r="I299" s="155"/>
      <c r="J299" s="152"/>
      <c r="K299" s="152"/>
      <c r="L299" s="156"/>
      <c r="M299" s="157"/>
      <c r="N299" s="158"/>
      <c r="O299" s="158"/>
      <c r="P299" s="158"/>
      <c r="Q299" s="158"/>
      <c r="R299" s="158"/>
      <c r="S299" s="158"/>
      <c r="T299" s="159"/>
      <c r="AT299" s="160" t="s">
        <v>93</v>
      </c>
      <c r="AU299" s="160" t="s">
        <v>51</v>
      </c>
      <c r="AV299" s="10" t="s">
        <v>49</v>
      </c>
      <c r="AW299" s="10" t="s">
        <v>25</v>
      </c>
      <c r="AX299" s="10" t="s">
        <v>48</v>
      </c>
      <c r="AY299" s="160" t="s">
        <v>82</v>
      </c>
    </row>
    <row r="300" spans="1:65" s="8" customFormat="1" ht="11.25" x14ac:dyDescent="0.2">
      <c r="B300" s="129"/>
      <c r="C300" s="130"/>
      <c r="D300" s="124" t="s">
        <v>93</v>
      </c>
      <c r="E300" s="131" t="s">
        <v>18</v>
      </c>
      <c r="F300" s="132" t="s">
        <v>121</v>
      </c>
      <c r="G300" s="130"/>
      <c r="H300" s="133">
        <v>1</v>
      </c>
      <c r="I300" s="134"/>
      <c r="J300" s="130"/>
      <c r="K300" s="130"/>
      <c r="L300" s="135"/>
      <c r="M300" s="136"/>
      <c r="N300" s="137"/>
      <c r="O300" s="137"/>
      <c r="P300" s="137"/>
      <c r="Q300" s="137"/>
      <c r="R300" s="137"/>
      <c r="S300" s="137"/>
      <c r="T300" s="138"/>
      <c r="AT300" s="139" t="s">
        <v>93</v>
      </c>
      <c r="AU300" s="139" t="s">
        <v>51</v>
      </c>
      <c r="AV300" s="8" t="s">
        <v>51</v>
      </c>
      <c r="AW300" s="8" t="s">
        <v>25</v>
      </c>
      <c r="AX300" s="8" t="s">
        <v>48</v>
      </c>
      <c r="AY300" s="139" t="s">
        <v>82</v>
      </c>
    </row>
    <row r="301" spans="1:65" s="9" customFormat="1" ht="11.25" x14ac:dyDescent="0.2">
      <c r="B301" s="140"/>
      <c r="C301" s="141"/>
      <c r="D301" s="124" t="s">
        <v>93</v>
      </c>
      <c r="E301" s="142" t="s">
        <v>18</v>
      </c>
      <c r="F301" s="143" t="s">
        <v>95</v>
      </c>
      <c r="G301" s="141"/>
      <c r="H301" s="144">
        <v>1</v>
      </c>
      <c r="I301" s="145"/>
      <c r="J301" s="141"/>
      <c r="K301" s="141"/>
      <c r="L301" s="146"/>
      <c r="M301" s="147"/>
      <c r="N301" s="148"/>
      <c r="O301" s="148"/>
      <c r="P301" s="148"/>
      <c r="Q301" s="148"/>
      <c r="R301" s="148"/>
      <c r="S301" s="148"/>
      <c r="T301" s="149"/>
      <c r="AT301" s="150" t="s">
        <v>93</v>
      </c>
      <c r="AU301" s="150" t="s">
        <v>51</v>
      </c>
      <c r="AV301" s="9" t="s">
        <v>89</v>
      </c>
      <c r="AW301" s="9" t="s">
        <v>25</v>
      </c>
      <c r="AX301" s="9" t="s">
        <v>49</v>
      </c>
      <c r="AY301" s="150" t="s">
        <v>82</v>
      </c>
    </row>
    <row r="302" spans="1:65" s="2" customFormat="1" ht="24.2" customHeight="1" x14ac:dyDescent="0.2">
      <c r="A302" s="19"/>
      <c r="B302" s="20"/>
      <c r="C302" s="111" t="s">
        <v>345</v>
      </c>
      <c r="D302" s="111" t="s">
        <v>84</v>
      </c>
      <c r="E302" s="112" t="s">
        <v>346</v>
      </c>
      <c r="F302" s="113" t="s">
        <v>347</v>
      </c>
      <c r="G302" s="114" t="s">
        <v>149</v>
      </c>
      <c r="H302" s="115">
        <v>0.625</v>
      </c>
      <c r="I302" s="116"/>
      <c r="J302" s="117">
        <f>ROUND(I302*H302,2)</f>
        <v>0</v>
      </c>
      <c r="K302" s="113" t="s">
        <v>88</v>
      </c>
      <c r="L302" s="22"/>
      <c r="M302" s="118" t="s">
        <v>18</v>
      </c>
      <c r="N302" s="119" t="s">
        <v>35</v>
      </c>
      <c r="O302" s="28"/>
      <c r="P302" s="120">
        <f>O302*H302</f>
        <v>0</v>
      </c>
      <c r="Q302" s="120">
        <v>0</v>
      </c>
      <c r="R302" s="120">
        <f>Q302*H302</f>
        <v>0</v>
      </c>
      <c r="S302" s="120">
        <v>0</v>
      </c>
      <c r="T302" s="121">
        <f>S302*H302</f>
        <v>0</v>
      </c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R302" s="122" t="s">
        <v>89</v>
      </c>
      <c r="AT302" s="122" t="s">
        <v>84</v>
      </c>
      <c r="AU302" s="122" t="s">
        <v>51</v>
      </c>
      <c r="AY302" s="12" t="s">
        <v>82</v>
      </c>
      <c r="BE302" s="123">
        <f>IF(N302="základní",J302,0)</f>
        <v>0</v>
      </c>
      <c r="BF302" s="123">
        <f>IF(N302="snížená",J302,0)</f>
        <v>0</v>
      </c>
      <c r="BG302" s="123">
        <f>IF(N302="zákl. přenesená",J302,0)</f>
        <v>0</v>
      </c>
      <c r="BH302" s="123">
        <f>IF(N302="sníž. přenesená",J302,0)</f>
        <v>0</v>
      </c>
      <c r="BI302" s="123">
        <f>IF(N302="nulová",J302,0)</f>
        <v>0</v>
      </c>
      <c r="BJ302" s="12" t="s">
        <v>49</v>
      </c>
      <c r="BK302" s="123">
        <f>ROUND(I302*H302,2)</f>
        <v>0</v>
      </c>
      <c r="BL302" s="12" t="s">
        <v>89</v>
      </c>
      <c r="BM302" s="122" t="s">
        <v>348</v>
      </c>
    </row>
    <row r="303" spans="1:65" s="2" customFormat="1" ht="29.25" x14ac:dyDescent="0.2">
      <c r="A303" s="19"/>
      <c r="B303" s="20"/>
      <c r="C303" s="21"/>
      <c r="D303" s="124" t="s">
        <v>91</v>
      </c>
      <c r="E303" s="21"/>
      <c r="F303" s="125" t="s">
        <v>349</v>
      </c>
      <c r="G303" s="21"/>
      <c r="H303" s="21"/>
      <c r="I303" s="126"/>
      <c r="J303" s="21"/>
      <c r="K303" s="21"/>
      <c r="L303" s="22"/>
      <c r="M303" s="127"/>
      <c r="N303" s="128"/>
      <c r="O303" s="28"/>
      <c r="P303" s="28"/>
      <c r="Q303" s="28"/>
      <c r="R303" s="28"/>
      <c r="S303" s="28"/>
      <c r="T303" s="2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T303" s="12" t="s">
        <v>91</v>
      </c>
      <c r="AU303" s="12" t="s">
        <v>51</v>
      </c>
    </row>
    <row r="304" spans="1:65" s="10" customFormat="1" ht="11.25" x14ac:dyDescent="0.2">
      <c r="B304" s="151"/>
      <c r="C304" s="152"/>
      <c r="D304" s="124" t="s">
        <v>93</v>
      </c>
      <c r="E304" s="153" t="s">
        <v>18</v>
      </c>
      <c r="F304" s="154" t="s">
        <v>350</v>
      </c>
      <c r="G304" s="152"/>
      <c r="H304" s="153" t="s">
        <v>18</v>
      </c>
      <c r="I304" s="155"/>
      <c r="J304" s="152"/>
      <c r="K304" s="152"/>
      <c r="L304" s="156"/>
      <c r="M304" s="157"/>
      <c r="N304" s="158"/>
      <c r="O304" s="158"/>
      <c r="P304" s="158"/>
      <c r="Q304" s="158"/>
      <c r="R304" s="158"/>
      <c r="S304" s="158"/>
      <c r="T304" s="159"/>
      <c r="AT304" s="160" t="s">
        <v>93</v>
      </c>
      <c r="AU304" s="160" t="s">
        <v>51</v>
      </c>
      <c r="AV304" s="10" t="s">
        <v>49</v>
      </c>
      <c r="AW304" s="10" t="s">
        <v>25</v>
      </c>
      <c r="AX304" s="10" t="s">
        <v>48</v>
      </c>
      <c r="AY304" s="160" t="s">
        <v>82</v>
      </c>
    </row>
    <row r="305" spans="1:65" s="8" customFormat="1" ht="11.25" x14ac:dyDescent="0.2">
      <c r="B305" s="129"/>
      <c r="C305" s="130"/>
      <c r="D305" s="124" t="s">
        <v>93</v>
      </c>
      <c r="E305" s="131" t="s">
        <v>18</v>
      </c>
      <c r="F305" s="132" t="s">
        <v>351</v>
      </c>
      <c r="G305" s="130"/>
      <c r="H305" s="133">
        <v>0.625</v>
      </c>
      <c r="I305" s="134"/>
      <c r="J305" s="130"/>
      <c r="K305" s="130"/>
      <c r="L305" s="135"/>
      <c r="M305" s="136"/>
      <c r="N305" s="137"/>
      <c r="O305" s="137"/>
      <c r="P305" s="137"/>
      <c r="Q305" s="137"/>
      <c r="R305" s="137"/>
      <c r="S305" s="137"/>
      <c r="T305" s="138"/>
      <c r="AT305" s="139" t="s">
        <v>93</v>
      </c>
      <c r="AU305" s="139" t="s">
        <v>51</v>
      </c>
      <c r="AV305" s="8" t="s">
        <v>51</v>
      </c>
      <c r="AW305" s="8" t="s">
        <v>25</v>
      </c>
      <c r="AX305" s="8" t="s">
        <v>48</v>
      </c>
      <c r="AY305" s="139" t="s">
        <v>82</v>
      </c>
    </row>
    <row r="306" spans="1:65" s="9" customFormat="1" ht="11.25" x14ac:dyDescent="0.2">
      <c r="B306" s="140"/>
      <c r="C306" s="141"/>
      <c r="D306" s="124" t="s">
        <v>93</v>
      </c>
      <c r="E306" s="142" t="s">
        <v>18</v>
      </c>
      <c r="F306" s="143" t="s">
        <v>95</v>
      </c>
      <c r="G306" s="141"/>
      <c r="H306" s="144">
        <v>0.625</v>
      </c>
      <c r="I306" s="145"/>
      <c r="J306" s="141"/>
      <c r="K306" s="141"/>
      <c r="L306" s="146"/>
      <c r="M306" s="147"/>
      <c r="N306" s="148"/>
      <c r="O306" s="148"/>
      <c r="P306" s="148"/>
      <c r="Q306" s="148"/>
      <c r="R306" s="148"/>
      <c r="S306" s="148"/>
      <c r="T306" s="149"/>
      <c r="AT306" s="150" t="s">
        <v>93</v>
      </c>
      <c r="AU306" s="150" t="s">
        <v>51</v>
      </c>
      <c r="AV306" s="9" t="s">
        <v>89</v>
      </c>
      <c r="AW306" s="9" t="s">
        <v>25</v>
      </c>
      <c r="AX306" s="9" t="s">
        <v>49</v>
      </c>
      <c r="AY306" s="150" t="s">
        <v>82</v>
      </c>
    </row>
    <row r="307" spans="1:65" s="2" customFormat="1" ht="24.2" customHeight="1" x14ac:dyDescent="0.2">
      <c r="A307" s="19"/>
      <c r="B307" s="20"/>
      <c r="C307" s="111" t="s">
        <v>352</v>
      </c>
      <c r="D307" s="111" t="s">
        <v>84</v>
      </c>
      <c r="E307" s="112" t="s">
        <v>353</v>
      </c>
      <c r="F307" s="113" t="s">
        <v>354</v>
      </c>
      <c r="G307" s="114" t="s">
        <v>149</v>
      </c>
      <c r="H307" s="115">
        <v>6.6000000000000003E-2</v>
      </c>
      <c r="I307" s="116"/>
      <c r="J307" s="117">
        <f>ROUND(I307*H307,2)</f>
        <v>0</v>
      </c>
      <c r="K307" s="113" t="s">
        <v>88</v>
      </c>
      <c r="L307" s="22"/>
      <c r="M307" s="118" t="s">
        <v>18</v>
      </c>
      <c r="N307" s="119" t="s">
        <v>35</v>
      </c>
      <c r="O307" s="28"/>
      <c r="P307" s="120">
        <f>O307*H307</f>
        <v>0</v>
      </c>
      <c r="Q307" s="120">
        <v>0</v>
      </c>
      <c r="R307" s="120">
        <f>Q307*H307</f>
        <v>0</v>
      </c>
      <c r="S307" s="120">
        <v>0</v>
      </c>
      <c r="T307" s="121">
        <f>S307*H307</f>
        <v>0</v>
      </c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R307" s="122" t="s">
        <v>89</v>
      </c>
      <c r="AT307" s="122" t="s">
        <v>84</v>
      </c>
      <c r="AU307" s="122" t="s">
        <v>51</v>
      </c>
      <c r="AY307" s="12" t="s">
        <v>82</v>
      </c>
      <c r="BE307" s="123">
        <f>IF(N307="základní",J307,0)</f>
        <v>0</v>
      </c>
      <c r="BF307" s="123">
        <f>IF(N307="snížená",J307,0)</f>
        <v>0</v>
      </c>
      <c r="BG307" s="123">
        <f>IF(N307="zákl. přenesená",J307,0)</f>
        <v>0</v>
      </c>
      <c r="BH307" s="123">
        <f>IF(N307="sníž. přenesená",J307,0)</f>
        <v>0</v>
      </c>
      <c r="BI307" s="123">
        <f>IF(N307="nulová",J307,0)</f>
        <v>0</v>
      </c>
      <c r="BJ307" s="12" t="s">
        <v>49</v>
      </c>
      <c r="BK307" s="123">
        <f>ROUND(I307*H307,2)</f>
        <v>0</v>
      </c>
      <c r="BL307" s="12" t="s">
        <v>89</v>
      </c>
      <c r="BM307" s="122" t="s">
        <v>355</v>
      </c>
    </row>
    <row r="308" spans="1:65" s="2" customFormat="1" ht="29.25" x14ac:dyDescent="0.2">
      <c r="A308" s="19"/>
      <c r="B308" s="20"/>
      <c r="C308" s="21"/>
      <c r="D308" s="124" t="s">
        <v>91</v>
      </c>
      <c r="E308" s="21"/>
      <c r="F308" s="125" t="s">
        <v>356</v>
      </c>
      <c r="G308" s="21"/>
      <c r="H308" s="21"/>
      <c r="I308" s="126"/>
      <c r="J308" s="21"/>
      <c r="K308" s="21"/>
      <c r="L308" s="22"/>
      <c r="M308" s="127"/>
      <c r="N308" s="128"/>
      <c r="O308" s="28"/>
      <c r="P308" s="28"/>
      <c r="Q308" s="28"/>
      <c r="R308" s="28"/>
      <c r="S308" s="28"/>
      <c r="T308" s="2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T308" s="12" t="s">
        <v>91</v>
      </c>
      <c r="AU308" s="12" t="s">
        <v>51</v>
      </c>
    </row>
    <row r="309" spans="1:65" s="10" customFormat="1" ht="11.25" x14ac:dyDescent="0.2">
      <c r="B309" s="151"/>
      <c r="C309" s="152"/>
      <c r="D309" s="124" t="s">
        <v>93</v>
      </c>
      <c r="E309" s="153" t="s">
        <v>18</v>
      </c>
      <c r="F309" s="154" t="s">
        <v>152</v>
      </c>
      <c r="G309" s="152"/>
      <c r="H309" s="153" t="s">
        <v>18</v>
      </c>
      <c r="I309" s="155"/>
      <c r="J309" s="152"/>
      <c r="K309" s="152"/>
      <c r="L309" s="156"/>
      <c r="M309" s="157"/>
      <c r="N309" s="158"/>
      <c r="O309" s="158"/>
      <c r="P309" s="158"/>
      <c r="Q309" s="158"/>
      <c r="R309" s="158"/>
      <c r="S309" s="158"/>
      <c r="T309" s="159"/>
      <c r="AT309" s="160" t="s">
        <v>93</v>
      </c>
      <c r="AU309" s="160" t="s">
        <v>51</v>
      </c>
      <c r="AV309" s="10" t="s">
        <v>49</v>
      </c>
      <c r="AW309" s="10" t="s">
        <v>25</v>
      </c>
      <c r="AX309" s="10" t="s">
        <v>48</v>
      </c>
      <c r="AY309" s="160" t="s">
        <v>82</v>
      </c>
    </row>
    <row r="310" spans="1:65" s="8" customFormat="1" ht="11.25" x14ac:dyDescent="0.2">
      <c r="B310" s="129"/>
      <c r="C310" s="130"/>
      <c r="D310" s="124" t="s">
        <v>93</v>
      </c>
      <c r="E310" s="131" t="s">
        <v>18</v>
      </c>
      <c r="F310" s="132" t="s">
        <v>357</v>
      </c>
      <c r="G310" s="130"/>
      <c r="H310" s="133">
        <v>6.6000000000000003E-2</v>
      </c>
      <c r="I310" s="134"/>
      <c r="J310" s="130"/>
      <c r="K310" s="130"/>
      <c r="L310" s="135"/>
      <c r="M310" s="136"/>
      <c r="N310" s="137"/>
      <c r="O310" s="137"/>
      <c r="P310" s="137"/>
      <c r="Q310" s="137"/>
      <c r="R310" s="137"/>
      <c r="S310" s="137"/>
      <c r="T310" s="138"/>
      <c r="AT310" s="139" t="s">
        <v>93</v>
      </c>
      <c r="AU310" s="139" t="s">
        <v>51</v>
      </c>
      <c r="AV310" s="8" t="s">
        <v>51</v>
      </c>
      <c r="AW310" s="8" t="s">
        <v>25</v>
      </c>
      <c r="AX310" s="8" t="s">
        <v>48</v>
      </c>
      <c r="AY310" s="139" t="s">
        <v>82</v>
      </c>
    </row>
    <row r="311" spans="1:65" s="9" customFormat="1" ht="11.25" x14ac:dyDescent="0.2">
      <c r="B311" s="140"/>
      <c r="C311" s="141"/>
      <c r="D311" s="124" t="s">
        <v>93</v>
      </c>
      <c r="E311" s="142" t="s">
        <v>18</v>
      </c>
      <c r="F311" s="143" t="s">
        <v>95</v>
      </c>
      <c r="G311" s="141"/>
      <c r="H311" s="144">
        <v>6.6000000000000003E-2</v>
      </c>
      <c r="I311" s="145"/>
      <c r="J311" s="141"/>
      <c r="K311" s="141"/>
      <c r="L311" s="146"/>
      <c r="M311" s="147"/>
      <c r="N311" s="148"/>
      <c r="O311" s="148"/>
      <c r="P311" s="148"/>
      <c r="Q311" s="148"/>
      <c r="R311" s="148"/>
      <c r="S311" s="148"/>
      <c r="T311" s="149"/>
      <c r="AT311" s="150" t="s">
        <v>93</v>
      </c>
      <c r="AU311" s="150" t="s">
        <v>51</v>
      </c>
      <c r="AV311" s="9" t="s">
        <v>89</v>
      </c>
      <c r="AW311" s="9" t="s">
        <v>25</v>
      </c>
      <c r="AX311" s="9" t="s">
        <v>49</v>
      </c>
      <c r="AY311" s="150" t="s">
        <v>82</v>
      </c>
    </row>
    <row r="312" spans="1:65" s="2" customFormat="1" ht="24.2" customHeight="1" x14ac:dyDescent="0.2">
      <c r="A312" s="19"/>
      <c r="B312" s="20"/>
      <c r="C312" s="111" t="s">
        <v>358</v>
      </c>
      <c r="D312" s="111" t="s">
        <v>84</v>
      </c>
      <c r="E312" s="112" t="s">
        <v>359</v>
      </c>
      <c r="F312" s="113" t="s">
        <v>360</v>
      </c>
      <c r="G312" s="114" t="s">
        <v>186</v>
      </c>
      <c r="H312" s="115">
        <v>1.4</v>
      </c>
      <c r="I312" s="116"/>
      <c r="J312" s="117">
        <f>ROUND(I312*H312,2)</f>
        <v>0</v>
      </c>
      <c r="K312" s="113" t="s">
        <v>88</v>
      </c>
      <c r="L312" s="22"/>
      <c r="M312" s="118" t="s">
        <v>18</v>
      </c>
      <c r="N312" s="119" t="s">
        <v>35</v>
      </c>
      <c r="O312" s="28"/>
      <c r="P312" s="120">
        <f>O312*H312</f>
        <v>0</v>
      </c>
      <c r="Q312" s="120">
        <v>6.3200000000000001E-3</v>
      </c>
      <c r="R312" s="120">
        <f>Q312*H312</f>
        <v>8.848E-3</v>
      </c>
      <c r="S312" s="120">
        <v>0</v>
      </c>
      <c r="T312" s="121">
        <f>S312*H312</f>
        <v>0</v>
      </c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R312" s="122" t="s">
        <v>89</v>
      </c>
      <c r="AT312" s="122" t="s">
        <v>84</v>
      </c>
      <c r="AU312" s="122" t="s">
        <v>51</v>
      </c>
      <c r="AY312" s="12" t="s">
        <v>82</v>
      </c>
      <c r="BE312" s="123">
        <f>IF(N312="základní",J312,0)</f>
        <v>0</v>
      </c>
      <c r="BF312" s="123">
        <f>IF(N312="snížená",J312,0)</f>
        <v>0</v>
      </c>
      <c r="BG312" s="123">
        <f>IF(N312="zákl. přenesená",J312,0)</f>
        <v>0</v>
      </c>
      <c r="BH312" s="123">
        <f>IF(N312="sníž. přenesená",J312,0)</f>
        <v>0</v>
      </c>
      <c r="BI312" s="123">
        <f>IF(N312="nulová",J312,0)</f>
        <v>0</v>
      </c>
      <c r="BJ312" s="12" t="s">
        <v>49</v>
      </c>
      <c r="BK312" s="123">
        <f>ROUND(I312*H312,2)</f>
        <v>0</v>
      </c>
      <c r="BL312" s="12" t="s">
        <v>89</v>
      </c>
      <c r="BM312" s="122" t="s">
        <v>361</v>
      </c>
    </row>
    <row r="313" spans="1:65" s="2" customFormat="1" ht="29.25" x14ac:dyDescent="0.2">
      <c r="A313" s="19"/>
      <c r="B313" s="20"/>
      <c r="C313" s="21"/>
      <c r="D313" s="124" t="s">
        <v>91</v>
      </c>
      <c r="E313" s="21"/>
      <c r="F313" s="125" t="s">
        <v>362</v>
      </c>
      <c r="G313" s="21"/>
      <c r="H313" s="21"/>
      <c r="I313" s="126"/>
      <c r="J313" s="21"/>
      <c r="K313" s="21"/>
      <c r="L313" s="22"/>
      <c r="M313" s="127"/>
      <c r="N313" s="128"/>
      <c r="O313" s="28"/>
      <c r="P313" s="28"/>
      <c r="Q313" s="28"/>
      <c r="R313" s="28"/>
      <c r="S313" s="28"/>
      <c r="T313" s="2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T313" s="12" t="s">
        <v>91</v>
      </c>
      <c r="AU313" s="12" t="s">
        <v>51</v>
      </c>
    </row>
    <row r="314" spans="1:65" s="10" customFormat="1" ht="11.25" x14ac:dyDescent="0.2">
      <c r="B314" s="151"/>
      <c r="C314" s="152"/>
      <c r="D314" s="124" t="s">
        <v>93</v>
      </c>
      <c r="E314" s="153" t="s">
        <v>18</v>
      </c>
      <c r="F314" s="154" t="s">
        <v>350</v>
      </c>
      <c r="G314" s="152"/>
      <c r="H314" s="153" t="s">
        <v>18</v>
      </c>
      <c r="I314" s="155"/>
      <c r="J314" s="152"/>
      <c r="K314" s="152"/>
      <c r="L314" s="156"/>
      <c r="M314" s="157"/>
      <c r="N314" s="158"/>
      <c r="O314" s="158"/>
      <c r="P314" s="158"/>
      <c r="Q314" s="158"/>
      <c r="R314" s="158"/>
      <c r="S314" s="158"/>
      <c r="T314" s="159"/>
      <c r="AT314" s="160" t="s">
        <v>93</v>
      </c>
      <c r="AU314" s="160" t="s">
        <v>51</v>
      </c>
      <c r="AV314" s="10" t="s">
        <v>49</v>
      </c>
      <c r="AW314" s="10" t="s">
        <v>25</v>
      </c>
      <c r="AX314" s="10" t="s">
        <v>48</v>
      </c>
      <c r="AY314" s="160" t="s">
        <v>82</v>
      </c>
    </row>
    <row r="315" spans="1:65" s="8" customFormat="1" ht="11.25" x14ac:dyDescent="0.2">
      <c r="B315" s="129"/>
      <c r="C315" s="130"/>
      <c r="D315" s="124" t="s">
        <v>93</v>
      </c>
      <c r="E315" s="131" t="s">
        <v>18</v>
      </c>
      <c r="F315" s="132" t="s">
        <v>363</v>
      </c>
      <c r="G315" s="130"/>
      <c r="H315" s="133">
        <v>1.4</v>
      </c>
      <c r="I315" s="134"/>
      <c r="J315" s="130"/>
      <c r="K315" s="130"/>
      <c r="L315" s="135"/>
      <c r="M315" s="136"/>
      <c r="N315" s="137"/>
      <c r="O315" s="137"/>
      <c r="P315" s="137"/>
      <c r="Q315" s="137"/>
      <c r="R315" s="137"/>
      <c r="S315" s="137"/>
      <c r="T315" s="138"/>
      <c r="AT315" s="139" t="s">
        <v>93</v>
      </c>
      <c r="AU315" s="139" t="s">
        <v>51</v>
      </c>
      <c r="AV315" s="8" t="s">
        <v>51</v>
      </c>
      <c r="AW315" s="8" t="s">
        <v>25</v>
      </c>
      <c r="AX315" s="8" t="s">
        <v>48</v>
      </c>
      <c r="AY315" s="139" t="s">
        <v>82</v>
      </c>
    </row>
    <row r="316" spans="1:65" s="9" customFormat="1" ht="11.25" x14ac:dyDescent="0.2">
      <c r="B316" s="140"/>
      <c r="C316" s="141"/>
      <c r="D316" s="124" t="s">
        <v>93</v>
      </c>
      <c r="E316" s="142" t="s">
        <v>18</v>
      </c>
      <c r="F316" s="143" t="s">
        <v>95</v>
      </c>
      <c r="G316" s="141"/>
      <c r="H316" s="144">
        <v>1.4</v>
      </c>
      <c r="I316" s="145"/>
      <c r="J316" s="141"/>
      <c r="K316" s="141"/>
      <c r="L316" s="146"/>
      <c r="M316" s="147"/>
      <c r="N316" s="148"/>
      <c r="O316" s="148"/>
      <c r="P316" s="148"/>
      <c r="Q316" s="148"/>
      <c r="R316" s="148"/>
      <c r="S316" s="148"/>
      <c r="T316" s="149"/>
      <c r="AT316" s="150" t="s">
        <v>93</v>
      </c>
      <c r="AU316" s="150" t="s">
        <v>51</v>
      </c>
      <c r="AV316" s="9" t="s">
        <v>89</v>
      </c>
      <c r="AW316" s="9" t="s">
        <v>25</v>
      </c>
      <c r="AX316" s="9" t="s">
        <v>49</v>
      </c>
      <c r="AY316" s="150" t="s">
        <v>82</v>
      </c>
    </row>
    <row r="317" spans="1:65" s="2" customFormat="1" ht="37.9" customHeight="1" x14ac:dyDescent="0.2">
      <c r="A317" s="19"/>
      <c r="B317" s="20"/>
      <c r="C317" s="111" t="s">
        <v>364</v>
      </c>
      <c r="D317" s="111" t="s">
        <v>84</v>
      </c>
      <c r="E317" s="112" t="s">
        <v>365</v>
      </c>
      <c r="F317" s="113" t="s">
        <v>366</v>
      </c>
      <c r="G317" s="114" t="s">
        <v>186</v>
      </c>
      <c r="H317" s="115">
        <v>2.8</v>
      </c>
      <c r="I317" s="116"/>
      <c r="J317" s="117">
        <f>ROUND(I317*H317,2)</f>
        <v>0</v>
      </c>
      <c r="K317" s="113" t="s">
        <v>18</v>
      </c>
      <c r="L317" s="22"/>
      <c r="M317" s="118" t="s">
        <v>18</v>
      </c>
      <c r="N317" s="119" t="s">
        <v>35</v>
      </c>
      <c r="O317" s="28"/>
      <c r="P317" s="120">
        <f>O317*H317</f>
        <v>0</v>
      </c>
      <c r="Q317" s="120">
        <v>0.74326999999999999</v>
      </c>
      <c r="R317" s="120">
        <f>Q317*H317</f>
        <v>2.081156</v>
      </c>
      <c r="S317" s="120">
        <v>0</v>
      </c>
      <c r="T317" s="121">
        <f>S317*H317</f>
        <v>0</v>
      </c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R317" s="122" t="s">
        <v>89</v>
      </c>
      <c r="AT317" s="122" t="s">
        <v>84</v>
      </c>
      <c r="AU317" s="122" t="s">
        <v>51</v>
      </c>
      <c r="AY317" s="12" t="s">
        <v>82</v>
      </c>
      <c r="BE317" s="123">
        <f>IF(N317="základní",J317,0)</f>
        <v>0</v>
      </c>
      <c r="BF317" s="123">
        <f>IF(N317="snížená",J317,0)</f>
        <v>0</v>
      </c>
      <c r="BG317" s="123">
        <f>IF(N317="zákl. přenesená",J317,0)</f>
        <v>0</v>
      </c>
      <c r="BH317" s="123">
        <f>IF(N317="sníž. přenesená",J317,0)</f>
        <v>0</v>
      </c>
      <c r="BI317" s="123">
        <f>IF(N317="nulová",J317,0)</f>
        <v>0</v>
      </c>
      <c r="BJ317" s="12" t="s">
        <v>49</v>
      </c>
      <c r="BK317" s="123">
        <f>ROUND(I317*H317,2)</f>
        <v>0</v>
      </c>
      <c r="BL317" s="12" t="s">
        <v>89</v>
      </c>
      <c r="BM317" s="122" t="s">
        <v>367</v>
      </c>
    </row>
    <row r="318" spans="1:65" s="2" customFormat="1" ht="29.25" x14ac:dyDescent="0.2">
      <c r="A318" s="19"/>
      <c r="B318" s="20"/>
      <c r="C318" s="21"/>
      <c r="D318" s="124" t="s">
        <v>91</v>
      </c>
      <c r="E318" s="21"/>
      <c r="F318" s="125" t="s">
        <v>366</v>
      </c>
      <c r="G318" s="21"/>
      <c r="H318" s="21"/>
      <c r="I318" s="126"/>
      <c r="J318" s="21"/>
      <c r="K318" s="21"/>
      <c r="L318" s="22"/>
      <c r="M318" s="127"/>
      <c r="N318" s="128"/>
      <c r="O318" s="28"/>
      <c r="P318" s="28"/>
      <c r="Q318" s="28"/>
      <c r="R318" s="28"/>
      <c r="S318" s="28"/>
      <c r="T318" s="2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T318" s="12" t="s">
        <v>91</v>
      </c>
      <c r="AU318" s="12" t="s">
        <v>51</v>
      </c>
    </row>
    <row r="319" spans="1:65" s="10" customFormat="1" ht="11.25" x14ac:dyDescent="0.2">
      <c r="B319" s="151"/>
      <c r="C319" s="152"/>
      <c r="D319" s="124" t="s">
        <v>93</v>
      </c>
      <c r="E319" s="153" t="s">
        <v>18</v>
      </c>
      <c r="F319" s="154" t="s">
        <v>311</v>
      </c>
      <c r="G319" s="152"/>
      <c r="H319" s="153" t="s">
        <v>18</v>
      </c>
      <c r="I319" s="155"/>
      <c r="J319" s="152"/>
      <c r="K319" s="152"/>
      <c r="L319" s="156"/>
      <c r="M319" s="157"/>
      <c r="N319" s="158"/>
      <c r="O319" s="158"/>
      <c r="P319" s="158"/>
      <c r="Q319" s="158"/>
      <c r="R319" s="158"/>
      <c r="S319" s="158"/>
      <c r="T319" s="159"/>
      <c r="AT319" s="160" t="s">
        <v>93</v>
      </c>
      <c r="AU319" s="160" t="s">
        <v>51</v>
      </c>
      <c r="AV319" s="10" t="s">
        <v>49</v>
      </c>
      <c r="AW319" s="10" t="s">
        <v>25</v>
      </c>
      <c r="AX319" s="10" t="s">
        <v>48</v>
      </c>
      <c r="AY319" s="160" t="s">
        <v>82</v>
      </c>
    </row>
    <row r="320" spans="1:65" s="8" customFormat="1" ht="11.25" x14ac:dyDescent="0.2">
      <c r="B320" s="129"/>
      <c r="C320" s="130"/>
      <c r="D320" s="124" t="s">
        <v>93</v>
      </c>
      <c r="E320" s="131" t="s">
        <v>18</v>
      </c>
      <c r="F320" s="132" t="s">
        <v>368</v>
      </c>
      <c r="G320" s="130"/>
      <c r="H320" s="133">
        <v>2.8</v>
      </c>
      <c r="I320" s="134"/>
      <c r="J320" s="130"/>
      <c r="K320" s="130"/>
      <c r="L320" s="135"/>
      <c r="M320" s="136"/>
      <c r="N320" s="137"/>
      <c r="O320" s="137"/>
      <c r="P320" s="137"/>
      <c r="Q320" s="137"/>
      <c r="R320" s="137"/>
      <c r="S320" s="137"/>
      <c r="T320" s="138"/>
      <c r="AT320" s="139" t="s">
        <v>93</v>
      </c>
      <c r="AU320" s="139" t="s">
        <v>51</v>
      </c>
      <c r="AV320" s="8" t="s">
        <v>51</v>
      </c>
      <c r="AW320" s="8" t="s">
        <v>25</v>
      </c>
      <c r="AX320" s="8" t="s">
        <v>48</v>
      </c>
      <c r="AY320" s="139" t="s">
        <v>82</v>
      </c>
    </row>
    <row r="321" spans="1:65" s="9" customFormat="1" ht="11.25" x14ac:dyDescent="0.2">
      <c r="B321" s="140"/>
      <c r="C321" s="141"/>
      <c r="D321" s="124" t="s">
        <v>93</v>
      </c>
      <c r="E321" s="142" t="s">
        <v>18</v>
      </c>
      <c r="F321" s="143" t="s">
        <v>95</v>
      </c>
      <c r="G321" s="141"/>
      <c r="H321" s="144">
        <v>2.8</v>
      </c>
      <c r="I321" s="145"/>
      <c r="J321" s="141"/>
      <c r="K321" s="141"/>
      <c r="L321" s="146"/>
      <c r="M321" s="147"/>
      <c r="N321" s="148"/>
      <c r="O321" s="148"/>
      <c r="P321" s="148"/>
      <c r="Q321" s="148"/>
      <c r="R321" s="148"/>
      <c r="S321" s="148"/>
      <c r="T321" s="149"/>
      <c r="AT321" s="150" t="s">
        <v>93</v>
      </c>
      <c r="AU321" s="150" t="s">
        <v>51</v>
      </c>
      <c r="AV321" s="9" t="s">
        <v>89</v>
      </c>
      <c r="AW321" s="9" t="s">
        <v>25</v>
      </c>
      <c r="AX321" s="9" t="s">
        <v>49</v>
      </c>
      <c r="AY321" s="150" t="s">
        <v>82</v>
      </c>
    </row>
    <row r="322" spans="1:65" s="7" customFormat="1" ht="22.9" customHeight="1" x14ac:dyDescent="0.2">
      <c r="B322" s="95"/>
      <c r="C322" s="96"/>
      <c r="D322" s="97" t="s">
        <v>47</v>
      </c>
      <c r="E322" s="109" t="s">
        <v>134</v>
      </c>
      <c r="F322" s="109" t="s">
        <v>369</v>
      </c>
      <c r="G322" s="96"/>
      <c r="H322" s="96"/>
      <c r="I322" s="99"/>
      <c r="J322" s="110">
        <f>BK322</f>
        <v>0</v>
      </c>
      <c r="K322" s="96"/>
      <c r="L322" s="101"/>
      <c r="M322" s="102"/>
      <c r="N322" s="103"/>
      <c r="O322" s="103"/>
      <c r="P322" s="104">
        <f>SUM(P323:P471)</f>
        <v>0</v>
      </c>
      <c r="Q322" s="103"/>
      <c r="R322" s="104">
        <f>SUM(R323:R471)</f>
        <v>21.062455099999998</v>
      </c>
      <c r="S322" s="103"/>
      <c r="T322" s="105">
        <f>SUM(T323:T471)</f>
        <v>0</v>
      </c>
      <c r="AR322" s="106" t="s">
        <v>49</v>
      </c>
      <c r="AT322" s="107" t="s">
        <v>47</v>
      </c>
      <c r="AU322" s="107" t="s">
        <v>49</v>
      </c>
      <c r="AY322" s="106" t="s">
        <v>82</v>
      </c>
      <c r="BK322" s="108">
        <f>SUM(BK323:BK471)</f>
        <v>0</v>
      </c>
    </row>
    <row r="323" spans="1:65" s="2" customFormat="1" ht="24.2" customHeight="1" x14ac:dyDescent="0.2">
      <c r="A323" s="19"/>
      <c r="B323" s="20"/>
      <c r="C323" s="111" t="s">
        <v>370</v>
      </c>
      <c r="D323" s="111" t="s">
        <v>84</v>
      </c>
      <c r="E323" s="112" t="s">
        <v>371</v>
      </c>
      <c r="F323" s="113" t="s">
        <v>372</v>
      </c>
      <c r="G323" s="114" t="s">
        <v>105</v>
      </c>
      <c r="H323" s="115">
        <v>2.0699999999999998</v>
      </c>
      <c r="I323" s="116"/>
      <c r="J323" s="117">
        <f>ROUND(I323*H323,2)</f>
        <v>0</v>
      </c>
      <c r="K323" s="113" t="s">
        <v>88</v>
      </c>
      <c r="L323" s="22"/>
      <c r="M323" s="118" t="s">
        <v>18</v>
      </c>
      <c r="N323" s="119" t="s">
        <v>35</v>
      </c>
      <c r="O323" s="28"/>
      <c r="P323" s="120">
        <f>O323*H323</f>
        <v>0</v>
      </c>
      <c r="Q323" s="120">
        <v>6.5599999999999999E-3</v>
      </c>
      <c r="R323" s="120">
        <f>Q323*H323</f>
        <v>1.3579199999999998E-2</v>
      </c>
      <c r="S323" s="120">
        <v>0</v>
      </c>
      <c r="T323" s="121">
        <f>S323*H323</f>
        <v>0</v>
      </c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R323" s="122" t="s">
        <v>89</v>
      </c>
      <c r="AT323" s="122" t="s">
        <v>84</v>
      </c>
      <c r="AU323" s="122" t="s">
        <v>51</v>
      </c>
      <c r="AY323" s="12" t="s">
        <v>82</v>
      </c>
      <c r="BE323" s="123">
        <f>IF(N323="základní",J323,0)</f>
        <v>0</v>
      </c>
      <c r="BF323" s="123">
        <f>IF(N323="snížená",J323,0)</f>
        <v>0</v>
      </c>
      <c r="BG323" s="123">
        <f>IF(N323="zákl. přenesená",J323,0)</f>
        <v>0</v>
      </c>
      <c r="BH323" s="123">
        <f>IF(N323="sníž. přenesená",J323,0)</f>
        <v>0</v>
      </c>
      <c r="BI323" s="123">
        <f>IF(N323="nulová",J323,0)</f>
        <v>0</v>
      </c>
      <c r="BJ323" s="12" t="s">
        <v>49</v>
      </c>
      <c r="BK323" s="123">
        <f>ROUND(I323*H323,2)</f>
        <v>0</v>
      </c>
      <c r="BL323" s="12" t="s">
        <v>89</v>
      </c>
      <c r="BM323" s="122" t="s">
        <v>373</v>
      </c>
    </row>
    <row r="324" spans="1:65" s="2" customFormat="1" ht="29.25" x14ac:dyDescent="0.2">
      <c r="A324" s="19"/>
      <c r="B324" s="20"/>
      <c r="C324" s="21"/>
      <c r="D324" s="124" t="s">
        <v>91</v>
      </c>
      <c r="E324" s="21"/>
      <c r="F324" s="125" t="s">
        <v>374</v>
      </c>
      <c r="G324" s="21"/>
      <c r="H324" s="21"/>
      <c r="I324" s="126"/>
      <c r="J324" s="21"/>
      <c r="K324" s="21"/>
      <c r="L324" s="22"/>
      <c r="M324" s="127"/>
      <c r="N324" s="128"/>
      <c r="O324" s="28"/>
      <c r="P324" s="28"/>
      <c r="Q324" s="28"/>
      <c r="R324" s="28"/>
      <c r="S324" s="28"/>
      <c r="T324" s="2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T324" s="12" t="s">
        <v>91</v>
      </c>
      <c r="AU324" s="12" t="s">
        <v>51</v>
      </c>
    </row>
    <row r="325" spans="1:65" s="10" customFormat="1" ht="11.25" x14ac:dyDescent="0.2">
      <c r="B325" s="151"/>
      <c r="C325" s="152"/>
      <c r="D325" s="124" t="s">
        <v>93</v>
      </c>
      <c r="E325" s="153" t="s">
        <v>18</v>
      </c>
      <c r="F325" s="154" t="s">
        <v>278</v>
      </c>
      <c r="G325" s="152"/>
      <c r="H325" s="153" t="s">
        <v>18</v>
      </c>
      <c r="I325" s="155"/>
      <c r="J325" s="152"/>
      <c r="K325" s="152"/>
      <c r="L325" s="156"/>
      <c r="M325" s="157"/>
      <c r="N325" s="158"/>
      <c r="O325" s="158"/>
      <c r="P325" s="158"/>
      <c r="Q325" s="158"/>
      <c r="R325" s="158"/>
      <c r="S325" s="158"/>
      <c r="T325" s="159"/>
      <c r="AT325" s="160" t="s">
        <v>93</v>
      </c>
      <c r="AU325" s="160" t="s">
        <v>51</v>
      </c>
      <c r="AV325" s="10" t="s">
        <v>49</v>
      </c>
      <c r="AW325" s="10" t="s">
        <v>25</v>
      </c>
      <c r="AX325" s="10" t="s">
        <v>48</v>
      </c>
      <c r="AY325" s="160" t="s">
        <v>82</v>
      </c>
    </row>
    <row r="326" spans="1:65" s="8" customFormat="1" ht="11.25" x14ac:dyDescent="0.2">
      <c r="B326" s="129"/>
      <c r="C326" s="130"/>
      <c r="D326" s="124" t="s">
        <v>93</v>
      </c>
      <c r="E326" s="131" t="s">
        <v>18</v>
      </c>
      <c r="F326" s="132" t="s">
        <v>375</v>
      </c>
      <c r="G326" s="130"/>
      <c r="H326" s="133">
        <v>2.0699999999999998</v>
      </c>
      <c r="I326" s="134"/>
      <c r="J326" s="130"/>
      <c r="K326" s="130"/>
      <c r="L326" s="135"/>
      <c r="M326" s="136"/>
      <c r="N326" s="137"/>
      <c r="O326" s="137"/>
      <c r="P326" s="137"/>
      <c r="Q326" s="137"/>
      <c r="R326" s="137"/>
      <c r="S326" s="137"/>
      <c r="T326" s="138"/>
      <c r="AT326" s="139" t="s">
        <v>93</v>
      </c>
      <c r="AU326" s="139" t="s">
        <v>51</v>
      </c>
      <c r="AV326" s="8" t="s">
        <v>51</v>
      </c>
      <c r="AW326" s="8" t="s">
        <v>25</v>
      </c>
      <c r="AX326" s="8" t="s">
        <v>48</v>
      </c>
      <c r="AY326" s="139" t="s">
        <v>82</v>
      </c>
    </row>
    <row r="327" spans="1:65" s="9" customFormat="1" ht="11.25" x14ac:dyDescent="0.2">
      <c r="B327" s="140"/>
      <c r="C327" s="141"/>
      <c r="D327" s="124" t="s">
        <v>93</v>
      </c>
      <c r="E327" s="142" t="s">
        <v>18</v>
      </c>
      <c r="F327" s="143" t="s">
        <v>95</v>
      </c>
      <c r="G327" s="141"/>
      <c r="H327" s="144">
        <v>2.0699999999999998</v>
      </c>
      <c r="I327" s="145"/>
      <c r="J327" s="141"/>
      <c r="K327" s="141"/>
      <c r="L327" s="146"/>
      <c r="M327" s="147"/>
      <c r="N327" s="148"/>
      <c r="O327" s="148"/>
      <c r="P327" s="148"/>
      <c r="Q327" s="148"/>
      <c r="R327" s="148"/>
      <c r="S327" s="148"/>
      <c r="T327" s="149"/>
      <c r="AT327" s="150" t="s">
        <v>93</v>
      </c>
      <c r="AU327" s="150" t="s">
        <v>51</v>
      </c>
      <c r="AV327" s="9" t="s">
        <v>89</v>
      </c>
      <c r="AW327" s="9" t="s">
        <v>25</v>
      </c>
      <c r="AX327" s="9" t="s">
        <v>49</v>
      </c>
      <c r="AY327" s="150" t="s">
        <v>82</v>
      </c>
    </row>
    <row r="328" spans="1:65" s="2" customFormat="1" ht="24.2" customHeight="1" x14ac:dyDescent="0.2">
      <c r="A328" s="19"/>
      <c r="B328" s="20"/>
      <c r="C328" s="111" t="s">
        <v>376</v>
      </c>
      <c r="D328" s="111" t="s">
        <v>84</v>
      </c>
      <c r="E328" s="112" t="s">
        <v>377</v>
      </c>
      <c r="F328" s="113" t="s">
        <v>378</v>
      </c>
      <c r="G328" s="114" t="s">
        <v>105</v>
      </c>
      <c r="H328" s="115">
        <v>49.38</v>
      </c>
      <c r="I328" s="116"/>
      <c r="J328" s="117">
        <f>ROUND(I328*H328,2)</f>
        <v>0</v>
      </c>
      <c r="K328" s="113" t="s">
        <v>88</v>
      </c>
      <c r="L328" s="22"/>
      <c r="M328" s="118" t="s">
        <v>18</v>
      </c>
      <c r="N328" s="119" t="s">
        <v>35</v>
      </c>
      <c r="O328" s="28"/>
      <c r="P328" s="120">
        <f>O328*H328</f>
        <v>0</v>
      </c>
      <c r="Q328" s="120">
        <v>1.323E-2</v>
      </c>
      <c r="R328" s="120">
        <f>Q328*H328</f>
        <v>0.65329740000000003</v>
      </c>
      <c r="S328" s="120">
        <v>0</v>
      </c>
      <c r="T328" s="121">
        <f>S328*H328</f>
        <v>0</v>
      </c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R328" s="122" t="s">
        <v>89</v>
      </c>
      <c r="AT328" s="122" t="s">
        <v>84</v>
      </c>
      <c r="AU328" s="122" t="s">
        <v>51</v>
      </c>
      <c r="AY328" s="12" t="s">
        <v>82</v>
      </c>
      <c r="BE328" s="123">
        <f>IF(N328="základní",J328,0)</f>
        <v>0</v>
      </c>
      <c r="BF328" s="123">
        <f>IF(N328="snížená",J328,0)</f>
        <v>0</v>
      </c>
      <c r="BG328" s="123">
        <f>IF(N328="zákl. přenesená",J328,0)</f>
        <v>0</v>
      </c>
      <c r="BH328" s="123">
        <f>IF(N328="sníž. přenesená",J328,0)</f>
        <v>0</v>
      </c>
      <c r="BI328" s="123">
        <f>IF(N328="nulová",J328,0)</f>
        <v>0</v>
      </c>
      <c r="BJ328" s="12" t="s">
        <v>49</v>
      </c>
      <c r="BK328" s="123">
        <f>ROUND(I328*H328,2)</f>
        <v>0</v>
      </c>
      <c r="BL328" s="12" t="s">
        <v>89</v>
      </c>
      <c r="BM328" s="122" t="s">
        <v>379</v>
      </c>
    </row>
    <row r="329" spans="1:65" s="2" customFormat="1" ht="29.25" x14ac:dyDescent="0.2">
      <c r="A329" s="19"/>
      <c r="B329" s="20"/>
      <c r="C329" s="21"/>
      <c r="D329" s="124" t="s">
        <v>91</v>
      </c>
      <c r="E329" s="21"/>
      <c r="F329" s="125" t="s">
        <v>380</v>
      </c>
      <c r="G329" s="21"/>
      <c r="H329" s="21"/>
      <c r="I329" s="126"/>
      <c r="J329" s="21"/>
      <c r="K329" s="21"/>
      <c r="L329" s="22"/>
      <c r="M329" s="127"/>
      <c r="N329" s="128"/>
      <c r="O329" s="28"/>
      <c r="P329" s="28"/>
      <c r="Q329" s="28"/>
      <c r="R329" s="28"/>
      <c r="S329" s="28"/>
      <c r="T329" s="2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T329" s="12" t="s">
        <v>91</v>
      </c>
      <c r="AU329" s="12" t="s">
        <v>51</v>
      </c>
    </row>
    <row r="330" spans="1:65" s="10" customFormat="1" ht="11.25" x14ac:dyDescent="0.2">
      <c r="B330" s="151"/>
      <c r="C330" s="152"/>
      <c r="D330" s="124" t="s">
        <v>93</v>
      </c>
      <c r="E330" s="153" t="s">
        <v>18</v>
      </c>
      <c r="F330" s="154" t="s">
        <v>278</v>
      </c>
      <c r="G330" s="152"/>
      <c r="H330" s="153" t="s">
        <v>18</v>
      </c>
      <c r="I330" s="155"/>
      <c r="J330" s="152"/>
      <c r="K330" s="152"/>
      <c r="L330" s="156"/>
      <c r="M330" s="157"/>
      <c r="N330" s="158"/>
      <c r="O330" s="158"/>
      <c r="P330" s="158"/>
      <c r="Q330" s="158"/>
      <c r="R330" s="158"/>
      <c r="S330" s="158"/>
      <c r="T330" s="159"/>
      <c r="AT330" s="160" t="s">
        <v>93</v>
      </c>
      <c r="AU330" s="160" t="s">
        <v>51</v>
      </c>
      <c r="AV330" s="10" t="s">
        <v>49</v>
      </c>
      <c r="AW330" s="10" t="s">
        <v>25</v>
      </c>
      <c r="AX330" s="10" t="s">
        <v>48</v>
      </c>
      <c r="AY330" s="160" t="s">
        <v>82</v>
      </c>
    </row>
    <row r="331" spans="1:65" s="8" customFormat="1" ht="11.25" x14ac:dyDescent="0.2">
      <c r="B331" s="129"/>
      <c r="C331" s="130"/>
      <c r="D331" s="124" t="s">
        <v>93</v>
      </c>
      <c r="E331" s="131" t="s">
        <v>18</v>
      </c>
      <c r="F331" s="132" t="s">
        <v>381</v>
      </c>
      <c r="G331" s="130"/>
      <c r="H331" s="133">
        <v>49.38</v>
      </c>
      <c r="I331" s="134"/>
      <c r="J331" s="130"/>
      <c r="K331" s="130"/>
      <c r="L331" s="135"/>
      <c r="M331" s="136"/>
      <c r="N331" s="137"/>
      <c r="O331" s="137"/>
      <c r="P331" s="137"/>
      <c r="Q331" s="137"/>
      <c r="R331" s="137"/>
      <c r="S331" s="137"/>
      <c r="T331" s="138"/>
      <c r="AT331" s="139" t="s">
        <v>93</v>
      </c>
      <c r="AU331" s="139" t="s">
        <v>51</v>
      </c>
      <c r="AV331" s="8" t="s">
        <v>51</v>
      </c>
      <c r="AW331" s="8" t="s">
        <v>25</v>
      </c>
      <c r="AX331" s="8" t="s">
        <v>48</v>
      </c>
      <c r="AY331" s="139" t="s">
        <v>82</v>
      </c>
    </row>
    <row r="332" spans="1:65" s="9" customFormat="1" ht="11.25" x14ac:dyDescent="0.2">
      <c r="B332" s="140"/>
      <c r="C332" s="141"/>
      <c r="D332" s="124" t="s">
        <v>93</v>
      </c>
      <c r="E332" s="142" t="s">
        <v>18</v>
      </c>
      <c r="F332" s="143" t="s">
        <v>95</v>
      </c>
      <c r="G332" s="141"/>
      <c r="H332" s="144">
        <v>49.38</v>
      </c>
      <c r="I332" s="145"/>
      <c r="J332" s="141"/>
      <c r="K332" s="141"/>
      <c r="L332" s="146"/>
      <c r="M332" s="147"/>
      <c r="N332" s="148"/>
      <c r="O332" s="148"/>
      <c r="P332" s="148"/>
      <c r="Q332" s="148"/>
      <c r="R332" s="148"/>
      <c r="S332" s="148"/>
      <c r="T332" s="149"/>
      <c r="AT332" s="150" t="s">
        <v>93</v>
      </c>
      <c r="AU332" s="150" t="s">
        <v>51</v>
      </c>
      <c r="AV332" s="9" t="s">
        <v>89</v>
      </c>
      <c r="AW332" s="9" t="s">
        <v>25</v>
      </c>
      <c r="AX332" s="9" t="s">
        <v>49</v>
      </c>
      <c r="AY332" s="150" t="s">
        <v>82</v>
      </c>
    </row>
    <row r="333" spans="1:65" s="2" customFormat="1" ht="24.2" customHeight="1" x14ac:dyDescent="0.2">
      <c r="A333" s="19"/>
      <c r="B333" s="20"/>
      <c r="C333" s="111" t="s">
        <v>382</v>
      </c>
      <c r="D333" s="111" t="s">
        <v>84</v>
      </c>
      <c r="E333" s="112" t="s">
        <v>383</v>
      </c>
      <c r="F333" s="113" t="s">
        <v>384</v>
      </c>
      <c r="G333" s="114" t="s">
        <v>112</v>
      </c>
      <c r="H333" s="115">
        <v>1</v>
      </c>
      <c r="I333" s="116"/>
      <c r="J333" s="117">
        <f>ROUND(I333*H333,2)</f>
        <v>0</v>
      </c>
      <c r="K333" s="113" t="s">
        <v>88</v>
      </c>
      <c r="L333" s="22"/>
      <c r="M333" s="118" t="s">
        <v>18</v>
      </c>
      <c r="N333" s="119" t="s">
        <v>35</v>
      </c>
      <c r="O333" s="28"/>
      <c r="P333" s="120">
        <f>O333*H333</f>
        <v>0</v>
      </c>
      <c r="Q333" s="120">
        <v>8.0000000000000007E-5</v>
      </c>
      <c r="R333" s="120">
        <f>Q333*H333</f>
        <v>8.0000000000000007E-5</v>
      </c>
      <c r="S333" s="120">
        <v>0</v>
      </c>
      <c r="T333" s="121">
        <f>S333*H333</f>
        <v>0</v>
      </c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R333" s="122" t="s">
        <v>89</v>
      </c>
      <c r="AT333" s="122" t="s">
        <v>84</v>
      </c>
      <c r="AU333" s="122" t="s">
        <v>51</v>
      </c>
      <c r="AY333" s="12" t="s">
        <v>82</v>
      </c>
      <c r="BE333" s="123">
        <f>IF(N333="základní",J333,0)</f>
        <v>0</v>
      </c>
      <c r="BF333" s="123">
        <f>IF(N333="snížená",J333,0)</f>
        <v>0</v>
      </c>
      <c r="BG333" s="123">
        <f>IF(N333="zákl. přenesená",J333,0)</f>
        <v>0</v>
      </c>
      <c r="BH333" s="123">
        <f>IF(N333="sníž. přenesená",J333,0)</f>
        <v>0</v>
      </c>
      <c r="BI333" s="123">
        <f>IF(N333="nulová",J333,0)</f>
        <v>0</v>
      </c>
      <c r="BJ333" s="12" t="s">
        <v>49</v>
      </c>
      <c r="BK333" s="123">
        <f>ROUND(I333*H333,2)</f>
        <v>0</v>
      </c>
      <c r="BL333" s="12" t="s">
        <v>89</v>
      </c>
      <c r="BM333" s="122" t="s">
        <v>385</v>
      </c>
    </row>
    <row r="334" spans="1:65" s="2" customFormat="1" ht="19.5" x14ac:dyDescent="0.2">
      <c r="A334" s="19"/>
      <c r="B334" s="20"/>
      <c r="C334" s="21"/>
      <c r="D334" s="124" t="s">
        <v>91</v>
      </c>
      <c r="E334" s="21"/>
      <c r="F334" s="125" t="s">
        <v>386</v>
      </c>
      <c r="G334" s="21"/>
      <c r="H334" s="21"/>
      <c r="I334" s="126"/>
      <c r="J334" s="21"/>
      <c r="K334" s="21"/>
      <c r="L334" s="22"/>
      <c r="M334" s="127"/>
      <c r="N334" s="128"/>
      <c r="O334" s="28"/>
      <c r="P334" s="28"/>
      <c r="Q334" s="28"/>
      <c r="R334" s="28"/>
      <c r="S334" s="28"/>
      <c r="T334" s="2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T334" s="12" t="s">
        <v>91</v>
      </c>
      <c r="AU334" s="12" t="s">
        <v>51</v>
      </c>
    </row>
    <row r="335" spans="1:65" s="10" customFormat="1" ht="11.25" x14ac:dyDescent="0.2">
      <c r="B335" s="151"/>
      <c r="C335" s="152"/>
      <c r="D335" s="124" t="s">
        <v>93</v>
      </c>
      <c r="E335" s="153" t="s">
        <v>18</v>
      </c>
      <c r="F335" s="154" t="s">
        <v>387</v>
      </c>
      <c r="G335" s="152"/>
      <c r="H335" s="153" t="s">
        <v>18</v>
      </c>
      <c r="I335" s="155"/>
      <c r="J335" s="152"/>
      <c r="K335" s="152"/>
      <c r="L335" s="156"/>
      <c r="M335" s="157"/>
      <c r="N335" s="158"/>
      <c r="O335" s="158"/>
      <c r="P335" s="158"/>
      <c r="Q335" s="158"/>
      <c r="R335" s="158"/>
      <c r="S335" s="158"/>
      <c r="T335" s="159"/>
      <c r="AT335" s="160" t="s">
        <v>93</v>
      </c>
      <c r="AU335" s="160" t="s">
        <v>51</v>
      </c>
      <c r="AV335" s="10" t="s">
        <v>49</v>
      </c>
      <c r="AW335" s="10" t="s">
        <v>25</v>
      </c>
      <c r="AX335" s="10" t="s">
        <v>48</v>
      </c>
      <c r="AY335" s="160" t="s">
        <v>82</v>
      </c>
    </row>
    <row r="336" spans="1:65" s="8" customFormat="1" ht="11.25" x14ac:dyDescent="0.2">
      <c r="B336" s="129"/>
      <c r="C336" s="130"/>
      <c r="D336" s="124" t="s">
        <v>93</v>
      </c>
      <c r="E336" s="131" t="s">
        <v>18</v>
      </c>
      <c r="F336" s="132" t="s">
        <v>121</v>
      </c>
      <c r="G336" s="130"/>
      <c r="H336" s="133">
        <v>1</v>
      </c>
      <c r="I336" s="134"/>
      <c r="J336" s="130"/>
      <c r="K336" s="130"/>
      <c r="L336" s="135"/>
      <c r="M336" s="136"/>
      <c r="N336" s="137"/>
      <c r="O336" s="137"/>
      <c r="P336" s="137"/>
      <c r="Q336" s="137"/>
      <c r="R336" s="137"/>
      <c r="S336" s="137"/>
      <c r="T336" s="138"/>
      <c r="AT336" s="139" t="s">
        <v>93</v>
      </c>
      <c r="AU336" s="139" t="s">
        <v>51</v>
      </c>
      <c r="AV336" s="8" t="s">
        <v>51</v>
      </c>
      <c r="AW336" s="8" t="s">
        <v>25</v>
      </c>
      <c r="AX336" s="8" t="s">
        <v>48</v>
      </c>
      <c r="AY336" s="139" t="s">
        <v>82</v>
      </c>
    </row>
    <row r="337" spans="1:65" s="9" customFormat="1" ht="11.25" x14ac:dyDescent="0.2">
      <c r="B337" s="140"/>
      <c r="C337" s="141"/>
      <c r="D337" s="124" t="s">
        <v>93</v>
      </c>
      <c r="E337" s="142" t="s">
        <v>18</v>
      </c>
      <c r="F337" s="143" t="s">
        <v>95</v>
      </c>
      <c r="G337" s="141"/>
      <c r="H337" s="144">
        <v>1</v>
      </c>
      <c r="I337" s="145"/>
      <c r="J337" s="141"/>
      <c r="K337" s="141"/>
      <c r="L337" s="146"/>
      <c r="M337" s="147"/>
      <c r="N337" s="148"/>
      <c r="O337" s="148"/>
      <c r="P337" s="148"/>
      <c r="Q337" s="148"/>
      <c r="R337" s="148"/>
      <c r="S337" s="148"/>
      <c r="T337" s="149"/>
      <c r="AT337" s="150" t="s">
        <v>93</v>
      </c>
      <c r="AU337" s="150" t="s">
        <v>51</v>
      </c>
      <c r="AV337" s="9" t="s">
        <v>89</v>
      </c>
      <c r="AW337" s="9" t="s">
        <v>25</v>
      </c>
      <c r="AX337" s="9" t="s">
        <v>49</v>
      </c>
      <c r="AY337" s="150" t="s">
        <v>82</v>
      </c>
    </row>
    <row r="338" spans="1:65" s="2" customFormat="1" ht="14.45" customHeight="1" x14ac:dyDescent="0.2">
      <c r="A338" s="19"/>
      <c r="B338" s="20"/>
      <c r="C338" s="172" t="s">
        <v>388</v>
      </c>
      <c r="D338" s="172" t="s">
        <v>255</v>
      </c>
      <c r="E338" s="173" t="s">
        <v>389</v>
      </c>
      <c r="F338" s="174" t="s">
        <v>390</v>
      </c>
      <c r="G338" s="175" t="s">
        <v>112</v>
      </c>
      <c r="H338" s="176">
        <v>1</v>
      </c>
      <c r="I338" s="177"/>
      <c r="J338" s="178">
        <f>ROUND(I338*H338,2)</f>
        <v>0</v>
      </c>
      <c r="K338" s="174" t="s">
        <v>88</v>
      </c>
      <c r="L338" s="179"/>
      <c r="M338" s="180" t="s">
        <v>18</v>
      </c>
      <c r="N338" s="181" t="s">
        <v>35</v>
      </c>
      <c r="O338" s="28"/>
      <c r="P338" s="120">
        <f>O338*H338</f>
        <v>0</v>
      </c>
      <c r="Q338" s="120">
        <v>5.0000000000000001E-4</v>
      </c>
      <c r="R338" s="120">
        <f>Q338*H338</f>
        <v>5.0000000000000001E-4</v>
      </c>
      <c r="S338" s="120">
        <v>0</v>
      </c>
      <c r="T338" s="121">
        <f>S338*H338</f>
        <v>0</v>
      </c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R338" s="122" t="s">
        <v>134</v>
      </c>
      <c r="AT338" s="122" t="s">
        <v>255</v>
      </c>
      <c r="AU338" s="122" t="s">
        <v>51</v>
      </c>
      <c r="AY338" s="12" t="s">
        <v>82</v>
      </c>
      <c r="BE338" s="123">
        <f>IF(N338="základní",J338,0)</f>
        <v>0</v>
      </c>
      <c r="BF338" s="123">
        <f>IF(N338="snížená",J338,0)</f>
        <v>0</v>
      </c>
      <c r="BG338" s="123">
        <f>IF(N338="zákl. přenesená",J338,0)</f>
        <v>0</v>
      </c>
      <c r="BH338" s="123">
        <f>IF(N338="sníž. přenesená",J338,0)</f>
        <v>0</v>
      </c>
      <c r="BI338" s="123">
        <f>IF(N338="nulová",J338,0)</f>
        <v>0</v>
      </c>
      <c r="BJ338" s="12" t="s">
        <v>49</v>
      </c>
      <c r="BK338" s="123">
        <f>ROUND(I338*H338,2)</f>
        <v>0</v>
      </c>
      <c r="BL338" s="12" t="s">
        <v>89</v>
      </c>
      <c r="BM338" s="122" t="s">
        <v>391</v>
      </c>
    </row>
    <row r="339" spans="1:65" s="2" customFormat="1" ht="11.25" x14ac:dyDescent="0.2">
      <c r="A339" s="19"/>
      <c r="B339" s="20"/>
      <c r="C339" s="21"/>
      <c r="D339" s="124" t="s">
        <v>91</v>
      </c>
      <c r="E339" s="21"/>
      <c r="F339" s="125" t="s">
        <v>390</v>
      </c>
      <c r="G339" s="21"/>
      <c r="H339" s="21"/>
      <c r="I339" s="126"/>
      <c r="J339" s="21"/>
      <c r="K339" s="21"/>
      <c r="L339" s="22"/>
      <c r="M339" s="127"/>
      <c r="N339" s="128"/>
      <c r="O339" s="28"/>
      <c r="P339" s="28"/>
      <c r="Q339" s="28"/>
      <c r="R339" s="28"/>
      <c r="S339" s="28"/>
      <c r="T339" s="2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T339" s="12" t="s">
        <v>91</v>
      </c>
      <c r="AU339" s="12" t="s">
        <v>51</v>
      </c>
    </row>
    <row r="340" spans="1:65" s="10" customFormat="1" ht="11.25" x14ac:dyDescent="0.2">
      <c r="B340" s="151"/>
      <c r="C340" s="152"/>
      <c r="D340" s="124" t="s">
        <v>93</v>
      </c>
      <c r="E340" s="153" t="s">
        <v>18</v>
      </c>
      <c r="F340" s="154" t="s">
        <v>387</v>
      </c>
      <c r="G340" s="152"/>
      <c r="H340" s="153" t="s">
        <v>18</v>
      </c>
      <c r="I340" s="155"/>
      <c r="J340" s="152"/>
      <c r="K340" s="152"/>
      <c r="L340" s="156"/>
      <c r="M340" s="157"/>
      <c r="N340" s="158"/>
      <c r="O340" s="158"/>
      <c r="P340" s="158"/>
      <c r="Q340" s="158"/>
      <c r="R340" s="158"/>
      <c r="S340" s="158"/>
      <c r="T340" s="159"/>
      <c r="AT340" s="160" t="s">
        <v>93</v>
      </c>
      <c r="AU340" s="160" t="s">
        <v>51</v>
      </c>
      <c r="AV340" s="10" t="s">
        <v>49</v>
      </c>
      <c r="AW340" s="10" t="s">
        <v>25</v>
      </c>
      <c r="AX340" s="10" t="s">
        <v>48</v>
      </c>
      <c r="AY340" s="160" t="s">
        <v>82</v>
      </c>
    </row>
    <row r="341" spans="1:65" s="8" customFormat="1" ht="11.25" x14ac:dyDescent="0.2">
      <c r="B341" s="129"/>
      <c r="C341" s="130"/>
      <c r="D341" s="124" t="s">
        <v>93</v>
      </c>
      <c r="E341" s="131" t="s">
        <v>18</v>
      </c>
      <c r="F341" s="132" t="s">
        <v>121</v>
      </c>
      <c r="G341" s="130"/>
      <c r="H341" s="133">
        <v>1</v>
      </c>
      <c r="I341" s="134"/>
      <c r="J341" s="130"/>
      <c r="K341" s="130"/>
      <c r="L341" s="135"/>
      <c r="M341" s="136"/>
      <c r="N341" s="137"/>
      <c r="O341" s="137"/>
      <c r="P341" s="137"/>
      <c r="Q341" s="137"/>
      <c r="R341" s="137"/>
      <c r="S341" s="137"/>
      <c r="T341" s="138"/>
      <c r="AT341" s="139" t="s">
        <v>93</v>
      </c>
      <c r="AU341" s="139" t="s">
        <v>51</v>
      </c>
      <c r="AV341" s="8" t="s">
        <v>51</v>
      </c>
      <c r="AW341" s="8" t="s">
        <v>25</v>
      </c>
      <c r="AX341" s="8" t="s">
        <v>48</v>
      </c>
      <c r="AY341" s="139" t="s">
        <v>82</v>
      </c>
    </row>
    <row r="342" spans="1:65" s="9" customFormat="1" ht="11.25" x14ac:dyDescent="0.2">
      <c r="B342" s="140"/>
      <c r="C342" s="141"/>
      <c r="D342" s="124" t="s">
        <v>93</v>
      </c>
      <c r="E342" s="142" t="s">
        <v>18</v>
      </c>
      <c r="F342" s="143" t="s">
        <v>95</v>
      </c>
      <c r="G342" s="141"/>
      <c r="H342" s="144">
        <v>1</v>
      </c>
      <c r="I342" s="145"/>
      <c r="J342" s="141"/>
      <c r="K342" s="141"/>
      <c r="L342" s="146"/>
      <c r="M342" s="147"/>
      <c r="N342" s="148"/>
      <c r="O342" s="148"/>
      <c r="P342" s="148"/>
      <c r="Q342" s="148"/>
      <c r="R342" s="148"/>
      <c r="S342" s="148"/>
      <c r="T342" s="149"/>
      <c r="AT342" s="150" t="s">
        <v>93</v>
      </c>
      <c r="AU342" s="150" t="s">
        <v>51</v>
      </c>
      <c r="AV342" s="9" t="s">
        <v>89</v>
      </c>
      <c r="AW342" s="9" t="s">
        <v>25</v>
      </c>
      <c r="AX342" s="9" t="s">
        <v>49</v>
      </c>
      <c r="AY342" s="150" t="s">
        <v>82</v>
      </c>
    </row>
    <row r="343" spans="1:65" s="2" customFormat="1" ht="24.2" customHeight="1" x14ac:dyDescent="0.2">
      <c r="A343" s="19"/>
      <c r="B343" s="20"/>
      <c r="C343" s="111" t="s">
        <v>392</v>
      </c>
      <c r="D343" s="111" t="s">
        <v>84</v>
      </c>
      <c r="E343" s="112" t="s">
        <v>393</v>
      </c>
      <c r="F343" s="113" t="s">
        <v>394</v>
      </c>
      <c r="G343" s="114" t="s">
        <v>112</v>
      </c>
      <c r="H343" s="115">
        <v>1</v>
      </c>
      <c r="I343" s="116"/>
      <c r="J343" s="117">
        <f>ROUND(I343*H343,2)</f>
        <v>0</v>
      </c>
      <c r="K343" s="113" t="s">
        <v>88</v>
      </c>
      <c r="L343" s="22"/>
      <c r="M343" s="118" t="s">
        <v>18</v>
      </c>
      <c r="N343" s="119" t="s">
        <v>35</v>
      </c>
      <c r="O343" s="28"/>
      <c r="P343" s="120">
        <f>O343*H343</f>
        <v>0</v>
      </c>
      <c r="Q343" s="120">
        <v>1E-4</v>
      </c>
      <c r="R343" s="120">
        <f>Q343*H343</f>
        <v>1E-4</v>
      </c>
      <c r="S343" s="120">
        <v>0</v>
      </c>
      <c r="T343" s="121">
        <f>S343*H343</f>
        <v>0</v>
      </c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R343" s="122" t="s">
        <v>89</v>
      </c>
      <c r="AT343" s="122" t="s">
        <v>84</v>
      </c>
      <c r="AU343" s="122" t="s">
        <v>51</v>
      </c>
      <c r="AY343" s="12" t="s">
        <v>82</v>
      </c>
      <c r="BE343" s="123">
        <f>IF(N343="základní",J343,0)</f>
        <v>0</v>
      </c>
      <c r="BF343" s="123">
        <f>IF(N343="snížená",J343,0)</f>
        <v>0</v>
      </c>
      <c r="BG343" s="123">
        <f>IF(N343="zákl. přenesená",J343,0)</f>
        <v>0</v>
      </c>
      <c r="BH343" s="123">
        <f>IF(N343="sníž. přenesená",J343,0)</f>
        <v>0</v>
      </c>
      <c r="BI343" s="123">
        <f>IF(N343="nulová",J343,0)</f>
        <v>0</v>
      </c>
      <c r="BJ343" s="12" t="s">
        <v>49</v>
      </c>
      <c r="BK343" s="123">
        <f>ROUND(I343*H343,2)</f>
        <v>0</v>
      </c>
      <c r="BL343" s="12" t="s">
        <v>89</v>
      </c>
      <c r="BM343" s="122" t="s">
        <v>395</v>
      </c>
    </row>
    <row r="344" spans="1:65" s="2" customFormat="1" ht="19.5" x14ac:dyDescent="0.2">
      <c r="A344" s="19"/>
      <c r="B344" s="20"/>
      <c r="C344" s="21"/>
      <c r="D344" s="124" t="s">
        <v>91</v>
      </c>
      <c r="E344" s="21"/>
      <c r="F344" s="125" t="s">
        <v>396</v>
      </c>
      <c r="G344" s="21"/>
      <c r="H344" s="21"/>
      <c r="I344" s="126"/>
      <c r="J344" s="21"/>
      <c r="K344" s="21"/>
      <c r="L344" s="22"/>
      <c r="M344" s="127"/>
      <c r="N344" s="128"/>
      <c r="O344" s="28"/>
      <c r="P344" s="28"/>
      <c r="Q344" s="28"/>
      <c r="R344" s="28"/>
      <c r="S344" s="28"/>
      <c r="T344" s="2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T344" s="12" t="s">
        <v>91</v>
      </c>
      <c r="AU344" s="12" t="s">
        <v>51</v>
      </c>
    </row>
    <row r="345" spans="1:65" s="10" customFormat="1" ht="11.25" x14ac:dyDescent="0.2">
      <c r="B345" s="151"/>
      <c r="C345" s="152"/>
      <c r="D345" s="124" t="s">
        <v>93</v>
      </c>
      <c r="E345" s="153" t="s">
        <v>18</v>
      </c>
      <c r="F345" s="154" t="s">
        <v>397</v>
      </c>
      <c r="G345" s="152"/>
      <c r="H345" s="153" t="s">
        <v>18</v>
      </c>
      <c r="I345" s="155"/>
      <c r="J345" s="152"/>
      <c r="K345" s="152"/>
      <c r="L345" s="156"/>
      <c r="M345" s="157"/>
      <c r="N345" s="158"/>
      <c r="O345" s="158"/>
      <c r="P345" s="158"/>
      <c r="Q345" s="158"/>
      <c r="R345" s="158"/>
      <c r="S345" s="158"/>
      <c r="T345" s="159"/>
      <c r="AT345" s="160" t="s">
        <v>93</v>
      </c>
      <c r="AU345" s="160" t="s">
        <v>51</v>
      </c>
      <c r="AV345" s="10" t="s">
        <v>49</v>
      </c>
      <c r="AW345" s="10" t="s">
        <v>25</v>
      </c>
      <c r="AX345" s="10" t="s">
        <v>48</v>
      </c>
      <c r="AY345" s="160" t="s">
        <v>82</v>
      </c>
    </row>
    <row r="346" spans="1:65" s="8" customFormat="1" ht="11.25" x14ac:dyDescent="0.2">
      <c r="B346" s="129"/>
      <c r="C346" s="130"/>
      <c r="D346" s="124" t="s">
        <v>93</v>
      </c>
      <c r="E346" s="131" t="s">
        <v>18</v>
      </c>
      <c r="F346" s="132" t="s">
        <v>121</v>
      </c>
      <c r="G346" s="130"/>
      <c r="H346" s="133">
        <v>1</v>
      </c>
      <c r="I346" s="134"/>
      <c r="J346" s="130"/>
      <c r="K346" s="130"/>
      <c r="L346" s="135"/>
      <c r="M346" s="136"/>
      <c r="N346" s="137"/>
      <c r="O346" s="137"/>
      <c r="P346" s="137"/>
      <c r="Q346" s="137"/>
      <c r="R346" s="137"/>
      <c r="S346" s="137"/>
      <c r="T346" s="138"/>
      <c r="AT346" s="139" t="s">
        <v>93</v>
      </c>
      <c r="AU346" s="139" t="s">
        <v>51</v>
      </c>
      <c r="AV346" s="8" t="s">
        <v>51</v>
      </c>
      <c r="AW346" s="8" t="s">
        <v>25</v>
      </c>
      <c r="AX346" s="8" t="s">
        <v>48</v>
      </c>
      <c r="AY346" s="139" t="s">
        <v>82</v>
      </c>
    </row>
    <row r="347" spans="1:65" s="9" customFormat="1" ht="11.25" x14ac:dyDescent="0.2">
      <c r="B347" s="140"/>
      <c r="C347" s="141"/>
      <c r="D347" s="124" t="s">
        <v>93</v>
      </c>
      <c r="E347" s="142" t="s">
        <v>18</v>
      </c>
      <c r="F347" s="143" t="s">
        <v>95</v>
      </c>
      <c r="G347" s="141"/>
      <c r="H347" s="144">
        <v>1</v>
      </c>
      <c r="I347" s="145"/>
      <c r="J347" s="141"/>
      <c r="K347" s="141"/>
      <c r="L347" s="146"/>
      <c r="M347" s="147"/>
      <c r="N347" s="148"/>
      <c r="O347" s="148"/>
      <c r="P347" s="148"/>
      <c r="Q347" s="148"/>
      <c r="R347" s="148"/>
      <c r="S347" s="148"/>
      <c r="T347" s="149"/>
      <c r="AT347" s="150" t="s">
        <v>93</v>
      </c>
      <c r="AU347" s="150" t="s">
        <v>51</v>
      </c>
      <c r="AV347" s="9" t="s">
        <v>89</v>
      </c>
      <c r="AW347" s="9" t="s">
        <v>25</v>
      </c>
      <c r="AX347" s="9" t="s">
        <v>49</v>
      </c>
      <c r="AY347" s="150" t="s">
        <v>82</v>
      </c>
    </row>
    <row r="348" spans="1:65" s="2" customFormat="1" ht="14.45" customHeight="1" x14ac:dyDescent="0.2">
      <c r="A348" s="19"/>
      <c r="B348" s="20"/>
      <c r="C348" s="172" t="s">
        <v>398</v>
      </c>
      <c r="D348" s="172" t="s">
        <v>255</v>
      </c>
      <c r="E348" s="173" t="s">
        <v>399</v>
      </c>
      <c r="F348" s="174" t="s">
        <v>400</v>
      </c>
      <c r="G348" s="175" t="s">
        <v>112</v>
      </c>
      <c r="H348" s="176">
        <v>1</v>
      </c>
      <c r="I348" s="177"/>
      <c r="J348" s="178">
        <f>ROUND(I348*H348,2)</f>
        <v>0</v>
      </c>
      <c r="K348" s="174" t="s">
        <v>88</v>
      </c>
      <c r="L348" s="179"/>
      <c r="M348" s="180" t="s">
        <v>18</v>
      </c>
      <c r="N348" s="181" t="s">
        <v>35</v>
      </c>
      <c r="O348" s="28"/>
      <c r="P348" s="120">
        <f>O348*H348</f>
        <v>0</v>
      </c>
      <c r="Q348" s="120">
        <v>5.9999999999999995E-4</v>
      </c>
      <c r="R348" s="120">
        <f>Q348*H348</f>
        <v>5.9999999999999995E-4</v>
      </c>
      <c r="S348" s="120">
        <v>0</v>
      </c>
      <c r="T348" s="121">
        <f>S348*H348</f>
        <v>0</v>
      </c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R348" s="122" t="s">
        <v>134</v>
      </c>
      <c r="AT348" s="122" t="s">
        <v>255</v>
      </c>
      <c r="AU348" s="122" t="s">
        <v>51</v>
      </c>
      <c r="AY348" s="12" t="s">
        <v>82</v>
      </c>
      <c r="BE348" s="123">
        <f>IF(N348="základní",J348,0)</f>
        <v>0</v>
      </c>
      <c r="BF348" s="123">
        <f>IF(N348="snížená",J348,0)</f>
        <v>0</v>
      </c>
      <c r="BG348" s="123">
        <f>IF(N348="zákl. přenesená",J348,0)</f>
        <v>0</v>
      </c>
      <c r="BH348" s="123">
        <f>IF(N348="sníž. přenesená",J348,0)</f>
        <v>0</v>
      </c>
      <c r="BI348" s="123">
        <f>IF(N348="nulová",J348,0)</f>
        <v>0</v>
      </c>
      <c r="BJ348" s="12" t="s">
        <v>49</v>
      </c>
      <c r="BK348" s="123">
        <f>ROUND(I348*H348,2)</f>
        <v>0</v>
      </c>
      <c r="BL348" s="12" t="s">
        <v>89</v>
      </c>
      <c r="BM348" s="122" t="s">
        <v>401</v>
      </c>
    </row>
    <row r="349" spans="1:65" s="2" customFormat="1" ht="11.25" x14ac:dyDescent="0.2">
      <c r="A349" s="19"/>
      <c r="B349" s="20"/>
      <c r="C349" s="21"/>
      <c r="D349" s="124" t="s">
        <v>91</v>
      </c>
      <c r="E349" s="21"/>
      <c r="F349" s="125" t="s">
        <v>400</v>
      </c>
      <c r="G349" s="21"/>
      <c r="H349" s="21"/>
      <c r="I349" s="126"/>
      <c r="J349" s="21"/>
      <c r="K349" s="21"/>
      <c r="L349" s="22"/>
      <c r="M349" s="127"/>
      <c r="N349" s="128"/>
      <c r="O349" s="28"/>
      <c r="P349" s="28"/>
      <c r="Q349" s="28"/>
      <c r="R349" s="28"/>
      <c r="S349" s="28"/>
      <c r="T349" s="2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T349" s="12" t="s">
        <v>91</v>
      </c>
      <c r="AU349" s="12" t="s">
        <v>51</v>
      </c>
    </row>
    <row r="350" spans="1:65" s="10" customFormat="1" ht="11.25" x14ac:dyDescent="0.2">
      <c r="B350" s="151"/>
      <c r="C350" s="152"/>
      <c r="D350" s="124" t="s">
        <v>93</v>
      </c>
      <c r="E350" s="153" t="s">
        <v>18</v>
      </c>
      <c r="F350" s="154" t="s">
        <v>397</v>
      </c>
      <c r="G350" s="152"/>
      <c r="H350" s="153" t="s">
        <v>18</v>
      </c>
      <c r="I350" s="155"/>
      <c r="J350" s="152"/>
      <c r="K350" s="152"/>
      <c r="L350" s="156"/>
      <c r="M350" s="157"/>
      <c r="N350" s="158"/>
      <c r="O350" s="158"/>
      <c r="P350" s="158"/>
      <c r="Q350" s="158"/>
      <c r="R350" s="158"/>
      <c r="S350" s="158"/>
      <c r="T350" s="159"/>
      <c r="AT350" s="160" t="s">
        <v>93</v>
      </c>
      <c r="AU350" s="160" t="s">
        <v>51</v>
      </c>
      <c r="AV350" s="10" t="s">
        <v>49</v>
      </c>
      <c r="AW350" s="10" t="s">
        <v>25</v>
      </c>
      <c r="AX350" s="10" t="s">
        <v>48</v>
      </c>
      <c r="AY350" s="160" t="s">
        <v>82</v>
      </c>
    </row>
    <row r="351" spans="1:65" s="8" customFormat="1" ht="11.25" x14ac:dyDescent="0.2">
      <c r="B351" s="129"/>
      <c r="C351" s="130"/>
      <c r="D351" s="124" t="s">
        <v>93</v>
      </c>
      <c r="E351" s="131" t="s">
        <v>18</v>
      </c>
      <c r="F351" s="132" t="s">
        <v>121</v>
      </c>
      <c r="G351" s="130"/>
      <c r="H351" s="133">
        <v>1</v>
      </c>
      <c r="I351" s="134"/>
      <c r="J351" s="130"/>
      <c r="K351" s="130"/>
      <c r="L351" s="135"/>
      <c r="M351" s="136"/>
      <c r="N351" s="137"/>
      <c r="O351" s="137"/>
      <c r="P351" s="137"/>
      <c r="Q351" s="137"/>
      <c r="R351" s="137"/>
      <c r="S351" s="137"/>
      <c r="T351" s="138"/>
      <c r="AT351" s="139" t="s">
        <v>93</v>
      </c>
      <c r="AU351" s="139" t="s">
        <v>51</v>
      </c>
      <c r="AV351" s="8" t="s">
        <v>51</v>
      </c>
      <c r="AW351" s="8" t="s">
        <v>25</v>
      </c>
      <c r="AX351" s="8" t="s">
        <v>48</v>
      </c>
      <c r="AY351" s="139" t="s">
        <v>82</v>
      </c>
    </row>
    <row r="352" spans="1:65" s="9" customFormat="1" ht="11.25" x14ac:dyDescent="0.2">
      <c r="B352" s="140"/>
      <c r="C352" s="141"/>
      <c r="D352" s="124" t="s">
        <v>93</v>
      </c>
      <c r="E352" s="142" t="s">
        <v>18</v>
      </c>
      <c r="F352" s="143" t="s">
        <v>95</v>
      </c>
      <c r="G352" s="141"/>
      <c r="H352" s="144">
        <v>1</v>
      </c>
      <c r="I352" s="145"/>
      <c r="J352" s="141"/>
      <c r="K352" s="141"/>
      <c r="L352" s="146"/>
      <c r="M352" s="147"/>
      <c r="N352" s="148"/>
      <c r="O352" s="148"/>
      <c r="P352" s="148"/>
      <c r="Q352" s="148"/>
      <c r="R352" s="148"/>
      <c r="S352" s="148"/>
      <c r="T352" s="149"/>
      <c r="AT352" s="150" t="s">
        <v>93</v>
      </c>
      <c r="AU352" s="150" t="s">
        <v>51</v>
      </c>
      <c r="AV352" s="9" t="s">
        <v>89</v>
      </c>
      <c r="AW352" s="9" t="s">
        <v>25</v>
      </c>
      <c r="AX352" s="9" t="s">
        <v>49</v>
      </c>
      <c r="AY352" s="150" t="s">
        <v>82</v>
      </c>
    </row>
    <row r="353" spans="1:65" s="2" customFormat="1" ht="24.2" customHeight="1" x14ac:dyDescent="0.2">
      <c r="A353" s="19"/>
      <c r="B353" s="20"/>
      <c r="C353" s="111" t="s">
        <v>402</v>
      </c>
      <c r="D353" s="111" t="s">
        <v>84</v>
      </c>
      <c r="E353" s="112" t="s">
        <v>403</v>
      </c>
      <c r="F353" s="113" t="s">
        <v>404</v>
      </c>
      <c r="G353" s="114" t="s">
        <v>112</v>
      </c>
      <c r="H353" s="115">
        <v>3</v>
      </c>
      <c r="I353" s="116"/>
      <c r="J353" s="117">
        <f>ROUND(I353*H353,2)</f>
        <v>0</v>
      </c>
      <c r="K353" s="113" t="s">
        <v>88</v>
      </c>
      <c r="L353" s="22"/>
      <c r="M353" s="118" t="s">
        <v>18</v>
      </c>
      <c r="N353" s="119" t="s">
        <v>35</v>
      </c>
      <c r="O353" s="28"/>
      <c r="P353" s="120">
        <f>O353*H353</f>
        <v>0</v>
      </c>
      <c r="Q353" s="120">
        <v>1E-4</v>
      </c>
      <c r="R353" s="120">
        <f>Q353*H353</f>
        <v>3.0000000000000003E-4</v>
      </c>
      <c r="S353" s="120">
        <v>0</v>
      </c>
      <c r="T353" s="121">
        <f>S353*H353</f>
        <v>0</v>
      </c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R353" s="122" t="s">
        <v>89</v>
      </c>
      <c r="AT353" s="122" t="s">
        <v>84</v>
      </c>
      <c r="AU353" s="122" t="s">
        <v>51</v>
      </c>
      <c r="AY353" s="12" t="s">
        <v>82</v>
      </c>
      <c r="BE353" s="123">
        <f>IF(N353="základní",J353,0)</f>
        <v>0</v>
      </c>
      <c r="BF353" s="123">
        <f>IF(N353="snížená",J353,0)</f>
        <v>0</v>
      </c>
      <c r="BG353" s="123">
        <f>IF(N353="zákl. přenesená",J353,0)</f>
        <v>0</v>
      </c>
      <c r="BH353" s="123">
        <f>IF(N353="sníž. přenesená",J353,0)</f>
        <v>0</v>
      </c>
      <c r="BI353" s="123">
        <f>IF(N353="nulová",J353,0)</f>
        <v>0</v>
      </c>
      <c r="BJ353" s="12" t="s">
        <v>49</v>
      </c>
      <c r="BK353" s="123">
        <f>ROUND(I353*H353,2)</f>
        <v>0</v>
      </c>
      <c r="BL353" s="12" t="s">
        <v>89</v>
      </c>
      <c r="BM353" s="122" t="s">
        <v>405</v>
      </c>
    </row>
    <row r="354" spans="1:65" s="2" customFormat="1" ht="19.5" x14ac:dyDescent="0.2">
      <c r="A354" s="19"/>
      <c r="B354" s="20"/>
      <c r="C354" s="21"/>
      <c r="D354" s="124" t="s">
        <v>91</v>
      </c>
      <c r="E354" s="21"/>
      <c r="F354" s="125" t="s">
        <v>406</v>
      </c>
      <c r="G354" s="21"/>
      <c r="H354" s="21"/>
      <c r="I354" s="126"/>
      <c r="J354" s="21"/>
      <c r="K354" s="21"/>
      <c r="L354" s="22"/>
      <c r="M354" s="127"/>
      <c r="N354" s="128"/>
      <c r="O354" s="28"/>
      <c r="P354" s="28"/>
      <c r="Q354" s="28"/>
      <c r="R354" s="28"/>
      <c r="S354" s="28"/>
      <c r="T354" s="2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T354" s="12" t="s">
        <v>91</v>
      </c>
      <c r="AU354" s="12" t="s">
        <v>51</v>
      </c>
    </row>
    <row r="355" spans="1:65" s="10" customFormat="1" ht="11.25" x14ac:dyDescent="0.2">
      <c r="B355" s="151"/>
      <c r="C355" s="152"/>
      <c r="D355" s="124" t="s">
        <v>93</v>
      </c>
      <c r="E355" s="153" t="s">
        <v>18</v>
      </c>
      <c r="F355" s="154" t="s">
        <v>278</v>
      </c>
      <c r="G355" s="152"/>
      <c r="H355" s="153" t="s">
        <v>18</v>
      </c>
      <c r="I355" s="155"/>
      <c r="J355" s="152"/>
      <c r="K355" s="152"/>
      <c r="L355" s="156"/>
      <c r="M355" s="157"/>
      <c r="N355" s="158"/>
      <c r="O355" s="158"/>
      <c r="P355" s="158"/>
      <c r="Q355" s="158"/>
      <c r="R355" s="158"/>
      <c r="S355" s="158"/>
      <c r="T355" s="159"/>
      <c r="AT355" s="160" t="s">
        <v>93</v>
      </c>
      <c r="AU355" s="160" t="s">
        <v>51</v>
      </c>
      <c r="AV355" s="10" t="s">
        <v>49</v>
      </c>
      <c r="AW355" s="10" t="s">
        <v>25</v>
      </c>
      <c r="AX355" s="10" t="s">
        <v>48</v>
      </c>
      <c r="AY355" s="160" t="s">
        <v>82</v>
      </c>
    </row>
    <row r="356" spans="1:65" s="8" customFormat="1" ht="11.25" x14ac:dyDescent="0.2">
      <c r="B356" s="129"/>
      <c r="C356" s="130"/>
      <c r="D356" s="124" t="s">
        <v>93</v>
      </c>
      <c r="E356" s="131" t="s">
        <v>18</v>
      </c>
      <c r="F356" s="132" t="s">
        <v>407</v>
      </c>
      <c r="G356" s="130"/>
      <c r="H356" s="133">
        <v>3</v>
      </c>
      <c r="I356" s="134"/>
      <c r="J356" s="130"/>
      <c r="K356" s="130"/>
      <c r="L356" s="135"/>
      <c r="M356" s="136"/>
      <c r="N356" s="137"/>
      <c r="O356" s="137"/>
      <c r="P356" s="137"/>
      <c r="Q356" s="137"/>
      <c r="R356" s="137"/>
      <c r="S356" s="137"/>
      <c r="T356" s="138"/>
      <c r="AT356" s="139" t="s">
        <v>93</v>
      </c>
      <c r="AU356" s="139" t="s">
        <v>51</v>
      </c>
      <c r="AV356" s="8" t="s">
        <v>51</v>
      </c>
      <c r="AW356" s="8" t="s">
        <v>25</v>
      </c>
      <c r="AX356" s="8" t="s">
        <v>48</v>
      </c>
      <c r="AY356" s="139" t="s">
        <v>82</v>
      </c>
    </row>
    <row r="357" spans="1:65" s="9" customFormat="1" ht="11.25" x14ac:dyDescent="0.2">
      <c r="B357" s="140"/>
      <c r="C357" s="141"/>
      <c r="D357" s="124" t="s">
        <v>93</v>
      </c>
      <c r="E357" s="142" t="s">
        <v>18</v>
      </c>
      <c r="F357" s="143" t="s">
        <v>95</v>
      </c>
      <c r="G357" s="141"/>
      <c r="H357" s="144">
        <v>3</v>
      </c>
      <c r="I357" s="145"/>
      <c r="J357" s="141"/>
      <c r="K357" s="141"/>
      <c r="L357" s="146"/>
      <c r="M357" s="147"/>
      <c r="N357" s="148"/>
      <c r="O357" s="148"/>
      <c r="P357" s="148"/>
      <c r="Q357" s="148"/>
      <c r="R357" s="148"/>
      <c r="S357" s="148"/>
      <c r="T357" s="149"/>
      <c r="AT357" s="150" t="s">
        <v>93</v>
      </c>
      <c r="AU357" s="150" t="s">
        <v>51</v>
      </c>
      <c r="AV357" s="9" t="s">
        <v>89</v>
      </c>
      <c r="AW357" s="9" t="s">
        <v>25</v>
      </c>
      <c r="AX357" s="9" t="s">
        <v>49</v>
      </c>
      <c r="AY357" s="150" t="s">
        <v>82</v>
      </c>
    </row>
    <row r="358" spans="1:65" s="2" customFormat="1" ht="14.45" customHeight="1" x14ac:dyDescent="0.2">
      <c r="A358" s="19"/>
      <c r="B358" s="20"/>
      <c r="C358" s="172" t="s">
        <v>408</v>
      </c>
      <c r="D358" s="172" t="s">
        <v>255</v>
      </c>
      <c r="E358" s="173" t="s">
        <v>409</v>
      </c>
      <c r="F358" s="174" t="s">
        <v>410</v>
      </c>
      <c r="G358" s="175" t="s">
        <v>112</v>
      </c>
      <c r="H358" s="176">
        <v>3</v>
      </c>
      <c r="I358" s="177"/>
      <c r="J358" s="178">
        <f>ROUND(I358*H358,2)</f>
        <v>0</v>
      </c>
      <c r="K358" s="174" t="s">
        <v>88</v>
      </c>
      <c r="L358" s="179"/>
      <c r="M358" s="180" t="s">
        <v>18</v>
      </c>
      <c r="N358" s="181" t="s">
        <v>35</v>
      </c>
      <c r="O358" s="28"/>
      <c r="P358" s="120">
        <f>O358*H358</f>
        <v>0</v>
      </c>
      <c r="Q358" s="120">
        <v>6.9999999999999999E-4</v>
      </c>
      <c r="R358" s="120">
        <f>Q358*H358</f>
        <v>2.0999999999999999E-3</v>
      </c>
      <c r="S358" s="120">
        <v>0</v>
      </c>
      <c r="T358" s="121">
        <f>S358*H358</f>
        <v>0</v>
      </c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R358" s="122" t="s">
        <v>134</v>
      </c>
      <c r="AT358" s="122" t="s">
        <v>255</v>
      </c>
      <c r="AU358" s="122" t="s">
        <v>51</v>
      </c>
      <c r="AY358" s="12" t="s">
        <v>82</v>
      </c>
      <c r="BE358" s="123">
        <f>IF(N358="základní",J358,0)</f>
        <v>0</v>
      </c>
      <c r="BF358" s="123">
        <f>IF(N358="snížená",J358,0)</f>
        <v>0</v>
      </c>
      <c r="BG358" s="123">
        <f>IF(N358="zákl. přenesená",J358,0)</f>
        <v>0</v>
      </c>
      <c r="BH358" s="123">
        <f>IF(N358="sníž. přenesená",J358,0)</f>
        <v>0</v>
      </c>
      <c r="BI358" s="123">
        <f>IF(N358="nulová",J358,0)</f>
        <v>0</v>
      </c>
      <c r="BJ358" s="12" t="s">
        <v>49</v>
      </c>
      <c r="BK358" s="123">
        <f>ROUND(I358*H358,2)</f>
        <v>0</v>
      </c>
      <c r="BL358" s="12" t="s">
        <v>89</v>
      </c>
      <c r="BM358" s="122" t="s">
        <v>411</v>
      </c>
    </row>
    <row r="359" spans="1:65" s="2" customFormat="1" ht="11.25" x14ac:dyDescent="0.2">
      <c r="A359" s="19"/>
      <c r="B359" s="20"/>
      <c r="C359" s="21"/>
      <c r="D359" s="124" t="s">
        <v>91</v>
      </c>
      <c r="E359" s="21"/>
      <c r="F359" s="125" t="s">
        <v>410</v>
      </c>
      <c r="G359" s="21"/>
      <c r="H359" s="21"/>
      <c r="I359" s="126"/>
      <c r="J359" s="21"/>
      <c r="K359" s="21"/>
      <c r="L359" s="22"/>
      <c r="M359" s="127"/>
      <c r="N359" s="128"/>
      <c r="O359" s="28"/>
      <c r="P359" s="28"/>
      <c r="Q359" s="28"/>
      <c r="R359" s="28"/>
      <c r="S359" s="28"/>
      <c r="T359" s="2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T359" s="12" t="s">
        <v>91</v>
      </c>
      <c r="AU359" s="12" t="s">
        <v>51</v>
      </c>
    </row>
    <row r="360" spans="1:65" s="10" customFormat="1" ht="11.25" x14ac:dyDescent="0.2">
      <c r="B360" s="151"/>
      <c r="C360" s="152"/>
      <c r="D360" s="124" t="s">
        <v>93</v>
      </c>
      <c r="E360" s="153" t="s">
        <v>18</v>
      </c>
      <c r="F360" s="154" t="s">
        <v>278</v>
      </c>
      <c r="G360" s="152"/>
      <c r="H360" s="153" t="s">
        <v>18</v>
      </c>
      <c r="I360" s="155"/>
      <c r="J360" s="152"/>
      <c r="K360" s="152"/>
      <c r="L360" s="156"/>
      <c r="M360" s="157"/>
      <c r="N360" s="158"/>
      <c r="O360" s="158"/>
      <c r="P360" s="158"/>
      <c r="Q360" s="158"/>
      <c r="R360" s="158"/>
      <c r="S360" s="158"/>
      <c r="T360" s="159"/>
      <c r="AT360" s="160" t="s">
        <v>93</v>
      </c>
      <c r="AU360" s="160" t="s">
        <v>51</v>
      </c>
      <c r="AV360" s="10" t="s">
        <v>49</v>
      </c>
      <c r="AW360" s="10" t="s">
        <v>25</v>
      </c>
      <c r="AX360" s="10" t="s">
        <v>48</v>
      </c>
      <c r="AY360" s="160" t="s">
        <v>82</v>
      </c>
    </row>
    <row r="361" spans="1:65" s="8" customFormat="1" ht="11.25" x14ac:dyDescent="0.2">
      <c r="B361" s="129"/>
      <c r="C361" s="130"/>
      <c r="D361" s="124" t="s">
        <v>93</v>
      </c>
      <c r="E361" s="131" t="s">
        <v>18</v>
      </c>
      <c r="F361" s="132" t="s">
        <v>407</v>
      </c>
      <c r="G361" s="130"/>
      <c r="H361" s="133">
        <v>3</v>
      </c>
      <c r="I361" s="134"/>
      <c r="J361" s="130"/>
      <c r="K361" s="130"/>
      <c r="L361" s="135"/>
      <c r="M361" s="136"/>
      <c r="N361" s="137"/>
      <c r="O361" s="137"/>
      <c r="P361" s="137"/>
      <c r="Q361" s="137"/>
      <c r="R361" s="137"/>
      <c r="S361" s="137"/>
      <c r="T361" s="138"/>
      <c r="AT361" s="139" t="s">
        <v>93</v>
      </c>
      <c r="AU361" s="139" t="s">
        <v>51</v>
      </c>
      <c r="AV361" s="8" t="s">
        <v>51</v>
      </c>
      <c r="AW361" s="8" t="s">
        <v>25</v>
      </c>
      <c r="AX361" s="8" t="s">
        <v>48</v>
      </c>
      <c r="AY361" s="139" t="s">
        <v>82</v>
      </c>
    </row>
    <row r="362" spans="1:65" s="9" customFormat="1" ht="11.25" x14ac:dyDescent="0.2">
      <c r="B362" s="140"/>
      <c r="C362" s="141"/>
      <c r="D362" s="124" t="s">
        <v>93</v>
      </c>
      <c r="E362" s="142" t="s">
        <v>18</v>
      </c>
      <c r="F362" s="143" t="s">
        <v>95</v>
      </c>
      <c r="G362" s="141"/>
      <c r="H362" s="144">
        <v>3</v>
      </c>
      <c r="I362" s="145"/>
      <c r="J362" s="141"/>
      <c r="K362" s="141"/>
      <c r="L362" s="146"/>
      <c r="M362" s="147"/>
      <c r="N362" s="148"/>
      <c r="O362" s="148"/>
      <c r="P362" s="148"/>
      <c r="Q362" s="148"/>
      <c r="R362" s="148"/>
      <c r="S362" s="148"/>
      <c r="T362" s="149"/>
      <c r="AT362" s="150" t="s">
        <v>93</v>
      </c>
      <c r="AU362" s="150" t="s">
        <v>51</v>
      </c>
      <c r="AV362" s="9" t="s">
        <v>89</v>
      </c>
      <c r="AW362" s="9" t="s">
        <v>25</v>
      </c>
      <c r="AX362" s="9" t="s">
        <v>49</v>
      </c>
      <c r="AY362" s="150" t="s">
        <v>82</v>
      </c>
    </row>
    <row r="363" spans="1:65" s="2" customFormat="1" ht="24.2" customHeight="1" x14ac:dyDescent="0.2">
      <c r="A363" s="19"/>
      <c r="B363" s="20"/>
      <c r="C363" s="111" t="s">
        <v>412</v>
      </c>
      <c r="D363" s="111" t="s">
        <v>84</v>
      </c>
      <c r="E363" s="112" t="s">
        <v>413</v>
      </c>
      <c r="F363" s="113" t="s">
        <v>414</v>
      </c>
      <c r="G363" s="114" t="s">
        <v>112</v>
      </c>
      <c r="H363" s="115">
        <v>2</v>
      </c>
      <c r="I363" s="116"/>
      <c r="J363" s="117">
        <f>ROUND(I363*H363,2)</f>
        <v>0</v>
      </c>
      <c r="K363" s="113" t="s">
        <v>88</v>
      </c>
      <c r="L363" s="22"/>
      <c r="M363" s="118" t="s">
        <v>18</v>
      </c>
      <c r="N363" s="119" t="s">
        <v>35</v>
      </c>
      <c r="O363" s="28"/>
      <c r="P363" s="120">
        <f>O363*H363</f>
        <v>0</v>
      </c>
      <c r="Q363" s="120">
        <v>0.45937</v>
      </c>
      <c r="R363" s="120">
        <f>Q363*H363</f>
        <v>0.91874</v>
      </c>
      <c r="S363" s="120">
        <v>0</v>
      </c>
      <c r="T363" s="121">
        <f>S363*H363</f>
        <v>0</v>
      </c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R363" s="122" t="s">
        <v>89</v>
      </c>
      <c r="AT363" s="122" t="s">
        <v>84</v>
      </c>
      <c r="AU363" s="122" t="s">
        <v>51</v>
      </c>
      <c r="AY363" s="12" t="s">
        <v>82</v>
      </c>
      <c r="BE363" s="123">
        <f>IF(N363="základní",J363,0)</f>
        <v>0</v>
      </c>
      <c r="BF363" s="123">
        <f>IF(N363="snížená",J363,0)</f>
        <v>0</v>
      </c>
      <c r="BG363" s="123">
        <f>IF(N363="zákl. přenesená",J363,0)</f>
        <v>0</v>
      </c>
      <c r="BH363" s="123">
        <f>IF(N363="sníž. přenesená",J363,0)</f>
        <v>0</v>
      </c>
      <c r="BI363" s="123">
        <f>IF(N363="nulová",J363,0)</f>
        <v>0</v>
      </c>
      <c r="BJ363" s="12" t="s">
        <v>49</v>
      </c>
      <c r="BK363" s="123">
        <f>ROUND(I363*H363,2)</f>
        <v>0</v>
      </c>
      <c r="BL363" s="12" t="s">
        <v>89</v>
      </c>
      <c r="BM363" s="122" t="s">
        <v>415</v>
      </c>
    </row>
    <row r="364" spans="1:65" s="2" customFormat="1" ht="19.5" x14ac:dyDescent="0.2">
      <c r="A364" s="19"/>
      <c r="B364" s="20"/>
      <c r="C364" s="21"/>
      <c r="D364" s="124" t="s">
        <v>91</v>
      </c>
      <c r="E364" s="21"/>
      <c r="F364" s="125" t="s">
        <v>416</v>
      </c>
      <c r="G364" s="21"/>
      <c r="H364" s="21"/>
      <c r="I364" s="126"/>
      <c r="J364" s="21"/>
      <c r="K364" s="21"/>
      <c r="L364" s="22"/>
      <c r="M364" s="127"/>
      <c r="N364" s="128"/>
      <c r="O364" s="28"/>
      <c r="P364" s="28"/>
      <c r="Q364" s="28"/>
      <c r="R364" s="28"/>
      <c r="S364" s="28"/>
      <c r="T364" s="2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T364" s="12" t="s">
        <v>91</v>
      </c>
      <c r="AU364" s="12" t="s">
        <v>51</v>
      </c>
    </row>
    <row r="365" spans="1:65" s="10" customFormat="1" ht="11.25" x14ac:dyDescent="0.2">
      <c r="B365" s="151"/>
      <c r="C365" s="152"/>
      <c r="D365" s="124" t="s">
        <v>93</v>
      </c>
      <c r="E365" s="153" t="s">
        <v>18</v>
      </c>
      <c r="F365" s="154" t="s">
        <v>278</v>
      </c>
      <c r="G365" s="152"/>
      <c r="H365" s="153" t="s">
        <v>18</v>
      </c>
      <c r="I365" s="155"/>
      <c r="J365" s="152"/>
      <c r="K365" s="152"/>
      <c r="L365" s="156"/>
      <c r="M365" s="157"/>
      <c r="N365" s="158"/>
      <c r="O365" s="158"/>
      <c r="P365" s="158"/>
      <c r="Q365" s="158"/>
      <c r="R365" s="158"/>
      <c r="S365" s="158"/>
      <c r="T365" s="159"/>
      <c r="AT365" s="160" t="s">
        <v>93</v>
      </c>
      <c r="AU365" s="160" t="s">
        <v>51</v>
      </c>
      <c r="AV365" s="10" t="s">
        <v>49</v>
      </c>
      <c r="AW365" s="10" t="s">
        <v>25</v>
      </c>
      <c r="AX365" s="10" t="s">
        <v>48</v>
      </c>
      <c r="AY365" s="160" t="s">
        <v>82</v>
      </c>
    </row>
    <row r="366" spans="1:65" s="8" customFormat="1" ht="11.25" x14ac:dyDescent="0.2">
      <c r="B366" s="129"/>
      <c r="C366" s="130"/>
      <c r="D366" s="124" t="s">
        <v>93</v>
      </c>
      <c r="E366" s="131" t="s">
        <v>18</v>
      </c>
      <c r="F366" s="132" t="s">
        <v>417</v>
      </c>
      <c r="G366" s="130"/>
      <c r="H366" s="133">
        <v>2</v>
      </c>
      <c r="I366" s="134"/>
      <c r="J366" s="130"/>
      <c r="K366" s="130"/>
      <c r="L366" s="135"/>
      <c r="M366" s="136"/>
      <c r="N366" s="137"/>
      <c r="O366" s="137"/>
      <c r="P366" s="137"/>
      <c r="Q366" s="137"/>
      <c r="R366" s="137"/>
      <c r="S366" s="137"/>
      <c r="T366" s="138"/>
      <c r="AT366" s="139" t="s">
        <v>93</v>
      </c>
      <c r="AU366" s="139" t="s">
        <v>51</v>
      </c>
      <c r="AV366" s="8" t="s">
        <v>51</v>
      </c>
      <c r="AW366" s="8" t="s">
        <v>25</v>
      </c>
      <c r="AX366" s="8" t="s">
        <v>48</v>
      </c>
      <c r="AY366" s="139" t="s">
        <v>82</v>
      </c>
    </row>
    <row r="367" spans="1:65" s="9" customFormat="1" ht="11.25" x14ac:dyDescent="0.2">
      <c r="B367" s="140"/>
      <c r="C367" s="141"/>
      <c r="D367" s="124" t="s">
        <v>93</v>
      </c>
      <c r="E367" s="142" t="s">
        <v>18</v>
      </c>
      <c r="F367" s="143" t="s">
        <v>95</v>
      </c>
      <c r="G367" s="141"/>
      <c r="H367" s="144">
        <v>2</v>
      </c>
      <c r="I367" s="145"/>
      <c r="J367" s="141"/>
      <c r="K367" s="141"/>
      <c r="L367" s="146"/>
      <c r="M367" s="147"/>
      <c r="N367" s="148"/>
      <c r="O367" s="148"/>
      <c r="P367" s="148"/>
      <c r="Q367" s="148"/>
      <c r="R367" s="148"/>
      <c r="S367" s="148"/>
      <c r="T367" s="149"/>
      <c r="AT367" s="150" t="s">
        <v>93</v>
      </c>
      <c r="AU367" s="150" t="s">
        <v>51</v>
      </c>
      <c r="AV367" s="9" t="s">
        <v>89</v>
      </c>
      <c r="AW367" s="9" t="s">
        <v>25</v>
      </c>
      <c r="AX367" s="9" t="s">
        <v>49</v>
      </c>
      <c r="AY367" s="150" t="s">
        <v>82</v>
      </c>
    </row>
    <row r="368" spans="1:65" s="2" customFormat="1" ht="24.2" customHeight="1" x14ac:dyDescent="0.2">
      <c r="A368" s="19"/>
      <c r="B368" s="20"/>
      <c r="C368" s="111" t="s">
        <v>418</v>
      </c>
      <c r="D368" s="111" t="s">
        <v>84</v>
      </c>
      <c r="E368" s="112" t="s">
        <v>419</v>
      </c>
      <c r="F368" s="113" t="s">
        <v>420</v>
      </c>
      <c r="G368" s="114" t="s">
        <v>105</v>
      </c>
      <c r="H368" s="115">
        <v>51.45</v>
      </c>
      <c r="I368" s="116"/>
      <c r="J368" s="117">
        <f>ROUND(I368*H368,2)</f>
        <v>0</v>
      </c>
      <c r="K368" s="113" t="s">
        <v>88</v>
      </c>
      <c r="L368" s="22"/>
      <c r="M368" s="118" t="s">
        <v>18</v>
      </c>
      <c r="N368" s="119" t="s">
        <v>35</v>
      </c>
      <c r="O368" s="28"/>
      <c r="P368" s="120">
        <f>O368*H368</f>
        <v>0</v>
      </c>
      <c r="Q368" s="120">
        <v>0</v>
      </c>
      <c r="R368" s="120">
        <f>Q368*H368</f>
        <v>0</v>
      </c>
      <c r="S368" s="120">
        <v>0</v>
      </c>
      <c r="T368" s="121">
        <f>S368*H368</f>
        <v>0</v>
      </c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R368" s="122" t="s">
        <v>89</v>
      </c>
      <c r="AT368" s="122" t="s">
        <v>84</v>
      </c>
      <c r="AU368" s="122" t="s">
        <v>51</v>
      </c>
      <c r="AY368" s="12" t="s">
        <v>82</v>
      </c>
      <c r="BE368" s="123">
        <f>IF(N368="základní",J368,0)</f>
        <v>0</v>
      </c>
      <c r="BF368" s="123">
        <f>IF(N368="snížená",J368,0)</f>
        <v>0</v>
      </c>
      <c r="BG368" s="123">
        <f>IF(N368="zákl. přenesená",J368,0)</f>
        <v>0</v>
      </c>
      <c r="BH368" s="123">
        <f>IF(N368="sníž. přenesená",J368,0)</f>
        <v>0</v>
      </c>
      <c r="BI368" s="123">
        <f>IF(N368="nulová",J368,0)</f>
        <v>0</v>
      </c>
      <c r="BJ368" s="12" t="s">
        <v>49</v>
      </c>
      <c r="BK368" s="123">
        <f>ROUND(I368*H368,2)</f>
        <v>0</v>
      </c>
      <c r="BL368" s="12" t="s">
        <v>89</v>
      </c>
      <c r="BM368" s="122" t="s">
        <v>421</v>
      </c>
    </row>
    <row r="369" spans="1:65" s="2" customFormat="1" ht="11.25" x14ac:dyDescent="0.2">
      <c r="A369" s="19"/>
      <c r="B369" s="20"/>
      <c r="C369" s="21"/>
      <c r="D369" s="124" t="s">
        <v>91</v>
      </c>
      <c r="E369" s="21"/>
      <c r="F369" s="125" t="s">
        <v>422</v>
      </c>
      <c r="G369" s="21"/>
      <c r="H369" s="21"/>
      <c r="I369" s="126"/>
      <c r="J369" s="21"/>
      <c r="K369" s="21"/>
      <c r="L369" s="22"/>
      <c r="M369" s="127"/>
      <c r="N369" s="128"/>
      <c r="O369" s="28"/>
      <c r="P369" s="28"/>
      <c r="Q369" s="28"/>
      <c r="R369" s="28"/>
      <c r="S369" s="28"/>
      <c r="T369" s="2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T369" s="12" t="s">
        <v>91</v>
      </c>
      <c r="AU369" s="12" t="s">
        <v>51</v>
      </c>
    </row>
    <row r="370" spans="1:65" s="10" customFormat="1" ht="11.25" x14ac:dyDescent="0.2">
      <c r="B370" s="151"/>
      <c r="C370" s="152"/>
      <c r="D370" s="124" t="s">
        <v>93</v>
      </c>
      <c r="E370" s="153" t="s">
        <v>18</v>
      </c>
      <c r="F370" s="154" t="s">
        <v>278</v>
      </c>
      <c r="G370" s="152"/>
      <c r="H370" s="153" t="s">
        <v>18</v>
      </c>
      <c r="I370" s="155"/>
      <c r="J370" s="152"/>
      <c r="K370" s="152"/>
      <c r="L370" s="156"/>
      <c r="M370" s="157"/>
      <c r="N370" s="158"/>
      <c r="O370" s="158"/>
      <c r="P370" s="158"/>
      <c r="Q370" s="158"/>
      <c r="R370" s="158"/>
      <c r="S370" s="158"/>
      <c r="T370" s="159"/>
      <c r="AT370" s="160" t="s">
        <v>93</v>
      </c>
      <c r="AU370" s="160" t="s">
        <v>51</v>
      </c>
      <c r="AV370" s="10" t="s">
        <v>49</v>
      </c>
      <c r="AW370" s="10" t="s">
        <v>25</v>
      </c>
      <c r="AX370" s="10" t="s">
        <v>48</v>
      </c>
      <c r="AY370" s="160" t="s">
        <v>82</v>
      </c>
    </row>
    <row r="371" spans="1:65" s="8" customFormat="1" ht="11.25" x14ac:dyDescent="0.2">
      <c r="B371" s="129"/>
      <c r="C371" s="130"/>
      <c r="D371" s="124" t="s">
        <v>93</v>
      </c>
      <c r="E371" s="131" t="s">
        <v>18</v>
      </c>
      <c r="F371" s="132" t="s">
        <v>304</v>
      </c>
      <c r="G371" s="130"/>
      <c r="H371" s="133">
        <v>51.45</v>
      </c>
      <c r="I371" s="134"/>
      <c r="J371" s="130"/>
      <c r="K371" s="130"/>
      <c r="L371" s="135"/>
      <c r="M371" s="136"/>
      <c r="N371" s="137"/>
      <c r="O371" s="137"/>
      <c r="P371" s="137"/>
      <c r="Q371" s="137"/>
      <c r="R371" s="137"/>
      <c r="S371" s="137"/>
      <c r="T371" s="138"/>
      <c r="AT371" s="139" t="s">
        <v>93</v>
      </c>
      <c r="AU371" s="139" t="s">
        <v>51</v>
      </c>
      <c r="AV371" s="8" t="s">
        <v>51</v>
      </c>
      <c r="AW371" s="8" t="s">
        <v>25</v>
      </c>
      <c r="AX371" s="8" t="s">
        <v>48</v>
      </c>
      <c r="AY371" s="139" t="s">
        <v>82</v>
      </c>
    </row>
    <row r="372" spans="1:65" s="9" customFormat="1" ht="11.25" x14ac:dyDescent="0.2">
      <c r="B372" s="140"/>
      <c r="C372" s="141"/>
      <c r="D372" s="124" t="s">
        <v>93</v>
      </c>
      <c r="E372" s="142" t="s">
        <v>18</v>
      </c>
      <c r="F372" s="143" t="s">
        <v>95</v>
      </c>
      <c r="G372" s="141"/>
      <c r="H372" s="144">
        <v>51.45</v>
      </c>
      <c r="I372" s="145"/>
      <c r="J372" s="141"/>
      <c r="K372" s="141"/>
      <c r="L372" s="146"/>
      <c r="M372" s="147"/>
      <c r="N372" s="148"/>
      <c r="O372" s="148"/>
      <c r="P372" s="148"/>
      <c r="Q372" s="148"/>
      <c r="R372" s="148"/>
      <c r="S372" s="148"/>
      <c r="T372" s="149"/>
      <c r="AT372" s="150" t="s">
        <v>93</v>
      </c>
      <c r="AU372" s="150" t="s">
        <v>51</v>
      </c>
      <c r="AV372" s="9" t="s">
        <v>89</v>
      </c>
      <c r="AW372" s="9" t="s">
        <v>25</v>
      </c>
      <c r="AX372" s="9" t="s">
        <v>49</v>
      </c>
      <c r="AY372" s="150" t="s">
        <v>82</v>
      </c>
    </row>
    <row r="373" spans="1:65" s="2" customFormat="1" ht="24.2" customHeight="1" x14ac:dyDescent="0.2">
      <c r="A373" s="19"/>
      <c r="B373" s="20"/>
      <c r="C373" s="111" t="s">
        <v>423</v>
      </c>
      <c r="D373" s="111" t="s">
        <v>84</v>
      </c>
      <c r="E373" s="112" t="s">
        <v>424</v>
      </c>
      <c r="F373" s="113" t="s">
        <v>425</v>
      </c>
      <c r="G373" s="114" t="s">
        <v>112</v>
      </c>
      <c r="H373" s="115">
        <v>5</v>
      </c>
      <c r="I373" s="116"/>
      <c r="J373" s="117">
        <f>ROUND(I373*H373,2)</f>
        <v>0</v>
      </c>
      <c r="K373" s="113" t="s">
        <v>88</v>
      </c>
      <c r="L373" s="22"/>
      <c r="M373" s="118" t="s">
        <v>18</v>
      </c>
      <c r="N373" s="119" t="s">
        <v>35</v>
      </c>
      <c r="O373" s="28"/>
      <c r="P373" s="120">
        <f>O373*H373</f>
        <v>0</v>
      </c>
      <c r="Q373" s="120">
        <v>1.0189999999999999E-2</v>
      </c>
      <c r="R373" s="120">
        <f>Q373*H373</f>
        <v>5.0949999999999995E-2</v>
      </c>
      <c r="S373" s="120">
        <v>0</v>
      </c>
      <c r="T373" s="121">
        <f>S373*H373</f>
        <v>0</v>
      </c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R373" s="122" t="s">
        <v>89</v>
      </c>
      <c r="AT373" s="122" t="s">
        <v>84</v>
      </c>
      <c r="AU373" s="122" t="s">
        <v>51</v>
      </c>
      <c r="AY373" s="12" t="s">
        <v>82</v>
      </c>
      <c r="BE373" s="123">
        <f>IF(N373="základní",J373,0)</f>
        <v>0</v>
      </c>
      <c r="BF373" s="123">
        <f>IF(N373="snížená",J373,0)</f>
        <v>0</v>
      </c>
      <c r="BG373" s="123">
        <f>IF(N373="zákl. přenesená",J373,0)</f>
        <v>0</v>
      </c>
      <c r="BH373" s="123">
        <f>IF(N373="sníž. přenesená",J373,0)</f>
        <v>0</v>
      </c>
      <c r="BI373" s="123">
        <f>IF(N373="nulová",J373,0)</f>
        <v>0</v>
      </c>
      <c r="BJ373" s="12" t="s">
        <v>49</v>
      </c>
      <c r="BK373" s="123">
        <f>ROUND(I373*H373,2)</f>
        <v>0</v>
      </c>
      <c r="BL373" s="12" t="s">
        <v>89</v>
      </c>
      <c r="BM373" s="122" t="s">
        <v>426</v>
      </c>
    </row>
    <row r="374" spans="1:65" s="2" customFormat="1" ht="19.5" x14ac:dyDescent="0.2">
      <c r="A374" s="19"/>
      <c r="B374" s="20"/>
      <c r="C374" s="21"/>
      <c r="D374" s="124" t="s">
        <v>91</v>
      </c>
      <c r="E374" s="21"/>
      <c r="F374" s="125" t="s">
        <v>425</v>
      </c>
      <c r="G374" s="21"/>
      <c r="H374" s="21"/>
      <c r="I374" s="126"/>
      <c r="J374" s="21"/>
      <c r="K374" s="21"/>
      <c r="L374" s="22"/>
      <c r="M374" s="127"/>
      <c r="N374" s="128"/>
      <c r="O374" s="28"/>
      <c r="P374" s="28"/>
      <c r="Q374" s="28"/>
      <c r="R374" s="28"/>
      <c r="S374" s="28"/>
      <c r="T374" s="2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T374" s="12" t="s">
        <v>91</v>
      </c>
      <c r="AU374" s="12" t="s">
        <v>51</v>
      </c>
    </row>
    <row r="375" spans="1:65" s="10" customFormat="1" ht="11.25" x14ac:dyDescent="0.2">
      <c r="B375" s="151"/>
      <c r="C375" s="152"/>
      <c r="D375" s="124" t="s">
        <v>93</v>
      </c>
      <c r="E375" s="153" t="s">
        <v>18</v>
      </c>
      <c r="F375" s="154" t="s">
        <v>427</v>
      </c>
      <c r="G375" s="152"/>
      <c r="H375" s="153" t="s">
        <v>18</v>
      </c>
      <c r="I375" s="155"/>
      <c r="J375" s="152"/>
      <c r="K375" s="152"/>
      <c r="L375" s="156"/>
      <c r="M375" s="157"/>
      <c r="N375" s="158"/>
      <c r="O375" s="158"/>
      <c r="P375" s="158"/>
      <c r="Q375" s="158"/>
      <c r="R375" s="158"/>
      <c r="S375" s="158"/>
      <c r="T375" s="159"/>
      <c r="AT375" s="160" t="s">
        <v>93</v>
      </c>
      <c r="AU375" s="160" t="s">
        <v>51</v>
      </c>
      <c r="AV375" s="10" t="s">
        <v>49</v>
      </c>
      <c r="AW375" s="10" t="s">
        <v>25</v>
      </c>
      <c r="AX375" s="10" t="s">
        <v>48</v>
      </c>
      <c r="AY375" s="160" t="s">
        <v>82</v>
      </c>
    </row>
    <row r="376" spans="1:65" s="8" customFormat="1" ht="11.25" x14ac:dyDescent="0.2">
      <c r="B376" s="129"/>
      <c r="C376" s="130"/>
      <c r="D376" s="124" t="s">
        <v>93</v>
      </c>
      <c r="E376" s="131" t="s">
        <v>18</v>
      </c>
      <c r="F376" s="132" t="s">
        <v>428</v>
      </c>
      <c r="G376" s="130"/>
      <c r="H376" s="133">
        <v>1</v>
      </c>
      <c r="I376" s="134"/>
      <c r="J376" s="130"/>
      <c r="K376" s="130"/>
      <c r="L376" s="135"/>
      <c r="M376" s="136"/>
      <c r="N376" s="137"/>
      <c r="O376" s="137"/>
      <c r="P376" s="137"/>
      <c r="Q376" s="137"/>
      <c r="R376" s="137"/>
      <c r="S376" s="137"/>
      <c r="T376" s="138"/>
      <c r="AT376" s="139" t="s">
        <v>93</v>
      </c>
      <c r="AU376" s="139" t="s">
        <v>51</v>
      </c>
      <c r="AV376" s="8" t="s">
        <v>51</v>
      </c>
      <c r="AW376" s="8" t="s">
        <v>25</v>
      </c>
      <c r="AX376" s="8" t="s">
        <v>48</v>
      </c>
      <c r="AY376" s="139" t="s">
        <v>82</v>
      </c>
    </row>
    <row r="377" spans="1:65" s="8" customFormat="1" ht="11.25" x14ac:dyDescent="0.2">
      <c r="B377" s="129"/>
      <c r="C377" s="130"/>
      <c r="D377" s="124" t="s">
        <v>93</v>
      </c>
      <c r="E377" s="131" t="s">
        <v>18</v>
      </c>
      <c r="F377" s="132" t="s">
        <v>429</v>
      </c>
      <c r="G377" s="130"/>
      <c r="H377" s="133">
        <v>1</v>
      </c>
      <c r="I377" s="134"/>
      <c r="J377" s="130"/>
      <c r="K377" s="130"/>
      <c r="L377" s="135"/>
      <c r="M377" s="136"/>
      <c r="N377" s="137"/>
      <c r="O377" s="137"/>
      <c r="P377" s="137"/>
      <c r="Q377" s="137"/>
      <c r="R377" s="137"/>
      <c r="S377" s="137"/>
      <c r="T377" s="138"/>
      <c r="AT377" s="139" t="s">
        <v>93</v>
      </c>
      <c r="AU377" s="139" t="s">
        <v>51</v>
      </c>
      <c r="AV377" s="8" t="s">
        <v>51</v>
      </c>
      <c r="AW377" s="8" t="s">
        <v>25</v>
      </c>
      <c r="AX377" s="8" t="s">
        <v>48</v>
      </c>
      <c r="AY377" s="139" t="s">
        <v>82</v>
      </c>
    </row>
    <row r="378" spans="1:65" s="8" customFormat="1" ht="11.25" x14ac:dyDescent="0.2">
      <c r="B378" s="129"/>
      <c r="C378" s="130"/>
      <c r="D378" s="124" t="s">
        <v>93</v>
      </c>
      <c r="E378" s="131" t="s">
        <v>18</v>
      </c>
      <c r="F378" s="132" t="s">
        <v>430</v>
      </c>
      <c r="G378" s="130"/>
      <c r="H378" s="133">
        <v>1</v>
      </c>
      <c r="I378" s="134"/>
      <c r="J378" s="130"/>
      <c r="K378" s="130"/>
      <c r="L378" s="135"/>
      <c r="M378" s="136"/>
      <c r="N378" s="137"/>
      <c r="O378" s="137"/>
      <c r="P378" s="137"/>
      <c r="Q378" s="137"/>
      <c r="R378" s="137"/>
      <c r="S378" s="137"/>
      <c r="T378" s="138"/>
      <c r="AT378" s="139" t="s">
        <v>93</v>
      </c>
      <c r="AU378" s="139" t="s">
        <v>51</v>
      </c>
      <c r="AV378" s="8" t="s">
        <v>51</v>
      </c>
      <c r="AW378" s="8" t="s">
        <v>25</v>
      </c>
      <c r="AX378" s="8" t="s">
        <v>48</v>
      </c>
      <c r="AY378" s="139" t="s">
        <v>82</v>
      </c>
    </row>
    <row r="379" spans="1:65" s="8" customFormat="1" ht="11.25" x14ac:dyDescent="0.2">
      <c r="B379" s="129"/>
      <c r="C379" s="130"/>
      <c r="D379" s="124" t="s">
        <v>93</v>
      </c>
      <c r="E379" s="131" t="s">
        <v>18</v>
      </c>
      <c r="F379" s="132" t="s">
        <v>431</v>
      </c>
      <c r="G379" s="130"/>
      <c r="H379" s="133">
        <v>2</v>
      </c>
      <c r="I379" s="134"/>
      <c r="J379" s="130"/>
      <c r="K379" s="130"/>
      <c r="L379" s="135"/>
      <c r="M379" s="136"/>
      <c r="N379" s="137"/>
      <c r="O379" s="137"/>
      <c r="P379" s="137"/>
      <c r="Q379" s="137"/>
      <c r="R379" s="137"/>
      <c r="S379" s="137"/>
      <c r="T379" s="138"/>
      <c r="AT379" s="139" t="s">
        <v>93</v>
      </c>
      <c r="AU379" s="139" t="s">
        <v>51</v>
      </c>
      <c r="AV379" s="8" t="s">
        <v>51</v>
      </c>
      <c r="AW379" s="8" t="s">
        <v>25</v>
      </c>
      <c r="AX379" s="8" t="s">
        <v>48</v>
      </c>
      <c r="AY379" s="139" t="s">
        <v>82</v>
      </c>
    </row>
    <row r="380" spans="1:65" s="9" customFormat="1" ht="11.25" x14ac:dyDescent="0.2">
      <c r="B380" s="140"/>
      <c r="C380" s="141"/>
      <c r="D380" s="124" t="s">
        <v>93</v>
      </c>
      <c r="E380" s="142" t="s">
        <v>18</v>
      </c>
      <c r="F380" s="143" t="s">
        <v>95</v>
      </c>
      <c r="G380" s="141"/>
      <c r="H380" s="144">
        <v>5</v>
      </c>
      <c r="I380" s="145"/>
      <c r="J380" s="141"/>
      <c r="K380" s="141"/>
      <c r="L380" s="146"/>
      <c r="M380" s="147"/>
      <c r="N380" s="148"/>
      <c r="O380" s="148"/>
      <c r="P380" s="148"/>
      <c r="Q380" s="148"/>
      <c r="R380" s="148"/>
      <c r="S380" s="148"/>
      <c r="T380" s="149"/>
      <c r="AT380" s="150" t="s">
        <v>93</v>
      </c>
      <c r="AU380" s="150" t="s">
        <v>51</v>
      </c>
      <c r="AV380" s="9" t="s">
        <v>89</v>
      </c>
      <c r="AW380" s="9" t="s">
        <v>25</v>
      </c>
      <c r="AX380" s="9" t="s">
        <v>49</v>
      </c>
      <c r="AY380" s="150" t="s">
        <v>82</v>
      </c>
    </row>
    <row r="381" spans="1:65" s="2" customFormat="1" ht="24.2" customHeight="1" x14ac:dyDescent="0.2">
      <c r="A381" s="19"/>
      <c r="B381" s="20"/>
      <c r="C381" s="172" t="s">
        <v>432</v>
      </c>
      <c r="D381" s="172" t="s">
        <v>255</v>
      </c>
      <c r="E381" s="173" t="s">
        <v>433</v>
      </c>
      <c r="F381" s="174" t="s">
        <v>434</v>
      </c>
      <c r="G381" s="175" t="s">
        <v>112</v>
      </c>
      <c r="H381" s="176">
        <v>1</v>
      </c>
      <c r="I381" s="177"/>
      <c r="J381" s="178">
        <f>ROUND(I381*H381,2)</f>
        <v>0</v>
      </c>
      <c r="K381" s="174" t="s">
        <v>88</v>
      </c>
      <c r="L381" s="179"/>
      <c r="M381" s="180" t="s">
        <v>18</v>
      </c>
      <c r="N381" s="181" t="s">
        <v>35</v>
      </c>
      <c r="O381" s="28"/>
      <c r="P381" s="120">
        <f>O381*H381</f>
        <v>0</v>
      </c>
      <c r="Q381" s="120">
        <v>0.50600000000000001</v>
      </c>
      <c r="R381" s="120">
        <f>Q381*H381</f>
        <v>0.50600000000000001</v>
      </c>
      <c r="S381" s="120">
        <v>0</v>
      </c>
      <c r="T381" s="121">
        <f>S381*H381</f>
        <v>0</v>
      </c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R381" s="122" t="s">
        <v>134</v>
      </c>
      <c r="AT381" s="122" t="s">
        <v>255</v>
      </c>
      <c r="AU381" s="122" t="s">
        <v>51</v>
      </c>
      <c r="AY381" s="12" t="s">
        <v>82</v>
      </c>
      <c r="BE381" s="123">
        <f>IF(N381="základní",J381,0)</f>
        <v>0</v>
      </c>
      <c r="BF381" s="123">
        <f>IF(N381="snížená",J381,0)</f>
        <v>0</v>
      </c>
      <c r="BG381" s="123">
        <f>IF(N381="zákl. přenesená",J381,0)</f>
        <v>0</v>
      </c>
      <c r="BH381" s="123">
        <f>IF(N381="sníž. přenesená",J381,0)</f>
        <v>0</v>
      </c>
      <c r="BI381" s="123">
        <f>IF(N381="nulová",J381,0)</f>
        <v>0</v>
      </c>
      <c r="BJ381" s="12" t="s">
        <v>49</v>
      </c>
      <c r="BK381" s="123">
        <f>ROUND(I381*H381,2)</f>
        <v>0</v>
      </c>
      <c r="BL381" s="12" t="s">
        <v>89</v>
      </c>
      <c r="BM381" s="122" t="s">
        <v>435</v>
      </c>
    </row>
    <row r="382" spans="1:65" s="2" customFormat="1" ht="19.5" x14ac:dyDescent="0.2">
      <c r="A382" s="19"/>
      <c r="B382" s="20"/>
      <c r="C382" s="21"/>
      <c r="D382" s="124" t="s">
        <v>91</v>
      </c>
      <c r="E382" s="21"/>
      <c r="F382" s="125" t="s">
        <v>434</v>
      </c>
      <c r="G382" s="21"/>
      <c r="H382" s="21"/>
      <c r="I382" s="126"/>
      <c r="J382" s="21"/>
      <c r="K382" s="21"/>
      <c r="L382" s="22"/>
      <c r="M382" s="127"/>
      <c r="N382" s="128"/>
      <c r="O382" s="28"/>
      <c r="P382" s="28"/>
      <c r="Q382" s="28"/>
      <c r="R382" s="28"/>
      <c r="S382" s="28"/>
      <c r="T382" s="2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T382" s="12" t="s">
        <v>91</v>
      </c>
      <c r="AU382" s="12" t="s">
        <v>51</v>
      </c>
    </row>
    <row r="383" spans="1:65" s="10" customFormat="1" ht="11.25" x14ac:dyDescent="0.2">
      <c r="B383" s="151"/>
      <c r="C383" s="152"/>
      <c r="D383" s="124" t="s">
        <v>93</v>
      </c>
      <c r="E383" s="153" t="s">
        <v>18</v>
      </c>
      <c r="F383" s="154" t="s">
        <v>325</v>
      </c>
      <c r="G383" s="152"/>
      <c r="H383" s="153" t="s">
        <v>18</v>
      </c>
      <c r="I383" s="155"/>
      <c r="J383" s="152"/>
      <c r="K383" s="152"/>
      <c r="L383" s="156"/>
      <c r="M383" s="157"/>
      <c r="N383" s="158"/>
      <c r="O383" s="158"/>
      <c r="P383" s="158"/>
      <c r="Q383" s="158"/>
      <c r="R383" s="158"/>
      <c r="S383" s="158"/>
      <c r="T383" s="159"/>
      <c r="AT383" s="160" t="s">
        <v>93</v>
      </c>
      <c r="AU383" s="160" t="s">
        <v>51</v>
      </c>
      <c r="AV383" s="10" t="s">
        <v>49</v>
      </c>
      <c r="AW383" s="10" t="s">
        <v>25</v>
      </c>
      <c r="AX383" s="10" t="s">
        <v>48</v>
      </c>
      <c r="AY383" s="160" t="s">
        <v>82</v>
      </c>
    </row>
    <row r="384" spans="1:65" s="8" customFormat="1" ht="11.25" x14ac:dyDescent="0.2">
      <c r="B384" s="129"/>
      <c r="C384" s="130"/>
      <c r="D384" s="124" t="s">
        <v>93</v>
      </c>
      <c r="E384" s="131" t="s">
        <v>18</v>
      </c>
      <c r="F384" s="132" t="s">
        <v>121</v>
      </c>
      <c r="G384" s="130"/>
      <c r="H384" s="133">
        <v>1</v>
      </c>
      <c r="I384" s="134"/>
      <c r="J384" s="130"/>
      <c r="K384" s="130"/>
      <c r="L384" s="135"/>
      <c r="M384" s="136"/>
      <c r="N384" s="137"/>
      <c r="O384" s="137"/>
      <c r="P384" s="137"/>
      <c r="Q384" s="137"/>
      <c r="R384" s="137"/>
      <c r="S384" s="137"/>
      <c r="T384" s="138"/>
      <c r="AT384" s="139" t="s">
        <v>93</v>
      </c>
      <c r="AU384" s="139" t="s">
        <v>51</v>
      </c>
      <c r="AV384" s="8" t="s">
        <v>51</v>
      </c>
      <c r="AW384" s="8" t="s">
        <v>25</v>
      </c>
      <c r="AX384" s="8" t="s">
        <v>48</v>
      </c>
      <c r="AY384" s="139" t="s">
        <v>82</v>
      </c>
    </row>
    <row r="385" spans="1:65" s="9" customFormat="1" ht="11.25" x14ac:dyDescent="0.2">
      <c r="B385" s="140"/>
      <c r="C385" s="141"/>
      <c r="D385" s="124" t="s">
        <v>93</v>
      </c>
      <c r="E385" s="142" t="s">
        <v>18</v>
      </c>
      <c r="F385" s="143" t="s">
        <v>95</v>
      </c>
      <c r="G385" s="141"/>
      <c r="H385" s="144">
        <v>1</v>
      </c>
      <c r="I385" s="145"/>
      <c r="J385" s="141"/>
      <c r="K385" s="141"/>
      <c r="L385" s="146"/>
      <c r="M385" s="147"/>
      <c r="N385" s="148"/>
      <c r="O385" s="148"/>
      <c r="P385" s="148"/>
      <c r="Q385" s="148"/>
      <c r="R385" s="148"/>
      <c r="S385" s="148"/>
      <c r="T385" s="149"/>
      <c r="AT385" s="150" t="s">
        <v>93</v>
      </c>
      <c r="AU385" s="150" t="s">
        <v>51</v>
      </c>
      <c r="AV385" s="9" t="s">
        <v>89</v>
      </c>
      <c r="AW385" s="9" t="s">
        <v>25</v>
      </c>
      <c r="AX385" s="9" t="s">
        <v>49</v>
      </c>
      <c r="AY385" s="150" t="s">
        <v>82</v>
      </c>
    </row>
    <row r="386" spans="1:65" s="2" customFormat="1" ht="24.2" customHeight="1" x14ac:dyDescent="0.2">
      <c r="A386" s="19"/>
      <c r="B386" s="20"/>
      <c r="C386" s="172" t="s">
        <v>436</v>
      </c>
      <c r="D386" s="172" t="s">
        <v>255</v>
      </c>
      <c r="E386" s="173" t="s">
        <v>437</v>
      </c>
      <c r="F386" s="174" t="s">
        <v>438</v>
      </c>
      <c r="G386" s="175" t="s">
        <v>112</v>
      </c>
      <c r="H386" s="176">
        <v>1</v>
      </c>
      <c r="I386" s="177"/>
      <c r="J386" s="178">
        <f>ROUND(I386*H386,2)</f>
        <v>0</v>
      </c>
      <c r="K386" s="174" t="s">
        <v>18</v>
      </c>
      <c r="L386" s="179"/>
      <c r="M386" s="180" t="s">
        <v>18</v>
      </c>
      <c r="N386" s="181" t="s">
        <v>35</v>
      </c>
      <c r="O386" s="28"/>
      <c r="P386" s="120">
        <f>O386*H386</f>
        <v>0</v>
      </c>
      <c r="Q386" s="120">
        <v>0.254</v>
      </c>
      <c r="R386" s="120">
        <f>Q386*H386</f>
        <v>0.254</v>
      </c>
      <c r="S386" s="120">
        <v>0</v>
      </c>
      <c r="T386" s="121">
        <f>S386*H386</f>
        <v>0</v>
      </c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R386" s="122" t="s">
        <v>134</v>
      </c>
      <c r="AT386" s="122" t="s">
        <v>255</v>
      </c>
      <c r="AU386" s="122" t="s">
        <v>51</v>
      </c>
      <c r="AY386" s="12" t="s">
        <v>82</v>
      </c>
      <c r="BE386" s="123">
        <f>IF(N386="základní",J386,0)</f>
        <v>0</v>
      </c>
      <c r="BF386" s="123">
        <f>IF(N386="snížená",J386,0)</f>
        <v>0</v>
      </c>
      <c r="BG386" s="123">
        <f>IF(N386="zákl. přenesená",J386,0)</f>
        <v>0</v>
      </c>
      <c r="BH386" s="123">
        <f>IF(N386="sníž. přenesená",J386,0)</f>
        <v>0</v>
      </c>
      <c r="BI386" s="123">
        <f>IF(N386="nulová",J386,0)</f>
        <v>0</v>
      </c>
      <c r="BJ386" s="12" t="s">
        <v>49</v>
      </c>
      <c r="BK386" s="123">
        <f>ROUND(I386*H386,2)</f>
        <v>0</v>
      </c>
      <c r="BL386" s="12" t="s">
        <v>89</v>
      </c>
      <c r="BM386" s="122" t="s">
        <v>439</v>
      </c>
    </row>
    <row r="387" spans="1:65" s="2" customFormat="1" ht="19.5" x14ac:dyDescent="0.2">
      <c r="A387" s="19"/>
      <c r="B387" s="20"/>
      <c r="C387" s="21"/>
      <c r="D387" s="124" t="s">
        <v>91</v>
      </c>
      <c r="E387" s="21"/>
      <c r="F387" s="125" t="s">
        <v>438</v>
      </c>
      <c r="G387" s="21"/>
      <c r="H387" s="21"/>
      <c r="I387" s="126"/>
      <c r="J387" s="21"/>
      <c r="K387" s="21"/>
      <c r="L387" s="22"/>
      <c r="M387" s="127"/>
      <c r="N387" s="128"/>
      <c r="O387" s="28"/>
      <c r="P387" s="28"/>
      <c r="Q387" s="28"/>
      <c r="R387" s="28"/>
      <c r="S387" s="28"/>
      <c r="T387" s="2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T387" s="12" t="s">
        <v>91</v>
      </c>
      <c r="AU387" s="12" t="s">
        <v>51</v>
      </c>
    </row>
    <row r="388" spans="1:65" s="10" customFormat="1" ht="11.25" x14ac:dyDescent="0.2">
      <c r="B388" s="151"/>
      <c r="C388" s="152"/>
      <c r="D388" s="124" t="s">
        <v>93</v>
      </c>
      <c r="E388" s="153" t="s">
        <v>18</v>
      </c>
      <c r="F388" s="154" t="s">
        <v>325</v>
      </c>
      <c r="G388" s="152"/>
      <c r="H388" s="153" t="s">
        <v>18</v>
      </c>
      <c r="I388" s="155"/>
      <c r="J388" s="152"/>
      <c r="K388" s="152"/>
      <c r="L388" s="156"/>
      <c r="M388" s="157"/>
      <c r="N388" s="158"/>
      <c r="O388" s="158"/>
      <c r="P388" s="158"/>
      <c r="Q388" s="158"/>
      <c r="R388" s="158"/>
      <c r="S388" s="158"/>
      <c r="T388" s="159"/>
      <c r="AT388" s="160" t="s">
        <v>93</v>
      </c>
      <c r="AU388" s="160" t="s">
        <v>51</v>
      </c>
      <c r="AV388" s="10" t="s">
        <v>49</v>
      </c>
      <c r="AW388" s="10" t="s">
        <v>25</v>
      </c>
      <c r="AX388" s="10" t="s">
        <v>48</v>
      </c>
      <c r="AY388" s="160" t="s">
        <v>82</v>
      </c>
    </row>
    <row r="389" spans="1:65" s="8" customFormat="1" ht="11.25" x14ac:dyDescent="0.2">
      <c r="B389" s="129"/>
      <c r="C389" s="130"/>
      <c r="D389" s="124" t="s">
        <v>93</v>
      </c>
      <c r="E389" s="131" t="s">
        <v>18</v>
      </c>
      <c r="F389" s="132" t="s">
        <v>121</v>
      </c>
      <c r="G389" s="130"/>
      <c r="H389" s="133">
        <v>1</v>
      </c>
      <c r="I389" s="134"/>
      <c r="J389" s="130"/>
      <c r="K389" s="130"/>
      <c r="L389" s="135"/>
      <c r="M389" s="136"/>
      <c r="N389" s="137"/>
      <c r="O389" s="137"/>
      <c r="P389" s="137"/>
      <c r="Q389" s="137"/>
      <c r="R389" s="137"/>
      <c r="S389" s="137"/>
      <c r="T389" s="138"/>
      <c r="AT389" s="139" t="s">
        <v>93</v>
      </c>
      <c r="AU389" s="139" t="s">
        <v>51</v>
      </c>
      <c r="AV389" s="8" t="s">
        <v>51</v>
      </c>
      <c r="AW389" s="8" t="s">
        <v>25</v>
      </c>
      <c r="AX389" s="8" t="s">
        <v>48</v>
      </c>
      <c r="AY389" s="139" t="s">
        <v>82</v>
      </c>
    </row>
    <row r="390" spans="1:65" s="9" customFormat="1" ht="11.25" x14ac:dyDescent="0.2">
      <c r="B390" s="140"/>
      <c r="C390" s="141"/>
      <c r="D390" s="124" t="s">
        <v>93</v>
      </c>
      <c r="E390" s="142" t="s">
        <v>18</v>
      </c>
      <c r="F390" s="143" t="s">
        <v>95</v>
      </c>
      <c r="G390" s="141"/>
      <c r="H390" s="144">
        <v>1</v>
      </c>
      <c r="I390" s="145"/>
      <c r="J390" s="141"/>
      <c r="K390" s="141"/>
      <c r="L390" s="146"/>
      <c r="M390" s="147"/>
      <c r="N390" s="148"/>
      <c r="O390" s="148"/>
      <c r="P390" s="148"/>
      <c r="Q390" s="148"/>
      <c r="R390" s="148"/>
      <c r="S390" s="148"/>
      <c r="T390" s="149"/>
      <c r="AT390" s="150" t="s">
        <v>93</v>
      </c>
      <c r="AU390" s="150" t="s">
        <v>51</v>
      </c>
      <c r="AV390" s="9" t="s">
        <v>89</v>
      </c>
      <c r="AW390" s="9" t="s">
        <v>25</v>
      </c>
      <c r="AX390" s="9" t="s">
        <v>49</v>
      </c>
      <c r="AY390" s="150" t="s">
        <v>82</v>
      </c>
    </row>
    <row r="391" spans="1:65" s="2" customFormat="1" ht="24.2" customHeight="1" x14ac:dyDescent="0.2">
      <c r="A391" s="19"/>
      <c r="B391" s="20"/>
      <c r="C391" s="172" t="s">
        <v>440</v>
      </c>
      <c r="D391" s="172" t="s">
        <v>255</v>
      </c>
      <c r="E391" s="173" t="s">
        <v>441</v>
      </c>
      <c r="F391" s="174" t="s">
        <v>442</v>
      </c>
      <c r="G391" s="175" t="s">
        <v>112</v>
      </c>
      <c r="H391" s="176">
        <v>2</v>
      </c>
      <c r="I391" s="177"/>
      <c r="J391" s="178">
        <f>ROUND(I391*H391,2)</f>
        <v>0</v>
      </c>
      <c r="K391" s="174" t="s">
        <v>18</v>
      </c>
      <c r="L391" s="179"/>
      <c r="M391" s="180" t="s">
        <v>18</v>
      </c>
      <c r="N391" s="181" t="s">
        <v>35</v>
      </c>
      <c r="O391" s="28"/>
      <c r="P391" s="120">
        <f>O391*H391</f>
        <v>0</v>
      </c>
      <c r="Q391" s="120">
        <v>1.0129999999999999</v>
      </c>
      <c r="R391" s="120">
        <f>Q391*H391</f>
        <v>2.0259999999999998</v>
      </c>
      <c r="S391" s="120">
        <v>0</v>
      </c>
      <c r="T391" s="121">
        <f>S391*H391</f>
        <v>0</v>
      </c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R391" s="122" t="s">
        <v>134</v>
      </c>
      <c r="AT391" s="122" t="s">
        <v>255</v>
      </c>
      <c r="AU391" s="122" t="s">
        <v>51</v>
      </c>
      <c r="AY391" s="12" t="s">
        <v>82</v>
      </c>
      <c r="BE391" s="123">
        <f>IF(N391="základní",J391,0)</f>
        <v>0</v>
      </c>
      <c r="BF391" s="123">
        <f>IF(N391="snížená",J391,0)</f>
        <v>0</v>
      </c>
      <c r="BG391" s="123">
        <f>IF(N391="zákl. přenesená",J391,0)</f>
        <v>0</v>
      </c>
      <c r="BH391" s="123">
        <f>IF(N391="sníž. přenesená",J391,0)</f>
        <v>0</v>
      </c>
      <c r="BI391" s="123">
        <f>IF(N391="nulová",J391,0)</f>
        <v>0</v>
      </c>
      <c r="BJ391" s="12" t="s">
        <v>49</v>
      </c>
      <c r="BK391" s="123">
        <f>ROUND(I391*H391,2)</f>
        <v>0</v>
      </c>
      <c r="BL391" s="12" t="s">
        <v>89</v>
      </c>
      <c r="BM391" s="122" t="s">
        <v>443</v>
      </c>
    </row>
    <row r="392" spans="1:65" s="2" customFormat="1" ht="19.5" x14ac:dyDescent="0.2">
      <c r="A392" s="19"/>
      <c r="B392" s="20"/>
      <c r="C392" s="21"/>
      <c r="D392" s="124" t="s">
        <v>91</v>
      </c>
      <c r="E392" s="21"/>
      <c r="F392" s="125" t="s">
        <v>442</v>
      </c>
      <c r="G392" s="21"/>
      <c r="H392" s="21"/>
      <c r="I392" s="126"/>
      <c r="J392" s="21"/>
      <c r="K392" s="21"/>
      <c r="L392" s="22"/>
      <c r="M392" s="127"/>
      <c r="N392" s="128"/>
      <c r="O392" s="28"/>
      <c r="P392" s="28"/>
      <c r="Q392" s="28"/>
      <c r="R392" s="28"/>
      <c r="S392" s="28"/>
      <c r="T392" s="2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T392" s="12" t="s">
        <v>91</v>
      </c>
      <c r="AU392" s="12" t="s">
        <v>51</v>
      </c>
    </row>
    <row r="393" spans="1:65" s="10" customFormat="1" ht="11.25" x14ac:dyDescent="0.2">
      <c r="B393" s="151"/>
      <c r="C393" s="152"/>
      <c r="D393" s="124" t="s">
        <v>93</v>
      </c>
      <c r="E393" s="153" t="s">
        <v>18</v>
      </c>
      <c r="F393" s="154" t="s">
        <v>325</v>
      </c>
      <c r="G393" s="152"/>
      <c r="H393" s="153" t="s">
        <v>18</v>
      </c>
      <c r="I393" s="155"/>
      <c r="J393" s="152"/>
      <c r="K393" s="152"/>
      <c r="L393" s="156"/>
      <c r="M393" s="157"/>
      <c r="N393" s="158"/>
      <c r="O393" s="158"/>
      <c r="P393" s="158"/>
      <c r="Q393" s="158"/>
      <c r="R393" s="158"/>
      <c r="S393" s="158"/>
      <c r="T393" s="159"/>
      <c r="AT393" s="160" t="s">
        <v>93</v>
      </c>
      <c r="AU393" s="160" t="s">
        <v>51</v>
      </c>
      <c r="AV393" s="10" t="s">
        <v>49</v>
      </c>
      <c r="AW393" s="10" t="s">
        <v>25</v>
      </c>
      <c r="AX393" s="10" t="s">
        <v>48</v>
      </c>
      <c r="AY393" s="160" t="s">
        <v>82</v>
      </c>
    </row>
    <row r="394" spans="1:65" s="8" customFormat="1" ht="11.25" x14ac:dyDescent="0.2">
      <c r="B394" s="129"/>
      <c r="C394" s="130"/>
      <c r="D394" s="124" t="s">
        <v>93</v>
      </c>
      <c r="E394" s="131" t="s">
        <v>18</v>
      </c>
      <c r="F394" s="132" t="s">
        <v>417</v>
      </c>
      <c r="G394" s="130"/>
      <c r="H394" s="133">
        <v>2</v>
      </c>
      <c r="I394" s="134"/>
      <c r="J394" s="130"/>
      <c r="K394" s="130"/>
      <c r="L394" s="135"/>
      <c r="M394" s="136"/>
      <c r="N394" s="137"/>
      <c r="O394" s="137"/>
      <c r="P394" s="137"/>
      <c r="Q394" s="137"/>
      <c r="R394" s="137"/>
      <c r="S394" s="137"/>
      <c r="T394" s="138"/>
      <c r="AT394" s="139" t="s">
        <v>93</v>
      </c>
      <c r="AU394" s="139" t="s">
        <v>51</v>
      </c>
      <c r="AV394" s="8" t="s">
        <v>51</v>
      </c>
      <c r="AW394" s="8" t="s">
        <v>25</v>
      </c>
      <c r="AX394" s="8" t="s">
        <v>48</v>
      </c>
      <c r="AY394" s="139" t="s">
        <v>82</v>
      </c>
    </row>
    <row r="395" spans="1:65" s="9" customFormat="1" ht="11.25" x14ac:dyDescent="0.2">
      <c r="B395" s="140"/>
      <c r="C395" s="141"/>
      <c r="D395" s="124" t="s">
        <v>93</v>
      </c>
      <c r="E395" s="142" t="s">
        <v>18</v>
      </c>
      <c r="F395" s="143" t="s">
        <v>95</v>
      </c>
      <c r="G395" s="141"/>
      <c r="H395" s="144">
        <v>2</v>
      </c>
      <c r="I395" s="145"/>
      <c r="J395" s="141"/>
      <c r="K395" s="141"/>
      <c r="L395" s="146"/>
      <c r="M395" s="147"/>
      <c r="N395" s="148"/>
      <c r="O395" s="148"/>
      <c r="P395" s="148"/>
      <c r="Q395" s="148"/>
      <c r="R395" s="148"/>
      <c r="S395" s="148"/>
      <c r="T395" s="149"/>
      <c r="AT395" s="150" t="s">
        <v>93</v>
      </c>
      <c r="AU395" s="150" t="s">
        <v>51</v>
      </c>
      <c r="AV395" s="9" t="s">
        <v>89</v>
      </c>
      <c r="AW395" s="9" t="s">
        <v>25</v>
      </c>
      <c r="AX395" s="9" t="s">
        <v>49</v>
      </c>
      <c r="AY395" s="150" t="s">
        <v>82</v>
      </c>
    </row>
    <row r="396" spans="1:65" s="2" customFormat="1" ht="24.2" customHeight="1" x14ac:dyDescent="0.2">
      <c r="A396" s="19"/>
      <c r="B396" s="20"/>
      <c r="C396" s="172" t="s">
        <v>444</v>
      </c>
      <c r="D396" s="172" t="s">
        <v>255</v>
      </c>
      <c r="E396" s="173" t="s">
        <v>445</v>
      </c>
      <c r="F396" s="174" t="s">
        <v>442</v>
      </c>
      <c r="G396" s="175" t="s">
        <v>112</v>
      </c>
      <c r="H396" s="176">
        <v>1</v>
      </c>
      <c r="I396" s="177"/>
      <c r="J396" s="178">
        <f>ROUND(I396*H396,2)</f>
        <v>0</v>
      </c>
      <c r="K396" s="174" t="s">
        <v>88</v>
      </c>
      <c r="L396" s="179"/>
      <c r="M396" s="180" t="s">
        <v>18</v>
      </c>
      <c r="N396" s="181" t="s">
        <v>35</v>
      </c>
      <c r="O396" s="28"/>
      <c r="P396" s="120">
        <f>O396*H396</f>
        <v>0</v>
      </c>
      <c r="Q396" s="120">
        <v>1.0129999999999999</v>
      </c>
      <c r="R396" s="120">
        <f>Q396*H396</f>
        <v>1.0129999999999999</v>
      </c>
      <c r="S396" s="120">
        <v>0</v>
      </c>
      <c r="T396" s="121">
        <f>S396*H396</f>
        <v>0</v>
      </c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R396" s="122" t="s">
        <v>134</v>
      </c>
      <c r="AT396" s="122" t="s">
        <v>255</v>
      </c>
      <c r="AU396" s="122" t="s">
        <v>51</v>
      </c>
      <c r="AY396" s="12" t="s">
        <v>82</v>
      </c>
      <c r="BE396" s="123">
        <f>IF(N396="základní",J396,0)</f>
        <v>0</v>
      </c>
      <c r="BF396" s="123">
        <f>IF(N396="snížená",J396,0)</f>
        <v>0</v>
      </c>
      <c r="BG396" s="123">
        <f>IF(N396="zákl. přenesená",J396,0)</f>
        <v>0</v>
      </c>
      <c r="BH396" s="123">
        <f>IF(N396="sníž. přenesená",J396,0)</f>
        <v>0</v>
      </c>
      <c r="BI396" s="123">
        <f>IF(N396="nulová",J396,0)</f>
        <v>0</v>
      </c>
      <c r="BJ396" s="12" t="s">
        <v>49</v>
      </c>
      <c r="BK396" s="123">
        <f>ROUND(I396*H396,2)</f>
        <v>0</v>
      </c>
      <c r="BL396" s="12" t="s">
        <v>89</v>
      </c>
      <c r="BM396" s="122" t="s">
        <v>446</v>
      </c>
    </row>
    <row r="397" spans="1:65" s="2" customFormat="1" ht="19.5" x14ac:dyDescent="0.2">
      <c r="A397" s="19"/>
      <c r="B397" s="20"/>
      <c r="C397" s="21"/>
      <c r="D397" s="124" t="s">
        <v>91</v>
      </c>
      <c r="E397" s="21"/>
      <c r="F397" s="125" t="s">
        <v>447</v>
      </c>
      <c r="G397" s="21"/>
      <c r="H397" s="21"/>
      <c r="I397" s="126"/>
      <c r="J397" s="21"/>
      <c r="K397" s="21"/>
      <c r="L397" s="22"/>
      <c r="M397" s="127"/>
      <c r="N397" s="128"/>
      <c r="O397" s="28"/>
      <c r="P397" s="28"/>
      <c r="Q397" s="28"/>
      <c r="R397" s="28"/>
      <c r="S397" s="28"/>
      <c r="T397" s="2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T397" s="12" t="s">
        <v>91</v>
      </c>
      <c r="AU397" s="12" t="s">
        <v>51</v>
      </c>
    </row>
    <row r="398" spans="1:65" s="10" customFormat="1" ht="11.25" x14ac:dyDescent="0.2">
      <c r="B398" s="151"/>
      <c r="C398" s="152"/>
      <c r="D398" s="124" t="s">
        <v>93</v>
      </c>
      <c r="E398" s="153" t="s">
        <v>18</v>
      </c>
      <c r="F398" s="154" t="s">
        <v>325</v>
      </c>
      <c r="G398" s="152"/>
      <c r="H398" s="153" t="s">
        <v>18</v>
      </c>
      <c r="I398" s="155"/>
      <c r="J398" s="152"/>
      <c r="K398" s="152"/>
      <c r="L398" s="156"/>
      <c r="M398" s="157"/>
      <c r="N398" s="158"/>
      <c r="O398" s="158"/>
      <c r="P398" s="158"/>
      <c r="Q398" s="158"/>
      <c r="R398" s="158"/>
      <c r="S398" s="158"/>
      <c r="T398" s="159"/>
      <c r="AT398" s="160" t="s">
        <v>93</v>
      </c>
      <c r="AU398" s="160" t="s">
        <v>51</v>
      </c>
      <c r="AV398" s="10" t="s">
        <v>49</v>
      </c>
      <c r="AW398" s="10" t="s">
        <v>25</v>
      </c>
      <c r="AX398" s="10" t="s">
        <v>48</v>
      </c>
      <c r="AY398" s="160" t="s">
        <v>82</v>
      </c>
    </row>
    <row r="399" spans="1:65" s="8" customFormat="1" ht="11.25" x14ac:dyDescent="0.2">
      <c r="B399" s="129"/>
      <c r="C399" s="130"/>
      <c r="D399" s="124" t="s">
        <v>93</v>
      </c>
      <c r="E399" s="131" t="s">
        <v>18</v>
      </c>
      <c r="F399" s="132" t="s">
        <v>121</v>
      </c>
      <c r="G399" s="130"/>
      <c r="H399" s="133">
        <v>1</v>
      </c>
      <c r="I399" s="134"/>
      <c r="J399" s="130"/>
      <c r="K399" s="130"/>
      <c r="L399" s="135"/>
      <c r="M399" s="136"/>
      <c r="N399" s="137"/>
      <c r="O399" s="137"/>
      <c r="P399" s="137"/>
      <c r="Q399" s="137"/>
      <c r="R399" s="137"/>
      <c r="S399" s="137"/>
      <c r="T399" s="138"/>
      <c r="AT399" s="139" t="s">
        <v>93</v>
      </c>
      <c r="AU399" s="139" t="s">
        <v>51</v>
      </c>
      <c r="AV399" s="8" t="s">
        <v>51</v>
      </c>
      <c r="AW399" s="8" t="s">
        <v>25</v>
      </c>
      <c r="AX399" s="8" t="s">
        <v>48</v>
      </c>
      <c r="AY399" s="139" t="s">
        <v>82</v>
      </c>
    </row>
    <row r="400" spans="1:65" s="9" customFormat="1" ht="11.25" x14ac:dyDescent="0.2">
      <c r="B400" s="140"/>
      <c r="C400" s="141"/>
      <c r="D400" s="124" t="s">
        <v>93</v>
      </c>
      <c r="E400" s="142" t="s">
        <v>18</v>
      </c>
      <c r="F400" s="143" t="s">
        <v>95</v>
      </c>
      <c r="G400" s="141"/>
      <c r="H400" s="144">
        <v>1</v>
      </c>
      <c r="I400" s="145"/>
      <c r="J400" s="141"/>
      <c r="K400" s="141"/>
      <c r="L400" s="146"/>
      <c r="M400" s="147"/>
      <c r="N400" s="148"/>
      <c r="O400" s="148"/>
      <c r="P400" s="148"/>
      <c r="Q400" s="148"/>
      <c r="R400" s="148"/>
      <c r="S400" s="148"/>
      <c r="T400" s="149"/>
      <c r="AT400" s="150" t="s">
        <v>93</v>
      </c>
      <c r="AU400" s="150" t="s">
        <v>51</v>
      </c>
      <c r="AV400" s="9" t="s">
        <v>89</v>
      </c>
      <c r="AW400" s="9" t="s">
        <v>25</v>
      </c>
      <c r="AX400" s="9" t="s">
        <v>49</v>
      </c>
      <c r="AY400" s="150" t="s">
        <v>82</v>
      </c>
    </row>
    <row r="401" spans="1:65" s="2" customFormat="1" ht="24.2" customHeight="1" x14ac:dyDescent="0.2">
      <c r="A401" s="19"/>
      <c r="B401" s="20"/>
      <c r="C401" s="111" t="s">
        <v>448</v>
      </c>
      <c r="D401" s="111" t="s">
        <v>84</v>
      </c>
      <c r="E401" s="112" t="s">
        <v>449</v>
      </c>
      <c r="F401" s="113" t="s">
        <v>450</v>
      </c>
      <c r="G401" s="114" t="s">
        <v>112</v>
      </c>
      <c r="H401" s="115">
        <v>2</v>
      </c>
      <c r="I401" s="116"/>
      <c r="J401" s="117">
        <f>ROUND(I401*H401,2)</f>
        <v>0</v>
      </c>
      <c r="K401" s="113" t="s">
        <v>88</v>
      </c>
      <c r="L401" s="22"/>
      <c r="M401" s="118" t="s">
        <v>18</v>
      </c>
      <c r="N401" s="119" t="s">
        <v>35</v>
      </c>
      <c r="O401" s="28"/>
      <c r="P401" s="120">
        <f>O401*H401</f>
        <v>0</v>
      </c>
      <c r="Q401" s="120">
        <v>2.8539999999999999E-2</v>
      </c>
      <c r="R401" s="120">
        <f>Q401*H401</f>
        <v>5.7079999999999999E-2</v>
      </c>
      <c r="S401" s="120">
        <v>0</v>
      </c>
      <c r="T401" s="121">
        <f>S401*H401</f>
        <v>0</v>
      </c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R401" s="122" t="s">
        <v>89</v>
      </c>
      <c r="AT401" s="122" t="s">
        <v>84</v>
      </c>
      <c r="AU401" s="122" t="s">
        <v>51</v>
      </c>
      <c r="AY401" s="12" t="s">
        <v>82</v>
      </c>
      <c r="BE401" s="123">
        <f>IF(N401="základní",J401,0)</f>
        <v>0</v>
      </c>
      <c r="BF401" s="123">
        <f>IF(N401="snížená",J401,0)</f>
        <v>0</v>
      </c>
      <c r="BG401" s="123">
        <f>IF(N401="zákl. přenesená",J401,0)</f>
        <v>0</v>
      </c>
      <c r="BH401" s="123">
        <f>IF(N401="sníž. přenesená",J401,0)</f>
        <v>0</v>
      </c>
      <c r="BI401" s="123">
        <f>IF(N401="nulová",J401,0)</f>
        <v>0</v>
      </c>
      <c r="BJ401" s="12" t="s">
        <v>49</v>
      </c>
      <c r="BK401" s="123">
        <f>ROUND(I401*H401,2)</f>
        <v>0</v>
      </c>
      <c r="BL401" s="12" t="s">
        <v>89</v>
      </c>
      <c r="BM401" s="122" t="s">
        <v>451</v>
      </c>
    </row>
    <row r="402" spans="1:65" s="2" customFormat="1" ht="19.5" x14ac:dyDescent="0.2">
      <c r="A402" s="19"/>
      <c r="B402" s="20"/>
      <c r="C402" s="21"/>
      <c r="D402" s="124" t="s">
        <v>91</v>
      </c>
      <c r="E402" s="21"/>
      <c r="F402" s="125" t="s">
        <v>450</v>
      </c>
      <c r="G402" s="21"/>
      <c r="H402" s="21"/>
      <c r="I402" s="126"/>
      <c r="J402" s="21"/>
      <c r="K402" s="21"/>
      <c r="L402" s="22"/>
      <c r="M402" s="127"/>
      <c r="N402" s="128"/>
      <c r="O402" s="28"/>
      <c r="P402" s="28"/>
      <c r="Q402" s="28"/>
      <c r="R402" s="28"/>
      <c r="S402" s="28"/>
      <c r="T402" s="2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T402" s="12" t="s">
        <v>91</v>
      </c>
      <c r="AU402" s="12" t="s">
        <v>51</v>
      </c>
    </row>
    <row r="403" spans="1:65" s="10" customFormat="1" ht="11.25" x14ac:dyDescent="0.2">
      <c r="B403" s="151"/>
      <c r="C403" s="152"/>
      <c r="D403" s="124" t="s">
        <v>93</v>
      </c>
      <c r="E403" s="153" t="s">
        <v>18</v>
      </c>
      <c r="F403" s="154" t="s">
        <v>452</v>
      </c>
      <c r="G403" s="152"/>
      <c r="H403" s="153" t="s">
        <v>18</v>
      </c>
      <c r="I403" s="155"/>
      <c r="J403" s="152"/>
      <c r="K403" s="152"/>
      <c r="L403" s="156"/>
      <c r="M403" s="157"/>
      <c r="N403" s="158"/>
      <c r="O403" s="158"/>
      <c r="P403" s="158"/>
      <c r="Q403" s="158"/>
      <c r="R403" s="158"/>
      <c r="S403" s="158"/>
      <c r="T403" s="159"/>
      <c r="AT403" s="160" t="s">
        <v>93</v>
      </c>
      <c r="AU403" s="160" t="s">
        <v>51</v>
      </c>
      <c r="AV403" s="10" t="s">
        <v>49</v>
      </c>
      <c r="AW403" s="10" t="s">
        <v>25</v>
      </c>
      <c r="AX403" s="10" t="s">
        <v>48</v>
      </c>
      <c r="AY403" s="160" t="s">
        <v>82</v>
      </c>
    </row>
    <row r="404" spans="1:65" s="8" customFormat="1" ht="11.25" x14ac:dyDescent="0.2">
      <c r="B404" s="129"/>
      <c r="C404" s="130"/>
      <c r="D404" s="124" t="s">
        <v>93</v>
      </c>
      <c r="E404" s="131" t="s">
        <v>18</v>
      </c>
      <c r="F404" s="132" t="s">
        <v>453</v>
      </c>
      <c r="G404" s="130"/>
      <c r="H404" s="133">
        <v>1</v>
      </c>
      <c r="I404" s="134"/>
      <c r="J404" s="130"/>
      <c r="K404" s="130"/>
      <c r="L404" s="135"/>
      <c r="M404" s="136"/>
      <c r="N404" s="137"/>
      <c r="O404" s="137"/>
      <c r="P404" s="137"/>
      <c r="Q404" s="137"/>
      <c r="R404" s="137"/>
      <c r="S404" s="137"/>
      <c r="T404" s="138"/>
      <c r="AT404" s="139" t="s">
        <v>93</v>
      </c>
      <c r="AU404" s="139" t="s">
        <v>51</v>
      </c>
      <c r="AV404" s="8" t="s">
        <v>51</v>
      </c>
      <c r="AW404" s="8" t="s">
        <v>25</v>
      </c>
      <c r="AX404" s="8" t="s">
        <v>48</v>
      </c>
      <c r="AY404" s="139" t="s">
        <v>82</v>
      </c>
    </row>
    <row r="405" spans="1:65" s="8" customFormat="1" ht="11.25" x14ac:dyDescent="0.2">
      <c r="B405" s="129"/>
      <c r="C405" s="130"/>
      <c r="D405" s="124" t="s">
        <v>93</v>
      </c>
      <c r="E405" s="131" t="s">
        <v>18</v>
      </c>
      <c r="F405" s="132" t="s">
        <v>454</v>
      </c>
      <c r="G405" s="130"/>
      <c r="H405" s="133">
        <v>1</v>
      </c>
      <c r="I405" s="134"/>
      <c r="J405" s="130"/>
      <c r="K405" s="130"/>
      <c r="L405" s="135"/>
      <c r="M405" s="136"/>
      <c r="N405" s="137"/>
      <c r="O405" s="137"/>
      <c r="P405" s="137"/>
      <c r="Q405" s="137"/>
      <c r="R405" s="137"/>
      <c r="S405" s="137"/>
      <c r="T405" s="138"/>
      <c r="AT405" s="139" t="s">
        <v>93</v>
      </c>
      <c r="AU405" s="139" t="s">
        <v>51</v>
      </c>
      <c r="AV405" s="8" t="s">
        <v>51</v>
      </c>
      <c r="AW405" s="8" t="s">
        <v>25</v>
      </c>
      <c r="AX405" s="8" t="s">
        <v>48</v>
      </c>
      <c r="AY405" s="139" t="s">
        <v>82</v>
      </c>
    </row>
    <row r="406" spans="1:65" s="9" customFormat="1" ht="11.25" x14ac:dyDescent="0.2">
      <c r="B406" s="140"/>
      <c r="C406" s="141"/>
      <c r="D406" s="124" t="s">
        <v>93</v>
      </c>
      <c r="E406" s="142" t="s">
        <v>18</v>
      </c>
      <c r="F406" s="143" t="s">
        <v>95</v>
      </c>
      <c r="G406" s="141"/>
      <c r="H406" s="144">
        <v>2</v>
      </c>
      <c r="I406" s="145"/>
      <c r="J406" s="141"/>
      <c r="K406" s="141"/>
      <c r="L406" s="146"/>
      <c r="M406" s="147"/>
      <c r="N406" s="148"/>
      <c r="O406" s="148"/>
      <c r="P406" s="148"/>
      <c r="Q406" s="148"/>
      <c r="R406" s="148"/>
      <c r="S406" s="148"/>
      <c r="T406" s="149"/>
      <c r="AT406" s="150" t="s">
        <v>93</v>
      </c>
      <c r="AU406" s="150" t="s">
        <v>51</v>
      </c>
      <c r="AV406" s="9" t="s">
        <v>89</v>
      </c>
      <c r="AW406" s="9" t="s">
        <v>25</v>
      </c>
      <c r="AX406" s="9" t="s">
        <v>49</v>
      </c>
      <c r="AY406" s="150" t="s">
        <v>82</v>
      </c>
    </row>
    <row r="407" spans="1:65" s="2" customFormat="1" ht="24.2" customHeight="1" x14ac:dyDescent="0.2">
      <c r="A407" s="19"/>
      <c r="B407" s="20"/>
      <c r="C407" s="172" t="s">
        <v>455</v>
      </c>
      <c r="D407" s="172" t="s">
        <v>255</v>
      </c>
      <c r="E407" s="173" t="s">
        <v>456</v>
      </c>
      <c r="F407" s="174" t="s">
        <v>457</v>
      </c>
      <c r="G407" s="175" t="s">
        <v>112</v>
      </c>
      <c r="H407" s="176">
        <v>1</v>
      </c>
      <c r="I407" s="177"/>
      <c r="J407" s="178">
        <f>ROUND(I407*H407,2)</f>
        <v>0</v>
      </c>
      <c r="K407" s="174" t="s">
        <v>18</v>
      </c>
      <c r="L407" s="179"/>
      <c r="M407" s="180" t="s">
        <v>18</v>
      </c>
      <c r="N407" s="181" t="s">
        <v>35</v>
      </c>
      <c r="O407" s="28"/>
      <c r="P407" s="120">
        <f>O407*H407</f>
        <v>0</v>
      </c>
      <c r="Q407" s="120">
        <v>1.6</v>
      </c>
      <c r="R407" s="120">
        <f>Q407*H407</f>
        <v>1.6</v>
      </c>
      <c r="S407" s="120">
        <v>0</v>
      </c>
      <c r="T407" s="121">
        <f>S407*H407</f>
        <v>0</v>
      </c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R407" s="122" t="s">
        <v>134</v>
      </c>
      <c r="AT407" s="122" t="s">
        <v>255</v>
      </c>
      <c r="AU407" s="122" t="s">
        <v>51</v>
      </c>
      <c r="AY407" s="12" t="s">
        <v>82</v>
      </c>
      <c r="BE407" s="123">
        <f>IF(N407="základní",J407,0)</f>
        <v>0</v>
      </c>
      <c r="BF407" s="123">
        <f>IF(N407="snížená",J407,0)</f>
        <v>0</v>
      </c>
      <c r="BG407" s="123">
        <f>IF(N407="zákl. přenesená",J407,0)</f>
        <v>0</v>
      </c>
      <c r="BH407" s="123">
        <f>IF(N407="sníž. přenesená",J407,0)</f>
        <v>0</v>
      </c>
      <c r="BI407" s="123">
        <f>IF(N407="nulová",J407,0)</f>
        <v>0</v>
      </c>
      <c r="BJ407" s="12" t="s">
        <v>49</v>
      </c>
      <c r="BK407" s="123">
        <f>ROUND(I407*H407,2)</f>
        <v>0</v>
      </c>
      <c r="BL407" s="12" t="s">
        <v>89</v>
      </c>
      <c r="BM407" s="122" t="s">
        <v>458</v>
      </c>
    </row>
    <row r="408" spans="1:65" s="2" customFormat="1" ht="11.25" x14ac:dyDescent="0.2">
      <c r="A408" s="19"/>
      <c r="B408" s="20"/>
      <c r="C408" s="21"/>
      <c r="D408" s="124" t="s">
        <v>91</v>
      </c>
      <c r="E408" s="21"/>
      <c r="F408" s="125" t="s">
        <v>457</v>
      </c>
      <c r="G408" s="21"/>
      <c r="H408" s="21"/>
      <c r="I408" s="126"/>
      <c r="J408" s="21"/>
      <c r="K408" s="21"/>
      <c r="L408" s="22"/>
      <c r="M408" s="127"/>
      <c r="N408" s="128"/>
      <c r="O408" s="28"/>
      <c r="P408" s="28"/>
      <c r="Q408" s="28"/>
      <c r="R408" s="28"/>
      <c r="S408" s="28"/>
      <c r="T408" s="2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T408" s="12" t="s">
        <v>91</v>
      </c>
      <c r="AU408" s="12" t="s">
        <v>51</v>
      </c>
    </row>
    <row r="409" spans="1:65" s="10" customFormat="1" ht="11.25" x14ac:dyDescent="0.2">
      <c r="B409" s="151"/>
      <c r="C409" s="152"/>
      <c r="D409" s="124" t="s">
        <v>93</v>
      </c>
      <c r="E409" s="153" t="s">
        <v>18</v>
      </c>
      <c r="F409" s="154" t="s">
        <v>325</v>
      </c>
      <c r="G409" s="152"/>
      <c r="H409" s="153" t="s">
        <v>18</v>
      </c>
      <c r="I409" s="155"/>
      <c r="J409" s="152"/>
      <c r="K409" s="152"/>
      <c r="L409" s="156"/>
      <c r="M409" s="157"/>
      <c r="N409" s="158"/>
      <c r="O409" s="158"/>
      <c r="P409" s="158"/>
      <c r="Q409" s="158"/>
      <c r="R409" s="158"/>
      <c r="S409" s="158"/>
      <c r="T409" s="159"/>
      <c r="AT409" s="160" t="s">
        <v>93</v>
      </c>
      <c r="AU409" s="160" t="s">
        <v>51</v>
      </c>
      <c r="AV409" s="10" t="s">
        <v>49</v>
      </c>
      <c r="AW409" s="10" t="s">
        <v>25</v>
      </c>
      <c r="AX409" s="10" t="s">
        <v>48</v>
      </c>
      <c r="AY409" s="160" t="s">
        <v>82</v>
      </c>
    </row>
    <row r="410" spans="1:65" s="8" customFormat="1" ht="11.25" x14ac:dyDescent="0.2">
      <c r="B410" s="129"/>
      <c r="C410" s="130"/>
      <c r="D410" s="124" t="s">
        <v>93</v>
      </c>
      <c r="E410" s="131" t="s">
        <v>18</v>
      </c>
      <c r="F410" s="132" t="s">
        <v>459</v>
      </c>
      <c r="G410" s="130"/>
      <c r="H410" s="133">
        <v>1</v>
      </c>
      <c r="I410" s="134"/>
      <c r="J410" s="130"/>
      <c r="K410" s="130"/>
      <c r="L410" s="135"/>
      <c r="M410" s="136"/>
      <c r="N410" s="137"/>
      <c r="O410" s="137"/>
      <c r="P410" s="137"/>
      <c r="Q410" s="137"/>
      <c r="R410" s="137"/>
      <c r="S410" s="137"/>
      <c r="T410" s="138"/>
      <c r="AT410" s="139" t="s">
        <v>93</v>
      </c>
      <c r="AU410" s="139" t="s">
        <v>51</v>
      </c>
      <c r="AV410" s="8" t="s">
        <v>51</v>
      </c>
      <c r="AW410" s="8" t="s">
        <v>25</v>
      </c>
      <c r="AX410" s="8" t="s">
        <v>48</v>
      </c>
      <c r="AY410" s="139" t="s">
        <v>82</v>
      </c>
    </row>
    <row r="411" spans="1:65" s="9" customFormat="1" ht="11.25" x14ac:dyDescent="0.2">
      <c r="B411" s="140"/>
      <c r="C411" s="141"/>
      <c r="D411" s="124" t="s">
        <v>93</v>
      </c>
      <c r="E411" s="142" t="s">
        <v>18</v>
      </c>
      <c r="F411" s="143" t="s">
        <v>95</v>
      </c>
      <c r="G411" s="141"/>
      <c r="H411" s="144">
        <v>1</v>
      </c>
      <c r="I411" s="145"/>
      <c r="J411" s="141"/>
      <c r="K411" s="141"/>
      <c r="L411" s="146"/>
      <c r="M411" s="147"/>
      <c r="N411" s="148"/>
      <c r="O411" s="148"/>
      <c r="P411" s="148"/>
      <c r="Q411" s="148"/>
      <c r="R411" s="148"/>
      <c r="S411" s="148"/>
      <c r="T411" s="149"/>
      <c r="AT411" s="150" t="s">
        <v>93</v>
      </c>
      <c r="AU411" s="150" t="s">
        <v>51</v>
      </c>
      <c r="AV411" s="9" t="s">
        <v>89</v>
      </c>
      <c r="AW411" s="9" t="s">
        <v>25</v>
      </c>
      <c r="AX411" s="9" t="s">
        <v>49</v>
      </c>
      <c r="AY411" s="150" t="s">
        <v>82</v>
      </c>
    </row>
    <row r="412" spans="1:65" s="2" customFormat="1" ht="24.2" customHeight="1" x14ac:dyDescent="0.2">
      <c r="A412" s="19"/>
      <c r="B412" s="20"/>
      <c r="C412" s="172" t="s">
        <v>460</v>
      </c>
      <c r="D412" s="172" t="s">
        <v>255</v>
      </c>
      <c r="E412" s="173" t="s">
        <v>461</v>
      </c>
      <c r="F412" s="174" t="s">
        <v>457</v>
      </c>
      <c r="G412" s="175" t="s">
        <v>112</v>
      </c>
      <c r="H412" s="176">
        <v>1</v>
      </c>
      <c r="I412" s="177"/>
      <c r="J412" s="178">
        <f>ROUND(I412*H412,2)</f>
        <v>0</v>
      </c>
      <c r="K412" s="174" t="s">
        <v>18</v>
      </c>
      <c r="L412" s="179"/>
      <c r="M412" s="180" t="s">
        <v>18</v>
      </c>
      <c r="N412" s="181" t="s">
        <v>35</v>
      </c>
      <c r="O412" s="28"/>
      <c r="P412" s="120">
        <f>O412*H412</f>
        <v>0</v>
      </c>
      <c r="Q412" s="120">
        <v>1.6</v>
      </c>
      <c r="R412" s="120">
        <f>Q412*H412</f>
        <v>1.6</v>
      </c>
      <c r="S412" s="120">
        <v>0</v>
      </c>
      <c r="T412" s="121">
        <f>S412*H412</f>
        <v>0</v>
      </c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R412" s="122" t="s">
        <v>134</v>
      </c>
      <c r="AT412" s="122" t="s">
        <v>255</v>
      </c>
      <c r="AU412" s="122" t="s">
        <v>51</v>
      </c>
      <c r="AY412" s="12" t="s">
        <v>82</v>
      </c>
      <c r="BE412" s="123">
        <f>IF(N412="základní",J412,0)</f>
        <v>0</v>
      </c>
      <c r="BF412" s="123">
        <f>IF(N412="snížená",J412,0)</f>
        <v>0</v>
      </c>
      <c r="BG412" s="123">
        <f>IF(N412="zákl. přenesená",J412,0)</f>
        <v>0</v>
      </c>
      <c r="BH412" s="123">
        <f>IF(N412="sníž. přenesená",J412,0)</f>
        <v>0</v>
      </c>
      <c r="BI412" s="123">
        <f>IF(N412="nulová",J412,0)</f>
        <v>0</v>
      </c>
      <c r="BJ412" s="12" t="s">
        <v>49</v>
      </c>
      <c r="BK412" s="123">
        <f>ROUND(I412*H412,2)</f>
        <v>0</v>
      </c>
      <c r="BL412" s="12" t="s">
        <v>89</v>
      </c>
      <c r="BM412" s="122" t="s">
        <v>462</v>
      </c>
    </row>
    <row r="413" spans="1:65" s="2" customFormat="1" ht="11.25" x14ac:dyDescent="0.2">
      <c r="A413" s="19"/>
      <c r="B413" s="20"/>
      <c r="C413" s="21"/>
      <c r="D413" s="124" t="s">
        <v>91</v>
      </c>
      <c r="E413" s="21"/>
      <c r="F413" s="125" t="s">
        <v>457</v>
      </c>
      <c r="G413" s="21"/>
      <c r="H413" s="21"/>
      <c r="I413" s="126"/>
      <c r="J413" s="21"/>
      <c r="K413" s="21"/>
      <c r="L413" s="22"/>
      <c r="M413" s="127"/>
      <c r="N413" s="128"/>
      <c r="O413" s="28"/>
      <c r="P413" s="28"/>
      <c r="Q413" s="28"/>
      <c r="R413" s="28"/>
      <c r="S413" s="28"/>
      <c r="T413" s="2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T413" s="12" t="s">
        <v>91</v>
      </c>
      <c r="AU413" s="12" t="s">
        <v>51</v>
      </c>
    </row>
    <row r="414" spans="1:65" s="10" customFormat="1" ht="11.25" x14ac:dyDescent="0.2">
      <c r="B414" s="151"/>
      <c r="C414" s="152"/>
      <c r="D414" s="124" t="s">
        <v>93</v>
      </c>
      <c r="E414" s="153" t="s">
        <v>18</v>
      </c>
      <c r="F414" s="154" t="s">
        <v>325</v>
      </c>
      <c r="G414" s="152"/>
      <c r="H414" s="153" t="s">
        <v>18</v>
      </c>
      <c r="I414" s="155"/>
      <c r="J414" s="152"/>
      <c r="K414" s="152"/>
      <c r="L414" s="156"/>
      <c r="M414" s="157"/>
      <c r="N414" s="158"/>
      <c r="O414" s="158"/>
      <c r="P414" s="158"/>
      <c r="Q414" s="158"/>
      <c r="R414" s="158"/>
      <c r="S414" s="158"/>
      <c r="T414" s="159"/>
      <c r="AT414" s="160" t="s">
        <v>93</v>
      </c>
      <c r="AU414" s="160" t="s">
        <v>51</v>
      </c>
      <c r="AV414" s="10" t="s">
        <v>49</v>
      </c>
      <c r="AW414" s="10" t="s">
        <v>25</v>
      </c>
      <c r="AX414" s="10" t="s">
        <v>48</v>
      </c>
      <c r="AY414" s="160" t="s">
        <v>82</v>
      </c>
    </row>
    <row r="415" spans="1:65" s="8" customFormat="1" ht="11.25" x14ac:dyDescent="0.2">
      <c r="B415" s="129"/>
      <c r="C415" s="130"/>
      <c r="D415" s="124" t="s">
        <v>93</v>
      </c>
      <c r="E415" s="131" t="s">
        <v>18</v>
      </c>
      <c r="F415" s="132" t="s">
        <v>463</v>
      </c>
      <c r="G415" s="130"/>
      <c r="H415" s="133">
        <v>1</v>
      </c>
      <c r="I415" s="134"/>
      <c r="J415" s="130"/>
      <c r="K415" s="130"/>
      <c r="L415" s="135"/>
      <c r="M415" s="136"/>
      <c r="N415" s="137"/>
      <c r="O415" s="137"/>
      <c r="P415" s="137"/>
      <c r="Q415" s="137"/>
      <c r="R415" s="137"/>
      <c r="S415" s="137"/>
      <c r="T415" s="138"/>
      <c r="AT415" s="139" t="s">
        <v>93</v>
      </c>
      <c r="AU415" s="139" t="s">
        <v>51</v>
      </c>
      <c r="AV415" s="8" t="s">
        <v>51</v>
      </c>
      <c r="AW415" s="8" t="s">
        <v>25</v>
      </c>
      <c r="AX415" s="8" t="s">
        <v>48</v>
      </c>
      <c r="AY415" s="139" t="s">
        <v>82</v>
      </c>
    </row>
    <row r="416" spans="1:65" s="9" customFormat="1" ht="11.25" x14ac:dyDescent="0.2">
      <c r="B416" s="140"/>
      <c r="C416" s="141"/>
      <c r="D416" s="124" t="s">
        <v>93</v>
      </c>
      <c r="E416" s="142" t="s">
        <v>18</v>
      </c>
      <c r="F416" s="143" t="s">
        <v>95</v>
      </c>
      <c r="G416" s="141"/>
      <c r="H416" s="144">
        <v>1</v>
      </c>
      <c r="I416" s="145"/>
      <c r="J416" s="141"/>
      <c r="K416" s="141"/>
      <c r="L416" s="146"/>
      <c r="M416" s="147"/>
      <c r="N416" s="148"/>
      <c r="O416" s="148"/>
      <c r="P416" s="148"/>
      <c r="Q416" s="148"/>
      <c r="R416" s="148"/>
      <c r="S416" s="148"/>
      <c r="T416" s="149"/>
      <c r="AT416" s="150" t="s">
        <v>93</v>
      </c>
      <c r="AU416" s="150" t="s">
        <v>51</v>
      </c>
      <c r="AV416" s="9" t="s">
        <v>89</v>
      </c>
      <c r="AW416" s="9" t="s">
        <v>25</v>
      </c>
      <c r="AX416" s="9" t="s">
        <v>49</v>
      </c>
      <c r="AY416" s="150" t="s">
        <v>82</v>
      </c>
    </row>
    <row r="417" spans="1:65" s="2" customFormat="1" ht="24.2" customHeight="1" x14ac:dyDescent="0.2">
      <c r="A417" s="19"/>
      <c r="B417" s="20"/>
      <c r="C417" s="172" t="s">
        <v>464</v>
      </c>
      <c r="D417" s="172" t="s">
        <v>255</v>
      </c>
      <c r="E417" s="173" t="s">
        <v>465</v>
      </c>
      <c r="F417" s="174" t="s">
        <v>466</v>
      </c>
      <c r="G417" s="175" t="s">
        <v>112</v>
      </c>
      <c r="H417" s="176">
        <v>5</v>
      </c>
      <c r="I417" s="177"/>
      <c r="J417" s="178">
        <f>ROUND(I417*H417,2)</f>
        <v>0</v>
      </c>
      <c r="K417" s="174" t="s">
        <v>88</v>
      </c>
      <c r="L417" s="179"/>
      <c r="M417" s="180" t="s">
        <v>18</v>
      </c>
      <c r="N417" s="181" t="s">
        <v>35</v>
      </c>
      <c r="O417" s="28"/>
      <c r="P417" s="120">
        <f>O417*H417</f>
        <v>0</v>
      </c>
      <c r="Q417" s="120">
        <v>2E-3</v>
      </c>
      <c r="R417" s="120">
        <f>Q417*H417</f>
        <v>0.01</v>
      </c>
      <c r="S417" s="120">
        <v>0</v>
      </c>
      <c r="T417" s="121">
        <f>S417*H417</f>
        <v>0</v>
      </c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R417" s="122" t="s">
        <v>134</v>
      </c>
      <c r="AT417" s="122" t="s">
        <v>255</v>
      </c>
      <c r="AU417" s="122" t="s">
        <v>51</v>
      </c>
      <c r="AY417" s="12" t="s">
        <v>82</v>
      </c>
      <c r="BE417" s="123">
        <f>IF(N417="základní",J417,0)</f>
        <v>0</v>
      </c>
      <c r="BF417" s="123">
        <f>IF(N417="snížená",J417,0)</f>
        <v>0</v>
      </c>
      <c r="BG417" s="123">
        <f>IF(N417="zákl. přenesená",J417,0)</f>
        <v>0</v>
      </c>
      <c r="BH417" s="123">
        <f>IF(N417="sníž. přenesená",J417,0)</f>
        <v>0</v>
      </c>
      <c r="BI417" s="123">
        <f>IF(N417="nulová",J417,0)</f>
        <v>0</v>
      </c>
      <c r="BJ417" s="12" t="s">
        <v>49</v>
      </c>
      <c r="BK417" s="123">
        <f>ROUND(I417*H417,2)</f>
        <v>0</v>
      </c>
      <c r="BL417" s="12" t="s">
        <v>89</v>
      </c>
      <c r="BM417" s="122" t="s">
        <v>467</v>
      </c>
    </row>
    <row r="418" spans="1:65" s="2" customFormat="1" ht="11.25" x14ac:dyDescent="0.2">
      <c r="A418" s="19"/>
      <c r="B418" s="20"/>
      <c r="C418" s="21"/>
      <c r="D418" s="124" t="s">
        <v>91</v>
      </c>
      <c r="E418" s="21"/>
      <c r="F418" s="125" t="s">
        <v>466</v>
      </c>
      <c r="G418" s="21"/>
      <c r="H418" s="21"/>
      <c r="I418" s="126"/>
      <c r="J418" s="21"/>
      <c r="K418" s="21"/>
      <c r="L418" s="22"/>
      <c r="M418" s="127"/>
      <c r="N418" s="128"/>
      <c r="O418" s="28"/>
      <c r="P418" s="28"/>
      <c r="Q418" s="28"/>
      <c r="R418" s="28"/>
      <c r="S418" s="28"/>
      <c r="T418" s="2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T418" s="12" t="s">
        <v>91</v>
      </c>
      <c r="AU418" s="12" t="s">
        <v>51</v>
      </c>
    </row>
    <row r="419" spans="1:65" s="10" customFormat="1" ht="11.25" x14ac:dyDescent="0.2">
      <c r="B419" s="151"/>
      <c r="C419" s="152"/>
      <c r="D419" s="124" t="s">
        <v>93</v>
      </c>
      <c r="E419" s="153" t="s">
        <v>18</v>
      </c>
      <c r="F419" s="154" t="s">
        <v>325</v>
      </c>
      <c r="G419" s="152"/>
      <c r="H419" s="153" t="s">
        <v>18</v>
      </c>
      <c r="I419" s="155"/>
      <c r="J419" s="152"/>
      <c r="K419" s="152"/>
      <c r="L419" s="156"/>
      <c r="M419" s="157"/>
      <c r="N419" s="158"/>
      <c r="O419" s="158"/>
      <c r="P419" s="158"/>
      <c r="Q419" s="158"/>
      <c r="R419" s="158"/>
      <c r="S419" s="158"/>
      <c r="T419" s="159"/>
      <c r="AT419" s="160" t="s">
        <v>93</v>
      </c>
      <c r="AU419" s="160" t="s">
        <v>51</v>
      </c>
      <c r="AV419" s="10" t="s">
        <v>49</v>
      </c>
      <c r="AW419" s="10" t="s">
        <v>25</v>
      </c>
      <c r="AX419" s="10" t="s">
        <v>48</v>
      </c>
      <c r="AY419" s="160" t="s">
        <v>82</v>
      </c>
    </row>
    <row r="420" spans="1:65" s="8" customFormat="1" ht="11.25" x14ac:dyDescent="0.2">
      <c r="B420" s="129"/>
      <c r="C420" s="130"/>
      <c r="D420" s="124" t="s">
        <v>93</v>
      </c>
      <c r="E420" s="131" t="s">
        <v>18</v>
      </c>
      <c r="F420" s="132" t="s">
        <v>468</v>
      </c>
      <c r="G420" s="130"/>
      <c r="H420" s="133">
        <v>5</v>
      </c>
      <c r="I420" s="134"/>
      <c r="J420" s="130"/>
      <c r="K420" s="130"/>
      <c r="L420" s="135"/>
      <c r="M420" s="136"/>
      <c r="N420" s="137"/>
      <c r="O420" s="137"/>
      <c r="P420" s="137"/>
      <c r="Q420" s="137"/>
      <c r="R420" s="137"/>
      <c r="S420" s="137"/>
      <c r="T420" s="138"/>
      <c r="AT420" s="139" t="s">
        <v>93</v>
      </c>
      <c r="AU420" s="139" t="s">
        <v>51</v>
      </c>
      <c r="AV420" s="8" t="s">
        <v>51</v>
      </c>
      <c r="AW420" s="8" t="s">
        <v>25</v>
      </c>
      <c r="AX420" s="8" t="s">
        <v>48</v>
      </c>
      <c r="AY420" s="139" t="s">
        <v>82</v>
      </c>
    </row>
    <row r="421" spans="1:65" s="9" customFormat="1" ht="11.25" x14ac:dyDescent="0.2">
      <c r="B421" s="140"/>
      <c r="C421" s="141"/>
      <c r="D421" s="124" t="s">
        <v>93</v>
      </c>
      <c r="E421" s="142" t="s">
        <v>18</v>
      </c>
      <c r="F421" s="143" t="s">
        <v>95</v>
      </c>
      <c r="G421" s="141"/>
      <c r="H421" s="144">
        <v>5</v>
      </c>
      <c r="I421" s="145"/>
      <c r="J421" s="141"/>
      <c r="K421" s="141"/>
      <c r="L421" s="146"/>
      <c r="M421" s="147"/>
      <c r="N421" s="148"/>
      <c r="O421" s="148"/>
      <c r="P421" s="148"/>
      <c r="Q421" s="148"/>
      <c r="R421" s="148"/>
      <c r="S421" s="148"/>
      <c r="T421" s="149"/>
      <c r="AT421" s="150" t="s">
        <v>93</v>
      </c>
      <c r="AU421" s="150" t="s">
        <v>51</v>
      </c>
      <c r="AV421" s="9" t="s">
        <v>89</v>
      </c>
      <c r="AW421" s="9" t="s">
        <v>25</v>
      </c>
      <c r="AX421" s="9" t="s">
        <v>49</v>
      </c>
      <c r="AY421" s="150" t="s">
        <v>82</v>
      </c>
    </row>
    <row r="422" spans="1:65" s="2" customFormat="1" ht="24.2" customHeight="1" x14ac:dyDescent="0.2">
      <c r="A422" s="19"/>
      <c r="B422" s="20"/>
      <c r="C422" s="111" t="s">
        <v>469</v>
      </c>
      <c r="D422" s="111" t="s">
        <v>84</v>
      </c>
      <c r="E422" s="112" t="s">
        <v>470</v>
      </c>
      <c r="F422" s="113" t="s">
        <v>471</v>
      </c>
      <c r="G422" s="114" t="s">
        <v>112</v>
      </c>
      <c r="H422" s="115">
        <v>2</v>
      </c>
      <c r="I422" s="116"/>
      <c r="J422" s="117">
        <f>ROUND(I422*H422,2)</f>
        <v>0</v>
      </c>
      <c r="K422" s="113" t="s">
        <v>88</v>
      </c>
      <c r="L422" s="22"/>
      <c r="M422" s="118" t="s">
        <v>18</v>
      </c>
      <c r="N422" s="119" t="s">
        <v>35</v>
      </c>
      <c r="O422" s="28"/>
      <c r="P422" s="120">
        <f>O422*H422</f>
        <v>0</v>
      </c>
      <c r="Q422" s="120">
        <v>3.9269999999999999E-2</v>
      </c>
      <c r="R422" s="120">
        <f>Q422*H422</f>
        <v>7.8539999999999999E-2</v>
      </c>
      <c r="S422" s="120">
        <v>0</v>
      </c>
      <c r="T422" s="121">
        <f>S422*H422</f>
        <v>0</v>
      </c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R422" s="122" t="s">
        <v>89</v>
      </c>
      <c r="AT422" s="122" t="s">
        <v>84</v>
      </c>
      <c r="AU422" s="122" t="s">
        <v>51</v>
      </c>
      <c r="AY422" s="12" t="s">
        <v>82</v>
      </c>
      <c r="BE422" s="123">
        <f>IF(N422="základní",J422,0)</f>
        <v>0</v>
      </c>
      <c r="BF422" s="123">
        <f>IF(N422="snížená",J422,0)</f>
        <v>0</v>
      </c>
      <c r="BG422" s="123">
        <f>IF(N422="zákl. přenesená",J422,0)</f>
        <v>0</v>
      </c>
      <c r="BH422" s="123">
        <f>IF(N422="sníž. přenesená",J422,0)</f>
        <v>0</v>
      </c>
      <c r="BI422" s="123">
        <f>IF(N422="nulová",J422,0)</f>
        <v>0</v>
      </c>
      <c r="BJ422" s="12" t="s">
        <v>49</v>
      </c>
      <c r="BK422" s="123">
        <f>ROUND(I422*H422,2)</f>
        <v>0</v>
      </c>
      <c r="BL422" s="12" t="s">
        <v>89</v>
      </c>
      <c r="BM422" s="122" t="s">
        <v>472</v>
      </c>
    </row>
    <row r="423" spans="1:65" s="2" customFormat="1" ht="19.5" x14ac:dyDescent="0.2">
      <c r="A423" s="19"/>
      <c r="B423" s="20"/>
      <c r="C423" s="21"/>
      <c r="D423" s="124" t="s">
        <v>91</v>
      </c>
      <c r="E423" s="21"/>
      <c r="F423" s="125" t="s">
        <v>471</v>
      </c>
      <c r="G423" s="21"/>
      <c r="H423" s="21"/>
      <c r="I423" s="126"/>
      <c r="J423" s="21"/>
      <c r="K423" s="21"/>
      <c r="L423" s="22"/>
      <c r="M423" s="127"/>
      <c r="N423" s="128"/>
      <c r="O423" s="28"/>
      <c r="P423" s="28"/>
      <c r="Q423" s="28"/>
      <c r="R423" s="28"/>
      <c r="S423" s="28"/>
      <c r="T423" s="2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T423" s="12" t="s">
        <v>91</v>
      </c>
      <c r="AU423" s="12" t="s">
        <v>51</v>
      </c>
    </row>
    <row r="424" spans="1:65" s="10" customFormat="1" ht="11.25" x14ac:dyDescent="0.2">
      <c r="B424" s="151"/>
      <c r="C424" s="152"/>
      <c r="D424" s="124" t="s">
        <v>93</v>
      </c>
      <c r="E424" s="153" t="s">
        <v>18</v>
      </c>
      <c r="F424" s="154" t="s">
        <v>325</v>
      </c>
      <c r="G424" s="152"/>
      <c r="H424" s="153" t="s">
        <v>18</v>
      </c>
      <c r="I424" s="155"/>
      <c r="J424" s="152"/>
      <c r="K424" s="152"/>
      <c r="L424" s="156"/>
      <c r="M424" s="157"/>
      <c r="N424" s="158"/>
      <c r="O424" s="158"/>
      <c r="P424" s="158"/>
      <c r="Q424" s="158"/>
      <c r="R424" s="158"/>
      <c r="S424" s="158"/>
      <c r="T424" s="159"/>
      <c r="AT424" s="160" t="s">
        <v>93</v>
      </c>
      <c r="AU424" s="160" t="s">
        <v>51</v>
      </c>
      <c r="AV424" s="10" t="s">
        <v>49</v>
      </c>
      <c r="AW424" s="10" t="s">
        <v>25</v>
      </c>
      <c r="AX424" s="10" t="s">
        <v>48</v>
      </c>
      <c r="AY424" s="160" t="s">
        <v>82</v>
      </c>
    </row>
    <row r="425" spans="1:65" s="8" customFormat="1" ht="11.25" x14ac:dyDescent="0.2">
      <c r="B425" s="129"/>
      <c r="C425" s="130"/>
      <c r="D425" s="124" t="s">
        <v>93</v>
      </c>
      <c r="E425" s="131" t="s">
        <v>18</v>
      </c>
      <c r="F425" s="132" t="s">
        <v>473</v>
      </c>
      <c r="G425" s="130"/>
      <c r="H425" s="133">
        <v>2</v>
      </c>
      <c r="I425" s="134"/>
      <c r="J425" s="130"/>
      <c r="K425" s="130"/>
      <c r="L425" s="135"/>
      <c r="M425" s="136"/>
      <c r="N425" s="137"/>
      <c r="O425" s="137"/>
      <c r="P425" s="137"/>
      <c r="Q425" s="137"/>
      <c r="R425" s="137"/>
      <c r="S425" s="137"/>
      <c r="T425" s="138"/>
      <c r="AT425" s="139" t="s">
        <v>93</v>
      </c>
      <c r="AU425" s="139" t="s">
        <v>51</v>
      </c>
      <c r="AV425" s="8" t="s">
        <v>51</v>
      </c>
      <c r="AW425" s="8" t="s">
        <v>25</v>
      </c>
      <c r="AX425" s="8" t="s">
        <v>48</v>
      </c>
      <c r="AY425" s="139" t="s">
        <v>82</v>
      </c>
    </row>
    <row r="426" spans="1:65" s="9" customFormat="1" ht="11.25" x14ac:dyDescent="0.2">
      <c r="B426" s="140"/>
      <c r="C426" s="141"/>
      <c r="D426" s="124" t="s">
        <v>93</v>
      </c>
      <c r="E426" s="142" t="s">
        <v>18</v>
      </c>
      <c r="F426" s="143" t="s">
        <v>95</v>
      </c>
      <c r="G426" s="141"/>
      <c r="H426" s="144">
        <v>2</v>
      </c>
      <c r="I426" s="145"/>
      <c r="J426" s="141"/>
      <c r="K426" s="141"/>
      <c r="L426" s="146"/>
      <c r="M426" s="147"/>
      <c r="N426" s="148"/>
      <c r="O426" s="148"/>
      <c r="P426" s="148"/>
      <c r="Q426" s="148"/>
      <c r="R426" s="148"/>
      <c r="S426" s="148"/>
      <c r="T426" s="149"/>
      <c r="AT426" s="150" t="s">
        <v>93</v>
      </c>
      <c r="AU426" s="150" t="s">
        <v>51</v>
      </c>
      <c r="AV426" s="9" t="s">
        <v>89</v>
      </c>
      <c r="AW426" s="9" t="s">
        <v>25</v>
      </c>
      <c r="AX426" s="9" t="s">
        <v>49</v>
      </c>
      <c r="AY426" s="150" t="s">
        <v>82</v>
      </c>
    </row>
    <row r="427" spans="1:65" s="2" customFormat="1" ht="24.2" customHeight="1" x14ac:dyDescent="0.2">
      <c r="A427" s="19"/>
      <c r="B427" s="20"/>
      <c r="C427" s="172" t="s">
        <v>474</v>
      </c>
      <c r="D427" s="172" t="s">
        <v>255</v>
      </c>
      <c r="E427" s="173" t="s">
        <v>475</v>
      </c>
      <c r="F427" s="174" t="s">
        <v>476</v>
      </c>
      <c r="G427" s="175" t="s">
        <v>112</v>
      </c>
      <c r="H427" s="176">
        <v>2</v>
      </c>
      <c r="I427" s="177"/>
      <c r="J427" s="178">
        <f>ROUND(I427*H427,2)</f>
        <v>0</v>
      </c>
      <c r="K427" s="174" t="s">
        <v>18</v>
      </c>
      <c r="L427" s="179"/>
      <c r="M427" s="180" t="s">
        <v>18</v>
      </c>
      <c r="N427" s="181" t="s">
        <v>35</v>
      </c>
      <c r="O427" s="28"/>
      <c r="P427" s="120">
        <f>O427*H427</f>
        <v>0</v>
      </c>
      <c r="Q427" s="120">
        <v>0.48299999999999998</v>
      </c>
      <c r="R427" s="120">
        <f>Q427*H427</f>
        <v>0.96599999999999997</v>
      </c>
      <c r="S427" s="120">
        <v>0</v>
      </c>
      <c r="T427" s="121">
        <f>S427*H427</f>
        <v>0</v>
      </c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R427" s="122" t="s">
        <v>134</v>
      </c>
      <c r="AT427" s="122" t="s">
        <v>255</v>
      </c>
      <c r="AU427" s="122" t="s">
        <v>51</v>
      </c>
      <c r="AY427" s="12" t="s">
        <v>82</v>
      </c>
      <c r="BE427" s="123">
        <f>IF(N427="základní",J427,0)</f>
        <v>0</v>
      </c>
      <c r="BF427" s="123">
        <f>IF(N427="snížená",J427,0)</f>
        <v>0</v>
      </c>
      <c r="BG427" s="123">
        <f>IF(N427="zákl. přenesená",J427,0)</f>
        <v>0</v>
      </c>
      <c r="BH427" s="123">
        <f>IF(N427="sníž. přenesená",J427,0)</f>
        <v>0</v>
      </c>
      <c r="BI427" s="123">
        <f>IF(N427="nulová",J427,0)</f>
        <v>0</v>
      </c>
      <c r="BJ427" s="12" t="s">
        <v>49</v>
      </c>
      <c r="BK427" s="123">
        <f>ROUND(I427*H427,2)</f>
        <v>0</v>
      </c>
      <c r="BL427" s="12" t="s">
        <v>89</v>
      </c>
      <c r="BM427" s="122" t="s">
        <v>477</v>
      </c>
    </row>
    <row r="428" spans="1:65" s="2" customFormat="1" ht="11.25" x14ac:dyDescent="0.2">
      <c r="A428" s="19"/>
      <c r="B428" s="20"/>
      <c r="C428" s="21"/>
      <c r="D428" s="124" t="s">
        <v>91</v>
      </c>
      <c r="E428" s="21"/>
      <c r="F428" s="125" t="s">
        <v>476</v>
      </c>
      <c r="G428" s="21"/>
      <c r="H428" s="21"/>
      <c r="I428" s="126"/>
      <c r="J428" s="21"/>
      <c r="K428" s="21"/>
      <c r="L428" s="22"/>
      <c r="M428" s="127"/>
      <c r="N428" s="128"/>
      <c r="O428" s="28"/>
      <c r="P428" s="28"/>
      <c r="Q428" s="28"/>
      <c r="R428" s="28"/>
      <c r="S428" s="28"/>
      <c r="T428" s="2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T428" s="12" t="s">
        <v>91</v>
      </c>
      <c r="AU428" s="12" t="s">
        <v>51</v>
      </c>
    </row>
    <row r="429" spans="1:65" s="10" customFormat="1" ht="11.25" x14ac:dyDescent="0.2">
      <c r="B429" s="151"/>
      <c r="C429" s="152"/>
      <c r="D429" s="124" t="s">
        <v>93</v>
      </c>
      <c r="E429" s="153" t="s">
        <v>18</v>
      </c>
      <c r="F429" s="154" t="s">
        <v>325</v>
      </c>
      <c r="G429" s="152"/>
      <c r="H429" s="153" t="s">
        <v>18</v>
      </c>
      <c r="I429" s="155"/>
      <c r="J429" s="152"/>
      <c r="K429" s="152"/>
      <c r="L429" s="156"/>
      <c r="M429" s="157"/>
      <c r="N429" s="158"/>
      <c r="O429" s="158"/>
      <c r="P429" s="158"/>
      <c r="Q429" s="158"/>
      <c r="R429" s="158"/>
      <c r="S429" s="158"/>
      <c r="T429" s="159"/>
      <c r="AT429" s="160" t="s">
        <v>93</v>
      </c>
      <c r="AU429" s="160" t="s">
        <v>51</v>
      </c>
      <c r="AV429" s="10" t="s">
        <v>49</v>
      </c>
      <c r="AW429" s="10" t="s">
        <v>25</v>
      </c>
      <c r="AX429" s="10" t="s">
        <v>48</v>
      </c>
      <c r="AY429" s="160" t="s">
        <v>82</v>
      </c>
    </row>
    <row r="430" spans="1:65" s="8" customFormat="1" ht="11.25" x14ac:dyDescent="0.2">
      <c r="B430" s="129"/>
      <c r="C430" s="130"/>
      <c r="D430" s="124" t="s">
        <v>93</v>
      </c>
      <c r="E430" s="131" t="s">
        <v>18</v>
      </c>
      <c r="F430" s="132" t="s">
        <v>417</v>
      </c>
      <c r="G430" s="130"/>
      <c r="H430" s="133">
        <v>2</v>
      </c>
      <c r="I430" s="134"/>
      <c r="J430" s="130"/>
      <c r="K430" s="130"/>
      <c r="L430" s="135"/>
      <c r="M430" s="136"/>
      <c r="N430" s="137"/>
      <c r="O430" s="137"/>
      <c r="P430" s="137"/>
      <c r="Q430" s="137"/>
      <c r="R430" s="137"/>
      <c r="S430" s="137"/>
      <c r="T430" s="138"/>
      <c r="AT430" s="139" t="s">
        <v>93</v>
      </c>
      <c r="AU430" s="139" t="s">
        <v>51</v>
      </c>
      <c r="AV430" s="8" t="s">
        <v>51</v>
      </c>
      <c r="AW430" s="8" t="s">
        <v>25</v>
      </c>
      <c r="AX430" s="8" t="s">
        <v>48</v>
      </c>
      <c r="AY430" s="139" t="s">
        <v>82</v>
      </c>
    </row>
    <row r="431" spans="1:65" s="9" customFormat="1" ht="11.25" x14ac:dyDescent="0.2">
      <c r="B431" s="140"/>
      <c r="C431" s="141"/>
      <c r="D431" s="124" t="s">
        <v>93</v>
      </c>
      <c r="E431" s="142" t="s">
        <v>18</v>
      </c>
      <c r="F431" s="143" t="s">
        <v>95</v>
      </c>
      <c r="G431" s="141"/>
      <c r="H431" s="144">
        <v>2</v>
      </c>
      <c r="I431" s="145"/>
      <c r="J431" s="141"/>
      <c r="K431" s="141"/>
      <c r="L431" s="146"/>
      <c r="M431" s="147"/>
      <c r="N431" s="148"/>
      <c r="O431" s="148"/>
      <c r="P431" s="148"/>
      <c r="Q431" s="148"/>
      <c r="R431" s="148"/>
      <c r="S431" s="148"/>
      <c r="T431" s="149"/>
      <c r="AT431" s="150" t="s">
        <v>93</v>
      </c>
      <c r="AU431" s="150" t="s">
        <v>51</v>
      </c>
      <c r="AV431" s="9" t="s">
        <v>89</v>
      </c>
      <c r="AW431" s="9" t="s">
        <v>25</v>
      </c>
      <c r="AX431" s="9" t="s">
        <v>49</v>
      </c>
      <c r="AY431" s="150" t="s">
        <v>82</v>
      </c>
    </row>
    <row r="432" spans="1:65" s="2" customFormat="1" ht="24.2" customHeight="1" x14ac:dyDescent="0.2">
      <c r="A432" s="19"/>
      <c r="B432" s="20"/>
      <c r="C432" s="111" t="s">
        <v>478</v>
      </c>
      <c r="D432" s="111" t="s">
        <v>84</v>
      </c>
      <c r="E432" s="112" t="s">
        <v>479</v>
      </c>
      <c r="F432" s="113" t="s">
        <v>480</v>
      </c>
      <c r="G432" s="114" t="s">
        <v>112</v>
      </c>
      <c r="H432" s="115">
        <v>1</v>
      </c>
      <c r="I432" s="116"/>
      <c r="J432" s="117">
        <f>ROUND(I432*H432,2)</f>
        <v>0</v>
      </c>
      <c r="K432" s="113" t="s">
        <v>88</v>
      </c>
      <c r="L432" s="22"/>
      <c r="M432" s="118" t="s">
        <v>18</v>
      </c>
      <c r="N432" s="119" t="s">
        <v>35</v>
      </c>
      <c r="O432" s="28"/>
      <c r="P432" s="120">
        <f>O432*H432</f>
        <v>0</v>
      </c>
      <c r="Q432" s="120">
        <v>2.6148799999999999</v>
      </c>
      <c r="R432" s="120">
        <f>Q432*H432</f>
        <v>2.6148799999999999</v>
      </c>
      <c r="S432" s="120">
        <v>0</v>
      </c>
      <c r="T432" s="121">
        <f>S432*H432</f>
        <v>0</v>
      </c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R432" s="122" t="s">
        <v>89</v>
      </c>
      <c r="AT432" s="122" t="s">
        <v>84</v>
      </c>
      <c r="AU432" s="122" t="s">
        <v>51</v>
      </c>
      <c r="AY432" s="12" t="s">
        <v>82</v>
      </c>
      <c r="BE432" s="123">
        <f>IF(N432="základní",J432,0)</f>
        <v>0</v>
      </c>
      <c r="BF432" s="123">
        <f>IF(N432="snížená",J432,0)</f>
        <v>0</v>
      </c>
      <c r="BG432" s="123">
        <f>IF(N432="zákl. přenesená",J432,0)</f>
        <v>0</v>
      </c>
      <c r="BH432" s="123">
        <f>IF(N432="sníž. přenesená",J432,0)</f>
        <v>0</v>
      </c>
      <c r="BI432" s="123">
        <f>IF(N432="nulová",J432,0)</f>
        <v>0</v>
      </c>
      <c r="BJ432" s="12" t="s">
        <v>49</v>
      </c>
      <c r="BK432" s="123">
        <f>ROUND(I432*H432,2)</f>
        <v>0</v>
      </c>
      <c r="BL432" s="12" t="s">
        <v>89</v>
      </c>
      <c r="BM432" s="122" t="s">
        <v>481</v>
      </c>
    </row>
    <row r="433" spans="1:65" s="2" customFormat="1" ht="19.5" x14ac:dyDescent="0.2">
      <c r="A433" s="19"/>
      <c r="B433" s="20"/>
      <c r="C433" s="21"/>
      <c r="D433" s="124" t="s">
        <v>91</v>
      </c>
      <c r="E433" s="21"/>
      <c r="F433" s="125" t="s">
        <v>482</v>
      </c>
      <c r="G433" s="21"/>
      <c r="H433" s="21"/>
      <c r="I433" s="126"/>
      <c r="J433" s="21"/>
      <c r="K433" s="21"/>
      <c r="L433" s="22"/>
      <c r="M433" s="127"/>
      <c r="N433" s="128"/>
      <c r="O433" s="28"/>
      <c r="P433" s="28"/>
      <c r="Q433" s="28"/>
      <c r="R433" s="28"/>
      <c r="S433" s="28"/>
      <c r="T433" s="2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T433" s="12" t="s">
        <v>91</v>
      </c>
      <c r="AU433" s="12" t="s">
        <v>51</v>
      </c>
    </row>
    <row r="434" spans="1:65" s="10" customFormat="1" ht="11.25" x14ac:dyDescent="0.2">
      <c r="B434" s="151"/>
      <c r="C434" s="152"/>
      <c r="D434" s="124" t="s">
        <v>93</v>
      </c>
      <c r="E434" s="153" t="s">
        <v>18</v>
      </c>
      <c r="F434" s="154" t="s">
        <v>483</v>
      </c>
      <c r="G434" s="152"/>
      <c r="H434" s="153" t="s">
        <v>18</v>
      </c>
      <c r="I434" s="155"/>
      <c r="J434" s="152"/>
      <c r="K434" s="152"/>
      <c r="L434" s="156"/>
      <c r="M434" s="157"/>
      <c r="N434" s="158"/>
      <c r="O434" s="158"/>
      <c r="P434" s="158"/>
      <c r="Q434" s="158"/>
      <c r="R434" s="158"/>
      <c r="S434" s="158"/>
      <c r="T434" s="159"/>
      <c r="AT434" s="160" t="s">
        <v>93</v>
      </c>
      <c r="AU434" s="160" t="s">
        <v>51</v>
      </c>
      <c r="AV434" s="10" t="s">
        <v>49</v>
      </c>
      <c r="AW434" s="10" t="s">
        <v>25</v>
      </c>
      <c r="AX434" s="10" t="s">
        <v>48</v>
      </c>
      <c r="AY434" s="160" t="s">
        <v>82</v>
      </c>
    </row>
    <row r="435" spans="1:65" s="8" customFormat="1" ht="11.25" x14ac:dyDescent="0.2">
      <c r="B435" s="129"/>
      <c r="C435" s="130"/>
      <c r="D435" s="124" t="s">
        <v>93</v>
      </c>
      <c r="E435" s="131" t="s">
        <v>18</v>
      </c>
      <c r="F435" s="132" t="s">
        <v>121</v>
      </c>
      <c r="G435" s="130"/>
      <c r="H435" s="133">
        <v>1</v>
      </c>
      <c r="I435" s="134"/>
      <c r="J435" s="130"/>
      <c r="K435" s="130"/>
      <c r="L435" s="135"/>
      <c r="M435" s="136"/>
      <c r="N435" s="137"/>
      <c r="O435" s="137"/>
      <c r="P435" s="137"/>
      <c r="Q435" s="137"/>
      <c r="R435" s="137"/>
      <c r="S435" s="137"/>
      <c r="T435" s="138"/>
      <c r="AT435" s="139" t="s">
        <v>93</v>
      </c>
      <c r="AU435" s="139" t="s">
        <v>51</v>
      </c>
      <c r="AV435" s="8" t="s">
        <v>51</v>
      </c>
      <c r="AW435" s="8" t="s">
        <v>25</v>
      </c>
      <c r="AX435" s="8" t="s">
        <v>48</v>
      </c>
      <c r="AY435" s="139" t="s">
        <v>82</v>
      </c>
    </row>
    <row r="436" spans="1:65" s="9" customFormat="1" ht="11.25" x14ac:dyDescent="0.2">
      <c r="B436" s="140"/>
      <c r="C436" s="141"/>
      <c r="D436" s="124" t="s">
        <v>93</v>
      </c>
      <c r="E436" s="142" t="s">
        <v>18</v>
      </c>
      <c r="F436" s="143" t="s">
        <v>95</v>
      </c>
      <c r="G436" s="141"/>
      <c r="H436" s="144">
        <v>1</v>
      </c>
      <c r="I436" s="145"/>
      <c r="J436" s="141"/>
      <c r="K436" s="141"/>
      <c r="L436" s="146"/>
      <c r="M436" s="147"/>
      <c r="N436" s="148"/>
      <c r="O436" s="148"/>
      <c r="P436" s="148"/>
      <c r="Q436" s="148"/>
      <c r="R436" s="148"/>
      <c r="S436" s="148"/>
      <c r="T436" s="149"/>
      <c r="AT436" s="150" t="s">
        <v>93</v>
      </c>
      <c r="AU436" s="150" t="s">
        <v>51</v>
      </c>
      <c r="AV436" s="9" t="s">
        <v>89</v>
      </c>
      <c r="AW436" s="9" t="s">
        <v>25</v>
      </c>
      <c r="AX436" s="9" t="s">
        <v>49</v>
      </c>
      <c r="AY436" s="150" t="s">
        <v>82</v>
      </c>
    </row>
    <row r="437" spans="1:65" s="2" customFormat="1" ht="14.45" customHeight="1" x14ac:dyDescent="0.2">
      <c r="A437" s="19"/>
      <c r="B437" s="20"/>
      <c r="C437" s="172" t="s">
        <v>484</v>
      </c>
      <c r="D437" s="172" t="s">
        <v>255</v>
      </c>
      <c r="E437" s="173" t="s">
        <v>485</v>
      </c>
      <c r="F437" s="174" t="s">
        <v>486</v>
      </c>
      <c r="G437" s="175" t="s">
        <v>112</v>
      </c>
      <c r="H437" s="176">
        <v>1</v>
      </c>
      <c r="I437" s="177"/>
      <c r="J437" s="178">
        <f>ROUND(I437*H437,2)</f>
        <v>0</v>
      </c>
      <c r="K437" s="174" t="s">
        <v>18</v>
      </c>
      <c r="L437" s="179"/>
      <c r="M437" s="180" t="s">
        <v>18</v>
      </c>
      <c r="N437" s="181" t="s">
        <v>35</v>
      </c>
      <c r="O437" s="28"/>
      <c r="P437" s="120">
        <f>O437*H437</f>
        <v>0</v>
      </c>
      <c r="Q437" s="120">
        <v>2.2549999999999999</v>
      </c>
      <c r="R437" s="120">
        <f>Q437*H437</f>
        <v>2.2549999999999999</v>
      </c>
      <c r="S437" s="120">
        <v>0</v>
      </c>
      <c r="T437" s="121">
        <f>S437*H437</f>
        <v>0</v>
      </c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R437" s="122" t="s">
        <v>134</v>
      </c>
      <c r="AT437" s="122" t="s">
        <v>255</v>
      </c>
      <c r="AU437" s="122" t="s">
        <v>51</v>
      </c>
      <c r="AY437" s="12" t="s">
        <v>82</v>
      </c>
      <c r="BE437" s="123">
        <f>IF(N437="základní",J437,0)</f>
        <v>0</v>
      </c>
      <c r="BF437" s="123">
        <f>IF(N437="snížená",J437,0)</f>
        <v>0</v>
      </c>
      <c r="BG437" s="123">
        <f>IF(N437="zákl. přenesená",J437,0)</f>
        <v>0</v>
      </c>
      <c r="BH437" s="123">
        <f>IF(N437="sníž. přenesená",J437,0)</f>
        <v>0</v>
      </c>
      <c r="BI437" s="123">
        <f>IF(N437="nulová",J437,0)</f>
        <v>0</v>
      </c>
      <c r="BJ437" s="12" t="s">
        <v>49</v>
      </c>
      <c r="BK437" s="123">
        <f>ROUND(I437*H437,2)</f>
        <v>0</v>
      </c>
      <c r="BL437" s="12" t="s">
        <v>89</v>
      </c>
      <c r="BM437" s="122" t="s">
        <v>487</v>
      </c>
    </row>
    <row r="438" spans="1:65" s="2" customFormat="1" ht="11.25" x14ac:dyDescent="0.2">
      <c r="A438" s="19"/>
      <c r="B438" s="20"/>
      <c r="C438" s="21"/>
      <c r="D438" s="124" t="s">
        <v>91</v>
      </c>
      <c r="E438" s="21"/>
      <c r="F438" s="125" t="s">
        <v>486</v>
      </c>
      <c r="G438" s="21"/>
      <c r="H438" s="21"/>
      <c r="I438" s="126"/>
      <c r="J438" s="21"/>
      <c r="K438" s="21"/>
      <c r="L438" s="22"/>
      <c r="M438" s="127"/>
      <c r="N438" s="128"/>
      <c r="O438" s="28"/>
      <c r="P438" s="28"/>
      <c r="Q438" s="28"/>
      <c r="R438" s="28"/>
      <c r="S438" s="28"/>
      <c r="T438" s="2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T438" s="12" t="s">
        <v>91</v>
      </c>
      <c r="AU438" s="12" t="s">
        <v>51</v>
      </c>
    </row>
    <row r="439" spans="1:65" s="10" customFormat="1" ht="11.25" x14ac:dyDescent="0.2">
      <c r="B439" s="151"/>
      <c r="C439" s="152"/>
      <c r="D439" s="124" t="s">
        <v>93</v>
      </c>
      <c r="E439" s="153" t="s">
        <v>18</v>
      </c>
      <c r="F439" s="154" t="s">
        <v>488</v>
      </c>
      <c r="G439" s="152"/>
      <c r="H439" s="153" t="s">
        <v>18</v>
      </c>
      <c r="I439" s="155"/>
      <c r="J439" s="152"/>
      <c r="K439" s="152"/>
      <c r="L439" s="156"/>
      <c r="M439" s="157"/>
      <c r="N439" s="158"/>
      <c r="O439" s="158"/>
      <c r="P439" s="158"/>
      <c r="Q439" s="158"/>
      <c r="R439" s="158"/>
      <c r="S439" s="158"/>
      <c r="T439" s="159"/>
      <c r="AT439" s="160" t="s">
        <v>93</v>
      </c>
      <c r="AU439" s="160" t="s">
        <v>51</v>
      </c>
      <c r="AV439" s="10" t="s">
        <v>49</v>
      </c>
      <c r="AW439" s="10" t="s">
        <v>25</v>
      </c>
      <c r="AX439" s="10" t="s">
        <v>48</v>
      </c>
      <c r="AY439" s="160" t="s">
        <v>82</v>
      </c>
    </row>
    <row r="440" spans="1:65" s="8" customFormat="1" ht="11.25" x14ac:dyDescent="0.2">
      <c r="B440" s="129"/>
      <c r="C440" s="130"/>
      <c r="D440" s="124" t="s">
        <v>93</v>
      </c>
      <c r="E440" s="131" t="s">
        <v>18</v>
      </c>
      <c r="F440" s="132" t="s">
        <v>121</v>
      </c>
      <c r="G440" s="130"/>
      <c r="H440" s="133">
        <v>1</v>
      </c>
      <c r="I440" s="134"/>
      <c r="J440" s="130"/>
      <c r="K440" s="130"/>
      <c r="L440" s="135"/>
      <c r="M440" s="136"/>
      <c r="N440" s="137"/>
      <c r="O440" s="137"/>
      <c r="P440" s="137"/>
      <c r="Q440" s="137"/>
      <c r="R440" s="137"/>
      <c r="S440" s="137"/>
      <c r="T440" s="138"/>
      <c r="AT440" s="139" t="s">
        <v>93</v>
      </c>
      <c r="AU440" s="139" t="s">
        <v>51</v>
      </c>
      <c r="AV440" s="8" t="s">
        <v>51</v>
      </c>
      <c r="AW440" s="8" t="s">
        <v>25</v>
      </c>
      <c r="AX440" s="8" t="s">
        <v>48</v>
      </c>
      <c r="AY440" s="139" t="s">
        <v>82</v>
      </c>
    </row>
    <row r="441" spans="1:65" s="9" customFormat="1" ht="11.25" x14ac:dyDescent="0.2">
      <c r="B441" s="140"/>
      <c r="C441" s="141"/>
      <c r="D441" s="124" t="s">
        <v>93</v>
      </c>
      <c r="E441" s="142" t="s">
        <v>18</v>
      </c>
      <c r="F441" s="143" t="s">
        <v>95</v>
      </c>
      <c r="G441" s="141"/>
      <c r="H441" s="144">
        <v>1</v>
      </c>
      <c r="I441" s="145"/>
      <c r="J441" s="141"/>
      <c r="K441" s="141"/>
      <c r="L441" s="146"/>
      <c r="M441" s="147"/>
      <c r="N441" s="148"/>
      <c r="O441" s="148"/>
      <c r="P441" s="148"/>
      <c r="Q441" s="148"/>
      <c r="R441" s="148"/>
      <c r="S441" s="148"/>
      <c r="T441" s="149"/>
      <c r="AT441" s="150" t="s">
        <v>93</v>
      </c>
      <c r="AU441" s="150" t="s">
        <v>51</v>
      </c>
      <c r="AV441" s="9" t="s">
        <v>89</v>
      </c>
      <c r="AW441" s="9" t="s">
        <v>25</v>
      </c>
      <c r="AX441" s="9" t="s">
        <v>49</v>
      </c>
      <c r="AY441" s="150" t="s">
        <v>82</v>
      </c>
    </row>
    <row r="442" spans="1:65" s="2" customFormat="1" ht="14.45" customHeight="1" x14ac:dyDescent="0.2">
      <c r="A442" s="19"/>
      <c r="B442" s="20"/>
      <c r="C442" s="172" t="s">
        <v>489</v>
      </c>
      <c r="D442" s="172" t="s">
        <v>255</v>
      </c>
      <c r="E442" s="173" t="s">
        <v>490</v>
      </c>
      <c r="F442" s="174" t="s">
        <v>491</v>
      </c>
      <c r="G442" s="175" t="s">
        <v>112</v>
      </c>
      <c r="H442" s="176">
        <v>1</v>
      </c>
      <c r="I442" s="177"/>
      <c r="J442" s="178">
        <f>ROUND(I442*H442,2)</f>
        <v>0</v>
      </c>
      <c r="K442" s="174" t="s">
        <v>18</v>
      </c>
      <c r="L442" s="179"/>
      <c r="M442" s="180" t="s">
        <v>18</v>
      </c>
      <c r="N442" s="181" t="s">
        <v>35</v>
      </c>
      <c r="O442" s="28"/>
      <c r="P442" s="120">
        <f>O442*H442</f>
        <v>0</v>
      </c>
      <c r="Q442" s="120">
        <v>6.2E-2</v>
      </c>
      <c r="R442" s="120">
        <f>Q442*H442</f>
        <v>6.2E-2</v>
      </c>
      <c r="S442" s="120">
        <v>0</v>
      </c>
      <c r="T442" s="121">
        <f>S442*H442</f>
        <v>0</v>
      </c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R442" s="122" t="s">
        <v>134</v>
      </c>
      <c r="AT442" s="122" t="s">
        <v>255</v>
      </c>
      <c r="AU442" s="122" t="s">
        <v>51</v>
      </c>
      <c r="AY442" s="12" t="s">
        <v>82</v>
      </c>
      <c r="BE442" s="123">
        <f>IF(N442="základní",J442,0)</f>
        <v>0</v>
      </c>
      <c r="BF442" s="123">
        <f>IF(N442="snížená",J442,0)</f>
        <v>0</v>
      </c>
      <c r="BG442" s="123">
        <f>IF(N442="zákl. přenesená",J442,0)</f>
        <v>0</v>
      </c>
      <c r="BH442" s="123">
        <f>IF(N442="sníž. přenesená",J442,0)</f>
        <v>0</v>
      </c>
      <c r="BI442" s="123">
        <f>IF(N442="nulová",J442,0)</f>
        <v>0</v>
      </c>
      <c r="BJ442" s="12" t="s">
        <v>49</v>
      </c>
      <c r="BK442" s="123">
        <f>ROUND(I442*H442,2)</f>
        <v>0</v>
      </c>
      <c r="BL442" s="12" t="s">
        <v>89</v>
      </c>
      <c r="BM442" s="122" t="s">
        <v>492</v>
      </c>
    </row>
    <row r="443" spans="1:65" s="2" customFormat="1" ht="11.25" x14ac:dyDescent="0.2">
      <c r="A443" s="19"/>
      <c r="B443" s="20"/>
      <c r="C443" s="21"/>
      <c r="D443" s="124" t="s">
        <v>91</v>
      </c>
      <c r="E443" s="21"/>
      <c r="F443" s="125" t="s">
        <v>491</v>
      </c>
      <c r="G443" s="21"/>
      <c r="H443" s="21"/>
      <c r="I443" s="126"/>
      <c r="J443" s="21"/>
      <c r="K443" s="21"/>
      <c r="L443" s="22"/>
      <c r="M443" s="127"/>
      <c r="N443" s="128"/>
      <c r="O443" s="28"/>
      <c r="P443" s="28"/>
      <c r="Q443" s="28"/>
      <c r="R443" s="28"/>
      <c r="S443" s="28"/>
      <c r="T443" s="2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T443" s="12" t="s">
        <v>91</v>
      </c>
      <c r="AU443" s="12" t="s">
        <v>51</v>
      </c>
    </row>
    <row r="444" spans="1:65" s="10" customFormat="1" ht="11.25" x14ac:dyDescent="0.2">
      <c r="B444" s="151"/>
      <c r="C444" s="152"/>
      <c r="D444" s="124" t="s">
        <v>93</v>
      </c>
      <c r="E444" s="153" t="s">
        <v>18</v>
      </c>
      <c r="F444" s="154" t="s">
        <v>152</v>
      </c>
      <c r="G444" s="152"/>
      <c r="H444" s="153" t="s">
        <v>18</v>
      </c>
      <c r="I444" s="155"/>
      <c r="J444" s="152"/>
      <c r="K444" s="152"/>
      <c r="L444" s="156"/>
      <c r="M444" s="157"/>
      <c r="N444" s="158"/>
      <c r="O444" s="158"/>
      <c r="P444" s="158"/>
      <c r="Q444" s="158"/>
      <c r="R444" s="158"/>
      <c r="S444" s="158"/>
      <c r="T444" s="159"/>
      <c r="AT444" s="160" t="s">
        <v>93</v>
      </c>
      <c r="AU444" s="160" t="s">
        <v>51</v>
      </c>
      <c r="AV444" s="10" t="s">
        <v>49</v>
      </c>
      <c r="AW444" s="10" t="s">
        <v>25</v>
      </c>
      <c r="AX444" s="10" t="s">
        <v>48</v>
      </c>
      <c r="AY444" s="160" t="s">
        <v>82</v>
      </c>
    </row>
    <row r="445" spans="1:65" s="8" customFormat="1" ht="11.25" x14ac:dyDescent="0.2">
      <c r="B445" s="129"/>
      <c r="C445" s="130"/>
      <c r="D445" s="124" t="s">
        <v>93</v>
      </c>
      <c r="E445" s="131" t="s">
        <v>18</v>
      </c>
      <c r="F445" s="132" t="s">
        <v>121</v>
      </c>
      <c r="G445" s="130"/>
      <c r="H445" s="133">
        <v>1</v>
      </c>
      <c r="I445" s="134"/>
      <c r="J445" s="130"/>
      <c r="K445" s="130"/>
      <c r="L445" s="135"/>
      <c r="M445" s="136"/>
      <c r="N445" s="137"/>
      <c r="O445" s="137"/>
      <c r="P445" s="137"/>
      <c r="Q445" s="137"/>
      <c r="R445" s="137"/>
      <c r="S445" s="137"/>
      <c r="T445" s="138"/>
      <c r="AT445" s="139" t="s">
        <v>93</v>
      </c>
      <c r="AU445" s="139" t="s">
        <v>51</v>
      </c>
      <c r="AV445" s="8" t="s">
        <v>51</v>
      </c>
      <c r="AW445" s="8" t="s">
        <v>25</v>
      </c>
      <c r="AX445" s="8" t="s">
        <v>48</v>
      </c>
      <c r="AY445" s="139" t="s">
        <v>82</v>
      </c>
    </row>
    <row r="446" spans="1:65" s="9" customFormat="1" ht="11.25" x14ac:dyDescent="0.2">
      <c r="B446" s="140"/>
      <c r="C446" s="141"/>
      <c r="D446" s="124" t="s">
        <v>93</v>
      </c>
      <c r="E446" s="142" t="s">
        <v>18</v>
      </c>
      <c r="F446" s="143" t="s">
        <v>95</v>
      </c>
      <c r="G446" s="141"/>
      <c r="H446" s="144">
        <v>1</v>
      </c>
      <c r="I446" s="145"/>
      <c r="J446" s="141"/>
      <c r="K446" s="141"/>
      <c r="L446" s="146"/>
      <c r="M446" s="147"/>
      <c r="N446" s="148"/>
      <c r="O446" s="148"/>
      <c r="P446" s="148"/>
      <c r="Q446" s="148"/>
      <c r="R446" s="148"/>
      <c r="S446" s="148"/>
      <c r="T446" s="149"/>
      <c r="AT446" s="150" t="s">
        <v>93</v>
      </c>
      <c r="AU446" s="150" t="s">
        <v>51</v>
      </c>
      <c r="AV446" s="9" t="s">
        <v>89</v>
      </c>
      <c r="AW446" s="9" t="s">
        <v>25</v>
      </c>
      <c r="AX446" s="9" t="s">
        <v>49</v>
      </c>
      <c r="AY446" s="150" t="s">
        <v>82</v>
      </c>
    </row>
    <row r="447" spans="1:65" s="2" customFormat="1" ht="24.2" customHeight="1" x14ac:dyDescent="0.2">
      <c r="A447" s="19"/>
      <c r="B447" s="20"/>
      <c r="C447" s="111" t="s">
        <v>493</v>
      </c>
      <c r="D447" s="111" t="s">
        <v>84</v>
      </c>
      <c r="E447" s="112" t="s">
        <v>494</v>
      </c>
      <c r="F447" s="113" t="s">
        <v>495</v>
      </c>
      <c r="G447" s="114" t="s">
        <v>112</v>
      </c>
      <c r="H447" s="115">
        <v>1</v>
      </c>
      <c r="I447" s="116"/>
      <c r="J447" s="117">
        <f>ROUND(I447*H447,2)</f>
        <v>0</v>
      </c>
      <c r="K447" s="113" t="s">
        <v>88</v>
      </c>
      <c r="L447" s="22"/>
      <c r="M447" s="118" t="s">
        <v>18</v>
      </c>
      <c r="N447" s="119" t="s">
        <v>35</v>
      </c>
      <c r="O447" s="28"/>
      <c r="P447" s="120">
        <f>O447*H447</f>
        <v>0</v>
      </c>
      <c r="Q447" s="120">
        <v>4.6749499999999999</v>
      </c>
      <c r="R447" s="120">
        <f>Q447*H447</f>
        <v>4.6749499999999999</v>
      </c>
      <c r="S447" s="120">
        <v>0</v>
      </c>
      <c r="T447" s="121">
        <f>S447*H447</f>
        <v>0</v>
      </c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R447" s="122" t="s">
        <v>89</v>
      </c>
      <c r="AT447" s="122" t="s">
        <v>84</v>
      </c>
      <c r="AU447" s="122" t="s">
        <v>51</v>
      </c>
      <c r="AY447" s="12" t="s">
        <v>82</v>
      </c>
      <c r="BE447" s="123">
        <f>IF(N447="základní",J447,0)</f>
        <v>0</v>
      </c>
      <c r="BF447" s="123">
        <f>IF(N447="snížená",J447,0)</f>
        <v>0</v>
      </c>
      <c r="BG447" s="123">
        <f>IF(N447="zákl. přenesená",J447,0)</f>
        <v>0</v>
      </c>
      <c r="BH447" s="123">
        <f>IF(N447="sníž. přenesená",J447,0)</f>
        <v>0</v>
      </c>
      <c r="BI447" s="123">
        <f>IF(N447="nulová",J447,0)</f>
        <v>0</v>
      </c>
      <c r="BJ447" s="12" t="s">
        <v>49</v>
      </c>
      <c r="BK447" s="123">
        <f>ROUND(I447*H447,2)</f>
        <v>0</v>
      </c>
      <c r="BL447" s="12" t="s">
        <v>89</v>
      </c>
      <c r="BM447" s="122" t="s">
        <v>496</v>
      </c>
    </row>
    <row r="448" spans="1:65" s="2" customFormat="1" ht="29.25" x14ac:dyDescent="0.2">
      <c r="A448" s="19"/>
      <c r="B448" s="20"/>
      <c r="C448" s="21"/>
      <c r="D448" s="124" t="s">
        <v>91</v>
      </c>
      <c r="E448" s="21"/>
      <c r="F448" s="125" t="s">
        <v>497</v>
      </c>
      <c r="G448" s="21"/>
      <c r="H448" s="21"/>
      <c r="I448" s="126"/>
      <c r="J448" s="21"/>
      <c r="K448" s="21"/>
      <c r="L448" s="22"/>
      <c r="M448" s="127"/>
      <c r="N448" s="128"/>
      <c r="O448" s="28"/>
      <c r="P448" s="28"/>
      <c r="Q448" s="28"/>
      <c r="R448" s="28"/>
      <c r="S448" s="28"/>
      <c r="T448" s="2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T448" s="12" t="s">
        <v>91</v>
      </c>
      <c r="AU448" s="12" t="s">
        <v>51</v>
      </c>
    </row>
    <row r="449" spans="1:65" s="10" customFormat="1" ht="22.5" x14ac:dyDescent="0.2">
      <c r="B449" s="151"/>
      <c r="C449" s="152"/>
      <c r="D449" s="124" t="s">
        <v>93</v>
      </c>
      <c r="E449" s="153" t="s">
        <v>18</v>
      </c>
      <c r="F449" s="154" t="s">
        <v>498</v>
      </c>
      <c r="G449" s="152"/>
      <c r="H449" s="153" t="s">
        <v>18</v>
      </c>
      <c r="I449" s="155"/>
      <c r="J449" s="152"/>
      <c r="K449" s="152"/>
      <c r="L449" s="156"/>
      <c r="M449" s="157"/>
      <c r="N449" s="158"/>
      <c r="O449" s="158"/>
      <c r="P449" s="158"/>
      <c r="Q449" s="158"/>
      <c r="R449" s="158"/>
      <c r="S449" s="158"/>
      <c r="T449" s="159"/>
      <c r="AT449" s="160" t="s">
        <v>93</v>
      </c>
      <c r="AU449" s="160" t="s">
        <v>51</v>
      </c>
      <c r="AV449" s="10" t="s">
        <v>49</v>
      </c>
      <c r="AW449" s="10" t="s">
        <v>25</v>
      </c>
      <c r="AX449" s="10" t="s">
        <v>48</v>
      </c>
      <c r="AY449" s="160" t="s">
        <v>82</v>
      </c>
    </row>
    <row r="450" spans="1:65" s="8" customFormat="1" ht="11.25" x14ac:dyDescent="0.2">
      <c r="B450" s="129"/>
      <c r="C450" s="130"/>
      <c r="D450" s="124" t="s">
        <v>93</v>
      </c>
      <c r="E450" s="131" t="s">
        <v>18</v>
      </c>
      <c r="F450" s="132" t="s">
        <v>121</v>
      </c>
      <c r="G450" s="130"/>
      <c r="H450" s="133">
        <v>1</v>
      </c>
      <c r="I450" s="134"/>
      <c r="J450" s="130"/>
      <c r="K450" s="130"/>
      <c r="L450" s="135"/>
      <c r="M450" s="136"/>
      <c r="N450" s="137"/>
      <c r="O450" s="137"/>
      <c r="P450" s="137"/>
      <c r="Q450" s="137"/>
      <c r="R450" s="137"/>
      <c r="S450" s="137"/>
      <c r="T450" s="138"/>
      <c r="AT450" s="139" t="s">
        <v>93</v>
      </c>
      <c r="AU450" s="139" t="s">
        <v>51</v>
      </c>
      <c r="AV450" s="8" t="s">
        <v>51</v>
      </c>
      <c r="AW450" s="8" t="s">
        <v>25</v>
      </c>
      <c r="AX450" s="8" t="s">
        <v>48</v>
      </c>
      <c r="AY450" s="139" t="s">
        <v>82</v>
      </c>
    </row>
    <row r="451" spans="1:65" s="9" customFormat="1" ht="11.25" x14ac:dyDescent="0.2">
      <c r="B451" s="140"/>
      <c r="C451" s="141"/>
      <c r="D451" s="124" t="s">
        <v>93</v>
      </c>
      <c r="E451" s="142" t="s">
        <v>18</v>
      </c>
      <c r="F451" s="143" t="s">
        <v>95</v>
      </c>
      <c r="G451" s="141"/>
      <c r="H451" s="144">
        <v>1</v>
      </c>
      <c r="I451" s="145"/>
      <c r="J451" s="141"/>
      <c r="K451" s="141"/>
      <c r="L451" s="146"/>
      <c r="M451" s="147"/>
      <c r="N451" s="148"/>
      <c r="O451" s="148"/>
      <c r="P451" s="148"/>
      <c r="Q451" s="148"/>
      <c r="R451" s="148"/>
      <c r="S451" s="148"/>
      <c r="T451" s="149"/>
      <c r="AT451" s="150" t="s">
        <v>93</v>
      </c>
      <c r="AU451" s="150" t="s">
        <v>51</v>
      </c>
      <c r="AV451" s="9" t="s">
        <v>89</v>
      </c>
      <c r="AW451" s="9" t="s">
        <v>25</v>
      </c>
      <c r="AX451" s="9" t="s">
        <v>49</v>
      </c>
      <c r="AY451" s="150" t="s">
        <v>82</v>
      </c>
    </row>
    <row r="452" spans="1:65" s="2" customFormat="1" ht="24.2" customHeight="1" x14ac:dyDescent="0.2">
      <c r="A452" s="19"/>
      <c r="B452" s="20"/>
      <c r="C452" s="111" t="s">
        <v>499</v>
      </c>
      <c r="D452" s="111" t="s">
        <v>84</v>
      </c>
      <c r="E452" s="112" t="s">
        <v>500</v>
      </c>
      <c r="F452" s="113" t="s">
        <v>501</v>
      </c>
      <c r="G452" s="114" t="s">
        <v>112</v>
      </c>
      <c r="H452" s="115">
        <v>1</v>
      </c>
      <c r="I452" s="116"/>
      <c r="J452" s="117">
        <f>ROUND(I452*H452,2)</f>
        <v>0</v>
      </c>
      <c r="K452" s="113" t="s">
        <v>88</v>
      </c>
      <c r="L452" s="22"/>
      <c r="M452" s="118" t="s">
        <v>18</v>
      </c>
      <c r="N452" s="119" t="s">
        <v>35</v>
      </c>
      <c r="O452" s="28"/>
      <c r="P452" s="120">
        <f>O452*H452</f>
        <v>0</v>
      </c>
      <c r="Q452" s="120">
        <v>1.0613900000000001</v>
      </c>
      <c r="R452" s="120">
        <f>Q452*H452</f>
        <v>1.0613900000000001</v>
      </c>
      <c r="S452" s="120">
        <v>0</v>
      </c>
      <c r="T452" s="121">
        <f>S452*H452</f>
        <v>0</v>
      </c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R452" s="122" t="s">
        <v>89</v>
      </c>
      <c r="AT452" s="122" t="s">
        <v>84</v>
      </c>
      <c r="AU452" s="122" t="s">
        <v>51</v>
      </c>
      <c r="AY452" s="12" t="s">
        <v>82</v>
      </c>
      <c r="BE452" s="123">
        <f>IF(N452="základní",J452,0)</f>
        <v>0</v>
      </c>
      <c r="BF452" s="123">
        <f>IF(N452="snížená",J452,0)</f>
        <v>0</v>
      </c>
      <c r="BG452" s="123">
        <f>IF(N452="zákl. přenesená",J452,0)</f>
        <v>0</v>
      </c>
      <c r="BH452" s="123">
        <f>IF(N452="sníž. přenesená",J452,0)</f>
        <v>0</v>
      </c>
      <c r="BI452" s="123">
        <f>IF(N452="nulová",J452,0)</f>
        <v>0</v>
      </c>
      <c r="BJ452" s="12" t="s">
        <v>49</v>
      </c>
      <c r="BK452" s="123">
        <f>ROUND(I452*H452,2)</f>
        <v>0</v>
      </c>
      <c r="BL452" s="12" t="s">
        <v>89</v>
      </c>
      <c r="BM452" s="122" t="s">
        <v>502</v>
      </c>
    </row>
    <row r="453" spans="1:65" s="2" customFormat="1" ht="39" x14ac:dyDescent="0.2">
      <c r="A453" s="19"/>
      <c r="B453" s="20"/>
      <c r="C453" s="21"/>
      <c r="D453" s="124" t="s">
        <v>91</v>
      </c>
      <c r="E453" s="21"/>
      <c r="F453" s="125" t="s">
        <v>503</v>
      </c>
      <c r="G453" s="21"/>
      <c r="H453" s="21"/>
      <c r="I453" s="126"/>
      <c r="J453" s="21"/>
      <c r="K453" s="21"/>
      <c r="L453" s="22"/>
      <c r="M453" s="127"/>
      <c r="N453" s="128"/>
      <c r="O453" s="28"/>
      <c r="P453" s="28"/>
      <c r="Q453" s="28"/>
      <c r="R453" s="28"/>
      <c r="S453" s="28"/>
      <c r="T453" s="2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T453" s="12" t="s">
        <v>91</v>
      </c>
      <c r="AU453" s="12" t="s">
        <v>51</v>
      </c>
    </row>
    <row r="454" spans="1:65" s="10" customFormat="1" ht="11.25" x14ac:dyDescent="0.2">
      <c r="B454" s="151"/>
      <c r="C454" s="152"/>
      <c r="D454" s="124" t="s">
        <v>93</v>
      </c>
      <c r="E454" s="153" t="s">
        <v>18</v>
      </c>
      <c r="F454" s="154" t="s">
        <v>350</v>
      </c>
      <c r="G454" s="152"/>
      <c r="H454" s="153" t="s">
        <v>18</v>
      </c>
      <c r="I454" s="155"/>
      <c r="J454" s="152"/>
      <c r="K454" s="152"/>
      <c r="L454" s="156"/>
      <c r="M454" s="157"/>
      <c r="N454" s="158"/>
      <c r="O454" s="158"/>
      <c r="P454" s="158"/>
      <c r="Q454" s="158"/>
      <c r="R454" s="158"/>
      <c r="S454" s="158"/>
      <c r="T454" s="159"/>
      <c r="AT454" s="160" t="s">
        <v>93</v>
      </c>
      <c r="AU454" s="160" t="s">
        <v>51</v>
      </c>
      <c r="AV454" s="10" t="s">
        <v>49</v>
      </c>
      <c r="AW454" s="10" t="s">
        <v>25</v>
      </c>
      <c r="AX454" s="10" t="s">
        <v>48</v>
      </c>
      <c r="AY454" s="160" t="s">
        <v>82</v>
      </c>
    </row>
    <row r="455" spans="1:65" s="8" customFormat="1" ht="11.25" x14ac:dyDescent="0.2">
      <c r="B455" s="129"/>
      <c r="C455" s="130"/>
      <c r="D455" s="124" t="s">
        <v>93</v>
      </c>
      <c r="E455" s="131" t="s">
        <v>18</v>
      </c>
      <c r="F455" s="132" t="s">
        <v>121</v>
      </c>
      <c r="G455" s="130"/>
      <c r="H455" s="133">
        <v>1</v>
      </c>
      <c r="I455" s="134"/>
      <c r="J455" s="130"/>
      <c r="K455" s="130"/>
      <c r="L455" s="135"/>
      <c r="M455" s="136"/>
      <c r="N455" s="137"/>
      <c r="O455" s="137"/>
      <c r="P455" s="137"/>
      <c r="Q455" s="137"/>
      <c r="R455" s="137"/>
      <c r="S455" s="137"/>
      <c r="T455" s="138"/>
      <c r="AT455" s="139" t="s">
        <v>93</v>
      </c>
      <c r="AU455" s="139" t="s">
        <v>51</v>
      </c>
      <c r="AV455" s="8" t="s">
        <v>51</v>
      </c>
      <c r="AW455" s="8" t="s">
        <v>25</v>
      </c>
      <c r="AX455" s="8" t="s">
        <v>48</v>
      </c>
      <c r="AY455" s="139" t="s">
        <v>82</v>
      </c>
    </row>
    <row r="456" spans="1:65" s="9" customFormat="1" ht="11.25" x14ac:dyDescent="0.2">
      <c r="B456" s="140"/>
      <c r="C456" s="141"/>
      <c r="D456" s="124" t="s">
        <v>93</v>
      </c>
      <c r="E456" s="142" t="s">
        <v>18</v>
      </c>
      <c r="F456" s="143" t="s">
        <v>95</v>
      </c>
      <c r="G456" s="141"/>
      <c r="H456" s="144">
        <v>1</v>
      </c>
      <c r="I456" s="145"/>
      <c r="J456" s="141"/>
      <c r="K456" s="141"/>
      <c r="L456" s="146"/>
      <c r="M456" s="147"/>
      <c r="N456" s="148"/>
      <c r="O456" s="148"/>
      <c r="P456" s="148"/>
      <c r="Q456" s="148"/>
      <c r="R456" s="148"/>
      <c r="S456" s="148"/>
      <c r="T456" s="149"/>
      <c r="AT456" s="150" t="s">
        <v>93</v>
      </c>
      <c r="AU456" s="150" t="s">
        <v>51</v>
      </c>
      <c r="AV456" s="9" t="s">
        <v>89</v>
      </c>
      <c r="AW456" s="9" t="s">
        <v>25</v>
      </c>
      <c r="AX456" s="9" t="s">
        <v>49</v>
      </c>
      <c r="AY456" s="150" t="s">
        <v>82</v>
      </c>
    </row>
    <row r="457" spans="1:65" s="2" customFormat="1" ht="24.2" customHeight="1" x14ac:dyDescent="0.2">
      <c r="A457" s="19"/>
      <c r="B457" s="20"/>
      <c r="C457" s="111" t="s">
        <v>504</v>
      </c>
      <c r="D457" s="111" t="s">
        <v>84</v>
      </c>
      <c r="E457" s="112" t="s">
        <v>505</v>
      </c>
      <c r="F457" s="113" t="s">
        <v>506</v>
      </c>
      <c r="G457" s="114" t="s">
        <v>112</v>
      </c>
      <c r="H457" s="115">
        <v>2</v>
      </c>
      <c r="I457" s="116"/>
      <c r="J457" s="117">
        <f>ROUND(I457*H457,2)</f>
        <v>0</v>
      </c>
      <c r="K457" s="113" t="s">
        <v>88</v>
      </c>
      <c r="L457" s="22"/>
      <c r="M457" s="118" t="s">
        <v>18</v>
      </c>
      <c r="N457" s="119" t="s">
        <v>35</v>
      </c>
      <c r="O457" s="28"/>
      <c r="P457" s="120">
        <f>O457*H457</f>
        <v>0</v>
      </c>
      <c r="Q457" s="120">
        <v>0.21734000000000001</v>
      </c>
      <c r="R457" s="120">
        <f>Q457*H457</f>
        <v>0.43468000000000001</v>
      </c>
      <c r="S457" s="120">
        <v>0</v>
      </c>
      <c r="T457" s="121">
        <f>S457*H457</f>
        <v>0</v>
      </c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R457" s="122" t="s">
        <v>89</v>
      </c>
      <c r="AT457" s="122" t="s">
        <v>84</v>
      </c>
      <c r="AU457" s="122" t="s">
        <v>51</v>
      </c>
      <c r="AY457" s="12" t="s">
        <v>82</v>
      </c>
      <c r="BE457" s="123">
        <f>IF(N457="základní",J457,0)</f>
        <v>0</v>
      </c>
      <c r="BF457" s="123">
        <f>IF(N457="snížená",J457,0)</f>
        <v>0</v>
      </c>
      <c r="BG457" s="123">
        <f>IF(N457="zákl. přenesená",J457,0)</f>
        <v>0</v>
      </c>
      <c r="BH457" s="123">
        <f>IF(N457="sníž. přenesená",J457,0)</f>
        <v>0</v>
      </c>
      <c r="BI457" s="123">
        <f>IF(N457="nulová",J457,0)</f>
        <v>0</v>
      </c>
      <c r="BJ457" s="12" t="s">
        <v>49</v>
      </c>
      <c r="BK457" s="123">
        <f>ROUND(I457*H457,2)</f>
        <v>0</v>
      </c>
      <c r="BL457" s="12" t="s">
        <v>89</v>
      </c>
      <c r="BM457" s="122" t="s">
        <v>507</v>
      </c>
    </row>
    <row r="458" spans="1:65" s="2" customFormat="1" ht="19.5" x14ac:dyDescent="0.2">
      <c r="A458" s="19"/>
      <c r="B458" s="20"/>
      <c r="C458" s="21"/>
      <c r="D458" s="124" t="s">
        <v>91</v>
      </c>
      <c r="E458" s="21"/>
      <c r="F458" s="125" t="s">
        <v>508</v>
      </c>
      <c r="G458" s="21"/>
      <c r="H458" s="21"/>
      <c r="I458" s="126"/>
      <c r="J458" s="21"/>
      <c r="K458" s="21"/>
      <c r="L458" s="22"/>
      <c r="M458" s="127"/>
      <c r="N458" s="128"/>
      <c r="O458" s="28"/>
      <c r="P458" s="28"/>
      <c r="Q458" s="28"/>
      <c r="R458" s="28"/>
      <c r="S458" s="28"/>
      <c r="T458" s="2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T458" s="12" t="s">
        <v>91</v>
      </c>
      <c r="AU458" s="12" t="s">
        <v>51</v>
      </c>
    </row>
    <row r="459" spans="1:65" s="10" customFormat="1" ht="22.5" x14ac:dyDescent="0.2">
      <c r="B459" s="151"/>
      <c r="C459" s="152"/>
      <c r="D459" s="124" t="s">
        <v>93</v>
      </c>
      <c r="E459" s="153" t="s">
        <v>18</v>
      </c>
      <c r="F459" s="154" t="s">
        <v>509</v>
      </c>
      <c r="G459" s="152"/>
      <c r="H459" s="153" t="s">
        <v>18</v>
      </c>
      <c r="I459" s="155"/>
      <c r="J459" s="152"/>
      <c r="K459" s="152"/>
      <c r="L459" s="156"/>
      <c r="M459" s="157"/>
      <c r="N459" s="158"/>
      <c r="O459" s="158"/>
      <c r="P459" s="158"/>
      <c r="Q459" s="158"/>
      <c r="R459" s="158"/>
      <c r="S459" s="158"/>
      <c r="T459" s="159"/>
      <c r="AT459" s="160" t="s">
        <v>93</v>
      </c>
      <c r="AU459" s="160" t="s">
        <v>51</v>
      </c>
      <c r="AV459" s="10" t="s">
        <v>49</v>
      </c>
      <c r="AW459" s="10" t="s">
        <v>25</v>
      </c>
      <c r="AX459" s="10" t="s">
        <v>48</v>
      </c>
      <c r="AY459" s="160" t="s">
        <v>82</v>
      </c>
    </row>
    <row r="460" spans="1:65" s="8" customFormat="1" ht="11.25" x14ac:dyDescent="0.2">
      <c r="B460" s="129"/>
      <c r="C460" s="130"/>
      <c r="D460" s="124" t="s">
        <v>93</v>
      </c>
      <c r="E460" s="131" t="s">
        <v>18</v>
      </c>
      <c r="F460" s="132" t="s">
        <v>417</v>
      </c>
      <c r="G460" s="130"/>
      <c r="H460" s="133">
        <v>2</v>
      </c>
      <c r="I460" s="134"/>
      <c r="J460" s="130"/>
      <c r="K460" s="130"/>
      <c r="L460" s="135"/>
      <c r="M460" s="136"/>
      <c r="N460" s="137"/>
      <c r="O460" s="137"/>
      <c r="P460" s="137"/>
      <c r="Q460" s="137"/>
      <c r="R460" s="137"/>
      <c r="S460" s="137"/>
      <c r="T460" s="138"/>
      <c r="AT460" s="139" t="s">
        <v>93</v>
      </c>
      <c r="AU460" s="139" t="s">
        <v>51</v>
      </c>
      <c r="AV460" s="8" t="s">
        <v>51</v>
      </c>
      <c r="AW460" s="8" t="s">
        <v>25</v>
      </c>
      <c r="AX460" s="8" t="s">
        <v>48</v>
      </c>
      <c r="AY460" s="139" t="s">
        <v>82</v>
      </c>
    </row>
    <row r="461" spans="1:65" s="9" customFormat="1" ht="11.25" x14ac:dyDescent="0.2">
      <c r="B461" s="140"/>
      <c r="C461" s="141"/>
      <c r="D461" s="124" t="s">
        <v>93</v>
      </c>
      <c r="E461" s="142" t="s">
        <v>18</v>
      </c>
      <c r="F461" s="143" t="s">
        <v>95</v>
      </c>
      <c r="G461" s="141"/>
      <c r="H461" s="144">
        <v>2</v>
      </c>
      <c r="I461" s="145"/>
      <c r="J461" s="141"/>
      <c r="K461" s="141"/>
      <c r="L461" s="146"/>
      <c r="M461" s="147"/>
      <c r="N461" s="148"/>
      <c r="O461" s="148"/>
      <c r="P461" s="148"/>
      <c r="Q461" s="148"/>
      <c r="R461" s="148"/>
      <c r="S461" s="148"/>
      <c r="T461" s="149"/>
      <c r="AT461" s="150" t="s">
        <v>93</v>
      </c>
      <c r="AU461" s="150" t="s">
        <v>51</v>
      </c>
      <c r="AV461" s="9" t="s">
        <v>89</v>
      </c>
      <c r="AW461" s="9" t="s">
        <v>25</v>
      </c>
      <c r="AX461" s="9" t="s">
        <v>49</v>
      </c>
      <c r="AY461" s="150" t="s">
        <v>82</v>
      </c>
    </row>
    <row r="462" spans="1:65" s="2" customFormat="1" ht="24.2" customHeight="1" x14ac:dyDescent="0.2">
      <c r="A462" s="19"/>
      <c r="B462" s="20"/>
      <c r="C462" s="172" t="s">
        <v>510</v>
      </c>
      <c r="D462" s="172" t="s">
        <v>255</v>
      </c>
      <c r="E462" s="173" t="s">
        <v>511</v>
      </c>
      <c r="F462" s="174" t="s">
        <v>512</v>
      </c>
      <c r="G462" s="175" t="s">
        <v>112</v>
      </c>
      <c r="H462" s="176">
        <v>2</v>
      </c>
      <c r="I462" s="177"/>
      <c r="J462" s="178">
        <f>ROUND(I462*H462,2)</f>
        <v>0</v>
      </c>
      <c r="K462" s="174" t="s">
        <v>88</v>
      </c>
      <c r="L462" s="179"/>
      <c r="M462" s="180" t="s">
        <v>18</v>
      </c>
      <c r="N462" s="181" t="s">
        <v>35</v>
      </c>
      <c r="O462" s="28"/>
      <c r="P462" s="120">
        <f>O462*H462</f>
        <v>0</v>
      </c>
      <c r="Q462" s="120">
        <v>0.10100000000000001</v>
      </c>
      <c r="R462" s="120">
        <f>Q462*H462</f>
        <v>0.20200000000000001</v>
      </c>
      <c r="S462" s="120">
        <v>0</v>
      </c>
      <c r="T462" s="121">
        <f>S462*H462</f>
        <v>0</v>
      </c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R462" s="122" t="s">
        <v>134</v>
      </c>
      <c r="AT462" s="122" t="s">
        <v>255</v>
      </c>
      <c r="AU462" s="122" t="s">
        <v>51</v>
      </c>
      <c r="AY462" s="12" t="s">
        <v>82</v>
      </c>
      <c r="BE462" s="123">
        <f>IF(N462="základní",J462,0)</f>
        <v>0</v>
      </c>
      <c r="BF462" s="123">
        <f>IF(N462="snížená",J462,0)</f>
        <v>0</v>
      </c>
      <c r="BG462" s="123">
        <f>IF(N462="zákl. přenesená",J462,0)</f>
        <v>0</v>
      </c>
      <c r="BH462" s="123">
        <f>IF(N462="sníž. přenesená",J462,0)</f>
        <v>0</v>
      </c>
      <c r="BI462" s="123">
        <f>IF(N462="nulová",J462,0)</f>
        <v>0</v>
      </c>
      <c r="BJ462" s="12" t="s">
        <v>49</v>
      </c>
      <c r="BK462" s="123">
        <f>ROUND(I462*H462,2)</f>
        <v>0</v>
      </c>
      <c r="BL462" s="12" t="s">
        <v>89</v>
      </c>
      <c r="BM462" s="122" t="s">
        <v>513</v>
      </c>
    </row>
    <row r="463" spans="1:65" s="2" customFormat="1" ht="11.25" x14ac:dyDescent="0.2">
      <c r="A463" s="19"/>
      <c r="B463" s="20"/>
      <c r="C463" s="21"/>
      <c r="D463" s="124" t="s">
        <v>91</v>
      </c>
      <c r="E463" s="21"/>
      <c r="F463" s="125" t="s">
        <v>512</v>
      </c>
      <c r="G463" s="21"/>
      <c r="H463" s="21"/>
      <c r="I463" s="126"/>
      <c r="J463" s="21"/>
      <c r="K463" s="21"/>
      <c r="L463" s="22"/>
      <c r="M463" s="127"/>
      <c r="N463" s="128"/>
      <c r="O463" s="28"/>
      <c r="P463" s="28"/>
      <c r="Q463" s="28"/>
      <c r="R463" s="28"/>
      <c r="S463" s="28"/>
      <c r="T463" s="2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T463" s="12" t="s">
        <v>91</v>
      </c>
      <c r="AU463" s="12" t="s">
        <v>51</v>
      </c>
    </row>
    <row r="464" spans="1:65" s="10" customFormat="1" ht="22.5" x14ac:dyDescent="0.2">
      <c r="B464" s="151"/>
      <c r="C464" s="152"/>
      <c r="D464" s="124" t="s">
        <v>93</v>
      </c>
      <c r="E464" s="153" t="s">
        <v>18</v>
      </c>
      <c r="F464" s="154" t="s">
        <v>509</v>
      </c>
      <c r="G464" s="152"/>
      <c r="H464" s="153" t="s">
        <v>18</v>
      </c>
      <c r="I464" s="155"/>
      <c r="J464" s="152"/>
      <c r="K464" s="152"/>
      <c r="L464" s="156"/>
      <c r="M464" s="157"/>
      <c r="N464" s="158"/>
      <c r="O464" s="158"/>
      <c r="P464" s="158"/>
      <c r="Q464" s="158"/>
      <c r="R464" s="158"/>
      <c r="S464" s="158"/>
      <c r="T464" s="159"/>
      <c r="AT464" s="160" t="s">
        <v>93</v>
      </c>
      <c r="AU464" s="160" t="s">
        <v>51</v>
      </c>
      <c r="AV464" s="10" t="s">
        <v>49</v>
      </c>
      <c r="AW464" s="10" t="s">
        <v>25</v>
      </c>
      <c r="AX464" s="10" t="s">
        <v>48</v>
      </c>
      <c r="AY464" s="160" t="s">
        <v>82</v>
      </c>
    </row>
    <row r="465" spans="1:65" s="8" customFormat="1" ht="11.25" x14ac:dyDescent="0.2">
      <c r="B465" s="129"/>
      <c r="C465" s="130"/>
      <c r="D465" s="124" t="s">
        <v>93</v>
      </c>
      <c r="E465" s="131" t="s">
        <v>18</v>
      </c>
      <c r="F465" s="132" t="s">
        <v>417</v>
      </c>
      <c r="G465" s="130"/>
      <c r="H465" s="133">
        <v>2</v>
      </c>
      <c r="I465" s="134"/>
      <c r="J465" s="130"/>
      <c r="K465" s="130"/>
      <c r="L465" s="135"/>
      <c r="M465" s="136"/>
      <c r="N465" s="137"/>
      <c r="O465" s="137"/>
      <c r="P465" s="137"/>
      <c r="Q465" s="137"/>
      <c r="R465" s="137"/>
      <c r="S465" s="137"/>
      <c r="T465" s="138"/>
      <c r="AT465" s="139" t="s">
        <v>93</v>
      </c>
      <c r="AU465" s="139" t="s">
        <v>51</v>
      </c>
      <c r="AV465" s="8" t="s">
        <v>51</v>
      </c>
      <c r="AW465" s="8" t="s">
        <v>25</v>
      </c>
      <c r="AX465" s="8" t="s">
        <v>48</v>
      </c>
      <c r="AY465" s="139" t="s">
        <v>82</v>
      </c>
    </row>
    <row r="466" spans="1:65" s="9" customFormat="1" ht="11.25" x14ac:dyDescent="0.2">
      <c r="B466" s="140"/>
      <c r="C466" s="141"/>
      <c r="D466" s="124" t="s">
        <v>93</v>
      </c>
      <c r="E466" s="142" t="s">
        <v>18</v>
      </c>
      <c r="F466" s="143" t="s">
        <v>95</v>
      </c>
      <c r="G466" s="141"/>
      <c r="H466" s="144">
        <v>2</v>
      </c>
      <c r="I466" s="145"/>
      <c r="J466" s="141"/>
      <c r="K466" s="141"/>
      <c r="L466" s="146"/>
      <c r="M466" s="147"/>
      <c r="N466" s="148"/>
      <c r="O466" s="148"/>
      <c r="P466" s="148"/>
      <c r="Q466" s="148"/>
      <c r="R466" s="148"/>
      <c r="S466" s="148"/>
      <c r="T466" s="149"/>
      <c r="AT466" s="150" t="s">
        <v>93</v>
      </c>
      <c r="AU466" s="150" t="s">
        <v>51</v>
      </c>
      <c r="AV466" s="9" t="s">
        <v>89</v>
      </c>
      <c r="AW466" s="9" t="s">
        <v>25</v>
      </c>
      <c r="AX466" s="9" t="s">
        <v>49</v>
      </c>
      <c r="AY466" s="150" t="s">
        <v>82</v>
      </c>
    </row>
    <row r="467" spans="1:65" s="2" customFormat="1" ht="14.45" customHeight="1" x14ac:dyDescent="0.2">
      <c r="A467" s="19"/>
      <c r="B467" s="20"/>
      <c r="C467" s="111" t="s">
        <v>514</v>
      </c>
      <c r="D467" s="111" t="s">
        <v>84</v>
      </c>
      <c r="E467" s="112" t="s">
        <v>515</v>
      </c>
      <c r="F467" s="113" t="s">
        <v>516</v>
      </c>
      <c r="G467" s="114" t="s">
        <v>105</v>
      </c>
      <c r="H467" s="115">
        <v>51.45</v>
      </c>
      <c r="I467" s="116"/>
      <c r="J467" s="117">
        <f>ROUND(I467*H467,2)</f>
        <v>0</v>
      </c>
      <c r="K467" s="113" t="s">
        <v>88</v>
      </c>
      <c r="L467" s="22"/>
      <c r="M467" s="118" t="s">
        <v>18</v>
      </c>
      <c r="N467" s="119" t="s">
        <v>35</v>
      </c>
      <c r="O467" s="28"/>
      <c r="P467" s="120">
        <f>O467*H467</f>
        <v>0</v>
      </c>
      <c r="Q467" s="120">
        <v>1.2999999999999999E-4</v>
      </c>
      <c r="R467" s="120">
        <f>Q467*H467</f>
        <v>6.6885E-3</v>
      </c>
      <c r="S467" s="120">
        <v>0</v>
      </c>
      <c r="T467" s="121">
        <f>S467*H467</f>
        <v>0</v>
      </c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R467" s="122" t="s">
        <v>89</v>
      </c>
      <c r="AT467" s="122" t="s">
        <v>84</v>
      </c>
      <c r="AU467" s="122" t="s">
        <v>51</v>
      </c>
      <c r="AY467" s="12" t="s">
        <v>82</v>
      </c>
      <c r="BE467" s="123">
        <f>IF(N467="základní",J467,0)</f>
        <v>0</v>
      </c>
      <c r="BF467" s="123">
        <f>IF(N467="snížená",J467,0)</f>
        <v>0</v>
      </c>
      <c r="BG467" s="123">
        <f>IF(N467="zákl. přenesená",J467,0)</f>
        <v>0</v>
      </c>
      <c r="BH467" s="123">
        <f>IF(N467="sníž. přenesená",J467,0)</f>
        <v>0</v>
      </c>
      <c r="BI467" s="123">
        <f>IF(N467="nulová",J467,0)</f>
        <v>0</v>
      </c>
      <c r="BJ467" s="12" t="s">
        <v>49</v>
      </c>
      <c r="BK467" s="123">
        <f>ROUND(I467*H467,2)</f>
        <v>0</v>
      </c>
      <c r="BL467" s="12" t="s">
        <v>89</v>
      </c>
      <c r="BM467" s="122" t="s">
        <v>517</v>
      </c>
    </row>
    <row r="468" spans="1:65" s="2" customFormat="1" ht="11.25" x14ac:dyDescent="0.2">
      <c r="A468" s="19"/>
      <c r="B468" s="20"/>
      <c r="C468" s="21"/>
      <c r="D468" s="124" t="s">
        <v>91</v>
      </c>
      <c r="E468" s="21"/>
      <c r="F468" s="125" t="s">
        <v>518</v>
      </c>
      <c r="G468" s="21"/>
      <c r="H468" s="21"/>
      <c r="I468" s="126"/>
      <c r="J468" s="21"/>
      <c r="K468" s="21"/>
      <c r="L468" s="22"/>
      <c r="M468" s="127"/>
      <c r="N468" s="128"/>
      <c r="O468" s="28"/>
      <c r="P468" s="28"/>
      <c r="Q468" s="28"/>
      <c r="R468" s="28"/>
      <c r="S468" s="28"/>
      <c r="T468" s="2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T468" s="12" t="s">
        <v>91</v>
      </c>
      <c r="AU468" s="12" t="s">
        <v>51</v>
      </c>
    </row>
    <row r="469" spans="1:65" s="10" customFormat="1" ht="11.25" x14ac:dyDescent="0.2">
      <c r="B469" s="151"/>
      <c r="C469" s="152"/>
      <c r="D469" s="124" t="s">
        <v>93</v>
      </c>
      <c r="E469" s="153" t="s">
        <v>18</v>
      </c>
      <c r="F469" s="154" t="s">
        <v>318</v>
      </c>
      <c r="G469" s="152"/>
      <c r="H469" s="153" t="s">
        <v>18</v>
      </c>
      <c r="I469" s="155"/>
      <c r="J469" s="152"/>
      <c r="K469" s="152"/>
      <c r="L469" s="156"/>
      <c r="M469" s="157"/>
      <c r="N469" s="158"/>
      <c r="O469" s="158"/>
      <c r="P469" s="158"/>
      <c r="Q469" s="158"/>
      <c r="R469" s="158"/>
      <c r="S469" s="158"/>
      <c r="T469" s="159"/>
      <c r="AT469" s="160" t="s">
        <v>93</v>
      </c>
      <c r="AU469" s="160" t="s">
        <v>51</v>
      </c>
      <c r="AV469" s="10" t="s">
        <v>49</v>
      </c>
      <c r="AW469" s="10" t="s">
        <v>25</v>
      </c>
      <c r="AX469" s="10" t="s">
        <v>48</v>
      </c>
      <c r="AY469" s="160" t="s">
        <v>82</v>
      </c>
    </row>
    <row r="470" spans="1:65" s="8" customFormat="1" ht="11.25" x14ac:dyDescent="0.2">
      <c r="B470" s="129"/>
      <c r="C470" s="130"/>
      <c r="D470" s="124" t="s">
        <v>93</v>
      </c>
      <c r="E470" s="131" t="s">
        <v>18</v>
      </c>
      <c r="F470" s="132" t="s">
        <v>304</v>
      </c>
      <c r="G470" s="130"/>
      <c r="H470" s="133">
        <v>51.45</v>
      </c>
      <c r="I470" s="134"/>
      <c r="J470" s="130"/>
      <c r="K470" s="130"/>
      <c r="L470" s="135"/>
      <c r="M470" s="136"/>
      <c r="N470" s="137"/>
      <c r="O470" s="137"/>
      <c r="P470" s="137"/>
      <c r="Q470" s="137"/>
      <c r="R470" s="137"/>
      <c r="S470" s="137"/>
      <c r="T470" s="138"/>
      <c r="AT470" s="139" t="s">
        <v>93</v>
      </c>
      <c r="AU470" s="139" t="s">
        <v>51</v>
      </c>
      <c r="AV470" s="8" t="s">
        <v>51</v>
      </c>
      <c r="AW470" s="8" t="s">
        <v>25</v>
      </c>
      <c r="AX470" s="8" t="s">
        <v>48</v>
      </c>
      <c r="AY470" s="139" t="s">
        <v>82</v>
      </c>
    </row>
    <row r="471" spans="1:65" s="9" customFormat="1" ht="11.25" x14ac:dyDescent="0.2">
      <c r="B471" s="140"/>
      <c r="C471" s="141"/>
      <c r="D471" s="124" t="s">
        <v>93</v>
      </c>
      <c r="E471" s="142" t="s">
        <v>18</v>
      </c>
      <c r="F471" s="143" t="s">
        <v>95</v>
      </c>
      <c r="G471" s="141"/>
      <c r="H471" s="144">
        <v>51.45</v>
      </c>
      <c r="I471" s="145"/>
      <c r="J471" s="141"/>
      <c r="K471" s="141"/>
      <c r="L471" s="146"/>
      <c r="M471" s="147"/>
      <c r="N471" s="148"/>
      <c r="O471" s="148"/>
      <c r="P471" s="148"/>
      <c r="Q471" s="148"/>
      <c r="R471" s="148"/>
      <c r="S471" s="148"/>
      <c r="T471" s="149"/>
      <c r="AT471" s="150" t="s">
        <v>93</v>
      </c>
      <c r="AU471" s="150" t="s">
        <v>51</v>
      </c>
      <c r="AV471" s="9" t="s">
        <v>89</v>
      </c>
      <c r="AW471" s="9" t="s">
        <v>25</v>
      </c>
      <c r="AX471" s="9" t="s">
        <v>49</v>
      </c>
      <c r="AY471" s="150" t="s">
        <v>82</v>
      </c>
    </row>
    <row r="472" spans="1:65" s="7" customFormat="1" ht="22.9" customHeight="1" x14ac:dyDescent="0.2">
      <c r="B472" s="95"/>
      <c r="C472" s="96"/>
      <c r="D472" s="97" t="s">
        <v>47</v>
      </c>
      <c r="E472" s="109" t="s">
        <v>519</v>
      </c>
      <c r="F472" s="109" t="s">
        <v>520</v>
      </c>
      <c r="G472" s="96"/>
      <c r="H472" s="96"/>
      <c r="I472" s="99"/>
      <c r="J472" s="110">
        <f>BK472</f>
        <v>0</v>
      </c>
      <c r="K472" s="96"/>
      <c r="L472" s="101"/>
      <c r="M472" s="102"/>
      <c r="N472" s="103"/>
      <c r="O472" s="103"/>
      <c r="P472" s="104">
        <f>SUM(P473:P474)</f>
        <v>0</v>
      </c>
      <c r="Q472" s="103"/>
      <c r="R472" s="104">
        <f>SUM(R473:R474)</f>
        <v>0</v>
      </c>
      <c r="S472" s="103"/>
      <c r="T472" s="105">
        <f>SUM(T473:T474)</f>
        <v>0</v>
      </c>
      <c r="AR472" s="106" t="s">
        <v>49</v>
      </c>
      <c r="AT472" s="107" t="s">
        <v>47</v>
      </c>
      <c r="AU472" s="107" t="s">
        <v>49</v>
      </c>
      <c r="AY472" s="106" t="s">
        <v>82</v>
      </c>
      <c r="BK472" s="108">
        <f>SUM(BK473:BK474)</f>
        <v>0</v>
      </c>
    </row>
    <row r="473" spans="1:65" s="2" customFormat="1" ht="24.2" customHeight="1" x14ac:dyDescent="0.2">
      <c r="A473" s="19"/>
      <c r="B473" s="20"/>
      <c r="C473" s="111" t="s">
        <v>521</v>
      </c>
      <c r="D473" s="111" t="s">
        <v>84</v>
      </c>
      <c r="E473" s="112" t="s">
        <v>522</v>
      </c>
      <c r="F473" s="113" t="s">
        <v>523</v>
      </c>
      <c r="G473" s="114" t="s">
        <v>228</v>
      </c>
      <c r="H473" s="115">
        <v>23.582000000000001</v>
      </c>
      <c r="I473" s="116"/>
      <c r="J473" s="117">
        <f>ROUND(I473*H473,2)</f>
        <v>0</v>
      </c>
      <c r="K473" s="113" t="s">
        <v>88</v>
      </c>
      <c r="L473" s="22"/>
      <c r="M473" s="118" t="s">
        <v>18</v>
      </c>
      <c r="N473" s="119" t="s">
        <v>35</v>
      </c>
      <c r="O473" s="28"/>
      <c r="P473" s="120">
        <f>O473*H473</f>
        <v>0</v>
      </c>
      <c r="Q473" s="120">
        <v>0</v>
      </c>
      <c r="R473" s="120">
        <f>Q473*H473</f>
        <v>0</v>
      </c>
      <c r="S473" s="120">
        <v>0</v>
      </c>
      <c r="T473" s="121">
        <f>S473*H473</f>
        <v>0</v>
      </c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R473" s="122" t="s">
        <v>89</v>
      </c>
      <c r="AT473" s="122" t="s">
        <v>84</v>
      </c>
      <c r="AU473" s="122" t="s">
        <v>51</v>
      </c>
      <c r="AY473" s="12" t="s">
        <v>82</v>
      </c>
      <c r="BE473" s="123">
        <f>IF(N473="základní",J473,0)</f>
        <v>0</v>
      </c>
      <c r="BF473" s="123">
        <f>IF(N473="snížená",J473,0)</f>
        <v>0</v>
      </c>
      <c r="BG473" s="123">
        <f>IF(N473="zákl. přenesená",J473,0)</f>
        <v>0</v>
      </c>
      <c r="BH473" s="123">
        <f>IF(N473="sníž. přenesená",J473,0)</f>
        <v>0</v>
      </c>
      <c r="BI473" s="123">
        <f>IF(N473="nulová",J473,0)</f>
        <v>0</v>
      </c>
      <c r="BJ473" s="12" t="s">
        <v>49</v>
      </c>
      <c r="BK473" s="123">
        <f>ROUND(I473*H473,2)</f>
        <v>0</v>
      </c>
      <c r="BL473" s="12" t="s">
        <v>89</v>
      </c>
      <c r="BM473" s="122" t="s">
        <v>524</v>
      </c>
    </row>
    <row r="474" spans="1:65" s="2" customFormat="1" ht="29.25" x14ac:dyDescent="0.2">
      <c r="A474" s="19"/>
      <c r="B474" s="20"/>
      <c r="C474" s="21"/>
      <c r="D474" s="124" t="s">
        <v>91</v>
      </c>
      <c r="E474" s="21"/>
      <c r="F474" s="125" t="s">
        <v>525</v>
      </c>
      <c r="G474" s="21"/>
      <c r="H474" s="21"/>
      <c r="I474" s="126"/>
      <c r="J474" s="21"/>
      <c r="K474" s="21"/>
      <c r="L474" s="22"/>
      <c r="M474" s="127"/>
      <c r="N474" s="128"/>
      <c r="O474" s="28"/>
      <c r="P474" s="28"/>
      <c r="Q474" s="28"/>
      <c r="R474" s="28"/>
      <c r="S474" s="28"/>
      <c r="T474" s="2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T474" s="12" t="s">
        <v>91</v>
      </c>
      <c r="AU474" s="12" t="s">
        <v>51</v>
      </c>
    </row>
    <row r="475" spans="1:65" s="7" customFormat="1" ht="25.9" customHeight="1" x14ac:dyDescent="0.2">
      <c r="B475" s="95"/>
      <c r="C475" s="96"/>
      <c r="D475" s="97" t="s">
        <v>47</v>
      </c>
      <c r="E475" s="98" t="s">
        <v>526</v>
      </c>
      <c r="F475" s="98" t="s">
        <v>527</v>
      </c>
      <c r="G475" s="96"/>
      <c r="H475" s="96"/>
      <c r="I475" s="99"/>
      <c r="J475" s="100">
        <f>BK475</f>
        <v>0</v>
      </c>
      <c r="K475" s="96"/>
      <c r="L475" s="101"/>
      <c r="M475" s="102"/>
      <c r="N475" s="103"/>
      <c r="O475" s="103"/>
      <c r="P475" s="104">
        <f>P476</f>
        <v>0</v>
      </c>
      <c r="Q475" s="103"/>
      <c r="R475" s="104">
        <f>R476</f>
        <v>0</v>
      </c>
      <c r="S475" s="103"/>
      <c r="T475" s="105">
        <f>T476</f>
        <v>0</v>
      </c>
      <c r="AR475" s="106" t="s">
        <v>116</v>
      </c>
      <c r="AT475" s="107" t="s">
        <v>47</v>
      </c>
      <c r="AU475" s="107" t="s">
        <v>48</v>
      </c>
      <c r="AY475" s="106" t="s">
        <v>82</v>
      </c>
      <c r="BK475" s="108">
        <f>BK476</f>
        <v>0</v>
      </c>
    </row>
    <row r="476" spans="1:65" s="7" customFormat="1" ht="22.9" customHeight="1" x14ac:dyDescent="0.2">
      <c r="B476" s="95"/>
      <c r="C476" s="96"/>
      <c r="D476" s="97" t="s">
        <v>47</v>
      </c>
      <c r="E476" s="109" t="s">
        <v>528</v>
      </c>
      <c r="F476" s="109" t="s">
        <v>529</v>
      </c>
      <c r="G476" s="96"/>
      <c r="H476" s="96"/>
      <c r="I476" s="99"/>
      <c r="J476" s="110">
        <f>BK476</f>
        <v>0</v>
      </c>
      <c r="K476" s="96"/>
      <c r="L476" s="101"/>
      <c r="M476" s="102"/>
      <c r="N476" s="103"/>
      <c r="O476" s="103"/>
      <c r="P476" s="104">
        <f>SUM(P477:P480)</f>
        <v>0</v>
      </c>
      <c r="Q476" s="103"/>
      <c r="R476" s="104">
        <f>SUM(R477:R480)</f>
        <v>0</v>
      </c>
      <c r="S476" s="103"/>
      <c r="T476" s="105">
        <f>SUM(T477:T480)</f>
        <v>0</v>
      </c>
      <c r="AR476" s="106" t="s">
        <v>116</v>
      </c>
      <c r="AT476" s="107" t="s">
        <v>47</v>
      </c>
      <c r="AU476" s="107" t="s">
        <v>49</v>
      </c>
      <c r="AY476" s="106" t="s">
        <v>82</v>
      </c>
      <c r="BK476" s="108">
        <f>SUM(BK477:BK480)</f>
        <v>0</v>
      </c>
    </row>
    <row r="477" spans="1:65" s="2" customFormat="1" ht="14.45" customHeight="1" x14ac:dyDescent="0.2">
      <c r="A477" s="19"/>
      <c r="B477" s="20"/>
      <c r="C477" s="111" t="s">
        <v>530</v>
      </c>
      <c r="D477" s="111" t="s">
        <v>84</v>
      </c>
      <c r="E477" s="112" t="s">
        <v>531</v>
      </c>
      <c r="F477" s="113" t="s">
        <v>532</v>
      </c>
      <c r="G477" s="114" t="s">
        <v>533</v>
      </c>
      <c r="H477" s="115">
        <v>1</v>
      </c>
      <c r="I477" s="116"/>
      <c r="J477" s="117">
        <f>ROUND(I477*H477,2)</f>
        <v>0</v>
      </c>
      <c r="K477" s="113" t="s">
        <v>88</v>
      </c>
      <c r="L477" s="22"/>
      <c r="M477" s="118" t="s">
        <v>18</v>
      </c>
      <c r="N477" s="119" t="s">
        <v>35</v>
      </c>
      <c r="O477" s="28"/>
      <c r="P477" s="120">
        <f>O477*H477</f>
        <v>0</v>
      </c>
      <c r="Q477" s="120">
        <v>0</v>
      </c>
      <c r="R477" s="120">
        <f>Q477*H477</f>
        <v>0</v>
      </c>
      <c r="S477" s="120">
        <v>0</v>
      </c>
      <c r="T477" s="121">
        <f>S477*H477</f>
        <v>0</v>
      </c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R477" s="122" t="s">
        <v>534</v>
      </c>
      <c r="AT477" s="122" t="s">
        <v>84</v>
      </c>
      <c r="AU477" s="122" t="s">
        <v>51</v>
      </c>
      <c r="AY477" s="12" t="s">
        <v>82</v>
      </c>
      <c r="BE477" s="123">
        <f>IF(N477="základní",J477,0)</f>
        <v>0</v>
      </c>
      <c r="BF477" s="123">
        <f>IF(N477="snížená",J477,0)</f>
        <v>0</v>
      </c>
      <c r="BG477" s="123">
        <f>IF(N477="zákl. přenesená",J477,0)</f>
        <v>0</v>
      </c>
      <c r="BH477" s="123">
        <f>IF(N477="sníž. přenesená",J477,0)</f>
        <v>0</v>
      </c>
      <c r="BI477" s="123">
        <f>IF(N477="nulová",J477,0)</f>
        <v>0</v>
      </c>
      <c r="BJ477" s="12" t="s">
        <v>49</v>
      </c>
      <c r="BK477" s="123">
        <f>ROUND(I477*H477,2)</f>
        <v>0</v>
      </c>
      <c r="BL477" s="12" t="s">
        <v>534</v>
      </c>
      <c r="BM477" s="122" t="s">
        <v>535</v>
      </c>
    </row>
    <row r="478" spans="1:65" s="2" customFormat="1" ht="11.25" x14ac:dyDescent="0.2">
      <c r="A478" s="19"/>
      <c r="B478" s="20"/>
      <c r="C478" s="21"/>
      <c r="D478" s="124" t="s">
        <v>91</v>
      </c>
      <c r="E478" s="21"/>
      <c r="F478" s="125" t="s">
        <v>532</v>
      </c>
      <c r="G478" s="21"/>
      <c r="H478" s="21"/>
      <c r="I478" s="126"/>
      <c r="J478" s="21"/>
      <c r="K478" s="21"/>
      <c r="L478" s="22"/>
      <c r="M478" s="127"/>
      <c r="N478" s="128"/>
      <c r="O478" s="28"/>
      <c r="P478" s="28"/>
      <c r="Q478" s="28"/>
      <c r="R478" s="28"/>
      <c r="S478" s="28"/>
      <c r="T478" s="2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T478" s="12" t="s">
        <v>91</v>
      </c>
      <c r="AU478" s="12" t="s">
        <v>51</v>
      </c>
    </row>
    <row r="479" spans="1:65" s="8" customFormat="1" ht="11.25" x14ac:dyDescent="0.2">
      <c r="B479" s="129"/>
      <c r="C479" s="130"/>
      <c r="D479" s="124" t="s">
        <v>93</v>
      </c>
      <c r="E479" s="131" t="s">
        <v>18</v>
      </c>
      <c r="F479" s="132" t="s">
        <v>121</v>
      </c>
      <c r="G479" s="130"/>
      <c r="H479" s="133">
        <v>1</v>
      </c>
      <c r="I479" s="134"/>
      <c r="J479" s="130"/>
      <c r="K479" s="130"/>
      <c r="L479" s="135"/>
      <c r="M479" s="136"/>
      <c r="N479" s="137"/>
      <c r="O479" s="137"/>
      <c r="P479" s="137"/>
      <c r="Q479" s="137"/>
      <c r="R479" s="137"/>
      <c r="S479" s="137"/>
      <c r="T479" s="138"/>
      <c r="AT479" s="139" t="s">
        <v>93</v>
      </c>
      <c r="AU479" s="139" t="s">
        <v>51</v>
      </c>
      <c r="AV479" s="8" t="s">
        <v>51</v>
      </c>
      <c r="AW479" s="8" t="s">
        <v>25</v>
      </c>
      <c r="AX479" s="8" t="s">
        <v>48</v>
      </c>
      <c r="AY479" s="139" t="s">
        <v>82</v>
      </c>
    </row>
    <row r="480" spans="1:65" s="9" customFormat="1" ht="11.25" x14ac:dyDescent="0.2">
      <c r="B480" s="140"/>
      <c r="C480" s="141"/>
      <c r="D480" s="124" t="s">
        <v>93</v>
      </c>
      <c r="E480" s="142" t="s">
        <v>18</v>
      </c>
      <c r="F480" s="143" t="s">
        <v>95</v>
      </c>
      <c r="G480" s="141"/>
      <c r="H480" s="144">
        <v>1</v>
      </c>
      <c r="I480" s="145"/>
      <c r="J480" s="141"/>
      <c r="K480" s="141"/>
      <c r="L480" s="146"/>
      <c r="M480" s="182"/>
      <c r="N480" s="183"/>
      <c r="O480" s="183"/>
      <c r="P480" s="183"/>
      <c r="Q480" s="183"/>
      <c r="R480" s="183"/>
      <c r="S480" s="183"/>
      <c r="T480" s="184"/>
      <c r="AT480" s="150" t="s">
        <v>93</v>
      </c>
      <c r="AU480" s="150" t="s">
        <v>51</v>
      </c>
      <c r="AV480" s="9" t="s">
        <v>89</v>
      </c>
      <c r="AW480" s="9" t="s">
        <v>25</v>
      </c>
      <c r="AX480" s="9" t="s">
        <v>49</v>
      </c>
      <c r="AY480" s="150" t="s">
        <v>82</v>
      </c>
    </row>
    <row r="481" spans="1:31" s="2" customFormat="1" ht="6.95" customHeight="1" x14ac:dyDescent="0.2">
      <c r="A481" s="19"/>
      <c r="B481" s="23"/>
      <c r="C481" s="24"/>
      <c r="D481" s="24"/>
      <c r="E481" s="24"/>
      <c r="F481" s="24"/>
      <c r="G481" s="24"/>
      <c r="H481" s="24"/>
      <c r="I481" s="24"/>
      <c r="J481" s="24"/>
      <c r="K481" s="24"/>
      <c r="L481" s="22"/>
      <c r="M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</row>
  </sheetData>
  <sheetProtection algorithmName="SHA-512" hashValue="k47hOb44AbH29rlx5Pp+3nBTGjxLN0J2L2HMXYb2qy7A5mD4l2K8NUsZnKclg4HwxArT2qG3qCTe5Hw9gRLwhQ==" saltValue="hfiDx894TvczChMJUqXr61CD1NVtxD6Vbtf72eNdnqAMEbNBcxMaKG87DPfBIdjCOVJF9wgshWhGBWaHtcqqaw==" spinCount="100000" sheet="1" objects="1" scenarios="1" formatColumns="0" formatRows="0" autoFilter="0"/>
  <autoFilter ref="C86:K480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301 - Dešťová kanalizace</vt:lpstr>
      <vt:lpstr>'SO 301 - Dešťová kanalizace'!Názvy_tisku</vt:lpstr>
      <vt:lpstr>'SO 301 - Dešťová kanalizace'!Oblast_tisku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Komorous Michal</dc:creator>
  <cp:lastModifiedBy>Jan Bihary</cp:lastModifiedBy>
  <dcterms:created xsi:type="dcterms:W3CDTF">2021-09-07T14:48:55Z</dcterms:created>
  <dcterms:modified xsi:type="dcterms:W3CDTF">2022-02-25T17:56:05Z</dcterms:modified>
</cp:coreProperties>
</file>