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KOMUNIKACE" sheetId="2" r:id="rId2"/>
    <sheet name="102 - OPRAVA OBJÍZDNÉ TRASY" sheetId="3" r:id="rId3"/>
  </sheets>
  <definedNames>
    <definedName name="_xlnm.Print_Area" localSheetId="0">'Rekapitulace stavby'!$D$4:$AO$76,'Rekapitulace stavby'!$C$82:$AQ$97</definedName>
    <definedName name="_xlnm._FilterDatabase" localSheetId="1" hidden="1">'101 - KOMUNIKACE'!$C$126:$K$257</definedName>
    <definedName name="_xlnm.Print_Area" localSheetId="1">'101 - KOMUNIKACE'!$C$4:$J$76,'101 - KOMUNIKACE'!$C$82:$J$108,'101 - KOMUNIKACE'!$C$114:$K$257</definedName>
    <definedName name="_xlnm._FilterDatabase" localSheetId="2" hidden="1">'102 - OPRAVA OBJÍZDNÉ TRASY'!$C$119:$K$132</definedName>
    <definedName name="_xlnm.Print_Area" localSheetId="2">'102 - OPRAVA OBJÍZDNÉ TRASY'!$C$4:$J$76,'102 - OPRAVA OBJÍZDNÉ TRASY'!$C$82:$J$101,'102 - OPRAVA OBJÍZDNÉ TRASY'!$C$107:$K$132</definedName>
    <definedName name="_xlnm.Print_Titles" localSheetId="0">'Rekapitulace stavby'!$92:$92</definedName>
    <definedName name="_xlnm.Print_Titles" localSheetId="1">'101 - KOMUNIKACE'!$126:$126</definedName>
    <definedName name="_xlnm.Print_Titles" localSheetId="2">'102 - OPRAVA OBJÍZDNÉ TRASY'!$119:$119</definedName>
  </definedNames>
  <calcPr fullCalcOnLoad="1"/>
</workbook>
</file>

<file path=xl/sharedStrings.xml><?xml version="1.0" encoding="utf-8"?>
<sst xmlns="http://schemas.openxmlformats.org/spreadsheetml/2006/main" count="1978" uniqueCount="435">
  <si>
    <t>Export Komplet</t>
  </si>
  <si>
    <t/>
  </si>
  <si>
    <t>2.0</t>
  </si>
  <si>
    <t>ZAMOK</t>
  </si>
  <si>
    <t>False</t>
  </si>
  <si>
    <t>{2d1e3e89-c45b-47e9-9798-9fa85b96dd5d}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</si>
  <si>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</si>
  <si>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</si>
  <si>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</si>
  <si>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</si>
  <si>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</si>
  <si>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</si>
  <si>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</si>
  <si>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</si>
  <si>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</si>
  <si>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</si>
  <si>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</si>
  <si>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II/185 SLATINA – LUČICE, OPRAVA</t>
  </si>
  <si>
    <t>KSO:</t>
  </si>
  <si>
    <t>CC-CZ:</t>
  </si>
  <si>
    <t>Místo:</t>
  </si>
  <si>
    <t xml:space="preserve"> </t>
  </si>
  <si>
    <t>Datum:</t>
  </si>
  <si>
    <t>4. 4. 2023</t>
  </si>
  <si>
    <t>Zadavatel:</t>
  </si>
  <si>
    <t>IČ:</t>
  </si>
  <si>
    <t>SÚSPK</t>
  </si>
  <si>
    <t>DIČ:</t>
  </si>
  <si>
    <t>Uchazeč:</t>
  </si>
  <si>
    <t>Vyplň údaj</t>
  </si>
  <si>
    <t>Projektant:</t>
  </si>
  <si>
    <t>MACÁN PROJEKCE DS s.r.o.</t>
  </si>
  <si>
    <t>True</t>
  </si>
  <si>
    <t>Zpracovatel:</t>
  </si>
  <si>
    <t>Ing. Tomáš Macán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</si>
  <si>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</si>
  <si>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</si>
  <si>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</si>
  <si>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</si>
  <si>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</si>
  <si>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</si>
  <si>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</si>
  <si>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</si>
  <si>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</si>
  <si>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</si>
  <si>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</si>
  <si>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</si>
  <si>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</si>
  <si>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</si>
  <si>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</si>
  <si>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</si>
  <si>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</si>
  <si>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</si>
  <si>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</si>
  <si>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</si>
  <si>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</si>
  <si>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</si>
  <si>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</si>
  <si>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</si>
  <si>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</si>
  <si>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</si>
  <si>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</si>
  <si>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</si>
  <si>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</si>
  <si>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</si>
  <si>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</si>
  <si>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</si>
  <si>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</si>
  <si>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</si>
  <si>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</si>
  <si>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</si>
  <si>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</si>
  <si>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</si>
  <si>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</si>
  <si>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</si>
  <si>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</si>
  <si>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</si>
  <si>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</si>
  <si>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</si>
  <si>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</si>
  <si>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</si>
  <si>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</si>
  <si>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KOMUNIKACE</t>
  </si>
  <si>
    <t>STA</t>
  </si>
  <si>
    <t>1</t>
  </si>
  <si>
    <t>{5e9ab4b7-950a-4e40-b03a-63979ba6784c}</t>
  </si>
  <si>
    <t>2</t>
  </si>
  <si>
    <t>102</t>
  </si>
  <si>
    <t>OPRAVA OBJÍZDNÉ TRASY</t>
  </si>
  <si>
    <t>{8155f8e0-87f0-44c1-94a4-6818b1be6f4a}</t>
  </si>
  <si>
    <t>KRYCÍ LIST SOUPISU PRACÍ</t>
  </si>
  <si>
    <t>Objekt:</t>
  </si>
  <si>
    <t>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</si>
  <si>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</si>
  <si>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</si>
  <si>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</si>
  <si>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</si>
  <si>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</si>
  <si>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</si>
  <si>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</si>
  <si>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</si>
  <si>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</si>
  <si>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</si>
  <si>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</si>
  <si>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</si>
  <si>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</si>
  <si>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</si>
  <si>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</si>
  <si>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</si>
  <si>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</si>
  <si>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</si>
  <si>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</si>
  <si>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</si>
  <si>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</si>
  <si>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</si>
  <si>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</si>
  <si>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</si>
  <si>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</si>
  <si>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</si>
  <si>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</si>
  <si>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</si>
  <si>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</si>
  <si>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</si>
  <si>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</si>
  <si>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</si>
  <si>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</si>
  <si>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</si>
  <si>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113154224</t>
  </si>
  <si>
    <t>Frézování živičného podkladu nebo krytu s naložením na dopravní prostředek plochy přes 500 do 1 000 m2 bez překážek v trase pruhu šířky do 1 m, tloušťky vrstvy 70 mm</t>
  </si>
  <si>
    <t>m2</t>
  </si>
  <si>
    <t>CS ÚRS 2023 01</t>
  </si>
  <si>
    <t>4</t>
  </si>
  <si>
    <t>694681613</t>
  </si>
  <si>
    <t>P</t>
  </si>
  <si>
    <t>Poznámka k položce:
sanace podkladní vrstvy</t>
  </si>
  <si>
    <t>113154333</t>
  </si>
  <si>
    <t>Frézování živičného podkladu nebo krytu s naložením na dopravní prostředek plochy přes 1 000 do 10 000 m2 bez překážek v trase pruhu šířky přes 1 m do 2 m, tloušťky vrstvy 30 mm</t>
  </si>
  <si>
    <t>-1560881201</t>
  </si>
  <si>
    <t>3</t>
  </si>
  <si>
    <t>113154334</t>
  </si>
  <si>
    <t>Frézování živičného podkladu nebo krytu s naložením na dopravní prostředek plochy přes 1 000 do 10 000 m2 bez překážek v trase pruhu šířky přes 1 m do 2 m, tloušťky vrstvy 110 mm</t>
  </si>
  <si>
    <t>356684704</t>
  </si>
  <si>
    <t>122252203</t>
  </si>
  <si>
    <t>Odkopávky a prokopávky nezapažené pro silnice a dálnice strojně v hornině třídy těžitelnosti I do 100 m3</t>
  </si>
  <si>
    <t>m3</t>
  </si>
  <si>
    <t>-269300617</t>
  </si>
  <si>
    <t>Poznámka k položce:
sjezdy</t>
  </si>
  <si>
    <t>VV</t>
  </si>
  <si>
    <t>375*0,3</t>
  </si>
  <si>
    <t>5</t>
  </si>
  <si>
    <t>132251251</t>
  </si>
  <si>
    <t>Hloubení nezapažených rýh šířky přes 800 do 2 000 mm strojně s urovnáním dna do předepsaného profilu a spádu v hornině třídy těžitelnosti I skupiny 3 do 20 m3</t>
  </si>
  <si>
    <t>498725272</t>
  </si>
  <si>
    <t>10*1,5*2</t>
  </si>
  <si>
    <t>6</t>
  </si>
  <si>
    <t>162701105R</t>
  </si>
  <si>
    <t>Vodorovné přemístění výkopku nebo sypaniny po suchu  na obvyklém dopravním prostředku, bez naložení výkopku, avšak se složením bez rozhrnutí z horniny tř. 1 až 4 na skládku včetně likvidace v souladu se zákonem o odpadech</t>
  </si>
  <si>
    <t>-383671711</t>
  </si>
  <si>
    <t>1127,52/1,8+30</t>
  </si>
  <si>
    <t>Vodorovné konstrukce</t>
  </si>
  <si>
    <t>7</t>
  </si>
  <si>
    <t>452312161</t>
  </si>
  <si>
    <t>Podkladní a zajišťovací konstrukce z betonu prostého v otevřeném výkopu sedlové lože pod potrubí z betonu tř. C 25/30</t>
  </si>
  <si>
    <t>-888280766</t>
  </si>
  <si>
    <t>(6*7,5+10)*0,3+10*0,5</t>
  </si>
  <si>
    <t>Komunikace pozemní</t>
  </si>
  <si>
    <t>8</t>
  </si>
  <si>
    <t>564861011</t>
  </si>
  <si>
    <t>Podklad ze štěrkodrti ŠD s rozprostřením a zhutněním plochy jednotlivě do 100 m2, po zhutnění tl. 200 mm</t>
  </si>
  <si>
    <t>1897266521</t>
  </si>
  <si>
    <t>rigol</t>
  </si>
  <si>
    <t>60</t>
  </si>
  <si>
    <t>sjezdy</t>
  </si>
  <si>
    <t>375</t>
  </si>
  <si>
    <t>Součet</t>
  </si>
  <si>
    <t>435*1,2 'Přepočtené koeficientem množství</t>
  </si>
  <si>
    <t>9</t>
  </si>
  <si>
    <t>565156101</t>
  </si>
  <si>
    <t>Asfaltový beton vrstva podkladní ACP 22 (obalované kamenivo hrubozrnné - OKH) s rozprostřením a zhutněním v pruhu šířky do 1,5 m, po zhutnění tl. 70 mm</t>
  </si>
  <si>
    <t>-360613542</t>
  </si>
  <si>
    <t>10</t>
  </si>
  <si>
    <t>567532151</t>
  </si>
  <si>
    <t>Recyklace podkladní vrstvy za studena na místě promísení rozpojené směsi s kamenivem a pojivem (materiál ve specifikaci) s rozhrnutím, zhutněním a vlhčením plochy přes 10 000 m2, tloušťky po zhutnění přes 200 do 220 mm</t>
  </si>
  <si>
    <t>-1251322092</t>
  </si>
  <si>
    <t>10389</t>
  </si>
  <si>
    <t>11</t>
  </si>
  <si>
    <t>M</t>
  </si>
  <si>
    <t>58522110</t>
  </si>
  <si>
    <t>cement portlandský směsný CEM II 42,5MPa</t>
  </si>
  <si>
    <t>t</t>
  </si>
  <si>
    <t>2124786738</t>
  </si>
  <si>
    <t>Poznámka k položce:
objemová hmotnost cementu 1200 kg/m3
předpoklad množství cementu 5%</t>
  </si>
  <si>
    <t>10389*0,2*1,2</t>
  </si>
  <si>
    <t>2493,36*0,05 'Přepočtené koeficientem množství</t>
  </si>
  <si>
    <t>12</t>
  </si>
  <si>
    <t>11162540</t>
  </si>
  <si>
    <t>emulze asfaltová obalovací pro použití za studena</t>
  </si>
  <si>
    <t>-1811555444</t>
  </si>
  <si>
    <t>Poznámka k položce:
asfaltová emulze objemová hmostnost 1200 kg/m3
předpoklad množství emulze 3% zbytkového asfaltu</t>
  </si>
  <si>
    <t>2493,36*0,03 'Přepočtené koeficientem množství</t>
  </si>
  <si>
    <t>13</t>
  </si>
  <si>
    <t>569951131</t>
  </si>
  <si>
    <t>Zpevnění krajnic nebo komunikací pro pěší s rozprostřením a zhutněním, po zhutnění asfaltovým recyklátem tl. 130 mm</t>
  </si>
  <si>
    <t>-1675910768</t>
  </si>
  <si>
    <t>14</t>
  </si>
  <si>
    <t>573231106</t>
  </si>
  <si>
    <t>Postřik spojovací PS bez posypu kamenivem ze silniční emulze, v množství 0,30 kg/m2</t>
  </si>
  <si>
    <t>-571527214</t>
  </si>
  <si>
    <t>SLATINA</t>
  </si>
  <si>
    <t>1785</t>
  </si>
  <si>
    <t>RECYKLACE</t>
  </si>
  <si>
    <t>SJEZDY</t>
  </si>
  <si>
    <t>573231107</t>
  </si>
  <si>
    <t>Postřik spojovací PS bez posypu kamenivem ze silniční emulze, v množství 0,40 kg/m2</t>
  </si>
  <si>
    <t>97337859</t>
  </si>
  <si>
    <t>LUČICE</t>
  </si>
  <si>
    <t>2353</t>
  </si>
  <si>
    <t>16</t>
  </si>
  <si>
    <t>577144131</t>
  </si>
  <si>
    <t>Asfaltový beton vrstva obrusná ACO 11 (ABS) s rozprostřením a se zhutněním z modifikovaného asfaltu v pruhu šířky přes do 1,5 do 3 m, po zhutnění tl. 50 mm</t>
  </si>
  <si>
    <t>867251133</t>
  </si>
  <si>
    <t>recyklace</t>
  </si>
  <si>
    <t>Slatina</t>
  </si>
  <si>
    <t>Lučice</t>
  </si>
  <si>
    <t>17</t>
  </si>
  <si>
    <t>577166141</t>
  </si>
  <si>
    <t>Asfaltový beton vrstva ložní ACL 22 (ABVH) s rozprostřením a zhutněním z modifikovaného asfaltu v pruhu šířky přes 3 m, po zhutnění tl. 70 mm</t>
  </si>
  <si>
    <t>336425131</t>
  </si>
  <si>
    <t>Sjezdy</t>
  </si>
  <si>
    <t>18</t>
  </si>
  <si>
    <t>597661112</t>
  </si>
  <si>
    <t>Rigol dlážděný do lože z betonu prostého tl. 100 mm, s vyplněním a zatřením spár cementovou maltou z dlažebních kostek velkých</t>
  </si>
  <si>
    <t>-1257259226</t>
  </si>
  <si>
    <t>Ostatní konstrukce a práce, bourání</t>
  </si>
  <si>
    <t>19</t>
  </si>
  <si>
    <t>911331111</t>
  </si>
  <si>
    <t>Silniční svodidlo s osazením sloupků zaberaněním ocelové úroveň zádržnosti N2 vzdálenosti sloupků do 2 m jednostranné včetně náběhů</t>
  </si>
  <si>
    <t>m</t>
  </si>
  <si>
    <t>-1376933785</t>
  </si>
  <si>
    <t>20</t>
  </si>
  <si>
    <t>912211111</t>
  </si>
  <si>
    <t>Montáž směrového sloupku plastového s odrazkou prostým uložením bez betonového základu silničního</t>
  </si>
  <si>
    <t>kus</t>
  </si>
  <si>
    <t>1027659046</t>
  </si>
  <si>
    <t>40445158R</t>
  </si>
  <si>
    <t>sloupek směrový silniční plastový červený</t>
  </si>
  <si>
    <t>-1711948750</t>
  </si>
  <si>
    <t>22</t>
  </si>
  <si>
    <t>912221111</t>
  </si>
  <si>
    <t>Montáž směrového sloupku ocelového pružného ručním beraněním silničního</t>
  </si>
  <si>
    <t>637117725</t>
  </si>
  <si>
    <t>23</t>
  </si>
  <si>
    <t>40445165</t>
  </si>
  <si>
    <t>sloupek směrový silniční ocelový</t>
  </si>
  <si>
    <t>1546238585</t>
  </si>
  <si>
    <t>24</t>
  </si>
  <si>
    <t>915111111</t>
  </si>
  <si>
    <t>Vodorovné dopravní značení stříkané barvou dělící čára šířky 125 mm souvislá bílá základní</t>
  </si>
  <si>
    <t>923847512</t>
  </si>
  <si>
    <t>25</t>
  </si>
  <si>
    <t>915121111</t>
  </si>
  <si>
    <t>Vodorovné dopravní značení stříkané barvou vodící čára bílá šířky 250 mm souvislá základní</t>
  </si>
  <si>
    <t>-1935272629</t>
  </si>
  <si>
    <t>26</t>
  </si>
  <si>
    <t>915121121</t>
  </si>
  <si>
    <t>Vodorovné dopravní značení stříkané barvou vodící čára bílá šířky 250 mm přerušovaná základní</t>
  </si>
  <si>
    <t>-461152554</t>
  </si>
  <si>
    <t>27</t>
  </si>
  <si>
    <t>915131111</t>
  </si>
  <si>
    <t>Vodorovné dopravní značení stříkané barvou přechody pro chodce, šipky, symboly bílé základní</t>
  </si>
  <si>
    <t>-1031701946</t>
  </si>
  <si>
    <t>28</t>
  </si>
  <si>
    <t>915211112</t>
  </si>
  <si>
    <t>Vodorovné dopravní značení stříkaným plastem dělící čára šířky 125 mm souvislá bílá retroreflexní</t>
  </si>
  <si>
    <t>1167357383</t>
  </si>
  <si>
    <t>29</t>
  </si>
  <si>
    <t>915221112</t>
  </si>
  <si>
    <t>Vodorovné dopravní značení stříkaným plastem vodící čára bílá šířky 250 mm souvislá retroreflexní</t>
  </si>
  <si>
    <t>1172718446</t>
  </si>
  <si>
    <t>30</t>
  </si>
  <si>
    <t>915221122</t>
  </si>
  <si>
    <t>Vodorovné dopravní značení stříkaným plastem vodící čára bílá šířky 250 mm přerušovaná retroreflexní</t>
  </si>
  <si>
    <t>-143813156</t>
  </si>
  <si>
    <t>31</t>
  </si>
  <si>
    <t>915231112</t>
  </si>
  <si>
    <t>Vodorovné dopravní značení stříkaným plastem přechody pro chodce, šipky, symboly nápisy bílé retroreflexní</t>
  </si>
  <si>
    <t>1898835226</t>
  </si>
  <si>
    <t>32</t>
  </si>
  <si>
    <t>919112213</t>
  </si>
  <si>
    <t>Řezání dilatačních spár v živičném krytu vytvoření komůrky pro těsnící zálivku šířky 10 mm, hloubky 25 mm</t>
  </si>
  <si>
    <t>-904611125</t>
  </si>
  <si>
    <t>33</t>
  </si>
  <si>
    <t>919122112</t>
  </si>
  <si>
    <t>Utěsnění dilatačních spár zálivkou za tepla v cementobetonovém nebo živičném krytu včetně adhezního nátěru s těsnicím profilem pod zálivkou, pro komůrky šířky 10 mm, hloubky 25 mm</t>
  </si>
  <si>
    <t>-137126560</t>
  </si>
  <si>
    <t>34</t>
  </si>
  <si>
    <t>919441211</t>
  </si>
  <si>
    <t>Čelo propustku včetně římsy ze zdiva z lomového kamene, pro propustek z trub DN 300 až 500 mm</t>
  </si>
  <si>
    <t>264062741</t>
  </si>
  <si>
    <t>35</t>
  </si>
  <si>
    <t>919441221</t>
  </si>
  <si>
    <t>Čelo propustku včetně římsy ze zdiva z lomového kamene, pro propustek z trub DN 600 až 800 mm</t>
  </si>
  <si>
    <t>-51791166</t>
  </si>
  <si>
    <t>36</t>
  </si>
  <si>
    <t>919521120</t>
  </si>
  <si>
    <t>Zřízení silničního propustku z trub betonových nebo železobetonových DN 400 mm</t>
  </si>
  <si>
    <t>1763801206</t>
  </si>
  <si>
    <t>6*7,5+10</t>
  </si>
  <si>
    <t>37</t>
  </si>
  <si>
    <t>59222022</t>
  </si>
  <si>
    <t>trouba ŽB hrdlová DN 400</t>
  </si>
  <si>
    <t>1475946490</t>
  </si>
  <si>
    <t>55*1,01 'Přepočtené koeficientem množství</t>
  </si>
  <si>
    <t>38</t>
  </si>
  <si>
    <t>919521140</t>
  </si>
  <si>
    <t>Zřízení silničního propustku z trub betonových nebo železobetonových DN 600 mm</t>
  </si>
  <si>
    <t>-536027256</t>
  </si>
  <si>
    <t>39</t>
  </si>
  <si>
    <t>59222001</t>
  </si>
  <si>
    <t>trouba ŽB hrdlová DN 600</t>
  </si>
  <si>
    <t>1183876135</t>
  </si>
  <si>
    <t>10*1,01 'Přepočtené koeficientem množství</t>
  </si>
  <si>
    <t>40</t>
  </si>
  <si>
    <t>919535558</t>
  </si>
  <si>
    <t>Obetonování trubního propustku betonem prostým bez zvýšených nároků na prostředí tř. C 20/25</t>
  </si>
  <si>
    <t>-1446909625</t>
  </si>
  <si>
    <t>(6*7,5+10)*0,4+10*0,7</t>
  </si>
  <si>
    <t>41</t>
  </si>
  <si>
    <t>919735112</t>
  </si>
  <si>
    <t>Řezání stávajícího živičného krytu nebo podkladu hloubky přes 50 do 100 mm</t>
  </si>
  <si>
    <t>-905353723</t>
  </si>
  <si>
    <t>42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</si>
  <si>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</si>
  <si>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</si>
  <si>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496566898</t>
  </si>
  <si>
    <t>Poznámka k položce:
Čištění v místě nových hospodářských sjezdů</t>
  </si>
  <si>
    <t>43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</si>
  <si>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</si>
  <si>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</si>
  <si>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584746730</t>
  </si>
  <si>
    <t>2136</t>
  </si>
  <si>
    <t>44</t>
  </si>
  <si>
    <t>966006255</t>
  </si>
  <si>
    <t>Odstranění směrových sloupků s odklizením materiálu na vzdálenost do 20 m nebo s naložením na dopravní prostředek uloženého do země plastového nebo kovového</t>
  </si>
  <si>
    <t>-2048849545</t>
  </si>
  <si>
    <t>45</t>
  </si>
  <si>
    <t>966008112</t>
  </si>
  <si>
    <t>Bourání trubního propustku s odklizením a uložením vybouraného materiálu na skládku na vzdálenost do 3 m nebo s naložením na dopravní prostředek z trub betonových nebo železobetonových DN přes 300 do 500 mm</t>
  </si>
  <si>
    <t>-447941398</t>
  </si>
  <si>
    <t>7*7</t>
  </si>
  <si>
    <t>46</t>
  </si>
  <si>
    <t>966008113</t>
  </si>
  <si>
    <t>Bourání trubního propustku s odklizením a uložením vybouraného materiálu na skládku na vzdálenost do 3 m nebo s naložením na dopravní prostředek z trub betonových nebo železobetonových DN přes 500 do 800 mm</t>
  </si>
  <si>
    <t>760835812</t>
  </si>
  <si>
    <t>997</t>
  </si>
  <si>
    <t>Přesun sutě</t>
  </si>
  <si>
    <t>47</t>
  </si>
  <si>
    <t>997221551</t>
  </si>
  <si>
    <t>Vodorovná doprava suti bez naložení, ale se složením a s hrubým urovnáním ze sypkých materiálů, na vzdálenost do 1 km</t>
  </si>
  <si>
    <t>-248962093</t>
  </si>
  <si>
    <t>Poznámka k položce:
rozprostření odfrézované drti před frézu pro recyklaci</t>
  </si>
  <si>
    <t>48</t>
  </si>
  <si>
    <t>997221551R</t>
  </si>
  <si>
    <t>Vodorovná doprava suti bez naložení, ale se složením a s hrubým urovnáním ze sypkých materiálů, na skládku včetně likvidace</t>
  </si>
  <si>
    <t>899352876</t>
  </si>
  <si>
    <t>Poznámka k položce:
nánosy z krajnic a bourání propustků</t>
  </si>
  <si>
    <t>20,55+48,02+538,272</t>
  </si>
  <si>
    <t>49</t>
  </si>
  <si>
    <t>997221559</t>
  </si>
  <si>
    <t>Vodorovná doprava suti bez naložení, ale se složením a s hrubým urovnáním Příplatek k ceně za každý další i započatý 1 km přes 1 km</t>
  </si>
  <si>
    <t>-1451059824</t>
  </si>
  <si>
    <t>50</t>
  </si>
  <si>
    <t>997221561R</t>
  </si>
  <si>
    <t>Vodorovná doprava stávajících směrových sloupků na středisko v Klatovech</t>
  </si>
  <si>
    <t>-2070013496</t>
  </si>
  <si>
    <t>998</t>
  </si>
  <si>
    <t>Přesun hmot</t>
  </si>
  <si>
    <t>51</t>
  </si>
  <si>
    <t>998225111</t>
  </si>
  <si>
    <t>Přesun hmot pro komunikace s krytem z kameniva, monolitickým betonovým nebo živičným dopravní vzdálenost do 200 m jakékoliv délky objektu</t>
  </si>
  <si>
    <t>1910476555</t>
  </si>
  <si>
    <t>VRN</t>
  </si>
  <si>
    <t>Vedlejší rozpočtové náklady</t>
  </si>
  <si>
    <t>VRN1</t>
  </si>
  <si>
    <t>Průzkumné, geodetické a projektové práce</t>
  </si>
  <si>
    <t>52</t>
  </si>
  <si>
    <t>012103000</t>
  </si>
  <si>
    <t>Geodetické práce před výstavbou - vytýčení, zaměření</t>
  </si>
  <si>
    <t>kpl</t>
  </si>
  <si>
    <t>1024</t>
  </si>
  <si>
    <t>511565685</t>
  </si>
  <si>
    <t>53</t>
  </si>
  <si>
    <t>012203000</t>
  </si>
  <si>
    <t>Průzkumné, geodetické a projektové práce geodetické práce při provádění stavby - vytýčení stávajících inženýrských sítí</t>
  </si>
  <si>
    <t>857644482</t>
  </si>
  <si>
    <t>54</t>
  </si>
  <si>
    <t>012303000</t>
  </si>
  <si>
    <t>Průzkumné, geodetické a projektové práce geodetické práce po výstavbě - zaměření skutečného provedení</t>
  </si>
  <si>
    <t>-79853418</t>
  </si>
  <si>
    <t>55</t>
  </si>
  <si>
    <t>013254000</t>
  </si>
  <si>
    <t>Projektové práce, projektové práce dokumentace stavby (výkresová a textová) skutečného provedení stavby</t>
  </si>
  <si>
    <t>-537920711</t>
  </si>
  <si>
    <t>Poznámka k položce:
4 paré</t>
  </si>
  <si>
    <t>VRN3</t>
  </si>
  <si>
    <t>Zařízení staveniště</t>
  </si>
  <si>
    <t>56</t>
  </si>
  <si>
    <t>030001000</t>
  </si>
  <si>
    <t>Zařízení staveniště - zřízení , odstranění ,zabezpečení,oplocení, náklady na stav.buňky,mobil.WC, energie pro ZS, informační tabule</t>
  </si>
  <si>
    <t>2034691934</t>
  </si>
  <si>
    <t>57</t>
  </si>
  <si>
    <t>034303000</t>
  </si>
  <si>
    <t>Dopravní značení na staveništi - DIO včetně inženýrské činnosti</t>
  </si>
  <si>
    <t>1313993713</t>
  </si>
  <si>
    <t>VRN4</t>
  </si>
  <si>
    <t>Inženýrská činnost</t>
  </si>
  <si>
    <t>58</t>
  </si>
  <si>
    <t>043002000</t>
  </si>
  <si>
    <t>Zkoušení materiálů dle požadavku investora</t>
  </si>
  <si>
    <t>518580214</t>
  </si>
  <si>
    <t>102 - OPRAVA OBJÍZDNÉ TRASY</t>
  </si>
  <si>
    <t>565131111</t>
  </si>
  <si>
    <t>Vyrovnání povrchu dosavadních podkladů s rozprostřením hmot a zhutněním obalovaným kamenivem ACP (OK) tl. 30-50 mm</t>
  </si>
  <si>
    <t>-367027542</t>
  </si>
  <si>
    <t>569931132</t>
  </si>
  <si>
    <t>Zpevnění krajnic nebo komunikací pro pěší s rozprostřením a zhutněním, po zhutnění asfaltovým recyklátem tl. 100 mm</t>
  </si>
  <si>
    <t>611541903</t>
  </si>
  <si>
    <t>750*2*0,5</t>
  </si>
  <si>
    <t>290803954</t>
  </si>
  <si>
    <t>-1407569863</t>
  </si>
  <si>
    <t>577134131</t>
  </si>
  <si>
    <t>Asfaltový beton vrstva obrusná ACO 11 (ABS) s rozprostřením a se zhutněním z modifikovaného asfaltu v pruhu šířky přes do 1,5 do 3 m, po zhutnění tl. 40 mm</t>
  </si>
  <si>
    <t>-1652608451</t>
  </si>
  <si>
    <t>-1704154809</t>
  </si>
  <si>
    <t>-820628561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</si>
</sst>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42187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7.421875" style="1" customWidth="1"/>
    <col min="36" max="37" width="2.421875" style="1" customWidth="1"/>
    <col min="38" max="38" width="8.421875" style="1" customWidth="1"/>
    <col min="39" max="39" width="3.28125" style="1" customWidth="1"/>
    <col min="40" max="40" width="13.421875" style="1" customWidth="1"/>
    <col min="41" max="41" width="7.57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6.00390625" style="1" hidden="1" customWidth="1"/>
    <col min="48" max="49" width="21.8515625" style="1" hidden="1" customWidth="1"/>
    <col min="50" max="51" width="25.140625" style="1" hidden="1" customWidth="1"/>
    <col min="52" max="52" width="21.8515625" style="1" hidden="1" customWidth="1"/>
    <col min="53" max="53" width="19.28125" style="1" hidden="1" customWidth="1"/>
    <col min="54" max="54" width="25.140625" style="1" hidden="1" customWidth="1"/>
    <col min="55" max="55" width="21.8515625" style="1" hidden="1" customWidth="1"/>
    <col min="56" max="56" width="19.28125" style="1" hidden="1" customWidth="1"/>
    <col min="57" max="57" width="67.0039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5.2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1523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II/185 SLATINA – LUČICE, OPRAVA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4. 4. 2023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SÚSPK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MACÁN PROJEKCE DS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 Tomáš Macán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5.2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'101 - KOMUNIKACE'!J30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'101 - KOMUNIKACE'!P127</f>
        <v>0</v>
      </c>
      <c r="AV95" s="128">
        <f>'101 - KOMUNIKACE'!J33</f>
        <v>0</v>
      </c>
      <c r="AW95" s="128">
        <f>'101 - KOMUNIKACE'!J34</f>
        <v>0</v>
      </c>
      <c r="AX95" s="128">
        <f>'101 - KOMUNIKACE'!J35</f>
        <v>0</v>
      </c>
      <c r="AY95" s="128">
        <f>'101 - KOMUNIKACE'!J36</f>
        <v>0</v>
      </c>
      <c r="AZ95" s="128">
        <f>'101 - KOMUNIKACE'!F33</f>
        <v>0</v>
      </c>
      <c r="BA95" s="128">
        <f>'101 - KOMUNIKACE'!F34</f>
        <v>0</v>
      </c>
      <c r="BB95" s="128">
        <f>'101 - KOMUNIKACE'!F35</f>
        <v>0</v>
      </c>
      <c r="BC95" s="128">
        <f>'101 - KOMUNIKACE'!F36</f>
        <v>0</v>
      </c>
      <c r="BD95" s="130">
        <f>'101 - KOMUNIKACE'!F37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5.2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'102 - OPRAVA OBJÍZDNÉ TRASY'!J30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32">
        <v>0</v>
      </c>
      <c r="AT96" s="133">
        <f>ROUND(SUM(AV96:AW96),2)</f>
        <v>0</v>
      </c>
      <c r="AU96" s="134">
        <f>'102 - OPRAVA OBJÍZDNÉ TRASY'!P120</f>
        <v>0</v>
      </c>
      <c r="AV96" s="133">
        <f>'102 - OPRAVA OBJÍZDNÉ TRASY'!J33</f>
        <v>0</v>
      </c>
      <c r="AW96" s="133">
        <f>'102 - OPRAVA OBJÍZDNÉ TRASY'!J34</f>
        <v>0</v>
      </c>
      <c r="AX96" s="133">
        <f>'102 - OPRAVA OBJÍZDNÉ TRASY'!J35</f>
        <v>0</v>
      </c>
      <c r="AY96" s="133">
        <f>'102 - OPRAVA OBJÍZDNÉ TRASY'!J36</f>
        <v>0</v>
      </c>
      <c r="AZ96" s="133">
        <f>'102 - OPRAVA OBJÍZDNÉ TRASY'!F33</f>
        <v>0</v>
      </c>
      <c r="BA96" s="133">
        <f>'102 - OPRAVA OBJÍZDNÉ TRASY'!F34</f>
        <v>0</v>
      </c>
      <c r="BB96" s="133">
        <f>'102 - OPRAVA OBJÍZDNÉ TRASY'!F35</f>
        <v>0</v>
      </c>
      <c r="BC96" s="133">
        <f>'102 - OPRAVA OBJÍZDNÉ TRASY'!F36</f>
        <v>0</v>
      </c>
      <c r="BD96" s="135">
        <f>'102 - OPRAVA OBJÍZDNÉ TRASY'!F37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01 - KOMUNIKACE'!C2" display="/"/>
    <hyperlink ref="A96" location="'102 - OPRAVA OBJÍZDNÉ TRAS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8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28125" style="1" customWidth="1"/>
    <col min="6" max="6" width="51.28125" style="1" customWidth="1"/>
    <col min="7" max="7" width="7.57421875" style="1" customWidth="1"/>
    <col min="8" max="8" width="14.140625" style="1" customWidth="1"/>
    <col min="9" max="9" width="16.00390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140625" style="1" hidden="1" customWidth="1"/>
    <col min="15" max="20" width="14.281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140625" style="1" customWidth="1"/>
    <col min="26" max="26" width="11.140625" style="1" customWidth="1"/>
    <col min="27" max="27" width="15.140625" style="1" customWidth="1"/>
    <col min="28" max="28" width="16.421875" style="1" customWidth="1"/>
    <col min="29" max="29" width="11.140625" style="1" customWidth="1"/>
    <col min="30" max="30" width="15.140625" style="1" customWidth="1"/>
    <col min="31" max="31" width="16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90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5.25" customHeight="1">
      <c r="B7" s="20"/>
      <c r="E7" s="141" t="str">
        <f>'Rekapitulace stavby'!K6</f>
        <v>II/185 SLATINA – LUČICE, OPRAVA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25" customHeight="1">
      <c r="A9" s="38"/>
      <c r="B9" s="44"/>
      <c r="C9" s="38"/>
      <c r="D9" s="38"/>
      <c r="E9" s="142" t="s">
        <v>92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4. 4. 2023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5.2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ROUND((SUM(BE127:BE257)),2)</f>
        <v>0</v>
      </c>
      <c r="G33" s="38"/>
      <c r="H33" s="38"/>
      <c r="I33" s="155">
        <v>0.21</v>
      </c>
      <c r="J33" s="154">
        <f>ROUND(((SUM(BE127:BE257))*I33),2)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ROUND((SUM(BF127:BF257)),2)</f>
        <v>0</v>
      </c>
      <c r="G34" s="38"/>
      <c r="H34" s="38"/>
      <c r="I34" s="155">
        <v>0.15</v>
      </c>
      <c r="J34" s="154">
        <f>ROUND(((SUM(BF127:BF257))*I34),2)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ROUND((SUM(BG127:BG257)),2)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ROUND((SUM(BH127:BH257)),2)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ROUND((SUM(BI127:BI257)),2)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25" customHeight="1">
      <c r="A85" s="38"/>
      <c r="B85" s="39"/>
      <c r="C85" s="40"/>
      <c r="D85" s="40"/>
      <c r="E85" s="174" t="str">
        <f>E7</f>
        <v>II/185 SLATINA – LUČICE, OPRAVA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25" customHeight="1">
      <c r="A87" s="38"/>
      <c r="B87" s="39"/>
      <c r="C87" s="40"/>
      <c r="D87" s="40"/>
      <c r="E87" s="76" t="str">
        <f>E9</f>
        <v>101 -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4. 4. 2023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4.75" customHeight="1">
      <c r="A91" s="38"/>
      <c r="B91" s="39"/>
      <c r="C91" s="32" t="s">
        <v>24</v>
      </c>
      <c r="D91" s="40"/>
      <c r="E91" s="40"/>
      <c r="F91" s="27" t="str">
        <f>E15</f>
        <v>SÚSPK</v>
      </c>
      <c r="G91" s="40"/>
      <c r="H91" s="40"/>
      <c r="I91" s="32" t="s">
        <v>30</v>
      </c>
      <c r="J91" s="36" t="str">
        <f>E21</f>
        <v>MACÁN 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Tomáš Macán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99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100</v>
      </c>
      <c r="E99" s="188"/>
      <c r="F99" s="188"/>
      <c r="G99" s="188"/>
      <c r="H99" s="188"/>
      <c r="I99" s="188"/>
      <c r="J99" s="189">
        <f>J141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101</v>
      </c>
      <c r="E100" s="188"/>
      <c r="F100" s="188"/>
      <c r="G100" s="188"/>
      <c r="H100" s="188"/>
      <c r="I100" s="188"/>
      <c r="J100" s="189">
        <f>J144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102</v>
      </c>
      <c r="E101" s="188"/>
      <c r="F101" s="188"/>
      <c r="G101" s="188"/>
      <c r="H101" s="188"/>
      <c r="I101" s="188"/>
      <c r="J101" s="189">
        <f>J200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103</v>
      </c>
      <c r="E102" s="188"/>
      <c r="F102" s="188"/>
      <c r="G102" s="188"/>
      <c r="H102" s="188"/>
      <c r="I102" s="188"/>
      <c r="J102" s="189">
        <f>J236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104</v>
      </c>
      <c r="E103" s="188"/>
      <c r="F103" s="188"/>
      <c r="G103" s="188"/>
      <c r="H103" s="188"/>
      <c r="I103" s="188"/>
      <c r="J103" s="189">
        <f>J244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105</v>
      </c>
      <c r="E104" s="182"/>
      <c r="F104" s="182"/>
      <c r="G104" s="182"/>
      <c r="H104" s="182"/>
      <c r="I104" s="182"/>
      <c r="J104" s="183">
        <f>J246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106</v>
      </c>
      <c r="E105" s="188"/>
      <c r="F105" s="188"/>
      <c r="G105" s="188"/>
      <c r="H105" s="188"/>
      <c r="I105" s="188"/>
      <c r="J105" s="189">
        <f>J247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107</v>
      </c>
      <c r="E106" s="188"/>
      <c r="F106" s="188"/>
      <c r="G106" s="188"/>
      <c r="H106" s="188"/>
      <c r="I106" s="188"/>
      <c r="J106" s="189">
        <f>J253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108</v>
      </c>
      <c r="E107" s="188"/>
      <c r="F107" s="188"/>
      <c r="G107" s="188"/>
      <c r="H107" s="188"/>
      <c r="I107" s="188"/>
      <c r="J107" s="189">
        <f>J256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109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25" customHeight="1">
      <c r="A117" s="38"/>
      <c r="B117" s="39"/>
      <c r="C117" s="40"/>
      <c r="D117" s="40"/>
      <c r="E117" s="174" t="str">
        <f>E7</f>
        <v>II/185 SLATINA – LUČICE, OPRAVA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25" customHeight="1">
      <c r="A119" s="38"/>
      <c r="B119" s="39"/>
      <c r="C119" s="40"/>
      <c r="D119" s="40"/>
      <c r="E119" s="76" t="str">
        <f>E9</f>
        <v>101 - KOMUNIKACE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 xml:space="preserve"> </v>
      </c>
      <c r="G121" s="40"/>
      <c r="H121" s="40"/>
      <c r="I121" s="32" t="s">
        <v>22</v>
      </c>
      <c r="J121" s="79" t="str">
        <f>IF(J12="","",J12)</f>
        <v>4. 4. 2023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4.75" customHeight="1">
      <c r="A123" s="38"/>
      <c r="B123" s="39"/>
      <c r="C123" s="32" t="s">
        <v>24</v>
      </c>
      <c r="D123" s="40"/>
      <c r="E123" s="40"/>
      <c r="F123" s="27" t="str">
        <f>E15</f>
        <v>SÚSPK</v>
      </c>
      <c r="G123" s="40"/>
      <c r="H123" s="40"/>
      <c r="I123" s="32" t="s">
        <v>30</v>
      </c>
      <c r="J123" s="36" t="str">
        <f>E21</f>
        <v>MACÁN PROJEKCE DS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>Ing. Tomáš Macán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1"/>
      <c r="B126" s="192"/>
      <c r="C126" s="193" t="s">
        <v>110</v>
      </c>
      <c r="D126" s="194" t="s">
        <v>61</v>
      </c>
      <c r="E126" s="194" t="s">
        <v>57</v>
      </c>
      <c r="F126" s="194" t="s">
        <v>58</v>
      </c>
      <c r="G126" s="194" t="s">
        <v>111</v>
      </c>
      <c r="H126" s="194" t="s">
        <v>112</v>
      </c>
      <c r="I126" s="194" t="s">
        <v>113</v>
      </c>
      <c r="J126" s="194" t="s">
        <v>95</v>
      </c>
      <c r="K126" s="195" t="s">
        <v>114</v>
      </c>
      <c r="L126" s="196"/>
      <c r="M126" s="100" t="s">
        <v>1</v>
      </c>
      <c r="N126" s="101" t="s">
        <v>40</v>
      </c>
      <c r="O126" s="101" t="s">
        <v>115</v>
      </c>
      <c r="P126" s="101" t="s">
        <v>116</v>
      </c>
      <c r="Q126" s="101" t="s">
        <v>117</v>
      </c>
      <c r="R126" s="101" t="s">
        <v>118</v>
      </c>
      <c r="S126" s="101" t="s">
        <v>119</v>
      </c>
      <c r="T126" s="102" t="s">
        <v>120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8"/>
      <c r="B127" s="39"/>
      <c r="C127" s="107" t="s">
        <v>121</v>
      </c>
      <c r="D127" s="40"/>
      <c r="E127" s="40"/>
      <c r="F127" s="40"/>
      <c r="G127" s="40"/>
      <c r="H127" s="40"/>
      <c r="I127" s="40"/>
      <c r="J127" s="197">
        <f>BK127</f>
        <v>0</v>
      </c>
      <c r="K127" s="40"/>
      <c r="L127" s="44"/>
      <c r="M127" s="103"/>
      <c r="N127" s="198"/>
      <c r="O127" s="104"/>
      <c r="P127" s="199">
        <f>P128+P246</f>
        <v>0</v>
      </c>
      <c r="Q127" s="104"/>
      <c r="R127" s="199">
        <f>R128+R246</f>
        <v>3053.71252</v>
      </c>
      <c r="S127" s="104"/>
      <c r="T127" s="200">
        <f>T128+T246</f>
        <v>2530.6749999999997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97</v>
      </c>
      <c r="BK127" s="201">
        <f>BK128+BK246</f>
        <v>0</v>
      </c>
    </row>
    <row r="128" spans="1:63" s="12" customFormat="1" ht="25.9" customHeight="1">
      <c r="A128" s="12"/>
      <c r="B128" s="202"/>
      <c r="C128" s="203"/>
      <c r="D128" s="204" t="s">
        <v>75</v>
      </c>
      <c r="E128" s="205" t="s">
        <v>122</v>
      </c>
      <c r="F128" s="205" t="s">
        <v>123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P129+P141+P144+P200+P236+P244</f>
        <v>0</v>
      </c>
      <c r="Q128" s="210"/>
      <c r="R128" s="211">
        <f>R129+R141+R144+R200+R236+R244</f>
        <v>3053.71252</v>
      </c>
      <c r="S128" s="210"/>
      <c r="T128" s="212">
        <f>T129+T141+T144+T200+T236+T244</f>
        <v>2530.6749999999997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84</v>
      </c>
      <c r="AT128" s="214" t="s">
        <v>75</v>
      </c>
      <c r="AU128" s="214" t="s">
        <v>76</v>
      </c>
      <c r="AY128" s="213" t="s">
        <v>124</v>
      </c>
      <c r="BK128" s="215">
        <f>BK129+BK141+BK144+BK200+BK236+BK244</f>
        <v>0</v>
      </c>
    </row>
    <row r="129" spans="1:63" s="12" customFormat="1" ht="22.8" customHeight="1">
      <c r="A129" s="12"/>
      <c r="B129" s="202"/>
      <c r="C129" s="203"/>
      <c r="D129" s="204" t="s">
        <v>75</v>
      </c>
      <c r="E129" s="216" t="s">
        <v>84</v>
      </c>
      <c r="F129" s="216" t="s">
        <v>125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SUM(P130:P140)</f>
        <v>0</v>
      </c>
      <c r="Q129" s="210"/>
      <c r="R129" s="211">
        <f>SUM(R130:R140)</f>
        <v>0.44176</v>
      </c>
      <c r="S129" s="210"/>
      <c r="T129" s="212">
        <f>SUM(T130:T140)</f>
        <v>796.145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84</v>
      </c>
      <c r="AT129" s="214" t="s">
        <v>75</v>
      </c>
      <c r="AU129" s="214" t="s">
        <v>84</v>
      </c>
      <c r="AY129" s="213" t="s">
        <v>124</v>
      </c>
      <c r="BK129" s="215">
        <f>SUM(BK130:BK140)</f>
        <v>0</v>
      </c>
    </row>
    <row r="130" spans="1:65" s="2" customFormat="1" ht="48.1" customHeight="1">
      <c r="A130" s="38"/>
      <c r="B130" s="39"/>
      <c r="C130" s="218" t="s">
        <v>84</v>
      </c>
      <c r="D130" s="218" t="s">
        <v>126</v>
      </c>
      <c r="E130" s="219" t="s">
        <v>127</v>
      </c>
      <c r="F130" s="220" t="s">
        <v>128</v>
      </c>
      <c r="G130" s="221" t="s">
        <v>129</v>
      </c>
      <c r="H130" s="222">
        <v>500</v>
      </c>
      <c r="I130" s="223"/>
      <c r="J130" s="224">
        <f>ROUND(I130*H130,2)</f>
        <v>0</v>
      </c>
      <c r="K130" s="220" t="s">
        <v>130</v>
      </c>
      <c r="L130" s="44"/>
      <c r="M130" s="225" t="s">
        <v>1</v>
      </c>
      <c r="N130" s="226" t="s">
        <v>41</v>
      </c>
      <c r="O130" s="91"/>
      <c r="P130" s="227">
        <f>O130*H130</f>
        <v>0</v>
      </c>
      <c r="Q130" s="227">
        <v>9E-05</v>
      </c>
      <c r="R130" s="227">
        <f>Q130*H130</f>
        <v>0.045000000000000005</v>
      </c>
      <c r="S130" s="227">
        <v>0.23</v>
      </c>
      <c r="T130" s="228">
        <f>S130*H130</f>
        <v>115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131</v>
      </c>
      <c r="AT130" s="229" t="s">
        <v>126</v>
      </c>
      <c r="AU130" s="229" t="s">
        <v>86</v>
      </c>
      <c r="AY130" s="17" t="s">
        <v>124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84</v>
      </c>
      <c r="BK130" s="230">
        <f>ROUND(I130*H130,2)</f>
        <v>0</v>
      </c>
      <c r="BL130" s="17" t="s">
        <v>131</v>
      </c>
      <c r="BM130" s="229" t="s">
        <v>132</v>
      </c>
    </row>
    <row r="131" spans="1:47" s="2" customFormat="1" ht="12">
      <c r="A131" s="38"/>
      <c r="B131" s="39"/>
      <c r="C131" s="40"/>
      <c r="D131" s="231" t="s">
        <v>133</v>
      </c>
      <c r="E131" s="40"/>
      <c r="F131" s="232" t="s">
        <v>134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133</v>
      </c>
      <c r="AU131" s="17" t="s">
        <v>86</v>
      </c>
    </row>
    <row r="132" spans="1:65" s="2" customFormat="1" ht="54.15" customHeight="1">
      <c r="A132" s="38"/>
      <c r="B132" s="39"/>
      <c r="C132" s="218" t="s">
        <v>86</v>
      </c>
      <c r="D132" s="218" t="s">
        <v>126</v>
      </c>
      <c r="E132" s="219" t="s">
        <v>135</v>
      </c>
      <c r="F132" s="220" t="s">
        <v>136</v>
      </c>
      <c r="G132" s="221" t="s">
        <v>129</v>
      </c>
      <c r="H132" s="222">
        <v>2353</v>
      </c>
      <c r="I132" s="223"/>
      <c r="J132" s="224">
        <f>ROUND(I132*H132,2)</f>
        <v>0</v>
      </c>
      <c r="K132" s="220" t="s">
        <v>130</v>
      </c>
      <c r="L132" s="44"/>
      <c r="M132" s="225" t="s">
        <v>1</v>
      </c>
      <c r="N132" s="226" t="s">
        <v>41</v>
      </c>
      <c r="O132" s="91"/>
      <c r="P132" s="227">
        <f>O132*H132</f>
        <v>0</v>
      </c>
      <c r="Q132" s="227">
        <v>7E-05</v>
      </c>
      <c r="R132" s="227">
        <f>Q132*H132</f>
        <v>0.16471</v>
      </c>
      <c r="S132" s="227">
        <v>0.115</v>
      </c>
      <c r="T132" s="228">
        <f>S132*H132</f>
        <v>270.595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131</v>
      </c>
      <c r="AT132" s="229" t="s">
        <v>126</v>
      </c>
      <c r="AU132" s="229" t="s">
        <v>86</v>
      </c>
      <c r="AY132" s="17" t="s">
        <v>124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84</v>
      </c>
      <c r="BK132" s="230">
        <f>ROUND(I132*H132,2)</f>
        <v>0</v>
      </c>
      <c r="BL132" s="17" t="s">
        <v>131</v>
      </c>
      <c r="BM132" s="229" t="s">
        <v>137</v>
      </c>
    </row>
    <row r="133" spans="1:65" s="2" customFormat="1" ht="54.15" customHeight="1">
      <c r="A133" s="38"/>
      <c r="B133" s="39"/>
      <c r="C133" s="218" t="s">
        <v>138</v>
      </c>
      <c r="D133" s="218" t="s">
        <v>126</v>
      </c>
      <c r="E133" s="219" t="s">
        <v>139</v>
      </c>
      <c r="F133" s="220" t="s">
        <v>140</v>
      </c>
      <c r="G133" s="221" t="s">
        <v>129</v>
      </c>
      <c r="H133" s="222">
        <v>1785</v>
      </c>
      <c r="I133" s="223"/>
      <c r="J133" s="224">
        <f>ROUND(I133*H133,2)</f>
        <v>0</v>
      </c>
      <c r="K133" s="220" t="s">
        <v>130</v>
      </c>
      <c r="L133" s="44"/>
      <c r="M133" s="225" t="s">
        <v>1</v>
      </c>
      <c r="N133" s="226" t="s">
        <v>41</v>
      </c>
      <c r="O133" s="91"/>
      <c r="P133" s="227">
        <f>O133*H133</f>
        <v>0</v>
      </c>
      <c r="Q133" s="227">
        <v>0.00013</v>
      </c>
      <c r="R133" s="227">
        <f>Q133*H133</f>
        <v>0.23204999999999998</v>
      </c>
      <c r="S133" s="227">
        <v>0.23</v>
      </c>
      <c r="T133" s="228">
        <f>S133*H133</f>
        <v>410.55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131</v>
      </c>
      <c r="AT133" s="229" t="s">
        <v>126</v>
      </c>
      <c r="AU133" s="229" t="s">
        <v>86</v>
      </c>
      <c r="AY133" s="17" t="s">
        <v>124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84</v>
      </c>
      <c r="BK133" s="230">
        <f>ROUND(I133*H133,2)</f>
        <v>0</v>
      </c>
      <c r="BL133" s="17" t="s">
        <v>131</v>
      </c>
      <c r="BM133" s="229" t="s">
        <v>141</v>
      </c>
    </row>
    <row r="134" spans="1:65" s="2" customFormat="1" ht="32.45" customHeight="1">
      <c r="A134" s="38"/>
      <c r="B134" s="39"/>
      <c r="C134" s="218" t="s">
        <v>131</v>
      </c>
      <c r="D134" s="218" t="s">
        <v>126</v>
      </c>
      <c r="E134" s="219" t="s">
        <v>142</v>
      </c>
      <c r="F134" s="220" t="s">
        <v>143</v>
      </c>
      <c r="G134" s="221" t="s">
        <v>144</v>
      </c>
      <c r="H134" s="222">
        <v>112.5</v>
      </c>
      <c r="I134" s="223"/>
      <c r="J134" s="224">
        <f>ROUND(I134*H134,2)</f>
        <v>0</v>
      </c>
      <c r="K134" s="220" t="s">
        <v>130</v>
      </c>
      <c r="L134" s="44"/>
      <c r="M134" s="225" t="s">
        <v>1</v>
      </c>
      <c r="N134" s="226" t="s">
        <v>41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131</v>
      </c>
      <c r="AT134" s="229" t="s">
        <v>126</v>
      </c>
      <c r="AU134" s="229" t="s">
        <v>86</v>
      </c>
      <c r="AY134" s="17" t="s">
        <v>124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84</v>
      </c>
      <c r="BK134" s="230">
        <f>ROUND(I134*H134,2)</f>
        <v>0</v>
      </c>
      <c r="BL134" s="17" t="s">
        <v>131</v>
      </c>
      <c r="BM134" s="229" t="s">
        <v>145</v>
      </c>
    </row>
    <row r="135" spans="1:47" s="2" customFormat="1" ht="12">
      <c r="A135" s="38"/>
      <c r="B135" s="39"/>
      <c r="C135" s="40"/>
      <c r="D135" s="231" t="s">
        <v>133</v>
      </c>
      <c r="E135" s="40"/>
      <c r="F135" s="232" t="s">
        <v>146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133</v>
      </c>
      <c r="AU135" s="17" t="s">
        <v>86</v>
      </c>
    </row>
    <row r="136" spans="1:51" s="13" customFormat="1" ht="12">
      <c r="A136" s="13"/>
      <c r="B136" s="236"/>
      <c r="C136" s="237"/>
      <c r="D136" s="231" t="s">
        <v>147</v>
      </c>
      <c r="E136" s="238" t="s">
        <v>1</v>
      </c>
      <c r="F136" s="239" t="s">
        <v>148</v>
      </c>
      <c r="G136" s="237"/>
      <c r="H136" s="240">
        <v>112.5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147</v>
      </c>
      <c r="AU136" s="246" t="s">
        <v>86</v>
      </c>
      <c r="AV136" s="13" t="s">
        <v>86</v>
      </c>
      <c r="AW136" s="13" t="s">
        <v>32</v>
      </c>
      <c r="AX136" s="13" t="s">
        <v>84</v>
      </c>
      <c r="AY136" s="246" t="s">
        <v>124</v>
      </c>
    </row>
    <row r="137" spans="1:65" s="2" customFormat="1" ht="43.3" customHeight="1">
      <c r="A137" s="38"/>
      <c r="B137" s="39"/>
      <c r="C137" s="218" t="s">
        <v>149</v>
      </c>
      <c r="D137" s="218" t="s">
        <v>126</v>
      </c>
      <c r="E137" s="219" t="s">
        <v>150</v>
      </c>
      <c r="F137" s="220" t="s">
        <v>151</v>
      </c>
      <c r="G137" s="221" t="s">
        <v>144</v>
      </c>
      <c r="H137" s="222">
        <v>30</v>
      </c>
      <c r="I137" s="223"/>
      <c r="J137" s="224">
        <f>ROUND(I137*H137,2)</f>
        <v>0</v>
      </c>
      <c r="K137" s="220" t="s">
        <v>130</v>
      </c>
      <c r="L137" s="44"/>
      <c r="M137" s="225" t="s">
        <v>1</v>
      </c>
      <c r="N137" s="226" t="s">
        <v>41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131</v>
      </c>
      <c r="AT137" s="229" t="s">
        <v>126</v>
      </c>
      <c r="AU137" s="229" t="s">
        <v>86</v>
      </c>
      <c r="AY137" s="17" t="s">
        <v>124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84</v>
      </c>
      <c r="BK137" s="230">
        <f>ROUND(I137*H137,2)</f>
        <v>0</v>
      </c>
      <c r="BL137" s="17" t="s">
        <v>131</v>
      </c>
      <c r="BM137" s="229" t="s">
        <v>152</v>
      </c>
    </row>
    <row r="138" spans="1:51" s="13" customFormat="1" ht="12">
      <c r="A138" s="13"/>
      <c r="B138" s="236"/>
      <c r="C138" s="237"/>
      <c r="D138" s="231" t="s">
        <v>147</v>
      </c>
      <c r="E138" s="238" t="s">
        <v>1</v>
      </c>
      <c r="F138" s="239" t="s">
        <v>153</v>
      </c>
      <c r="G138" s="237"/>
      <c r="H138" s="240">
        <v>30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147</v>
      </c>
      <c r="AU138" s="246" t="s">
        <v>86</v>
      </c>
      <c r="AV138" s="13" t="s">
        <v>86</v>
      </c>
      <c r="AW138" s="13" t="s">
        <v>32</v>
      </c>
      <c r="AX138" s="13" t="s">
        <v>84</v>
      </c>
      <c r="AY138" s="246" t="s">
        <v>124</v>
      </c>
    </row>
    <row r="139" spans="1:65" s="2" customFormat="1" ht="64.95" customHeight="1">
      <c r="A139" s="38"/>
      <c r="B139" s="39"/>
      <c r="C139" s="218" t="s">
        <v>154</v>
      </c>
      <c r="D139" s="218" t="s">
        <v>126</v>
      </c>
      <c r="E139" s="219" t="s">
        <v>155</v>
      </c>
      <c r="F139" s="220" t="s">
        <v>156</v>
      </c>
      <c r="G139" s="221" t="s">
        <v>144</v>
      </c>
      <c r="H139" s="222">
        <v>656.4</v>
      </c>
      <c r="I139" s="223"/>
      <c r="J139" s="224">
        <f>ROUND(I139*H139,2)</f>
        <v>0</v>
      </c>
      <c r="K139" s="220" t="s">
        <v>1</v>
      </c>
      <c r="L139" s="44"/>
      <c r="M139" s="225" t="s">
        <v>1</v>
      </c>
      <c r="N139" s="226" t="s">
        <v>41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131</v>
      </c>
      <c r="AT139" s="229" t="s">
        <v>126</v>
      </c>
      <c r="AU139" s="229" t="s">
        <v>86</v>
      </c>
      <c r="AY139" s="17" t="s">
        <v>124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84</v>
      </c>
      <c r="BK139" s="230">
        <f>ROUND(I139*H139,2)</f>
        <v>0</v>
      </c>
      <c r="BL139" s="17" t="s">
        <v>131</v>
      </c>
      <c r="BM139" s="229" t="s">
        <v>157</v>
      </c>
    </row>
    <row r="140" spans="1:51" s="13" customFormat="1" ht="12">
      <c r="A140" s="13"/>
      <c r="B140" s="236"/>
      <c r="C140" s="237"/>
      <c r="D140" s="231" t="s">
        <v>147</v>
      </c>
      <c r="E140" s="238" t="s">
        <v>1</v>
      </c>
      <c r="F140" s="239" t="s">
        <v>158</v>
      </c>
      <c r="G140" s="237"/>
      <c r="H140" s="240">
        <v>656.4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147</v>
      </c>
      <c r="AU140" s="246" t="s">
        <v>86</v>
      </c>
      <c r="AV140" s="13" t="s">
        <v>86</v>
      </c>
      <c r="AW140" s="13" t="s">
        <v>32</v>
      </c>
      <c r="AX140" s="13" t="s">
        <v>84</v>
      </c>
      <c r="AY140" s="246" t="s">
        <v>124</v>
      </c>
    </row>
    <row r="141" spans="1:63" s="12" customFormat="1" ht="22.8" customHeight="1">
      <c r="A141" s="12"/>
      <c r="B141" s="202"/>
      <c r="C141" s="203"/>
      <c r="D141" s="204" t="s">
        <v>75</v>
      </c>
      <c r="E141" s="216" t="s">
        <v>131</v>
      </c>
      <c r="F141" s="216" t="s">
        <v>159</v>
      </c>
      <c r="G141" s="203"/>
      <c r="H141" s="203"/>
      <c r="I141" s="206"/>
      <c r="J141" s="217">
        <f>BK141</f>
        <v>0</v>
      </c>
      <c r="K141" s="203"/>
      <c r="L141" s="208"/>
      <c r="M141" s="209"/>
      <c r="N141" s="210"/>
      <c r="O141" s="210"/>
      <c r="P141" s="211">
        <f>SUM(P142:P143)</f>
        <v>0</v>
      </c>
      <c r="Q141" s="210"/>
      <c r="R141" s="211">
        <f>SUM(R142:R143)</f>
        <v>0</v>
      </c>
      <c r="S141" s="210"/>
      <c r="T141" s="212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84</v>
      </c>
      <c r="AT141" s="214" t="s">
        <v>75</v>
      </c>
      <c r="AU141" s="214" t="s">
        <v>84</v>
      </c>
      <c r="AY141" s="213" t="s">
        <v>124</v>
      </c>
      <c r="BK141" s="215">
        <f>SUM(BK142:BK143)</f>
        <v>0</v>
      </c>
    </row>
    <row r="142" spans="1:65" s="2" customFormat="1" ht="37.25" customHeight="1">
      <c r="A142" s="38"/>
      <c r="B142" s="39"/>
      <c r="C142" s="218" t="s">
        <v>160</v>
      </c>
      <c r="D142" s="218" t="s">
        <v>126</v>
      </c>
      <c r="E142" s="219" t="s">
        <v>161</v>
      </c>
      <c r="F142" s="220" t="s">
        <v>162</v>
      </c>
      <c r="G142" s="221" t="s">
        <v>144</v>
      </c>
      <c r="H142" s="222">
        <v>21.5</v>
      </c>
      <c r="I142" s="223"/>
      <c r="J142" s="224">
        <f>ROUND(I142*H142,2)</f>
        <v>0</v>
      </c>
      <c r="K142" s="220" t="s">
        <v>130</v>
      </c>
      <c r="L142" s="44"/>
      <c r="M142" s="225" t="s">
        <v>1</v>
      </c>
      <c r="N142" s="226" t="s">
        <v>41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131</v>
      </c>
      <c r="AT142" s="229" t="s">
        <v>126</v>
      </c>
      <c r="AU142" s="229" t="s">
        <v>86</v>
      </c>
      <c r="AY142" s="17" t="s">
        <v>124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84</v>
      </c>
      <c r="BK142" s="230">
        <f>ROUND(I142*H142,2)</f>
        <v>0</v>
      </c>
      <c r="BL142" s="17" t="s">
        <v>131</v>
      </c>
      <c r="BM142" s="229" t="s">
        <v>163</v>
      </c>
    </row>
    <row r="143" spans="1:51" s="13" customFormat="1" ht="12">
      <c r="A143" s="13"/>
      <c r="B143" s="236"/>
      <c r="C143" s="237"/>
      <c r="D143" s="231" t="s">
        <v>147</v>
      </c>
      <c r="E143" s="238" t="s">
        <v>1</v>
      </c>
      <c r="F143" s="239" t="s">
        <v>164</v>
      </c>
      <c r="G143" s="237"/>
      <c r="H143" s="240">
        <v>21.5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147</v>
      </c>
      <c r="AU143" s="246" t="s">
        <v>86</v>
      </c>
      <c r="AV143" s="13" t="s">
        <v>86</v>
      </c>
      <c r="AW143" s="13" t="s">
        <v>32</v>
      </c>
      <c r="AX143" s="13" t="s">
        <v>84</v>
      </c>
      <c r="AY143" s="246" t="s">
        <v>124</v>
      </c>
    </row>
    <row r="144" spans="1:63" s="12" customFormat="1" ht="22.8" customHeight="1">
      <c r="A144" s="12"/>
      <c r="B144" s="202"/>
      <c r="C144" s="203"/>
      <c r="D144" s="204" t="s">
        <v>75</v>
      </c>
      <c r="E144" s="216" t="s">
        <v>149</v>
      </c>
      <c r="F144" s="216" t="s">
        <v>165</v>
      </c>
      <c r="G144" s="203"/>
      <c r="H144" s="203"/>
      <c r="I144" s="206"/>
      <c r="J144" s="217">
        <f>BK144</f>
        <v>0</v>
      </c>
      <c r="K144" s="203"/>
      <c r="L144" s="208"/>
      <c r="M144" s="209"/>
      <c r="N144" s="210"/>
      <c r="O144" s="210"/>
      <c r="P144" s="211">
        <f>SUM(P145:P199)</f>
        <v>0</v>
      </c>
      <c r="Q144" s="210"/>
      <c r="R144" s="211">
        <f>SUM(R145:R199)</f>
        <v>2776.38551</v>
      </c>
      <c r="S144" s="210"/>
      <c r="T144" s="212">
        <f>SUM(T145:T199)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3" t="s">
        <v>84</v>
      </c>
      <c r="AT144" s="214" t="s">
        <v>75</v>
      </c>
      <c r="AU144" s="214" t="s">
        <v>84</v>
      </c>
      <c r="AY144" s="213" t="s">
        <v>124</v>
      </c>
      <c r="BK144" s="215">
        <f>SUM(BK145:BK199)</f>
        <v>0</v>
      </c>
    </row>
    <row r="145" spans="1:65" s="2" customFormat="1" ht="32.45" customHeight="1">
      <c r="A145" s="38"/>
      <c r="B145" s="39"/>
      <c r="C145" s="218" t="s">
        <v>166</v>
      </c>
      <c r="D145" s="218" t="s">
        <v>126</v>
      </c>
      <c r="E145" s="219" t="s">
        <v>167</v>
      </c>
      <c r="F145" s="220" t="s">
        <v>168</v>
      </c>
      <c r="G145" s="221" t="s">
        <v>129</v>
      </c>
      <c r="H145" s="222">
        <v>522</v>
      </c>
      <c r="I145" s="223"/>
      <c r="J145" s="224">
        <f>ROUND(I145*H145,2)</f>
        <v>0</v>
      </c>
      <c r="K145" s="220" t="s">
        <v>130</v>
      </c>
      <c r="L145" s="44"/>
      <c r="M145" s="225" t="s">
        <v>1</v>
      </c>
      <c r="N145" s="226" t="s">
        <v>41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131</v>
      </c>
      <c r="AT145" s="229" t="s">
        <v>126</v>
      </c>
      <c r="AU145" s="229" t="s">
        <v>86</v>
      </c>
      <c r="AY145" s="17" t="s">
        <v>124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84</v>
      </c>
      <c r="BK145" s="230">
        <f>ROUND(I145*H145,2)</f>
        <v>0</v>
      </c>
      <c r="BL145" s="17" t="s">
        <v>131</v>
      </c>
      <c r="BM145" s="229" t="s">
        <v>169</v>
      </c>
    </row>
    <row r="146" spans="1:51" s="14" customFormat="1" ht="12">
      <c r="A146" s="14"/>
      <c r="B146" s="247"/>
      <c r="C146" s="248"/>
      <c r="D146" s="231" t="s">
        <v>147</v>
      </c>
      <c r="E146" s="249" t="s">
        <v>1</v>
      </c>
      <c r="F146" s="250" t="s">
        <v>170</v>
      </c>
      <c r="G146" s="248"/>
      <c r="H146" s="249" t="s">
        <v>1</v>
      </c>
      <c r="I146" s="251"/>
      <c r="J146" s="248"/>
      <c r="K146" s="248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147</v>
      </c>
      <c r="AU146" s="256" t="s">
        <v>86</v>
      </c>
      <c r="AV146" s="14" t="s">
        <v>84</v>
      </c>
      <c r="AW146" s="14" t="s">
        <v>32</v>
      </c>
      <c r="AX146" s="14" t="s">
        <v>76</v>
      </c>
      <c r="AY146" s="256" t="s">
        <v>124</v>
      </c>
    </row>
    <row r="147" spans="1:51" s="13" customFormat="1" ht="12">
      <c r="A147" s="13"/>
      <c r="B147" s="236"/>
      <c r="C147" s="237"/>
      <c r="D147" s="231" t="s">
        <v>147</v>
      </c>
      <c r="E147" s="238" t="s">
        <v>1</v>
      </c>
      <c r="F147" s="239" t="s">
        <v>171</v>
      </c>
      <c r="G147" s="237"/>
      <c r="H147" s="240">
        <v>60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147</v>
      </c>
      <c r="AU147" s="246" t="s">
        <v>86</v>
      </c>
      <c r="AV147" s="13" t="s">
        <v>86</v>
      </c>
      <c r="AW147" s="13" t="s">
        <v>32</v>
      </c>
      <c r="AX147" s="13" t="s">
        <v>76</v>
      </c>
      <c r="AY147" s="246" t="s">
        <v>124</v>
      </c>
    </row>
    <row r="148" spans="1:51" s="14" customFormat="1" ht="12">
      <c r="A148" s="14"/>
      <c r="B148" s="247"/>
      <c r="C148" s="248"/>
      <c r="D148" s="231" t="s">
        <v>147</v>
      </c>
      <c r="E148" s="249" t="s">
        <v>1</v>
      </c>
      <c r="F148" s="250" t="s">
        <v>172</v>
      </c>
      <c r="G148" s="248"/>
      <c r="H148" s="249" t="s">
        <v>1</v>
      </c>
      <c r="I148" s="251"/>
      <c r="J148" s="248"/>
      <c r="K148" s="248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147</v>
      </c>
      <c r="AU148" s="256" t="s">
        <v>86</v>
      </c>
      <c r="AV148" s="14" t="s">
        <v>84</v>
      </c>
      <c r="AW148" s="14" t="s">
        <v>32</v>
      </c>
      <c r="AX148" s="14" t="s">
        <v>76</v>
      </c>
      <c r="AY148" s="256" t="s">
        <v>124</v>
      </c>
    </row>
    <row r="149" spans="1:51" s="13" customFormat="1" ht="12">
      <c r="A149" s="13"/>
      <c r="B149" s="236"/>
      <c r="C149" s="237"/>
      <c r="D149" s="231" t="s">
        <v>147</v>
      </c>
      <c r="E149" s="238" t="s">
        <v>1</v>
      </c>
      <c r="F149" s="239" t="s">
        <v>173</v>
      </c>
      <c r="G149" s="237"/>
      <c r="H149" s="240">
        <v>375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147</v>
      </c>
      <c r="AU149" s="246" t="s">
        <v>86</v>
      </c>
      <c r="AV149" s="13" t="s">
        <v>86</v>
      </c>
      <c r="AW149" s="13" t="s">
        <v>32</v>
      </c>
      <c r="AX149" s="13" t="s">
        <v>76</v>
      </c>
      <c r="AY149" s="246" t="s">
        <v>124</v>
      </c>
    </row>
    <row r="150" spans="1:51" s="15" customFormat="1" ht="12">
      <c r="A150" s="15"/>
      <c r="B150" s="257"/>
      <c r="C150" s="258"/>
      <c r="D150" s="231" t="s">
        <v>147</v>
      </c>
      <c r="E150" s="259" t="s">
        <v>1</v>
      </c>
      <c r="F150" s="260" t="s">
        <v>174</v>
      </c>
      <c r="G150" s="258"/>
      <c r="H150" s="261">
        <v>435</v>
      </c>
      <c r="I150" s="262"/>
      <c r="J150" s="258"/>
      <c r="K150" s="258"/>
      <c r="L150" s="263"/>
      <c r="M150" s="264"/>
      <c r="N150" s="265"/>
      <c r="O150" s="265"/>
      <c r="P150" s="265"/>
      <c r="Q150" s="265"/>
      <c r="R150" s="265"/>
      <c r="S150" s="265"/>
      <c r="T150" s="26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7" t="s">
        <v>147</v>
      </c>
      <c r="AU150" s="267" t="s">
        <v>86</v>
      </c>
      <c r="AV150" s="15" t="s">
        <v>131</v>
      </c>
      <c r="AW150" s="15" t="s">
        <v>32</v>
      </c>
      <c r="AX150" s="15" t="s">
        <v>84</v>
      </c>
      <c r="AY150" s="267" t="s">
        <v>124</v>
      </c>
    </row>
    <row r="151" spans="1:51" s="13" customFormat="1" ht="12">
      <c r="A151" s="13"/>
      <c r="B151" s="236"/>
      <c r="C151" s="237"/>
      <c r="D151" s="231" t="s">
        <v>147</v>
      </c>
      <c r="E151" s="237"/>
      <c r="F151" s="239" t="s">
        <v>175</v>
      </c>
      <c r="G151" s="237"/>
      <c r="H151" s="240">
        <v>522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147</v>
      </c>
      <c r="AU151" s="246" t="s">
        <v>86</v>
      </c>
      <c r="AV151" s="13" t="s">
        <v>86</v>
      </c>
      <c r="AW151" s="13" t="s">
        <v>4</v>
      </c>
      <c r="AX151" s="13" t="s">
        <v>84</v>
      </c>
      <c r="AY151" s="246" t="s">
        <v>124</v>
      </c>
    </row>
    <row r="152" spans="1:65" s="2" customFormat="1" ht="43.3" customHeight="1">
      <c r="A152" s="38"/>
      <c r="B152" s="39"/>
      <c r="C152" s="218" t="s">
        <v>176</v>
      </c>
      <c r="D152" s="218" t="s">
        <v>126</v>
      </c>
      <c r="E152" s="219" t="s">
        <v>177</v>
      </c>
      <c r="F152" s="220" t="s">
        <v>178</v>
      </c>
      <c r="G152" s="221" t="s">
        <v>129</v>
      </c>
      <c r="H152" s="222">
        <v>500</v>
      </c>
      <c r="I152" s="223"/>
      <c r="J152" s="224">
        <f>ROUND(I152*H152,2)</f>
        <v>0</v>
      </c>
      <c r="K152" s="220" t="s">
        <v>130</v>
      </c>
      <c r="L152" s="44"/>
      <c r="M152" s="225" t="s">
        <v>1</v>
      </c>
      <c r="N152" s="226" t="s">
        <v>41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131</v>
      </c>
      <c r="AT152" s="229" t="s">
        <v>126</v>
      </c>
      <c r="AU152" s="229" t="s">
        <v>86</v>
      </c>
      <c r="AY152" s="17" t="s">
        <v>124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84</v>
      </c>
      <c r="BK152" s="230">
        <f>ROUND(I152*H152,2)</f>
        <v>0</v>
      </c>
      <c r="BL152" s="17" t="s">
        <v>131</v>
      </c>
      <c r="BM152" s="229" t="s">
        <v>179</v>
      </c>
    </row>
    <row r="153" spans="1:47" s="2" customFormat="1" ht="12">
      <c r="A153" s="38"/>
      <c r="B153" s="39"/>
      <c r="C153" s="40"/>
      <c r="D153" s="231" t="s">
        <v>133</v>
      </c>
      <c r="E153" s="40"/>
      <c r="F153" s="232" t="s">
        <v>134</v>
      </c>
      <c r="G153" s="40"/>
      <c r="H153" s="40"/>
      <c r="I153" s="233"/>
      <c r="J153" s="40"/>
      <c r="K153" s="40"/>
      <c r="L153" s="44"/>
      <c r="M153" s="234"/>
      <c r="N153" s="23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133</v>
      </c>
      <c r="AU153" s="17" t="s">
        <v>86</v>
      </c>
    </row>
    <row r="154" spans="1:65" s="2" customFormat="1" ht="61.35" customHeight="1">
      <c r="A154" s="38"/>
      <c r="B154" s="39"/>
      <c r="C154" s="218" t="s">
        <v>180</v>
      </c>
      <c r="D154" s="218" t="s">
        <v>126</v>
      </c>
      <c r="E154" s="219" t="s">
        <v>181</v>
      </c>
      <c r="F154" s="220" t="s">
        <v>182</v>
      </c>
      <c r="G154" s="221" t="s">
        <v>129</v>
      </c>
      <c r="H154" s="222">
        <v>10389</v>
      </c>
      <c r="I154" s="223"/>
      <c r="J154" s="224">
        <f>ROUND(I154*H154,2)</f>
        <v>0</v>
      </c>
      <c r="K154" s="220" t="s">
        <v>130</v>
      </c>
      <c r="L154" s="44"/>
      <c r="M154" s="225" t="s">
        <v>1</v>
      </c>
      <c r="N154" s="226" t="s">
        <v>41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131</v>
      </c>
      <c r="AT154" s="229" t="s">
        <v>126</v>
      </c>
      <c r="AU154" s="229" t="s">
        <v>86</v>
      </c>
      <c r="AY154" s="17" t="s">
        <v>124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84</v>
      </c>
      <c r="BK154" s="230">
        <f>ROUND(I154*H154,2)</f>
        <v>0</v>
      </c>
      <c r="BL154" s="17" t="s">
        <v>131</v>
      </c>
      <c r="BM154" s="229" t="s">
        <v>183</v>
      </c>
    </row>
    <row r="155" spans="1:51" s="13" customFormat="1" ht="12">
      <c r="A155" s="13"/>
      <c r="B155" s="236"/>
      <c r="C155" s="237"/>
      <c r="D155" s="231" t="s">
        <v>147</v>
      </c>
      <c r="E155" s="238" t="s">
        <v>1</v>
      </c>
      <c r="F155" s="239" t="s">
        <v>184</v>
      </c>
      <c r="G155" s="237"/>
      <c r="H155" s="240">
        <v>10389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147</v>
      </c>
      <c r="AU155" s="246" t="s">
        <v>86</v>
      </c>
      <c r="AV155" s="13" t="s">
        <v>86</v>
      </c>
      <c r="AW155" s="13" t="s">
        <v>32</v>
      </c>
      <c r="AX155" s="13" t="s">
        <v>84</v>
      </c>
      <c r="AY155" s="246" t="s">
        <v>124</v>
      </c>
    </row>
    <row r="156" spans="1:65" s="2" customFormat="1" ht="15.25" customHeight="1">
      <c r="A156" s="38"/>
      <c r="B156" s="39"/>
      <c r="C156" s="268" t="s">
        <v>185</v>
      </c>
      <c r="D156" s="268" t="s">
        <v>186</v>
      </c>
      <c r="E156" s="269" t="s">
        <v>187</v>
      </c>
      <c r="F156" s="270" t="s">
        <v>188</v>
      </c>
      <c r="G156" s="271" t="s">
        <v>189</v>
      </c>
      <c r="H156" s="272">
        <v>124.668</v>
      </c>
      <c r="I156" s="273"/>
      <c r="J156" s="274">
        <f>ROUND(I156*H156,2)</f>
        <v>0</v>
      </c>
      <c r="K156" s="270" t="s">
        <v>130</v>
      </c>
      <c r="L156" s="275"/>
      <c r="M156" s="276" t="s">
        <v>1</v>
      </c>
      <c r="N156" s="277" t="s">
        <v>41</v>
      </c>
      <c r="O156" s="91"/>
      <c r="P156" s="227">
        <f>O156*H156</f>
        <v>0</v>
      </c>
      <c r="Q156" s="227">
        <v>1</v>
      </c>
      <c r="R156" s="227">
        <f>Q156*H156</f>
        <v>124.668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166</v>
      </c>
      <c r="AT156" s="229" t="s">
        <v>186</v>
      </c>
      <c r="AU156" s="229" t="s">
        <v>86</v>
      </c>
      <c r="AY156" s="17" t="s">
        <v>124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84</v>
      </c>
      <c r="BK156" s="230">
        <f>ROUND(I156*H156,2)</f>
        <v>0</v>
      </c>
      <c r="BL156" s="17" t="s">
        <v>131</v>
      </c>
      <c r="BM156" s="229" t="s">
        <v>190</v>
      </c>
    </row>
    <row r="157" spans="1:47" s="2" customFormat="1" ht="12">
      <c r="A157" s="38"/>
      <c r="B157" s="39"/>
      <c r="C157" s="40"/>
      <c r="D157" s="231" t="s">
        <v>133</v>
      </c>
      <c r="E157" s="40"/>
      <c r="F157" s="232" t="s">
        <v>191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133</v>
      </c>
      <c r="AU157" s="17" t="s">
        <v>86</v>
      </c>
    </row>
    <row r="158" spans="1:51" s="13" customFormat="1" ht="12">
      <c r="A158" s="13"/>
      <c r="B158" s="236"/>
      <c r="C158" s="237"/>
      <c r="D158" s="231" t="s">
        <v>147</v>
      </c>
      <c r="E158" s="238" t="s">
        <v>1</v>
      </c>
      <c r="F158" s="239" t="s">
        <v>192</v>
      </c>
      <c r="G158" s="237"/>
      <c r="H158" s="240">
        <v>2493.36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147</v>
      </c>
      <c r="AU158" s="246" t="s">
        <v>86</v>
      </c>
      <c r="AV158" s="13" t="s">
        <v>86</v>
      </c>
      <c r="AW158" s="13" t="s">
        <v>32</v>
      </c>
      <c r="AX158" s="13" t="s">
        <v>76</v>
      </c>
      <c r="AY158" s="246" t="s">
        <v>124</v>
      </c>
    </row>
    <row r="159" spans="1:51" s="15" customFormat="1" ht="12">
      <c r="A159" s="15"/>
      <c r="B159" s="257"/>
      <c r="C159" s="258"/>
      <c r="D159" s="231" t="s">
        <v>147</v>
      </c>
      <c r="E159" s="259" t="s">
        <v>1</v>
      </c>
      <c r="F159" s="260" t="s">
        <v>174</v>
      </c>
      <c r="G159" s="258"/>
      <c r="H159" s="261">
        <v>2493.36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7" t="s">
        <v>147</v>
      </c>
      <c r="AU159" s="267" t="s">
        <v>86</v>
      </c>
      <c r="AV159" s="15" t="s">
        <v>131</v>
      </c>
      <c r="AW159" s="15" t="s">
        <v>32</v>
      </c>
      <c r="AX159" s="15" t="s">
        <v>84</v>
      </c>
      <c r="AY159" s="267" t="s">
        <v>124</v>
      </c>
    </row>
    <row r="160" spans="1:51" s="13" customFormat="1" ht="12">
      <c r="A160" s="13"/>
      <c r="B160" s="236"/>
      <c r="C160" s="237"/>
      <c r="D160" s="231" t="s">
        <v>147</v>
      </c>
      <c r="E160" s="237"/>
      <c r="F160" s="239" t="s">
        <v>193</v>
      </c>
      <c r="G160" s="237"/>
      <c r="H160" s="240">
        <v>124.668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147</v>
      </c>
      <c r="AU160" s="246" t="s">
        <v>86</v>
      </c>
      <c r="AV160" s="13" t="s">
        <v>86</v>
      </c>
      <c r="AW160" s="13" t="s">
        <v>4</v>
      </c>
      <c r="AX160" s="13" t="s">
        <v>84</v>
      </c>
      <c r="AY160" s="246" t="s">
        <v>124</v>
      </c>
    </row>
    <row r="161" spans="1:65" s="2" customFormat="1" ht="21.65" customHeight="1">
      <c r="A161" s="38"/>
      <c r="B161" s="39"/>
      <c r="C161" s="268" t="s">
        <v>194</v>
      </c>
      <c r="D161" s="268" t="s">
        <v>186</v>
      </c>
      <c r="E161" s="269" t="s">
        <v>195</v>
      </c>
      <c r="F161" s="270" t="s">
        <v>196</v>
      </c>
      <c r="G161" s="271" t="s">
        <v>189</v>
      </c>
      <c r="H161" s="272">
        <v>74.801</v>
      </c>
      <c r="I161" s="273"/>
      <c r="J161" s="274">
        <f>ROUND(I161*H161,2)</f>
        <v>0</v>
      </c>
      <c r="K161" s="270" t="s">
        <v>130</v>
      </c>
      <c r="L161" s="275"/>
      <c r="M161" s="276" t="s">
        <v>1</v>
      </c>
      <c r="N161" s="277" t="s">
        <v>41</v>
      </c>
      <c r="O161" s="91"/>
      <c r="P161" s="227">
        <f>O161*H161</f>
        <v>0</v>
      </c>
      <c r="Q161" s="227">
        <v>1</v>
      </c>
      <c r="R161" s="227">
        <f>Q161*H161</f>
        <v>74.801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166</v>
      </c>
      <c r="AT161" s="229" t="s">
        <v>186</v>
      </c>
      <c r="AU161" s="229" t="s">
        <v>86</v>
      </c>
      <c r="AY161" s="17" t="s">
        <v>124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84</v>
      </c>
      <c r="BK161" s="230">
        <f>ROUND(I161*H161,2)</f>
        <v>0</v>
      </c>
      <c r="BL161" s="17" t="s">
        <v>131</v>
      </c>
      <c r="BM161" s="229" t="s">
        <v>197</v>
      </c>
    </row>
    <row r="162" spans="1:47" s="2" customFormat="1" ht="12">
      <c r="A162" s="38"/>
      <c r="B162" s="39"/>
      <c r="C162" s="40"/>
      <c r="D162" s="231" t="s">
        <v>133</v>
      </c>
      <c r="E162" s="40"/>
      <c r="F162" s="232" t="s">
        <v>198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133</v>
      </c>
      <c r="AU162" s="17" t="s">
        <v>86</v>
      </c>
    </row>
    <row r="163" spans="1:51" s="13" customFormat="1" ht="12">
      <c r="A163" s="13"/>
      <c r="B163" s="236"/>
      <c r="C163" s="237"/>
      <c r="D163" s="231" t="s">
        <v>147</v>
      </c>
      <c r="E163" s="238" t="s">
        <v>1</v>
      </c>
      <c r="F163" s="239" t="s">
        <v>192</v>
      </c>
      <c r="G163" s="237"/>
      <c r="H163" s="240">
        <v>2493.36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147</v>
      </c>
      <c r="AU163" s="246" t="s">
        <v>86</v>
      </c>
      <c r="AV163" s="13" t="s">
        <v>86</v>
      </c>
      <c r="AW163" s="13" t="s">
        <v>32</v>
      </c>
      <c r="AX163" s="13" t="s">
        <v>76</v>
      </c>
      <c r="AY163" s="246" t="s">
        <v>124</v>
      </c>
    </row>
    <row r="164" spans="1:51" s="15" customFormat="1" ht="12">
      <c r="A164" s="15"/>
      <c r="B164" s="257"/>
      <c r="C164" s="258"/>
      <c r="D164" s="231" t="s">
        <v>147</v>
      </c>
      <c r="E164" s="259" t="s">
        <v>1</v>
      </c>
      <c r="F164" s="260" t="s">
        <v>174</v>
      </c>
      <c r="G164" s="258"/>
      <c r="H164" s="261">
        <v>2493.36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7" t="s">
        <v>147</v>
      </c>
      <c r="AU164" s="267" t="s">
        <v>86</v>
      </c>
      <c r="AV164" s="15" t="s">
        <v>131</v>
      </c>
      <c r="AW164" s="15" t="s">
        <v>32</v>
      </c>
      <c r="AX164" s="15" t="s">
        <v>84</v>
      </c>
      <c r="AY164" s="267" t="s">
        <v>124</v>
      </c>
    </row>
    <row r="165" spans="1:51" s="13" customFormat="1" ht="12">
      <c r="A165" s="13"/>
      <c r="B165" s="236"/>
      <c r="C165" s="237"/>
      <c r="D165" s="231" t="s">
        <v>147</v>
      </c>
      <c r="E165" s="237"/>
      <c r="F165" s="239" t="s">
        <v>199</v>
      </c>
      <c r="G165" s="237"/>
      <c r="H165" s="240">
        <v>74.801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147</v>
      </c>
      <c r="AU165" s="246" t="s">
        <v>86</v>
      </c>
      <c r="AV165" s="13" t="s">
        <v>86</v>
      </c>
      <c r="AW165" s="13" t="s">
        <v>4</v>
      </c>
      <c r="AX165" s="13" t="s">
        <v>84</v>
      </c>
      <c r="AY165" s="246" t="s">
        <v>124</v>
      </c>
    </row>
    <row r="166" spans="1:65" s="2" customFormat="1" ht="37.25" customHeight="1">
      <c r="A166" s="38"/>
      <c r="B166" s="39"/>
      <c r="C166" s="218" t="s">
        <v>200</v>
      </c>
      <c r="D166" s="218" t="s">
        <v>126</v>
      </c>
      <c r="E166" s="219" t="s">
        <v>201</v>
      </c>
      <c r="F166" s="220" t="s">
        <v>202</v>
      </c>
      <c r="G166" s="221" t="s">
        <v>129</v>
      </c>
      <c r="H166" s="222">
        <v>2136</v>
      </c>
      <c r="I166" s="223"/>
      <c r="J166" s="224">
        <f>ROUND(I166*H166,2)</f>
        <v>0</v>
      </c>
      <c r="K166" s="220" t="s">
        <v>130</v>
      </c>
      <c r="L166" s="44"/>
      <c r="M166" s="225" t="s">
        <v>1</v>
      </c>
      <c r="N166" s="226" t="s">
        <v>41</v>
      </c>
      <c r="O166" s="91"/>
      <c r="P166" s="227">
        <f>O166*H166</f>
        <v>0</v>
      </c>
      <c r="Q166" s="227">
        <v>0.28</v>
      </c>
      <c r="R166" s="227">
        <f>Q166*H166</f>
        <v>598.08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131</v>
      </c>
      <c r="AT166" s="229" t="s">
        <v>126</v>
      </c>
      <c r="AU166" s="229" t="s">
        <v>86</v>
      </c>
      <c r="AY166" s="17" t="s">
        <v>124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84</v>
      </c>
      <c r="BK166" s="230">
        <f>ROUND(I166*H166,2)</f>
        <v>0</v>
      </c>
      <c r="BL166" s="17" t="s">
        <v>131</v>
      </c>
      <c r="BM166" s="229" t="s">
        <v>203</v>
      </c>
    </row>
    <row r="167" spans="1:65" s="2" customFormat="1" ht="24.05" customHeight="1">
      <c r="A167" s="38"/>
      <c r="B167" s="39"/>
      <c r="C167" s="218" t="s">
        <v>204</v>
      </c>
      <c r="D167" s="218" t="s">
        <v>126</v>
      </c>
      <c r="E167" s="219" t="s">
        <v>205</v>
      </c>
      <c r="F167" s="220" t="s">
        <v>206</v>
      </c>
      <c r="G167" s="221" t="s">
        <v>129</v>
      </c>
      <c r="H167" s="222">
        <v>12549</v>
      </c>
      <c r="I167" s="223"/>
      <c r="J167" s="224">
        <f>ROUND(I167*H167,2)</f>
        <v>0</v>
      </c>
      <c r="K167" s="220" t="s">
        <v>130</v>
      </c>
      <c r="L167" s="44"/>
      <c r="M167" s="225" t="s">
        <v>1</v>
      </c>
      <c r="N167" s="226" t="s">
        <v>41</v>
      </c>
      <c r="O167" s="91"/>
      <c r="P167" s="227">
        <f>O167*H167</f>
        <v>0</v>
      </c>
      <c r="Q167" s="227">
        <v>0.00031</v>
      </c>
      <c r="R167" s="227">
        <f>Q167*H167</f>
        <v>3.89019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131</v>
      </c>
      <c r="AT167" s="229" t="s">
        <v>126</v>
      </c>
      <c r="AU167" s="229" t="s">
        <v>86</v>
      </c>
      <c r="AY167" s="17" t="s">
        <v>124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84</v>
      </c>
      <c r="BK167" s="230">
        <f>ROUND(I167*H167,2)</f>
        <v>0</v>
      </c>
      <c r="BL167" s="17" t="s">
        <v>131</v>
      </c>
      <c r="BM167" s="229" t="s">
        <v>207</v>
      </c>
    </row>
    <row r="168" spans="1:51" s="14" customFormat="1" ht="12">
      <c r="A168" s="14"/>
      <c r="B168" s="247"/>
      <c r="C168" s="248"/>
      <c r="D168" s="231" t="s">
        <v>147</v>
      </c>
      <c r="E168" s="249" t="s">
        <v>1</v>
      </c>
      <c r="F168" s="250" t="s">
        <v>208</v>
      </c>
      <c r="G168" s="248"/>
      <c r="H168" s="249" t="s">
        <v>1</v>
      </c>
      <c r="I168" s="251"/>
      <c r="J168" s="248"/>
      <c r="K168" s="248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147</v>
      </c>
      <c r="AU168" s="256" t="s">
        <v>86</v>
      </c>
      <c r="AV168" s="14" t="s">
        <v>84</v>
      </c>
      <c r="AW168" s="14" t="s">
        <v>32</v>
      </c>
      <c r="AX168" s="14" t="s">
        <v>76</v>
      </c>
      <c r="AY168" s="256" t="s">
        <v>124</v>
      </c>
    </row>
    <row r="169" spans="1:51" s="13" customFormat="1" ht="12">
      <c r="A169" s="13"/>
      <c r="B169" s="236"/>
      <c r="C169" s="237"/>
      <c r="D169" s="231" t="s">
        <v>147</v>
      </c>
      <c r="E169" s="238" t="s">
        <v>1</v>
      </c>
      <c r="F169" s="239" t="s">
        <v>209</v>
      </c>
      <c r="G169" s="237"/>
      <c r="H169" s="240">
        <v>1785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147</v>
      </c>
      <c r="AU169" s="246" t="s">
        <v>86</v>
      </c>
      <c r="AV169" s="13" t="s">
        <v>86</v>
      </c>
      <c r="AW169" s="13" t="s">
        <v>32</v>
      </c>
      <c r="AX169" s="13" t="s">
        <v>76</v>
      </c>
      <c r="AY169" s="246" t="s">
        <v>124</v>
      </c>
    </row>
    <row r="170" spans="1:51" s="14" customFormat="1" ht="12">
      <c r="A170" s="14"/>
      <c r="B170" s="247"/>
      <c r="C170" s="248"/>
      <c r="D170" s="231" t="s">
        <v>147</v>
      </c>
      <c r="E170" s="249" t="s">
        <v>1</v>
      </c>
      <c r="F170" s="250" t="s">
        <v>210</v>
      </c>
      <c r="G170" s="248"/>
      <c r="H170" s="249" t="s">
        <v>1</v>
      </c>
      <c r="I170" s="251"/>
      <c r="J170" s="248"/>
      <c r="K170" s="248"/>
      <c r="L170" s="252"/>
      <c r="M170" s="253"/>
      <c r="N170" s="254"/>
      <c r="O170" s="254"/>
      <c r="P170" s="254"/>
      <c r="Q170" s="254"/>
      <c r="R170" s="254"/>
      <c r="S170" s="254"/>
      <c r="T170" s="25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6" t="s">
        <v>147</v>
      </c>
      <c r="AU170" s="256" t="s">
        <v>86</v>
      </c>
      <c r="AV170" s="14" t="s">
        <v>84</v>
      </c>
      <c r="AW170" s="14" t="s">
        <v>32</v>
      </c>
      <c r="AX170" s="14" t="s">
        <v>76</v>
      </c>
      <c r="AY170" s="256" t="s">
        <v>124</v>
      </c>
    </row>
    <row r="171" spans="1:51" s="13" customFormat="1" ht="12">
      <c r="A171" s="13"/>
      <c r="B171" s="236"/>
      <c r="C171" s="237"/>
      <c r="D171" s="231" t="s">
        <v>147</v>
      </c>
      <c r="E171" s="238" t="s">
        <v>1</v>
      </c>
      <c r="F171" s="239" t="s">
        <v>184</v>
      </c>
      <c r="G171" s="237"/>
      <c r="H171" s="240">
        <v>10389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147</v>
      </c>
      <c r="AU171" s="246" t="s">
        <v>86</v>
      </c>
      <c r="AV171" s="13" t="s">
        <v>86</v>
      </c>
      <c r="AW171" s="13" t="s">
        <v>32</v>
      </c>
      <c r="AX171" s="13" t="s">
        <v>76</v>
      </c>
      <c r="AY171" s="246" t="s">
        <v>124</v>
      </c>
    </row>
    <row r="172" spans="1:51" s="14" customFormat="1" ht="12">
      <c r="A172" s="14"/>
      <c r="B172" s="247"/>
      <c r="C172" s="248"/>
      <c r="D172" s="231" t="s">
        <v>147</v>
      </c>
      <c r="E172" s="249" t="s">
        <v>1</v>
      </c>
      <c r="F172" s="250" t="s">
        <v>211</v>
      </c>
      <c r="G172" s="248"/>
      <c r="H172" s="249" t="s">
        <v>1</v>
      </c>
      <c r="I172" s="251"/>
      <c r="J172" s="248"/>
      <c r="K172" s="248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147</v>
      </c>
      <c r="AU172" s="256" t="s">
        <v>86</v>
      </c>
      <c r="AV172" s="14" t="s">
        <v>84</v>
      </c>
      <c r="AW172" s="14" t="s">
        <v>32</v>
      </c>
      <c r="AX172" s="14" t="s">
        <v>76</v>
      </c>
      <c r="AY172" s="256" t="s">
        <v>124</v>
      </c>
    </row>
    <row r="173" spans="1:51" s="13" customFormat="1" ht="12">
      <c r="A173" s="13"/>
      <c r="B173" s="236"/>
      <c r="C173" s="237"/>
      <c r="D173" s="231" t="s">
        <v>147</v>
      </c>
      <c r="E173" s="238" t="s">
        <v>1</v>
      </c>
      <c r="F173" s="239" t="s">
        <v>173</v>
      </c>
      <c r="G173" s="237"/>
      <c r="H173" s="240">
        <v>375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147</v>
      </c>
      <c r="AU173" s="246" t="s">
        <v>86</v>
      </c>
      <c r="AV173" s="13" t="s">
        <v>86</v>
      </c>
      <c r="AW173" s="13" t="s">
        <v>32</v>
      </c>
      <c r="AX173" s="13" t="s">
        <v>76</v>
      </c>
      <c r="AY173" s="246" t="s">
        <v>124</v>
      </c>
    </row>
    <row r="174" spans="1:51" s="15" customFormat="1" ht="12">
      <c r="A174" s="15"/>
      <c r="B174" s="257"/>
      <c r="C174" s="258"/>
      <c r="D174" s="231" t="s">
        <v>147</v>
      </c>
      <c r="E174" s="259" t="s">
        <v>1</v>
      </c>
      <c r="F174" s="260" t="s">
        <v>174</v>
      </c>
      <c r="G174" s="258"/>
      <c r="H174" s="261">
        <v>12549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7" t="s">
        <v>147</v>
      </c>
      <c r="AU174" s="267" t="s">
        <v>86</v>
      </c>
      <c r="AV174" s="15" t="s">
        <v>131</v>
      </c>
      <c r="AW174" s="15" t="s">
        <v>32</v>
      </c>
      <c r="AX174" s="15" t="s">
        <v>84</v>
      </c>
      <c r="AY174" s="267" t="s">
        <v>124</v>
      </c>
    </row>
    <row r="175" spans="1:65" s="2" customFormat="1" ht="24.05" customHeight="1">
      <c r="A175" s="38"/>
      <c r="B175" s="39"/>
      <c r="C175" s="218" t="s">
        <v>8</v>
      </c>
      <c r="D175" s="218" t="s">
        <v>126</v>
      </c>
      <c r="E175" s="219" t="s">
        <v>212</v>
      </c>
      <c r="F175" s="220" t="s">
        <v>213</v>
      </c>
      <c r="G175" s="221" t="s">
        <v>129</v>
      </c>
      <c r="H175" s="222">
        <v>4138</v>
      </c>
      <c r="I175" s="223"/>
      <c r="J175" s="224">
        <f>ROUND(I175*H175,2)</f>
        <v>0</v>
      </c>
      <c r="K175" s="220" t="s">
        <v>130</v>
      </c>
      <c r="L175" s="44"/>
      <c r="M175" s="225" t="s">
        <v>1</v>
      </c>
      <c r="N175" s="226" t="s">
        <v>41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131</v>
      </c>
      <c r="AT175" s="229" t="s">
        <v>126</v>
      </c>
      <c r="AU175" s="229" t="s">
        <v>86</v>
      </c>
      <c r="AY175" s="17" t="s">
        <v>124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84</v>
      </c>
      <c r="BK175" s="230">
        <f>ROUND(I175*H175,2)</f>
        <v>0</v>
      </c>
      <c r="BL175" s="17" t="s">
        <v>131</v>
      </c>
      <c r="BM175" s="229" t="s">
        <v>214</v>
      </c>
    </row>
    <row r="176" spans="1:51" s="14" customFormat="1" ht="12">
      <c r="A176" s="14"/>
      <c r="B176" s="247"/>
      <c r="C176" s="248"/>
      <c r="D176" s="231" t="s">
        <v>147</v>
      </c>
      <c r="E176" s="249" t="s">
        <v>1</v>
      </c>
      <c r="F176" s="250" t="s">
        <v>208</v>
      </c>
      <c r="G176" s="248"/>
      <c r="H176" s="249" t="s">
        <v>1</v>
      </c>
      <c r="I176" s="251"/>
      <c r="J176" s="248"/>
      <c r="K176" s="248"/>
      <c r="L176" s="252"/>
      <c r="M176" s="253"/>
      <c r="N176" s="254"/>
      <c r="O176" s="254"/>
      <c r="P176" s="254"/>
      <c r="Q176" s="254"/>
      <c r="R176" s="254"/>
      <c r="S176" s="254"/>
      <c r="T176" s="25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6" t="s">
        <v>147</v>
      </c>
      <c r="AU176" s="256" t="s">
        <v>86</v>
      </c>
      <c r="AV176" s="14" t="s">
        <v>84</v>
      </c>
      <c r="AW176" s="14" t="s">
        <v>32</v>
      </c>
      <c r="AX176" s="14" t="s">
        <v>76</v>
      </c>
      <c r="AY176" s="256" t="s">
        <v>124</v>
      </c>
    </row>
    <row r="177" spans="1:51" s="13" customFormat="1" ht="12">
      <c r="A177" s="13"/>
      <c r="B177" s="236"/>
      <c r="C177" s="237"/>
      <c r="D177" s="231" t="s">
        <v>147</v>
      </c>
      <c r="E177" s="238" t="s">
        <v>1</v>
      </c>
      <c r="F177" s="239" t="s">
        <v>209</v>
      </c>
      <c r="G177" s="237"/>
      <c r="H177" s="240">
        <v>1785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147</v>
      </c>
      <c r="AU177" s="246" t="s">
        <v>86</v>
      </c>
      <c r="AV177" s="13" t="s">
        <v>86</v>
      </c>
      <c r="AW177" s="13" t="s">
        <v>32</v>
      </c>
      <c r="AX177" s="13" t="s">
        <v>76</v>
      </c>
      <c r="AY177" s="246" t="s">
        <v>124</v>
      </c>
    </row>
    <row r="178" spans="1:51" s="14" customFormat="1" ht="12">
      <c r="A178" s="14"/>
      <c r="B178" s="247"/>
      <c r="C178" s="248"/>
      <c r="D178" s="231" t="s">
        <v>147</v>
      </c>
      <c r="E178" s="249" t="s">
        <v>1</v>
      </c>
      <c r="F178" s="250" t="s">
        <v>215</v>
      </c>
      <c r="G178" s="248"/>
      <c r="H178" s="249" t="s">
        <v>1</v>
      </c>
      <c r="I178" s="251"/>
      <c r="J178" s="248"/>
      <c r="K178" s="248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147</v>
      </c>
      <c r="AU178" s="256" t="s">
        <v>86</v>
      </c>
      <c r="AV178" s="14" t="s">
        <v>84</v>
      </c>
      <c r="AW178" s="14" t="s">
        <v>32</v>
      </c>
      <c r="AX178" s="14" t="s">
        <v>76</v>
      </c>
      <c r="AY178" s="256" t="s">
        <v>124</v>
      </c>
    </row>
    <row r="179" spans="1:51" s="13" customFormat="1" ht="12">
      <c r="A179" s="13"/>
      <c r="B179" s="236"/>
      <c r="C179" s="237"/>
      <c r="D179" s="231" t="s">
        <v>147</v>
      </c>
      <c r="E179" s="238" t="s">
        <v>1</v>
      </c>
      <c r="F179" s="239" t="s">
        <v>216</v>
      </c>
      <c r="G179" s="237"/>
      <c r="H179" s="240">
        <v>2353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147</v>
      </c>
      <c r="AU179" s="246" t="s">
        <v>86</v>
      </c>
      <c r="AV179" s="13" t="s">
        <v>86</v>
      </c>
      <c r="AW179" s="13" t="s">
        <v>32</v>
      </c>
      <c r="AX179" s="13" t="s">
        <v>76</v>
      </c>
      <c r="AY179" s="246" t="s">
        <v>124</v>
      </c>
    </row>
    <row r="180" spans="1:51" s="15" customFormat="1" ht="12">
      <c r="A180" s="15"/>
      <c r="B180" s="257"/>
      <c r="C180" s="258"/>
      <c r="D180" s="231" t="s">
        <v>147</v>
      </c>
      <c r="E180" s="259" t="s">
        <v>1</v>
      </c>
      <c r="F180" s="260" t="s">
        <v>174</v>
      </c>
      <c r="G180" s="258"/>
      <c r="H180" s="261">
        <v>4138</v>
      </c>
      <c r="I180" s="262"/>
      <c r="J180" s="258"/>
      <c r="K180" s="258"/>
      <c r="L180" s="263"/>
      <c r="M180" s="264"/>
      <c r="N180" s="265"/>
      <c r="O180" s="265"/>
      <c r="P180" s="265"/>
      <c r="Q180" s="265"/>
      <c r="R180" s="265"/>
      <c r="S180" s="265"/>
      <c r="T180" s="26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7" t="s">
        <v>147</v>
      </c>
      <c r="AU180" s="267" t="s">
        <v>86</v>
      </c>
      <c r="AV180" s="15" t="s">
        <v>131</v>
      </c>
      <c r="AW180" s="15" t="s">
        <v>32</v>
      </c>
      <c r="AX180" s="15" t="s">
        <v>84</v>
      </c>
      <c r="AY180" s="267" t="s">
        <v>124</v>
      </c>
    </row>
    <row r="181" spans="1:65" s="2" customFormat="1" ht="43.3" customHeight="1">
      <c r="A181" s="38"/>
      <c r="B181" s="39"/>
      <c r="C181" s="218" t="s">
        <v>217</v>
      </c>
      <c r="D181" s="218" t="s">
        <v>126</v>
      </c>
      <c r="E181" s="219" t="s">
        <v>218</v>
      </c>
      <c r="F181" s="220" t="s">
        <v>219</v>
      </c>
      <c r="G181" s="221" t="s">
        <v>129</v>
      </c>
      <c r="H181" s="222">
        <v>14902</v>
      </c>
      <c r="I181" s="223"/>
      <c r="J181" s="224">
        <f>ROUND(I181*H181,2)</f>
        <v>0</v>
      </c>
      <c r="K181" s="220" t="s">
        <v>130</v>
      </c>
      <c r="L181" s="44"/>
      <c r="M181" s="225" t="s">
        <v>1</v>
      </c>
      <c r="N181" s="226" t="s">
        <v>41</v>
      </c>
      <c r="O181" s="91"/>
      <c r="P181" s="227">
        <f>O181*H181</f>
        <v>0</v>
      </c>
      <c r="Q181" s="227">
        <v>0.12966</v>
      </c>
      <c r="R181" s="227">
        <f>Q181*H181</f>
        <v>1932.1933199999999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131</v>
      </c>
      <c r="AT181" s="229" t="s">
        <v>126</v>
      </c>
      <c r="AU181" s="229" t="s">
        <v>86</v>
      </c>
      <c r="AY181" s="17" t="s">
        <v>124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84</v>
      </c>
      <c r="BK181" s="230">
        <f>ROUND(I181*H181,2)</f>
        <v>0</v>
      </c>
      <c r="BL181" s="17" t="s">
        <v>131</v>
      </c>
      <c r="BM181" s="229" t="s">
        <v>220</v>
      </c>
    </row>
    <row r="182" spans="1:51" s="14" customFormat="1" ht="12">
      <c r="A182" s="14"/>
      <c r="B182" s="247"/>
      <c r="C182" s="248"/>
      <c r="D182" s="231" t="s">
        <v>147</v>
      </c>
      <c r="E182" s="249" t="s">
        <v>1</v>
      </c>
      <c r="F182" s="250" t="s">
        <v>221</v>
      </c>
      <c r="G182" s="248"/>
      <c r="H182" s="249" t="s">
        <v>1</v>
      </c>
      <c r="I182" s="251"/>
      <c r="J182" s="248"/>
      <c r="K182" s="248"/>
      <c r="L182" s="252"/>
      <c r="M182" s="253"/>
      <c r="N182" s="254"/>
      <c r="O182" s="254"/>
      <c r="P182" s="254"/>
      <c r="Q182" s="254"/>
      <c r="R182" s="254"/>
      <c r="S182" s="254"/>
      <c r="T182" s="25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6" t="s">
        <v>147</v>
      </c>
      <c r="AU182" s="256" t="s">
        <v>86</v>
      </c>
      <c r="AV182" s="14" t="s">
        <v>84</v>
      </c>
      <c r="AW182" s="14" t="s">
        <v>32</v>
      </c>
      <c r="AX182" s="14" t="s">
        <v>76</v>
      </c>
      <c r="AY182" s="256" t="s">
        <v>124</v>
      </c>
    </row>
    <row r="183" spans="1:51" s="13" customFormat="1" ht="12">
      <c r="A183" s="13"/>
      <c r="B183" s="236"/>
      <c r="C183" s="237"/>
      <c r="D183" s="231" t="s">
        <v>147</v>
      </c>
      <c r="E183" s="238" t="s">
        <v>1</v>
      </c>
      <c r="F183" s="239" t="s">
        <v>184</v>
      </c>
      <c r="G183" s="237"/>
      <c r="H183" s="240">
        <v>10389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147</v>
      </c>
      <c r="AU183" s="246" t="s">
        <v>86</v>
      </c>
      <c r="AV183" s="13" t="s">
        <v>86</v>
      </c>
      <c r="AW183" s="13" t="s">
        <v>32</v>
      </c>
      <c r="AX183" s="13" t="s">
        <v>76</v>
      </c>
      <c r="AY183" s="246" t="s">
        <v>124</v>
      </c>
    </row>
    <row r="184" spans="1:51" s="14" customFormat="1" ht="12">
      <c r="A184" s="14"/>
      <c r="B184" s="247"/>
      <c r="C184" s="248"/>
      <c r="D184" s="231" t="s">
        <v>147</v>
      </c>
      <c r="E184" s="249" t="s">
        <v>1</v>
      </c>
      <c r="F184" s="250" t="s">
        <v>222</v>
      </c>
      <c r="G184" s="248"/>
      <c r="H184" s="249" t="s">
        <v>1</v>
      </c>
      <c r="I184" s="251"/>
      <c r="J184" s="248"/>
      <c r="K184" s="248"/>
      <c r="L184" s="252"/>
      <c r="M184" s="253"/>
      <c r="N184" s="254"/>
      <c r="O184" s="254"/>
      <c r="P184" s="254"/>
      <c r="Q184" s="254"/>
      <c r="R184" s="254"/>
      <c r="S184" s="254"/>
      <c r="T184" s="25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6" t="s">
        <v>147</v>
      </c>
      <c r="AU184" s="256" t="s">
        <v>86</v>
      </c>
      <c r="AV184" s="14" t="s">
        <v>84</v>
      </c>
      <c r="AW184" s="14" t="s">
        <v>32</v>
      </c>
      <c r="AX184" s="14" t="s">
        <v>76</v>
      </c>
      <c r="AY184" s="256" t="s">
        <v>124</v>
      </c>
    </row>
    <row r="185" spans="1:51" s="13" customFormat="1" ht="12">
      <c r="A185" s="13"/>
      <c r="B185" s="236"/>
      <c r="C185" s="237"/>
      <c r="D185" s="231" t="s">
        <v>147</v>
      </c>
      <c r="E185" s="238" t="s">
        <v>1</v>
      </c>
      <c r="F185" s="239" t="s">
        <v>209</v>
      </c>
      <c r="G185" s="237"/>
      <c r="H185" s="240">
        <v>1785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147</v>
      </c>
      <c r="AU185" s="246" t="s">
        <v>86</v>
      </c>
      <c r="AV185" s="13" t="s">
        <v>86</v>
      </c>
      <c r="AW185" s="13" t="s">
        <v>32</v>
      </c>
      <c r="AX185" s="13" t="s">
        <v>76</v>
      </c>
      <c r="AY185" s="246" t="s">
        <v>124</v>
      </c>
    </row>
    <row r="186" spans="1:51" s="14" customFormat="1" ht="12">
      <c r="A186" s="14"/>
      <c r="B186" s="247"/>
      <c r="C186" s="248"/>
      <c r="D186" s="231" t="s">
        <v>147</v>
      </c>
      <c r="E186" s="249" t="s">
        <v>1</v>
      </c>
      <c r="F186" s="250" t="s">
        <v>223</v>
      </c>
      <c r="G186" s="248"/>
      <c r="H186" s="249" t="s">
        <v>1</v>
      </c>
      <c r="I186" s="251"/>
      <c r="J186" s="248"/>
      <c r="K186" s="248"/>
      <c r="L186" s="252"/>
      <c r="M186" s="253"/>
      <c r="N186" s="254"/>
      <c r="O186" s="254"/>
      <c r="P186" s="254"/>
      <c r="Q186" s="254"/>
      <c r="R186" s="254"/>
      <c r="S186" s="254"/>
      <c r="T186" s="25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6" t="s">
        <v>147</v>
      </c>
      <c r="AU186" s="256" t="s">
        <v>86</v>
      </c>
      <c r="AV186" s="14" t="s">
        <v>84</v>
      </c>
      <c r="AW186" s="14" t="s">
        <v>32</v>
      </c>
      <c r="AX186" s="14" t="s">
        <v>76</v>
      </c>
      <c r="AY186" s="256" t="s">
        <v>124</v>
      </c>
    </row>
    <row r="187" spans="1:51" s="13" customFormat="1" ht="12">
      <c r="A187" s="13"/>
      <c r="B187" s="236"/>
      <c r="C187" s="237"/>
      <c r="D187" s="231" t="s">
        <v>147</v>
      </c>
      <c r="E187" s="238" t="s">
        <v>1</v>
      </c>
      <c r="F187" s="239" t="s">
        <v>216</v>
      </c>
      <c r="G187" s="237"/>
      <c r="H187" s="240">
        <v>2353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147</v>
      </c>
      <c r="AU187" s="246" t="s">
        <v>86</v>
      </c>
      <c r="AV187" s="13" t="s">
        <v>86</v>
      </c>
      <c r="AW187" s="13" t="s">
        <v>32</v>
      </c>
      <c r="AX187" s="13" t="s">
        <v>76</v>
      </c>
      <c r="AY187" s="246" t="s">
        <v>124</v>
      </c>
    </row>
    <row r="188" spans="1:51" s="14" customFormat="1" ht="12">
      <c r="A188" s="14"/>
      <c r="B188" s="247"/>
      <c r="C188" s="248"/>
      <c r="D188" s="231" t="s">
        <v>147</v>
      </c>
      <c r="E188" s="249" t="s">
        <v>1</v>
      </c>
      <c r="F188" s="250" t="s">
        <v>172</v>
      </c>
      <c r="G188" s="248"/>
      <c r="H188" s="249" t="s">
        <v>1</v>
      </c>
      <c r="I188" s="251"/>
      <c r="J188" s="248"/>
      <c r="K188" s="248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147</v>
      </c>
      <c r="AU188" s="256" t="s">
        <v>86</v>
      </c>
      <c r="AV188" s="14" t="s">
        <v>84</v>
      </c>
      <c r="AW188" s="14" t="s">
        <v>32</v>
      </c>
      <c r="AX188" s="14" t="s">
        <v>76</v>
      </c>
      <c r="AY188" s="256" t="s">
        <v>124</v>
      </c>
    </row>
    <row r="189" spans="1:51" s="13" customFormat="1" ht="12">
      <c r="A189" s="13"/>
      <c r="B189" s="236"/>
      <c r="C189" s="237"/>
      <c r="D189" s="231" t="s">
        <v>147</v>
      </c>
      <c r="E189" s="238" t="s">
        <v>1</v>
      </c>
      <c r="F189" s="239" t="s">
        <v>173</v>
      </c>
      <c r="G189" s="237"/>
      <c r="H189" s="240">
        <v>375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147</v>
      </c>
      <c r="AU189" s="246" t="s">
        <v>86</v>
      </c>
      <c r="AV189" s="13" t="s">
        <v>86</v>
      </c>
      <c r="AW189" s="13" t="s">
        <v>32</v>
      </c>
      <c r="AX189" s="13" t="s">
        <v>76</v>
      </c>
      <c r="AY189" s="246" t="s">
        <v>124</v>
      </c>
    </row>
    <row r="190" spans="1:51" s="15" customFormat="1" ht="12">
      <c r="A190" s="15"/>
      <c r="B190" s="257"/>
      <c r="C190" s="258"/>
      <c r="D190" s="231" t="s">
        <v>147</v>
      </c>
      <c r="E190" s="259" t="s">
        <v>1</v>
      </c>
      <c r="F190" s="260" t="s">
        <v>174</v>
      </c>
      <c r="G190" s="258"/>
      <c r="H190" s="261">
        <v>14902</v>
      </c>
      <c r="I190" s="262"/>
      <c r="J190" s="258"/>
      <c r="K190" s="258"/>
      <c r="L190" s="263"/>
      <c r="M190" s="264"/>
      <c r="N190" s="265"/>
      <c r="O190" s="265"/>
      <c r="P190" s="265"/>
      <c r="Q190" s="265"/>
      <c r="R190" s="265"/>
      <c r="S190" s="265"/>
      <c r="T190" s="26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7" t="s">
        <v>147</v>
      </c>
      <c r="AU190" s="267" t="s">
        <v>86</v>
      </c>
      <c r="AV190" s="15" t="s">
        <v>131</v>
      </c>
      <c r="AW190" s="15" t="s">
        <v>32</v>
      </c>
      <c r="AX190" s="15" t="s">
        <v>84</v>
      </c>
      <c r="AY190" s="267" t="s">
        <v>124</v>
      </c>
    </row>
    <row r="191" spans="1:65" s="2" customFormat="1" ht="43.3" customHeight="1">
      <c r="A191" s="38"/>
      <c r="B191" s="39"/>
      <c r="C191" s="218" t="s">
        <v>224</v>
      </c>
      <c r="D191" s="218" t="s">
        <v>126</v>
      </c>
      <c r="E191" s="219" t="s">
        <v>225</v>
      </c>
      <c r="F191" s="220" t="s">
        <v>226</v>
      </c>
      <c r="G191" s="221" t="s">
        <v>129</v>
      </c>
      <c r="H191" s="222">
        <v>12549</v>
      </c>
      <c r="I191" s="223"/>
      <c r="J191" s="224">
        <f>ROUND(I191*H191,2)</f>
        <v>0</v>
      </c>
      <c r="K191" s="220" t="s">
        <v>130</v>
      </c>
      <c r="L191" s="44"/>
      <c r="M191" s="225" t="s">
        <v>1</v>
      </c>
      <c r="N191" s="226" t="s">
        <v>41</v>
      </c>
      <c r="O191" s="91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131</v>
      </c>
      <c r="AT191" s="229" t="s">
        <v>126</v>
      </c>
      <c r="AU191" s="229" t="s">
        <v>86</v>
      </c>
      <c r="AY191" s="17" t="s">
        <v>124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84</v>
      </c>
      <c r="BK191" s="230">
        <f>ROUND(I191*H191,2)</f>
        <v>0</v>
      </c>
      <c r="BL191" s="17" t="s">
        <v>131</v>
      </c>
      <c r="BM191" s="229" t="s">
        <v>227</v>
      </c>
    </row>
    <row r="192" spans="1:51" s="14" customFormat="1" ht="12">
      <c r="A192" s="14"/>
      <c r="B192" s="247"/>
      <c r="C192" s="248"/>
      <c r="D192" s="231" t="s">
        <v>147</v>
      </c>
      <c r="E192" s="249" t="s">
        <v>1</v>
      </c>
      <c r="F192" s="250" t="s">
        <v>222</v>
      </c>
      <c r="G192" s="248"/>
      <c r="H192" s="249" t="s">
        <v>1</v>
      </c>
      <c r="I192" s="251"/>
      <c r="J192" s="248"/>
      <c r="K192" s="248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147</v>
      </c>
      <c r="AU192" s="256" t="s">
        <v>86</v>
      </c>
      <c r="AV192" s="14" t="s">
        <v>84</v>
      </c>
      <c r="AW192" s="14" t="s">
        <v>32</v>
      </c>
      <c r="AX192" s="14" t="s">
        <v>76</v>
      </c>
      <c r="AY192" s="256" t="s">
        <v>124</v>
      </c>
    </row>
    <row r="193" spans="1:51" s="13" customFormat="1" ht="12">
      <c r="A193" s="13"/>
      <c r="B193" s="236"/>
      <c r="C193" s="237"/>
      <c r="D193" s="231" t="s">
        <v>147</v>
      </c>
      <c r="E193" s="238" t="s">
        <v>1</v>
      </c>
      <c r="F193" s="239" t="s">
        <v>209</v>
      </c>
      <c r="G193" s="237"/>
      <c r="H193" s="240">
        <v>1785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147</v>
      </c>
      <c r="AU193" s="246" t="s">
        <v>86</v>
      </c>
      <c r="AV193" s="13" t="s">
        <v>86</v>
      </c>
      <c r="AW193" s="13" t="s">
        <v>32</v>
      </c>
      <c r="AX193" s="13" t="s">
        <v>76</v>
      </c>
      <c r="AY193" s="246" t="s">
        <v>124</v>
      </c>
    </row>
    <row r="194" spans="1:51" s="14" customFormat="1" ht="12">
      <c r="A194" s="14"/>
      <c r="B194" s="247"/>
      <c r="C194" s="248"/>
      <c r="D194" s="231" t="s">
        <v>147</v>
      </c>
      <c r="E194" s="249" t="s">
        <v>1</v>
      </c>
      <c r="F194" s="250" t="s">
        <v>221</v>
      </c>
      <c r="G194" s="248"/>
      <c r="H194" s="249" t="s">
        <v>1</v>
      </c>
      <c r="I194" s="251"/>
      <c r="J194" s="248"/>
      <c r="K194" s="248"/>
      <c r="L194" s="252"/>
      <c r="M194" s="253"/>
      <c r="N194" s="254"/>
      <c r="O194" s="254"/>
      <c r="P194" s="254"/>
      <c r="Q194" s="254"/>
      <c r="R194" s="254"/>
      <c r="S194" s="254"/>
      <c r="T194" s="25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6" t="s">
        <v>147</v>
      </c>
      <c r="AU194" s="256" t="s">
        <v>86</v>
      </c>
      <c r="AV194" s="14" t="s">
        <v>84</v>
      </c>
      <c r="AW194" s="14" t="s">
        <v>32</v>
      </c>
      <c r="AX194" s="14" t="s">
        <v>76</v>
      </c>
      <c r="AY194" s="256" t="s">
        <v>124</v>
      </c>
    </row>
    <row r="195" spans="1:51" s="13" customFormat="1" ht="12">
      <c r="A195" s="13"/>
      <c r="B195" s="236"/>
      <c r="C195" s="237"/>
      <c r="D195" s="231" t="s">
        <v>147</v>
      </c>
      <c r="E195" s="238" t="s">
        <v>1</v>
      </c>
      <c r="F195" s="239" t="s">
        <v>184</v>
      </c>
      <c r="G195" s="237"/>
      <c r="H195" s="240">
        <v>10389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147</v>
      </c>
      <c r="AU195" s="246" t="s">
        <v>86</v>
      </c>
      <c r="AV195" s="13" t="s">
        <v>86</v>
      </c>
      <c r="AW195" s="13" t="s">
        <v>32</v>
      </c>
      <c r="AX195" s="13" t="s">
        <v>76</v>
      </c>
      <c r="AY195" s="246" t="s">
        <v>124</v>
      </c>
    </row>
    <row r="196" spans="1:51" s="14" customFormat="1" ht="12">
      <c r="A196" s="14"/>
      <c r="B196" s="247"/>
      <c r="C196" s="248"/>
      <c r="D196" s="231" t="s">
        <v>147</v>
      </c>
      <c r="E196" s="249" t="s">
        <v>1</v>
      </c>
      <c r="F196" s="250" t="s">
        <v>228</v>
      </c>
      <c r="G196" s="248"/>
      <c r="H196" s="249" t="s">
        <v>1</v>
      </c>
      <c r="I196" s="251"/>
      <c r="J196" s="248"/>
      <c r="K196" s="248"/>
      <c r="L196" s="252"/>
      <c r="M196" s="253"/>
      <c r="N196" s="254"/>
      <c r="O196" s="254"/>
      <c r="P196" s="254"/>
      <c r="Q196" s="254"/>
      <c r="R196" s="254"/>
      <c r="S196" s="254"/>
      <c r="T196" s="25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6" t="s">
        <v>147</v>
      </c>
      <c r="AU196" s="256" t="s">
        <v>86</v>
      </c>
      <c r="AV196" s="14" t="s">
        <v>84</v>
      </c>
      <c r="AW196" s="14" t="s">
        <v>32</v>
      </c>
      <c r="AX196" s="14" t="s">
        <v>76</v>
      </c>
      <c r="AY196" s="256" t="s">
        <v>124</v>
      </c>
    </row>
    <row r="197" spans="1:51" s="13" customFormat="1" ht="12">
      <c r="A197" s="13"/>
      <c r="B197" s="236"/>
      <c r="C197" s="237"/>
      <c r="D197" s="231" t="s">
        <v>147</v>
      </c>
      <c r="E197" s="238" t="s">
        <v>1</v>
      </c>
      <c r="F197" s="239" t="s">
        <v>173</v>
      </c>
      <c r="G197" s="237"/>
      <c r="H197" s="240">
        <v>375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147</v>
      </c>
      <c r="AU197" s="246" t="s">
        <v>86</v>
      </c>
      <c r="AV197" s="13" t="s">
        <v>86</v>
      </c>
      <c r="AW197" s="13" t="s">
        <v>32</v>
      </c>
      <c r="AX197" s="13" t="s">
        <v>76</v>
      </c>
      <c r="AY197" s="246" t="s">
        <v>124</v>
      </c>
    </row>
    <row r="198" spans="1:51" s="15" customFormat="1" ht="12">
      <c r="A198" s="15"/>
      <c r="B198" s="257"/>
      <c r="C198" s="258"/>
      <c r="D198" s="231" t="s">
        <v>147</v>
      </c>
      <c r="E198" s="259" t="s">
        <v>1</v>
      </c>
      <c r="F198" s="260" t="s">
        <v>174</v>
      </c>
      <c r="G198" s="258"/>
      <c r="H198" s="261">
        <v>12549</v>
      </c>
      <c r="I198" s="262"/>
      <c r="J198" s="258"/>
      <c r="K198" s="258"/>
      <c r="L198" s="263"/>
      <c r="M198" s="264"/>
      <c r="N198" s="265"/>
      <c r="O198" s="265"/>
      <c r="P198" s="265"/>
      <c r="Q198" s="265"/>
      <c r="R198" s="265"/>
      <c r="S198" s="265"/>
      <c r="T198" s="26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7" t="s">
        <v>147</v>
      </c>
      <c r="AU198" s="267" t="s">
        <v>86</v>
      </c>
      <c r="AV198" s="15" t="s">
        <v>131</v>
      </c>
      <c r="AW198" s="15" t="s">
        <v>32</v>
      </c>
      <c r="AX198" s="15" t="s">
        <v>84</v>
      </c>
      <c r="AY198" s="267" t="s">
        <v>124</v>
      </c>
    </row>
    <row r="199" spans="1:65" s="2" customFormat="1" ht="37.25" customHeight="1">
      <c r="A199" s="38"/>
      <c r="B199" s="39"/>
      <c r="C199" s="218" t="s">
        <v>229</v>
      </c>
      <c r="D199" s="218" t="s">
        <v>126</v>
      </c>
      <c r="E199" s="219" t="s">
        <v>230</v>
      </c>
      <c r="F199" s="220" t="s">
        <v>231</v>
      </c>
      <c r="G199" s="221" t="s">
        <v>129</v>
      </c>
      <c r="H199" s="222">
        <v>60</v>
      </c>
      <c r="I199" s="223"/>
      <c r="J199" s="224">
        <f>ROUND(I199*H199,2)</f>
        <v>0</v>
      </c>
      <c r="K199" s="220" t="s">
        <v>130</v>
      </c>
      <c r="L199" s="44"/>
      <c r="M199" s="225" t="s">
        <v>1</v>
      </c>
      <c r="N199" s="226" t="s">
        <v>41</v>
      </c>
      <c r="O199" s="91"/>
      <c r="P199" s="227">
        <f>O199*H199</f>
        <v>0</v>
      </c>
      <c r="Q199" s="227">
        <v>0.71255</v>
      </c>
      <c r="R199" s="227">
        <f>Q199*H199</f>
        <v>42.753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131</v>
      </c>
      <c r="AT199" s="229" t="s">
        <v>126</v>
      </c>
      <c r="AU199" s="229" t="s">
        <v>86</v>
      </c>
      <c r="AY199" s="17" t="s">
        <v>124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84</v>
      </c>
      <c r="BK199" s="230">
        <f>ROUND(I199*H199,2)</f>
        <v>0</v>
      </c>
      <c r="BL199" s="17" t="s">
        <v>131</v>
      </c>
      <c r="BM199" s="229" t="s">
        <v>232</v>
      </c>
    </row>
    <row r="200" spans="1:63" s="12" customFormat="1" ht="22.8" customHeight="1">
      <c r="A200" s="12"/>
      <c r="B200" s="202"/>
      <c r="C200" s="203"/>
      <c r="D200" s="204" t="s">
        <v>75</v>
      </c>
      <c r="E200" s="216" t="s">
        <v>176</v>
      </c>
      <c r="F200" s="216" t="s">
        <v>233</v>
      </c>
      <c r="G200" s="203"/>
      <c r="H200" s="203"/>
      <c r="I200" s="206"/>
      <c r="J200" s="217">
        <f>BK200</f>
        <v>0</v>
      </c>
      <c r="K200" s="203"/>
      <c r="L200" s="208"/>
      <c r="M200" s="209"/>
      <c r="N200" s="210"/>
      <c r="O200" s="210"/>
      <c r="P200" s="211">
        <f>SUM(P201:P235)</f>
        <v>0</v>
      </c>
      <c r="Q200" s="210"/>
      <c r="R200" s="211">
        <f>SUM(R201:R235)</f>
        <v>276.88525</v>
      </c>
      <c r="S200" s="210"/>
      <c r="T200" s="212">
        <f>SUM(T201:T235)</f>
        <v>1734.5299999999997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84</v>
      </c>
      <c r="AT200" s="214" t="s">
        <v>75</v>
      </c>
      <c r="AU200" s="214" t="s">
        <v>84</v>
      </c>
      <c r="AY200" s="213" t="s">
        <v>124</v>
      </c>
      <c r="BK200" s="215">
        <f>SUM(BK201:BK235)</f>
        <v>0</v>
      </c>
    </row>
    <row r="201" spans="1:65" s="2" customFormat="1" ht="37.25" customHeight="1">
      <c r="A201" s="38"/>
      <c r="B201" s="39"/>
      <c r="C201" s="218" t="s">
        <v>234</v>
      </c>
      <c r="D201" s="218" t="s">
        <v>126</v>
      </c>
      <c r="E201" s="219" t="s">
        <v>235</v>
      </c>
      <c r="F201" s="220" t="s">
        <v>236</v>
      </c>
      <c r="G201" s="221" t="s">
        <v>237</v>
      </c>
      <c r="H201" s="222">
        <v>160</v>
      </c>
      <c r="I201" s="223"/>
      <c r="J201" s="224">
        <f>ROUND(I201*H201,2)</f>
        <v>0</v>
      </c>
      <c r="K201" s="220" t="s">
        <v>130</v>
      </c>
      <c r="L201" s="44"/>
      <c r="M201" s="225" t="s">
        <v>1</v>
      </c>
      <c r="N201" s="226" t="s">
        <v>41</v>
      </c>
      <c r="O201" s="91"/>
      <c r="P201" s="227">
        <f>O201*H201</f>
        <v>0</v>
      </c>
      <c r="Q201" s="227">
        <v>0.03</v>
      </c>
      <c r="R201" s="227">
        <f>Q201*H201</f>
        <v>4.8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131</v>
      </c>
      <c r="AT201" s="229" t="s">
        <v>126</v>
      </c>
      <c r="AU201" s="229" t="s">
        <v>86</v>
      </c>
      <c r="AY201" s="17" t="s">
        <v>124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84</v>
      </c>
      <c r="BK201" s="230">
        <f>ROUND(I201*H201,2)</f>
        <v>0</v>
      </c>
      <c r="BL201" s="17" t="s">
        <v>131</v>
      </c>
      <c r="BM201" s="229" t="s">
        <v>238</v>
      </c>
    </row>
    <row r="202" spans="1:65" s="2" customFormat="1" ht="32.45" customHeight="1">
      <c r="A202" s="38"/>
      <c r="B202" s="39"/>
      <c r="C202" s="218" t="s">
        <v>239</v>
      </c>
      <c r="D202" s="218" t="s">
        <v>126</v>
      </c>
      <c r="E202" s="219" t="s">
        <v>240</v>
      </c>
      <c r="F202" s="220" t="s">
        <v>241</v>
      </c>
      <c r="G202" s="221" t="s">
        <v>242</v>
      </c>
      <c r="H202" s="222">
        <v>14</v>
      </c>
      <c r="I202" s="223"/>
      <c r="J202" s="224">
        <f>ROUND(I202*H202,2)</f>
        <v>0</v>
      </c>
      <c r="K202" s="220" t="s">
        <v>130</v>
      </c>
      <c r="L202" s="44"/>
      <c r="M202" s="225" t="s">
        <v>1</v>
      </c>
      <c r="N202" s="226" t="s">
        <v>41</v>
      </c>
      <c r="O202" s="91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131</v>
      </c>
      <c r="AT202" s="229" t="s">
        <v>126</v>
      </c>
      <c r="AU202" s="229" t="s">
        <v>86</v>
      </c>
      <c r="AY202" s="17" t="s">
        <v>124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84</v>
      </c>
      <c r="BK202" s="230">
        <f>ROUND(I202*H202,2)</f>
        <v>0</v>
      </c>
      <c r="BL202" s="17" t="s">
        <v>131</v>
      </c>
      <c r="BM202" s="229" t="s">
        <v>243</v>
      </c>
    </row>
    <row r="203" spans="1:65" s="2" customFormat="1" ht="15.25" customHeight="1">
      <c r="A203" s="38"/>
      <c r="B203" s="39"/>
      <c r="C203" s="268" t="s">
        <v>7</v>
      </c>
      <c r="D203" s="268" t="s">
        <v>186</v>
      </c>
      <c r="E203" s="269" t="s">
        <v>244</v>
      </c>
      <c r="F203" s="270" t="s">
        <v>245</v>
      </c>
      <c r="G203" s="271" t="s">
        <v>242</v>
      </c>
      <c r="H203" s="272">
        <v>14</v>
      </c>
      <c r="I203" s="273"/>
      <c r="J203" s="274">
        <f>ROUND(I203*H203,2)</f>
        <v>0</v>
      </c>
      <c r="K203" s="270" t="s">
        <v>1</v>
      </c>
      <c r="L203" s="275"/>
      <c r="M203" s="276" t="s">
        <v>1</v>
      </c>
      <c r="N203" s="277" t="s">
        <v>41</v>
      </c>
      <c r="O203" s="91"/>
      <c r="P203" s="227">
        <f>O203*H203</f>
        <v>0</v>
      </c>
      <c r="Q203" s="227">
        <v>0.0021</v>
      </c>
      <c r="R203" s="227">
        <f>Q203*H203</f>
        <v>0.0294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166</v>
      </c>
      <c r="AT203" s="229" t="s">
        <v>186</v>
      </c>
      <c r="AU203" s="229" t="s">
        <v>86</v>
      </c>
      <c r="AY203" s="17" t="s">
        <v>124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84</v>
      </c>
      <c r="BK203" s="230">
        <f>ROUND(I203*H203,2)</f>
        <v>0</v>
      </c>
      <c r="BL203" s="17" t="s">
        <v>131</v>
      </c>
      <c r="BM203" s="229" t="s">
        <v>246</v>
      </c>
    </row>
    <row r="204" spans="1:65" s="2" customFormat="1" ht="24.05" customHeight="1">
      <c r="A204" s="38"/>
      <c r="B204" s="39"/>
      <c r="C204" s="218" t="s">
        <v>247</v>
      </c>
      <c r="D204" s="218" t="s">
        <v>126</v>
      </c>
      <c r="E204" s="219" t="s">
        <v>248</v>
      </c>
      <c r="F204" s="220" t="s">
        <v>249</v>
      </c>
      <c r="G204" s="221" t="s">
        <v>242</v>
      </c>
      <c r="H204" s="222">
        <v>150</v>
      </c>
      <c r="I204" s="223"/>
      <c r="J204" s="224">
        <f>ROUND(I204*H204,2)</f>
        <v>0</v>
      </c>
      <c r="K204" s="220" t="s">
        <v>130</v>
      </c>
      <c r="L204" s="44"/>
      <c r="M204" s="225" t="s">
        <v>1</v>
      </c>
      <c r="N204" s="226" t="s">
        <v>41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131</v>
      </c>
      <c r="AT204" s="229" t="s">
        <v>126</v>
      </c>
      <c r="AU204" s="229" t="s">
        <v>86</v>
      </c>
      <c r="AY204" s="17" t="s">
        <v>124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84</v>
      </c>
      <c r="BK204" s="230">
        <f>ROUND(I204*H204,2)</f>
        <v>0</v>
      </c>
      <c r="BL204" s="17" t="s">
        <v>131</v>
      </c>
      <c r="BM204" s="229" t="s">
        <v>250</v>
      </c>
    </row>
    <row r="205" spans="1:65" s="2" customFormat="1" ht="15.25" customHeight="1">
      <c r="A205" s="38"/>
      <c r="B205" s="39"/>
      <c r="C205" s="268" t="s">
        <v>251</v>
      </c>
      <c r="D205" s="268" t="s">
        <v>186</v>
      </c>
      <c r="E205" s="269" t="s">
        <v>252</v>
      </c>
      <c r="F205" s="270" t="s">
        <v>253</v>
      </c>
      <c r="G205" s="271" t="s">
        <v>242</v>
      </c>
      <c r="H205" s="272">
        <v>150</v>
      </c>
      <c r="I205" s="273"/>
      <c r="J205" s="274">
        <f>ROUND(I205*H205,2)</f>
        <v>0</v>
      </c>
      <c r="K205" s="270" t="s">
        <v>130</v>
      </c>
      <c r="L205" s="275"/>
      <c r="M205" s="276" t="s">
        <v>1</v>
      </c>
      <c r="N205" s="277" t="s">
        <v>41</v>
      </c>
      <c r="O205" s="91"/>
      <c r="P205" s="227">
        <f>O205*H205</f>
        <v>0</v>
      </c>
      <c r="Q205" s="227">
        <v>0.00145</v>
      </c>
      <c r="R205" s="227">
        <f>Q205*H205</f>
        <v>0.21749999999999997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166</v>
      </c>
      <c r="AT205" s="229" t="s">
        <v>186</v>
      </c>
      <c r="AU205" s="229" t="s">
        <v>86</v>
      </c>
      <c r="AY205" s="17" t="s">
        <v>124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84</v>
      </c>
      <c r="BK205" s="230">
        <f>ROUND(I205*H205,2)</f>
        <v>0</v>
      </c>
      <c r="BL205" s="17" t="s">
        <v>131</v>
      </c>
      <c r="BM205" s="229" t="s">
        <v>254</v>
      </c>
    </row>
    <row r="206" spans="1:65" s="2" customFormat="1" ht="24.05" customHeight="1">
      <c r="A206" s="38"/>
      <c r="B206" s="39"/>
      <c r="C206" s="218" t="s">
        <v>255</v>
      </c>
      <c r="D206" s="218" t="s">
        <v>126</v>
      </c>
      <c r="E206" s="219" t="s">
        <v>256</v>
      </c>
      <c r="F206" s="220" t="s">
        <v>257</v>
      </c>
      <c r="G206" s="221" t="s">
        <v>237</v>
      </c>
      <c r="H206" s="222">
        <v>4620</v>
      </c>
      <c r="I206" s="223"/>
      <c r="J206" s="224">
        <f>ROUND(I206*H206,2)</f>
        <v>0</v>
      </c>
      <c r="K206" s="220" t="s">
        <v>130</v>
      </c>
      <c r="L206" s="44"/>
      <c r="M206" s="225" t="s">
        <v>1</v>
      </c>
      <c r="N206" s="226" t="s">
        <v>41</v>
      </c>
      <c r="O206" s="91"/>
      <c r="P206" s="227">
        <f>O206*H206</f>
        <v>0</v>
      </c>
      <c r="Q206" s="227">
        <v>0.0001</v>
      </c>
      <c r="R206" s="227">
        <f>Q206*H206</f>
        <v>0.462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131</v>
      </c>
      <c r="AT206" s="229" t="s">
        <v>126</v>
      </c>
      <c r="AU206" s="229" t="s">
        <v>86</v>
      </c>
      <c r="AY206" s="17" t="s">
        <v>124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84</v>
      </c>
      <c r="BK206" s="230">
        <f>ROUND(I206*H206,2)</f>
        <v>0</v>
      </c>
      <c r="BL206" s="17" t="s">
        <v>131</v>
      </c>
      <c r="BM206" s="229" t="s">
        <v>258</v>
      </c>
    </row>
    <row r="207" spans="1:65" s="2" customFormat="1" ht="24.05" customHeight="1">
      <c r="A207" s="38"/>
      <c r="B207" s="39"/>
      <c r="C207" s="218" t="s">
        <v>259</v>
      </c>
      <c r="D207" s="218" t="s">
        <v>126</v>
      </c>
      <c r="E207" s="219" t="s">
        <v>260</v>
      </c>
      <c r="F207" s="220" t="s">
        <v>261</v>
      </c>
      <c r="G207" s="221" t="s">
        <v>237</v>
      </c>
      <c r="H207" s="222">
        <v>16</v>
      </c>
      <c r="I207" s="223"/>
      <c r="J207" s="224">
        <f>ROUND(I207*H207,2)</f>
        <v>0</v>
      </c>
      <c r="K207" s="220" t="s">
        <v>130</v>
      </c>
      <c r="L207" s="44"/>
      <c r="M207" s="225" t="s">
        <v>1</v>
      </c>
      <c r="N207" s="226" t="s">
        <v>41</v>
      </c>
      <c r="O207" s="91"/>
      <c r="P207" s="227">
        <f>O207*H207</f>
        <v>0</v>
      </c>
      <c r="Q207" s="227">
        <v>0.0002</v>
      </c>
      <c r="R207" s="227">
        <f>Q207*H207</f>
        <v>0.0032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131</v>
      </c>
      <c r="AT207" s="229" t="s">
        <v>126</v>
      </c>
      <c r="AU207" s="229" t="s">
        <v>86</v>
      </c>
      <c r="AY207" s="17" t="s">
        <v>124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84</v>
      </c>
      <c r="BK207" s="230">
        <f>ROUND(I207*H207,2)</f>
        <v>0</v>
      </c>
      <c r="BL207" s="17" t="s">
        <v>131</v>
      </c>
      <c r="BM207" s="229" t="s">
        <v>262</v>
      </c>
    </row>
    <row r="208" spans="1:65" s="2" customFormat="1" ht="32.45" customHeight="1">
      <c r="A208" s="38"/>
      <c r="B208" s="39"/>
      <c r="C208" s="218" t="s">
        <v>263</v>
      </c>
      <c r="D208" s="218" t="s">
        <v>126</v>
      </c>
      <c r="E208" s="219" t="s">
        <v>264</v>
      </c>
      <c r="F208" s="220" t="s">
        <v>265</v>
      </c>
      <c r="G208" s="221" t="s">
        <v>237</v>
      </c>
      <c r="H208" s="222">
        <v>130</v>
      </c>
      <c r="I208" s="223"/>
      <c r="J208" s="224">
        <f>ROUND(I208*H208,2)</f>
        <v>0</v>
      </c>
      <c r="K208" s="220" t="s">
        <v>130</v>
      </c>
      <c r="L208" s="44"/>
      <c r="M208" s="225" t="s">
        <v>1</v>
      </c>
      <c r="N208" s="226" t="s">
        <v>41</v>
      </c>
      <c r="O208" s="91"/>
      <c r="P208" s="227">
        <f>O208*H208</f>
        <v>0</v>
      </c>
      <c r="Q208" s="227">
        <v>0.0001</v>
      </c>
      <c r="R208" s="227">
        <f>Q208*H208</f>
        <v>0.013000000000000001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131</v>
      </c>
      <c r="AT208" s="229" t="s">
        <v>126</v>
      </c>
      <c r="AU208" s="229" t="s">
        <v>86</v>
      </c>
      <c r="AY208" s="17" t="s">
        <v>124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84</v>
      </c>
      <c r="BK208" s="230">
        <f>ROUND(I208*H208,2)</f>
        <v>0</v>
      </c>
      <c r="BL208" s="17" t="s">
        <v>131</v>
      </c>
      <c r="BM208" s="229" t="s">
        <v>266</v>
      </c>
    </row>
    <row r="209" spans="1:65" s="2" customFormat="1" ht="32.45" customHeight="1">
      <c r="A209" s="38"/>
      <c r="B209" s="39"/>
      <c r="C209" s="218" t="s">
        <v>267</v>
      </c>
      <c r="D209" s="218" t="s">
        <v>126</v>
      </c>
      <c r="E209" s="219" t="s">
        <v>268</v>
      </c>
      <c r="F209" s="220" t="s">
        <v>269</v>
      </c>
      <c r="G209" s="221" t="s">
        <v>129</v>
      </c>
      <c r="H209" s="222">
        <v>8</v>
      </c>
      <c r="I209" s="223"/>
      <c r="J209" s="224">
        <f>ROUND(I209*H209,2)</f>
        <v>0</v>
      </c>
      <c r="K209" s="220" t="s">
        <v>130</v>
      </c>
      <c r="L209" s="44"/>
      <c r="M209" s="225" t="s">
        <v>1</v>
      </c>
      <c r="N209" s="226" t="s">
        <v>41</v>
      </c>
      <c r="O209" s="91"/>
      <c r="P209" s="227">
        <f>O209*H209</f>
        <v>0</v>
      </c>
      <c r="Q209" s="227">
        <v>0.0012</v>
      </c>
      <c r="R209" s="227">
        <f>Q209*H209</f>
        <v>0.0096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131</v>
      </c>
      <c r="AT209" s="229" t="s">
        <v>126</v>
      </c>
      <c r="AU209" s="229" t="s">
        <v>86</v>
      </c>
      <c r="AY209" s="17" t="s">
        <v>124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84</v>
      </c>
      <c r="BK209" s="230">
        <f>ROUND(I209*H209,2)</f>
        <v>0</v>
      </c>
      <c r="BL209" s="17" t="s">
        <v>131</v>
      </c>
      <c r="BM209" s="229" t="s">
        <v>270</v>
      </c>
    </row>
    <row r="210" spans="1:65" s="2" customFormat="1" ht="32.45" customHeight="1">
      <c r="A210" s="38"/>
      <c r="B210" s="39"/>
      <c r="C210" s="218" t="s">
        <v>271</v>
      </c>
      <c r="D210" s="218" t="s">
        <v>126</v>
      </c>
      <c r="E210" s="219" t="s">
        <v>272</v>
      </c>
      <c r="F210" s="220" t="s">
        <v>273</v>
      </c>
      <c r="G210" s="221" t="s">
        <v>237</v>
      </c>
      <c r="H210" s="222">
        <v>4620</v>
      </c>
      <c r="I210" s="223"/>
      <c r="J210" s="224">
        <f>ROUND(I210*H210,2)</f>
        <v>0</v>
      </c>
      <c r="K210" s="220" t="s">
        <v>130</v>
      </c>
      <c r="L210" s="44"/>
      <c r="M210" s="225" t="s">
        <v>1</v>
      </c>
      <c r="N210" s="226" t="s">
        <v>41</v>
      </c>
      <c r="O210" s="91"/>
      <c r="P210" s="227">
        <f>O210*H210</f>
        <v>0</v>
      </c>
      <c r="Q210" s="227">
        <v>0.00033</v>
      </c>
      <c r="R210" s="227">
        <f>Q210*H210</f>
        <v>1.5246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131</v>
      </c>
      <c r="AT210" s="229" t="s">
        <v>126</v>
      </c>
      <c r="AU210" s="229" t="s">
        <v>86</v>
      </c>
      <c r="AY210" s="17" t="s">
        <v>124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84</v>
      </c>
      <c r="BK210" s="230">
        <f>ROUND(I210*H210,2)</f>
        <v>0</v>
      </c>
      <c r="BL210" s="17" t="s">
        <v>131</v>
      </c>
      <c r="BM210" s="229" t="s">
        <v>274</v>
      </c>
    </row>
    <row r="211" spans="1:65" s="2" customFormat="1" ht="32.45" customHeight="1">
      <c r="A211" s="38"/>
      <c r="B211" s="39"/>
      <c r="C211" s="218" t="s">
        <v>275</v>
      </c>
      <c r="D211" s="218" t="s">
        <v>126</v>
      </c>
      <c r="E211" s="219" t="s">
        <v>276</v>
      </c>
      <c r="F211" s="220" t="s">
        <v>277</v>
      </c>
      <c r="G211" s="221" t="s">
        <v>237</v>
      </c>
      <c r="H211" s="222">
        <v>16</v>
      </c>
      <c r="I211" s="223"/>
      <c r="J211" s="224">
        <f>ROUND(I211*H211,2)</f>
        <v>0</v>
      </c>
      <c r="K211" s="220" t="s">
        <v>130</v>
      </c>
      <c r="L211" s="44"/>
      <c r="M211" s="225" t="s">
        <v>1</v>
      </c>
      <c r="N211" s="226" t="s">
        <v>41</v>
      </c>
      <c r="O211" s="91"/>
      <c r="P211" s="227">
        <f>O211*H211</f>
        <v>0</v>
      </c>
      <c r="Q211" s="227">
        <v>0.00065</v>
      </c>
      <c r="R211" s="227">
        <f>Q211*H211</f>
        <v>0.0104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131</v>
      </c>
      <c r="AT211" s="229" t="s">
        <v>126</v>
      </c>
      <c r="AU211" s="229" t="s">
        <v>86</v>
      </c>
      <c r="AY211" s="17" t="s">
        <v>124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84</v>
      </c>
      <c r="BK211" s="230">
        <f>ROUND(I211*H211,2)</f>
        <v>0</v>
      </c>
      <c r="BL211" s="17" t="s">
        <v>131</v>
      </c>
      <c r="BM211" s="229" t="s">
        <v>278</v>
      </c>
    </row>
    <row r="212" spans="1:65" s="2" customFormat="1" ht="32.45" customHeight="1">
      <c r="A212" s="38"/>
      <c r="B212" s="39"/>
      <c r="C212" s="218" t="s">
        <v>279</v>
      </c>
      <c r="D212" s="218" t="s">
        <v>126</v>
      </c>
      <c r="E212" s="219" t="s">
        <v>280</v>
      </c>
      <c r="F212" s="220" t="s">
        <v>281</v>
      </c>
      <c r="G212" s="221" t="s">
        <v>237</v>
      </c>
      <c r="H212" s="222">
        <v>130</v>
      </c>
      <c r="I212" s="223"/>
      <c r="J212" s="224">
        <f>ROUND(I212*H212,2)</f>
        <v>0</v>
      </c>
      <c r="K212" s="220" t="s">
        <v>130</v>
      </c>
      <c r="L212" s="44"/>
      <c r="M212" s="225" t="s">
        <v>1</v>
      </c>
      <c r="N212" s="226" t="s">
        <v>41</v>
      </c>
      <c r="O212" s="91"/>
      <c r="P212" s="227">
        <f>O212*H212</f>
        <v>0</v>
      </c>
      <c r="Q212" s="227">
        <v>0.00038</v>
      </c>
      <c r="R212" s="227">
        <f>Q212*H212</f>
        <v>0.0494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131</v>
      </c>
      <c r="AT212" s="229" t="s">
        <v>126</v>
      </c>
      <c r="AU212" s="229" t="s">
        <v>86</v>
      </c>
      <c r="AY212" s="17" t="s">
        <v>124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84</v>
      </c>
      <c r="BK212" s="230">
        <f>ROUND(I212*H212,2)</f>
        <v>0</v>
      </c>
      <c r="BL212" s="17" t="s">
        <v>131</v>
      </c>
      <c r="BM212" s="229" t="s">
        <v>282</v>
      </c>
    </row>
    <row r="213" spans="1:65" s="2" customFormat="1" ht="37.25" customHeight="1">
      <c r="A213" s="38"/>
      <c r="B213" s="39"/>
      <c r="C213" s="218" t="s">
        <v>283</v>
      </c>
      <c r="D213" s="218" t="s">
        <v>126</v>
      </c>
      <c r="E213" s="219" t="s">
        <v>284</v>
      </c>
      <c r="F213" s="220" t="s">
        <v>285</v>
      </c>
      <c r="G213" s="221" t="s">
        <v>129</v>
      </c>
      <c r="H213" s="222">
        <v>8</v>
      </c>
      <c r="I213" s="223"/>
      <c r="J213" s="224">
        <f>ROUND(I213*H213,2)</f>
        <v>0</v>
      </c>
      <c r="K213" s="220" t="s">
        <v>130</v>
      </c>
      <c r="L213" s="44"/>
      <c r="M213" s="225" t="s">
        <v>1</v>
      </c>
      <c r="N213" s="226" t="s">
        <v>41</v>
      </c>
      <c r="O213" s="91"/>
      <c r="P213" s="227">
        <f>O213*H213</f>
        <v>0</v>
      </c>
      <c r="Q213" s="227">
        <v>0.0026</v>
      </c>
      <c r="R213" s="227">
        <f>Q213*H213</f>
        <v>0.0208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131</v>
      </c>
      <c r="AT213" s="229" t="s">
        <v>126</v>
      </c>
      <c r="AU213" s="229" t="s">
        <v>86</v>
      </c>
      <c r="AY213" s="17" t="s">
        <v>124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84</v>
      </c>
      <c r="BK213" s="230">
        <f>ROUND(I213*H213,2)</f>
        <v>0</v>
      </c>
      <c r="BL213" s="17" t="s">
        <v>131</v>
      </c>
      <c r="BM213" s="229" t="s">
        <v>286</v>
      </c>
    </row>
    <row r="214" spans="1:65" s="2" customFormat="1" ht="32.45" customHeight="1">
      <c r="A214" s="38"/>
      <c r="B214" s="39"/>
      <c r="C214" s="218" t="s">
        <v>287</v>
      </c>
      <c r="D214" s="218" t="s">
        <v>126</v>
      </c>
      <c r="E214" s="219" t="s">
        <v>288</v>
      </c>
      <c r="F214" s="220" t="s">
        <v>289</v>
      </c>
      <c r="G214" s="221" t="s">
        <v>237</v>
      </c>
      <c r="H214" s="222">
        <v>94</v>
      </c>
      <c r="I214" s="223"/>
      <c r="J214" s="224">
        <f>ROUND(I214*H214,2)</f>
        <v>0</v>
      </c>
      <c r="K214" s="220" t="s">
        <v>130</v>
      </c>
      <c r="L214" s="44"/>
      <c r="M214" s="225" t="s">
        <v>1</v>
      </c>
      <c r="N214" s="226" t="s">
        <v>41</v>
      </c>
      <c r="O214" s="91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131</v>
      </c>
      <c r="AT214" s="229" t="s">
        <v>126</v>
      </c>
      <c r="AU214" s="229" t="s">
        <v>86</v>
      </c>
      <c r="AY214" s="17" t="s">
        <v>124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7" t="s">
        <v>84</v>
      </c>
      <c r="BK214" s="230">
        <f>ROUND(I214*H214,2)</f>
        <v>0</v>
      </c>
      <c r="BL214" s="17" t="s">
        <v>131</v>
      </c>
      <c r="BM214" s="229" t="s">
        <v>290</v>
      </c>
    </row>
    <row r="215" spans="1:65" s="2" customFormat="1" ht="54.15" customHeight="1">
      <c r="A215" s="38"/>
      <c r="B215" s="39"/>
      <c r="C215" s="218" t="s">
        <v>291</v>
      </c>
      <c r="D215" s="218" t="s">
        <v>126</v>
      </c>
      <c r="E215" s="219" t="s">
        <v>292</v>
      </c>
      <c r="F215" s="220" t="s">
        <v>293</v>
      </c>
      <c r="G215" s="221" t="s">
        <v>237</v>
      </c>
      <c r="H215" s="222">
        <v>94</v>
      </c>
      <c r="I215" s="223"/>
      <c r="J215" s="224">
        <f>ROUND(I215*H215,2)</f>
        <v>0</v>
      </c>
      <c r="K215" s="220" t="s">
        <v>130</v>
      </c>
      <c r="L215" s="44"/>
      <c r="M215" s="225" t="s">
        <v>1</v>
      </c>
      <c r="N215" s="226" t="s">
        <v>41</v>
      </c>
      <c r="O215" s="91"/>
      <c r="P215" s="227">
        <f>O215*H215</f>
        <v>0</v>
      </c>
      <c r="Q215" s="227">
        <v>0.00011</v>
      </c>
      <c r="R215" s="227">
        <f>Q215*H215</f>
        <v>0.01034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131</v>
      </c>
      <c r="AT215" s="229" t="s">
        <v>126</v>
      </c>
      <c r="AU215" s="229" t="s">
        <v>86</v>
      </c>
      <c r="AY215" s="17" t="s">
        <v>124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84</v>
      </c>
      <c r="BK215" s="230">
        <f>ROUND(I215*H215,2)</f>
        <v>0</v>
      </c>
      <c r="BL215" s="17" t="s">
        <v>131</v>
      </c>
      <c r="BM215" s="229" t="s">
        <v>294</v>
      </c>
    </row>
    <row r="216" spans="1:65" s="2" customFormat="1" ht="32.45" customHeight="1">
      <c r="A216" s="38"/>
      <c r="B216" s="39"/>
      <c r="C216" s="218" t="s">
        <v>295</v>
      </c>
      <c r="D216" s="218" t="s">
        <v>126</v>
      </c>
      <c r="E216" s="219" t="s">
        <v>296</v>
      </c>
      <c r="F216" s="220" t="s">
        <v>297</v>
      </c>
      <c r="G216" s="221" t="s">
        <v>242</v>
      </c>
      <c r="H216" s="222">
        <v>14</v>
      </c>
      <c r="I216" s="223"/>
      <c r="J216" s="224">
        <f>ROUND(I216*H216,2)</f>
        <v>0</v>
      </c>
      <c r="K216" s="220" t="s">
        <v>130</v>
      </c>
      <c r="L216" s="44"/>
      <c r="M216" s="225" t="s">
        <v>1</v>
      </c>
      <c r="N216" s="226" t="s">
        <v>41</v>
      </c>
      <c r="O216" s="91"/>
      <c r="P216" s="227">
        <f>O216*H216</f>
        <v>0</v>
      </c>
      <c r="Q216" s="227">
        <v>7.00566</v>
      </c>
      <c r="R216" s="227">
        <f>Q216*H216</f>
        <v>98.07924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131</v>
      </c>
      <c r="AT216" s="229" t="s">
        <v>126</v>
      </c>
      <c r="AU216" s="229" t="s">
        <v>86</v>
      </c>
      <c r="AY216" s="17" t="s">
        <v>124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84</v>
      </c>
      <c r="BK216" s="230">
        <f>ROUND(I216*H216,2)</f>
        <v>0</v>
      </c>
      <c r="BL216" s="17" t="s">
        <v>131</v>
      </c>
      <c r="BM216" s="229" t="s">
        <v>298</v>
      </c>
    </row>
    <row r="217" spans="1:65" s="2" customFormat="1" ht="32.45" customHeight="1">
      <c r="A217" s="38"/>
      <c r="B217" s="39"/>
      <c r="C217" s="218" t="s">
        <v>299</v>
      </c>
      <c r="D217" s="218" t="s">
        <v>126</v>
      </c>
      <c r="E217" s="219" t="s">
        <v>300</v>
      </c>
      <c r="F217" s="220" t="s">
        <v>301</v>
      </c>
      <c r="G217" s="221" t="s">
        <v>242</v>
      </c>
      <c r="H217" s="222">
        <v>2</v>
      </c>
      <c r="I217" s="223"/>
      <c r="J217" s="224">
        <f>ROUND(I217*H217,2)</f>
        <v>0</v>
      </c>
      <c r="K217" s="220" t="s">
        <v>130</v>
      </c>
      <c r="L217" s="44"/>
      <c r="M217" s="225" t="s">
        <v>1</v>
      </c>
      <c r="N217" s="226" t="s">
        <v>41</v>
      </c>
      <c r="O217" s="91"/>
      <c r="P217" s="227">
        <f>O217*H217</f>
        <v>0</v>
      </c>
      <c r="Q217" s="227">
        <v>16.75142</v>
      </c>
      <c r="R217" s="227">
        <f>Q217*H217</f>
        <v>33.50284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131</v>
      </c>
      <c r="AT217" s="229" t="s">
        <v>126</v>
      </c>
      <c r="AU217" s="229" t="s">
        <v>86</v>
      </c>
      <c r="AY217" s="17" t="s">
        <v>124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84</v>
      </c>
      <c r="BK217" s="230">
        <f>ROUND(I217*H217,2)</f>
        <v>0</v>
      </c>
      <c r="BL217" s="17" t="s">
        <v>131</v>
      </c>
      <c r="BM217" s="229" t="s">
        <v>302</v>
      </c>
    </row>
    <row r="218" spans="1:65" s="2" customFormat="1" ht="24.05" customHeight="1">
      <c r="A218" s="38"/>
      <c r="B218" s="39"/>
      <c r="C218" s="218" t="s">
        <v>303</v>
      </c>
      <c r="D218" s="218" t="s">
        <v>126</v>
      </c>
      <c r="E218" s="219" t="s">
        <v>304</v>
      </c>
      <c r="F218" s="220" t="s">
        <v>305</v>
      </c>
      <c r="G218" s="221" t="s">
        <v>237</v>
      </c>
      <c r="H218" s="222">
        <v>55</v>
      </c>
      <c r="I218" s="223"/>
      <c r="J218" s="224">
        <f>ROUND(I218*H218,2)</f>
        <v>0</v>
      </c>
      <c r="K218" s="220" t="s">
        <v>130</v>
      </c>
      <c r="L218" s="44"/>
      <c r="M218" s="225" t="s">
        <v>1</v>
      </c>
      <c r="N218" s="226" t="s">
        <v>41</v>
      </c>
      <c r="O218" s="91"/>
      <c r="P218" s="227">
        <f>O218*H218</f>
        <v>0</v>
      </c>
      <c r="Q218" s="227">
        <v>0.61348</v>
      </c>
      <c r="R218" s="227">
        <f>Q218*H218</f>
        <v>33.7414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131</v>
      </c>
      <c r="AT218" s="229" t="s">
        <v>126</v>
      </c>
      <c r="AU218" s="229" t="s">
        <v>86</v>
      </c>
      <c r="AY218" s="17" t="s">
        <v>124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84</v>
      </c>
      <c r="BK218" s="230">
        <f>ROUND(I218*H218,2)</f>
        <v>0</v>
      </c>
      <c r="BL218" s="17" t="s">
        <v>131</v>
      </c>
      <c r="BM218" s="229" t="s">
        <v>306</v>
      </c>
    </row>
    <row r="219" spans="1:51" s="13" customFormat="1" ht="12">
      <c r="A219" s="13"/>
      <c r="B219" s="236"/>
      <c r="C219" s="237"/>
      <c r="D219" s="231" t="s">
        <v>147</v>
      </c>
      <c r="E219" s="238" t="s">
        <v>1</v>
      </c>
      <c r="F219" s="239" t="s">
        <v>307</v>
      </c>
      <c r="G219" s="237"/>
      <c r="H219" s="240">
        <v>55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147</v>
      </c>
      <c r="AU219" s="246" t="s">
        <v>86</v>
      </c>
      <c r="AV219" s="13" t="s">
        <v>86</v>
      </c>
      <c r="AW219" s="13" t="s">
        <v>32</v>
      </c>
      <c r="AX219" s="13" t="s">
        <v>84</v>
      </c>
      <c r="AY219" s="246" t="s">
        <v>124</v>
      </c>
    </row>
    <row r="220" spans="1:65" s="2" customFormat="1" ht="15.25" customHeight="1">
      <c r="A220" s="38"/>
      <c r="B220" s="39"/>
      <c r="C220" s="268" t="s">
        <v>308</v>
      </c>
      <c r="D220" s="268" t="s">
        <v>186</v>
      </c>
      <c r="E220" s="269" t="s">
        <v>309</v>
      </c>
      <c r="F220" s="270" t="s">
        <v>310</v>
      </c>
      <c r="G220" s="271" t="s">
        <v>237</v>
      </c>
      <c r="H220" s="272">
        <v>55.55</v>
      </c>
      <c r="I220" s="273"/>
      <c r="J220" s="274">
        <f>ROUND(I220*H220,2)</f>
        <v>0</v>
      </c>
      <c r="K220" s="270" t="s">
        <v>130</v>
      </c>
      <c r="L220" s="275"/>
      <c r="M220" s="276" t="s">
        <v>1</v>
      </c>
      <c r="N220" s="277" t="s">
        <v>41</v>
      </c>
      <c r="O220" s="91"/>
      <c r="P220" s="227">
        <f>O220*H220</f>
        <v>0</v>
      </c>
      <c r="Q220" s="227">
        <v>0.2996</v>
      </c>
      <c r="R220" s="227">
        <f>Q220*H220</f>
        <v>16.64278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166</v>
      </c>
      <c r="AT220" s="229" t="s">
        <v>186</v>
      </c>
      <c r="AU220" s="229" t="s">
        <v>86</v>
      </c>
      <c r="AY220" s="17" t="s">
        <v>124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84</v>
      </c>
      <c r="BK220" s="230">
        <f>ROUND(I220*H220,2)</f>
        <v>0</v>
      </c>
      <c r="BL220" s="17" t="s">
        <v>131</v>
      </c>
      <c r="BM220" s="229" t="s">
        <v>311</v>
      </c>
    </row>
    <row r="221" spans="1:51" s="13" customFormat="1" ht="12">
      <c r="A221" s="13"/>
      <c r="B221" s="236"/>
      <c r="C221" s="237"/>
      <c r="D221" s="231" t="s">
        <v>147</v>
      </c>
      <c r="E221" s="237"/>
      <c r="F221" s="239" t="s">
        <v>312</v>
      </c>
      <c r="G221" s="237"/>
      <c r="H221" s="240">
        <v>55.55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147</v>
      </c>
      <c r="AU221" s="246" t="s">
        <v>86</v>
      </c>
      <c r="AV221" s="13" t="s">
        <v>86</v>
      </c>
      <c r="AW221" s="13" t="s">
        <v>4</v>
      </c>
      <c r="AX221" s="13" t="s">
        <v>84</v>
      </c>
      <c r="AY221" s="246" t="s">
        <v>124</v>
      </c>
    </row>
    <row r="222" spans="1:65" s="2" customFormat="1" ht="24.05" customHeight="1">
      <c r="A222" s="38"/>
      <c r="B222" s="39"/>
      <c r="C222" s="218" t="s">
        <v>313</v>
      </c>
      <c r="D222" s="218" t="s">
        <v>126</v>
      </c>
      <c r="E222" s="219" t="s">
        <v>314</v>
      </c>
      <c r="F222" s="220" t="s">
        <v>315</v>
      </c>
      <c r="G222" s="221" t="s">
        <v>237</v>
      </c>
      <c r="H222" s="222">
        <v>10</v>
      </c>
      <c r="I222" s="223"/>
      <c r="J222" s="224">
        <f>ROUND(I222*H222,2)</f>
        <v>0</v>
      </c>
      <c r="K222" s="220" t="s">
        <v>130</v>
      </c>
      <c r="L222" s="44"/>
      <c r="M222" s="225" t="s">
        <v>1</v>
      </c>
      <c r="N222" s="226" t="s">
        <v>41</v>
      </c>
      <c r="O222" s="91"/>
      <c r="P222" s="227">
        <f>O222*H222</f>
        <v>0</v>
      </c>
      <c r="Q222" s="227">
        <v>0.88535</v>
      </c>
      <c r="R222" s="227">
        <f>Q222*H222</f>
        <v>8.8535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131</v>
      </c>
      <c r="AT222" s="229" t="s">
        <v>126</v>
      </c>
      <c r="AU222" s="229" t="s">
        <v>86</v>
      </c>
      <c r="AY222" s="17" t="s">
        <v>124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84</v>
      </c>
      <c r="BK222" s="230">
        <f>ROUND(I222*H222,2)</f>
        <v>0</v>
      </c>
      <c r="BL222" s="17" t="s">
        <v>131</v>
      </c>
      <c r="BM222" s="229" t="s">
        <v>316</v>
      </c>
    </row>
    <row r="223" spans="1:65" s="2" customFormat="1" ht="15.25" customHeight="1">
      <c r="A223" s="38"/>
      <c r="B223" s="39"/>
      <c r="C223" s="268" t="s">
        <v>317</v>
      </c>
      <c r="D223" s="268" t="s">
        <v>186</v>
      </c>
      <c r="E223" s="269" t="s">
        <v>318</v>
      </c>
      <c r="F223" s="270" t="s">
        <v>319</v>
      </c>
      <c r="G223" s="271" t="s">
        <v>237</v>
      </c>
      <c r="H223" s="272">
        <v>10.1</v>
      </c>
      <c r="I223" s="273"/>
      <c r="J223" s="274">
        <f>ROUND(I223*H223,2)</f>
        <v>0</v>
      </c>
      <c r="K223" s="270" t="s">
        <v>130</v>
      </c>
      <c r="L223" s="275"/>
      <c r="M223" s="276" t="s">
        <v>1</v>
      </c>
      <c r="N223" s="277" t="s">
        <v>41</v>
      </c>
      <c r="O223" s="91"/>
      <c r="P223" s="227">
        <f>O223*H223</f>
        <v>0</v>
      </c>
      <c r="Q223" s="227">
        <v>0.6</v>
      </c>
      <c r="R223" s="227">
        <f>Q223*H223</f>
        <v>6.06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166</v>
      </c>
      <c r="AT223" s="229" t="s">
        <v>186</v>
      </c>
      <c r="AU223" s="229" t="s">
        <v>86</v>
      </c>
      <c r="AY223" s="17" t="s">
        <v>124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84</v>
      </c>
      <c r="BK223" s="230">
        <f>ROUND(I223*H223,2)</f>
        <v>0</v>
      </c>
      <c r="BL223" s="17" t="s">
        <v>131</v>
      </c>
      <c r="BM223" s="229" t="s">
        <v>320</v>
      </c>
    </row>
    <row r="224" spans="1:51" s="13" customFormat="1" ht="12">
      <c r="A224" s="13"/>
      <c r="B224" s="236"/>
      <c r="C224" s="237"/>
      <c r="D224" s="231" t="s">
        <v>147</v>
      </c>
      <c r="E224" s="237"/>
      <c r="F224" s="239" t="s">
        <v>321</v>
      </c>
      <c r="G224" s="237"/>
      <c r="H224" s="240">
        <v>10.1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147</v>
      </c>
      <c r="AU224" s="246" t="s">
        <v>86</v>
      </c>
      <c r="AV224" s="13" t="s">
        <v>86</v>
      </c>
      <c r="AW224" s="13" t="s">
        <v>4</v>
      </c>
      <c r="AX224" s="13" t="s">
        <v>84</v>
      </c>
      <c r="AY224" s="246" t="s">
        <v>124</v>
      </c>
    </row>
    <row r="225" spans="1:65" s="2" customFormat="1" ht="24.05" customHeight="1">
      <c r="A225" s="38"/>
      <c r="B225" s="39"/>
      <c r="C225" s="218" t="s">
        <v>322</v>
      </c>
      <c r="D225" s="218" t="s">
        <v>126</v>
      </c>
      <c r="E225" s="219" t="s">
        <v>323</v>
      </c>
      <c r="F225" s="220" t="s">
        <v>324</v>
      </c>
      <c r="G225" s="221" t="s">
        <v>144</v>
      </c>
      <c r="H225" s="222">
        <v>29</v>
      </c>
      <c r="I225" s="223"/>
      <c r="J225" s="224">
        <f>ROUND(I225*H225,2)</f>
        <v>0</v>
      </c>
      <c r="K225" s="220" t="s">
        <v>130</v>
      </c>
      <c r="L225" s="44"/>
      <c r="M225" s="225" t="s">
        <v>1</v>
      </c>
      <c r="N225" s="226" t="s">
        <v>41</v>
      </c>
      <c r="O225" s="91"/>
      <c r="P225" s="227">
        <f>O225*H225</f>
        <v>0</v>
      </c>
      <c r="Q225" s="227">
        <v>2.51225</v>
      </c>
      <c r="R225" s="227">
        <f>Q225*H225</f>
        <v>72.85525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131</v>
      </c>
      <c r="AT225" s="229" t="s">
        <v>126</v>
      </c>
      <c r="AU225" s="229" t="s">
        <v>86</v>
      </c>
      <c r="AY225" s="17" t="s">
        <v>124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84</v>
      </c>
      <c r="BK225" s="230">
        <f>ROUND(I225*H225,2)</f>
        <v>0</v>
      </c>
      <c r="BL225" s="17" t="s">
        <v>131</v>
      </c>
      <c r="BM225" s="229" t="s">
        <v>325</v>
      </c>
    </row>
    <row r="226" spans="1:51" s="13" customFormat="1" ht="12">
      <c r="A226" s="13"/>
      <c r="B226" s="236"/>
      <c r="C226" s="237"/>
      <c r="D226" s="231" t="s">
        <v>147</v>
      </c>
      <c r="E226" s="238" t="s">
        <v>1</v>
      </c>
      <c r="F226" s="239" t="s">
        <v>326</v>
      </c>
      <c r="G226" s="237"/>
      <c r="H226" s="240">
        <v>29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147</v>
      </c>
      <c r="AU226" s="246" t="s">
        <v>86</v>
      </c>
      <c r="AV226" s="13" t="s">
        <v>86</v>
      </c>
      <c r="AW226" s="13" t="s">
        <v>32</v>
      </c>
      <c r="AX226" s="13" t="s">
        <v>84</v>
      </c>
      <c r="AY226" s="246" t="s">
        <v>124</v>
      </c>
    </row>
    <row r="227" spans="1:65" s="2" customFormat="1" ht="24.05" customHeight="1">
      <c r="A227" s="38"/>
      <c r="B227" s="39"/>
      <c r="C227" s="218" t="s">
        <v>327</v>
      </c>
      <c r="D227" s="218" t="s">
        <v>126</v>
      </c>
      <c r="E227" s="219" t="s">
        <v>328</v>
      </c>
      <c r="F227" s="220" t="s">
        <v>329</v>
      </c>
      <c r="G227" s="221" t="s">
        <v>237</v>
      </c>
      <c r="H227" s="222">
        <v>94</v>
      </c>
      <c r="I227" s="223"/>
      <c r="J227" s="224">
        <f>ROUND(I227*H227,2)</f>
        <v>0</v>
      </c>
      <c r="K227" s="220" t="s">
        <v>130</v>
      </c>
      <c r="L227" s="44"/>
      <c r="M227" s="225" t="s">
        <v>1</v>
      </c>
      <c r="N227" s="226" t="s">
        <v>41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131</v>
      </c>
      <c r="AT227" s="229" t="s">
        <v>126</v>
      </c>
      <c r="AU227" s="229" t="s">
        <v>86</v>
      </c>
      <c r="AY227" s="17" t="s">
        <v>124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84</v>
      </c>
      <c r="BK227" s="230">
        <f>ROUND(I227*H227,2)</f>
        <v>0</v>
      </c>
      <c r="BL227" s="17" t="s">
        <v>131</v>
      </c>
      <c r="BM227" s="229" t="s">
        <v>330</v>
      </c>
    </row>
    <row r="228" spans="1:65" s="2" customFormat="1" ht="87.8" customHeight="1">
      <c r="A228" s="38"/>
      <c r="B228" s="39"/>
      <c r="C228" s="218" t="s">
        <v>331</v>
      </c>
      <c r="D228" s="218" t="s">
        <v>126</v>
      </c>
      <c r="E228" s="219" t="s">
        <v>332</v>
      </c>
      <c r="F228" s="220" t="s">
        <v>333</v>
      </c>
      <c r="G228" s="221" t="s">
        <v>237</v>
      </c>
      <c r="H228" s="222">
        <v>3480</v>
      </c>
      <c r="I228" s="223"/>
      <c r="J228" s="224">
        <f>ROUND(I228*H228,2)</f>
        <v>0</v>
      </c>
      <c r="K228" s="220" t="s">
        <v>130</v>
      </c>
      <c r="L228" s="44"/>
      <c r="M228" s="225" t="s">
        <v>1</v>
      </c>
      <c r="N228" s="226" t="s">
        <v>41</v>
      </c>
      <c r="O228" s="91"/>
      <c r="P228" s="227">
        <f>O228*H228</f>
        <v>0</v>
      </c>
      <c r="Q228" s="227">
        <v>0</v>
      </c>
      <c r="R228" s="227">
        <f>Q228*H228</f>
        <v>0</v>
      </c>
      <c r="S228" s="227">
        <v>0.324</v>
      </c>
      <c r="T228" s="228">
        <f>S228*H228</f>
        <v>1127.52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131</v>
      </c>
      <c r="AT228" s="229" t="s">
        <v>126</v>
      </c>
      <c r="AU228" s="229" t="s">
        <v>86</v>
      </c>
      <c r="AY228" s="17" t="s">
        <v>124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84</v>
      </c>
      <c r="BK228" s="230">
        <f>ROUND(I228*H228,2)</f>
        <v>0</v>
      </c>
      <c r="BL228" s="17" t="s">
        <v>131</v>
      </c>
      <c r="BM228" s="229" t="s">
        <v>334</v>
      </c>
    </row>
    <row r="229" spans="1:47" s="2" customFormat="1" ht="12">
      <c r="A229" s="38"/>
      <c r="B229" s="39"/>
      <c r="C229" s="40"/>
      <c r="D229" s="231" t="s">
        <v>133</v>
      </c>
      <c r="E229" s="40"/>
      <c r="F229" s="232" t="s">
        <v>335</v>
      </c>
      <c r="G229" s="40"/>
      <c r="H229" s="40"/>
      <c r="I229" s="233"/>
      <c r="J229" s="40"/>
      <c r="K229" s="40"/>
      <c r="L229" s="44"/>
      <c r="M229" s="234"/>
      <c r="N229" s="235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133</v>
      </c>
      <c r="AU229" s="17" t="s">
        <v>86</v>
      </c>
    </row>
    <row r="230" spans="1:65" s="2" customFormat="1" ht="64.95" customHeight="1">
      <c r="A230" s="38"/>
      <c r="B230" s="39"/>
      <c r="C230" s="218" t="s">
        <v>336</v>
      </c>
      <c r="D230" s="218" t="s">
        <v>126</v>
      </c>
      <c r="E230" s="219" t="s">
        <v>337</v>
      </c>
      <c r="F230" s="220" t="s">
        <v>338</v>
      </c>
      <c r="G230" s="221" t="s">
        <v>129</v>
      </c>
      <c r="H230" s="222">
        <v>2136</v>
      </c>
      <c r="I230" s="223"/>
      <c r="J230" s="224">
        <f>ROUND(I230*H230,2)</f>
        <v>0</v>
      </c>
      <c r="K230" s="220" t="s">
        <v>130</v>
      </c>
      <c r="L230" s="44"/>
      <c r="M230" s="225" t="s">
        <v>1</v>
      </c>
      <c r="N230" s="226" t="s">
        <v>41</v>
      </c>
      <c r="O230" s="91"/>
      <c r="P230" s="227">
        <f>O230*H230</f>
        <v>0</v>
      </c>
      <c r="Q230" s="227">
        <v>0</v>
      </c>
      <c r="R230" s="227">
        <f>Q230*H230</f>
        <v>0</v>
      </c>
      <c r="S230" s="227">
        <v>0.252</v>
      </c>
      <c r="T230" s="228">
        <f>S230*H230</f>
        <v>538.272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131</v>
      </c>
      <c r="AT230" s="229" t="s">
        <v>126</v>
      </c>
      <c r="AU230" s="229" t="s">
        <v>86</v>
      </c>
      <c r="AY230" s="17" t="s">
        <v>124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84</v>
      </c>
      <c r="BK230" s="230">
        <f>ROUND(I230*H230,2)</f>
        <v>0</v>
      </c>
      <c r="BL230" s="17" t="s">
        <v>131</v>
      </c>
      <c r="BM230" s="229" t="s">
        <v>339</v>
      </c>
    </row>
    <row r="231" spans="1:51" s="13" customFormat="1" ht="12">
      <c r="A231" s="13"/>
      <c r="B231" s="236"/>
      <c r="C231" s="237"/>
      <c r="D231" s="231" t="s">
        <v>147</v>
      </c>
      <c r="E231" s="238" t="s">
        <v>1</v>
      </c>
      <c r="F231" s="239" t="s">
        <v>340</v>
      </c>
      <c r="G231" s="237"/>
      <c r="H231" s="240">
        <v>2136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147</v>
      </c>
      <c r="AU231" s="246" t="s">
        <v>86</v>
      </c>
      <c r="AV231" s="13" t="s">
        <v>86</v>
      </c>
      <c r="AW231" s="13" t="s">
        <v>32</v>
      </c>
      <c r="AX231" s="13" t="s">
        <v>84</v>
      </c>
      <c r="AY231" s="246" t="s">
        <v>124</v>
      </c>
    </row>
    <row r="232" spans="1:65" s="2" customFormat="1" ht="48.1" customHeight="1">
      <c r="A232" s="38"/>
      <c r="B232" s="39"/>
      <c r="C232" s="218" t="s">
        <v>341</v>
      </c>
      <c r="D232" s="218" t="s">
        <v>126</v>
      </c>
      <c r="E232" s="219" t="s">
        <v>342</v>
      </c>
      <c r="F232" s="220" t="s">
        <v>343</v>
      </c>
      <c r="G232" s="221" t="s">
        <v>242</v>
      </c>
      <c r="H232" s="222">
        <v>80</v>
      </c>
      <c r="I232" s="223"/>
      <c r="J232" s="224">
        <f>ROUND(I232*H232,2)</f>
        <v>0</v>
      </c>
      <c r="K232" s="220" t="s">
        <v>130</v>
      </c>
      <c r="L232" s="44"/>
      <c r="M232" s="225" t="s">
        <v>1</v>
      </c>
      <c r="N232" s="226" t="s">
        <v>41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0.0021</v>
      </c>
      <c r="T232" s="228">
        <f>S232*H232</f>
        <v>0.16799999999999998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131</v>
      </c>
      <c r="AT232" s="229" t="s">
        <v>126</v>
      </c>
      <c r="AU232" s="229" t="s">
        <v>86</v>
      </c>
      <c r="AY232" s="17" t="s">
        <v>124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84</v>
      </c>
      <c r="BK232" s="230">
        <f>ROUND(I232*H232,2)</f>
        <v>0</v>
      </c>
      <c r="BL232" s="17" t="s">
        <v>131</v>
      </c>
      <c r="BM232" s="229" t="s">
        <v>344</v>
      </c>
    </row>
    <row r="233" spans="1:65" s="2" customFormat="1" ht="61.35" customHeight="1">
      <c r="A233" s="38"/>
      <c r="B233" s="39"/>
      <c r="C233" s="218" t="s">
        <v>345</v>
      </c>
      <c r="D233" s="218" t="s">
        <v>126</v>
      </c>
      <c r="E233" s="219" t="s">
        <v>346</v>
      </c>
      <c r="F233" s="220" t="s">
        <v>347</v>
      </c>
      <c r="G233" s="221" t="s">
        <v>237</v>
      </c>
      <c r="H233" s="222">
        <v>49</v>
      </c>
      <c r="I233" s="223"/>
      <c r="J233" s="224">
        <f>ROUND(I233*H233,2)</f>
        <v>0</v>
      </c>
      <c r="K233" s="220" t="s">
        <v>130</v>
      </c>
      <c r="L233" s="44"/>
      <c r="M233" s="225" t="s">
        <v>1</v>
      </c>
      <c r="N233" s="226" t="s">
        <v>41</v>
      </c>
      <c r="O233" s="91"/>
      <c r="P233" s="227">
        <f>O233*H233</f>
        <v>0</v>
      </c>
      <c r="Q233" s="227">
        <v>0</v>
      </c>
      <c r="R233" s="227">
        <f>Q233*H233</f>
        <v>0</v>
      </c>
      <c r="S233" s="227">
        <v>0.98</v>
      </c>
      <c r="T233" s="228">
        <f>S233*H233</f>
        <v>48.019999999999996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131</v>
      </c>
      <c r="AT233" s="229" t="s">
        <v>126</v>
      </c>
      <c r="AU233" s="229" t="s">
        <v>86</v>
      </c>
      <c r="AY233" s="17" t="s">
        <v>124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84</v>
      </c>
      <c r="BK233" s="230">
        <f>ROUND(I233*H233,2)</f>
        <v>0</v>
      </c>
      <c r="BL233" s="17" t="s">
        <v>131</v>
      </c>
      <c r="BM233" s="229" t="s">
        <v>348</v>
      </c>
    </row>
    <row r="234" spans="1:51" s="13" customFormat="1" ht="12">
      <c r="A234" s="13"/>
      <c r="B234" s="236"/>
      <c r="C234" s="237"/>
      <c r="D234" s="231" t="s">
        <v>147</v>
      </c>
      <c r="E234" s="238" t="s">
        <v>1</v>
      </c>
      <c r="F234" s="239" t="s">
        <v>349</v>
      </c>
      <c r="G234" s="237"/>
      <c r="H234" s="240">
        <v>49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147</v>
      </c>
      <c r="AU234" s="246" t="s">
        <v>86</v>
      </c>
      <c r="AV234" s="13" t="s">
        <v>86</v>
      </c>
      <c r="AW234" s="13" t="s">
        <v>32</v>
      </c>
      <c r="AX234" s="13" t="s">
        <v>84</v>
      </c>
      <c r="AY234" s="246" t="s">
        <v>124</v>
      </c>
    </row>
    <row r="235" spans="1:65" s="2" customFormat="1" ht="61.35" customHeight="1">
      <c r="A235" s="38"/>
      <c r="B235" s="39"/>
      <c r="C235" s="218" t="s">
        <v>350</v>
      </c>
      <c r="D235" s="218" t="s">
        <v>126</v>
      </c>
      <c r="E235" s="219" t="s">
        <v>351</v>
      </c>
      <c r="F235" s="220" t="s">
        <v>352</v>
      </c>
      <c r="G235" s="221" t="s">
        <v>237</v>
      </c>
      <c r="H235" s="222">
        <v>10</v>
      </c>
      <c r="I235" s="223"/>
      <c r="J235" s="224">
        <f>ROUND(I235*H235,2)</f>
        <v>0</v>
      </c>
      <c r="K235" s="220" t="s">
        <v>130</v>
      </c>
      <c r="L235" s="44"/>
      <c r="M235" s="225" t="s">
        <v>1</v>
      </c>
      <c r="N235" s="226" t="s">
        <v>41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2.055</v>
      </c>
      <c r="T235" s="228">
        <f>S235*H235</f>
        <v>20.55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131</v>
      </c>
      <c r="AT235" s="229" t="s">
        <v>126</v>
      </c>
      <c r="AU235" s="229" t="s">
        <v>86</v>
      </c>
      <c r="AY235" s="17" t="s">
        <v>124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84</v>
      </c>
      <c r="BK235" s="230">
        <f>ROUND(I235*H235,2)</f>
        <v>0</v>
      </c>
      <c r="BL235" s="17" t="s">
        <v>131</v>
      </c>
      <c r="BM235" s="229" t="s">
        <v>353</v>
      </c>
    </row>
    <row r="236" spans="1:63" s="12" customFormat="1" ht="22.8" customHeight="1">
      <c r="A236" s="12"/>
      <c r="B236" s="202"/>
      <c r="C236" s="203"/>
      <c r="D236" s="204" t="s">
        <v>75</v>
      </c>
      <c r="E236" s="216" t="s">
        <v>354</v>
      </c>
      <c r="F236" s="216" t="s">
        <v>355</v>
      </c>
      <c r="G236" s="203"/>
      <c r="H236" s="203"/>
      <c r="I236" s="206"/>
      <c r="J236" s="217">
        <f>BK236</f>
        <v>0</v>
      </c>
      <c r="K236" s="203"/>
      <c r="L236" s="208"/>
      <c r="M236" s="209"/>
      <c r="N236" s="210"/>
      <c r="O236" s="210"/>
      <c r="P236" s="211">
        <f>SUM(P237:P243)</f>
        <v>0</v>
      </c>
      <c r="Q236" s="210"/>
      <c r="R236" s="211">
        <f>SUM(R237:R243)</f>
        <v>0</v>
      </c>
      <c r="S236" s="210"/>
      <c r="T236" s="212">
        <f>SUM(T237:T243)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3" t="s">
        <v>84</v>
      </c>
      <c r="AT236" s="214" t="s">
        <v>75</v>
      </c>
      <c r="AU236" s="214" t="s">
        <v>84</v>
      </c>
      <c r="AY236" s="213" t="s">
        <v>124</v>
      </c>
      <c r="BK236" s="215">
        <f>SUM(BK237:BK243)</f>
        <v>0</v>
      </c>
    </row>
    <row r="237" spans="1:65" s="2" customFormat="1" ht="37.25" customHeight="1">
      <c r="A237" s="38"/>
      <c r="B237" s="39"/>
      <c r="C237" s="218" t="s">
        <v>356</v>
      </c>
      <c r="D237" s="218" t="s">
        <v>126</v>
      </c>
      <c r="E237" s="219" t="s">
        <v>357</v>
      </c>
      <c r="F237" s="220" t="s">
        <v>358</v>
      </c>
      <c r="G237" s="221" t="s">
        <v>189</v>
      </c>
      <c r="H237" s="222">
        <v>796.145</v>
      </c>
      <c r="I237" s="223"/>
      <c r="J237" s="224">
        <f>ROUND(I237*H237,2)</f>
        <v>0</v>
      </c>
      <c r="K237" s="220" t="s">
        <v>130</v>
      </c>
      <c r="L237" s="44"/>
      <c r="M237" s="225" t="s">
        <v>1</v>
      </c>
      <c r="N237" s="226" t="s">
        <v>41</v>
      </c>
      <c r="O237" s="91"/>
      <c r="P237" s="227">
        <f>O237*H237</f>
        <v>0</v>
      </c>
      <c r="Q237" s="227">
        <v>0</v>
      </c>
      <c r="R237" s="227">
        <f>Q237*H237</f>
        <v>0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131</v>
      </c>
      <c r="AT237" s="229" t="s">
        <v>126</v>
      </c>
      <c r="AU237" s="229" t="s">
        <v>86</v>
      </c>
      <c r="AY237" s="17" t="s">
        <v>124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84</v>
      </c>
      <c r="BK237" s="230">
        <f>ROUND(I237*H237,2)</f>
        <v>0</v>
      </c>
      <c r="BL237" s="17" t="s">
        <v>131</v>
      </c>
      <c r="BM237" s="229" t="s">
        <v>359</v>
      </c>
    </row>
    <row r="238" spans="1:47" s="2" customFormat="1" ht="12">
      <c r="A238" s="38"/>
      <c r="B238" s="39"/>
      <c r="C238" s="40"/>
      <c r="D238" s="231" t="s">
        <v>133</v>
      </c>
      <c r="E238" s="40"/>
      <c r="F238" s="232" t="s">
        <v>360</v>
      </c>
      <c r="G238" s="40"/>
      <c r="H238" s="40"/>
      <c r="I238" s="233"/>
      <c r="J238" s="40"/>
      <c r="K238" s="40"/>
      <c r="L238" s="44"/>
      <c r="M238" s="234"/>
      <c r="N238" s="235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133</v>
      </c>
      <c r="AU238" s="17" t="s">
        <v>86</v>
      </c>
    </row>
    <row r="239" spans="1:65" s="2" customFormat="1" ht="37.25" customHeight="1">
      <c r="A239" s="38"/>
      <c r="B239" s="39"/>
      <c r="C239" s="218" t="s">
        <v>361</v>
      </c>
      <c r="D239" s="218" t="s">
        <v>126</v>
      </c>
      <c r="E239" s="219" t="s">
        <v>362</v>
      </c>
      <c r="F239" s="220" t="s">
        <v>363</v>
      </c>
      <c r="G239" s="221" t="s">
        <v>189</v>
      </c>
      <c r="H239" s="222">
        <v>606.842</v>
      </c>
      <c r="I239" s="223"/>
      <c r="J239" s="224">
        <f>ROUND(I239*H239,2)</f>
        <v>0</v>
      </c>
      <c r="K239" s="220" t="s">
        <v>1</v>
      </c>
      <c r="L239" s="44"/>
      <c r="M239" s="225" t="s">
        <v>1</v>
      </c>
      <c r="N239" s="226" t="s">
        <v>41</v>
      </c>
      <c r="O239" s="91"/>
      <c r="P239" s="227">
        <f>O239*H239</f>
        <v>0</v>
      </c>
      <c r="Q239" s="227">
        <v>0</v>
      </c>
      <c r="R239" s="227">
        <f>Q239*H239</f>
        <v>0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131</v>
      </c>
      <c r="AT239" s="229" t="s">
        <v>126</v>
      </c>
      <c r="AU239" s="229" t="s">
        <v>86</v>
      </c>
      <c r="AY239" s="17" t="s">
        <v>124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84</v>
      </c>
      <c r="BK239" s="230">
        <f>ROUND(I239*H239,2)</f>
        <v>0</v>
      </c>
      <c r="BL239" s="17" t="s">
        <v>131</v>
      </c>
      <c r="BM239" s="229" t="s">
        <v>364</v>
      </c>
    </row>
    <row r="240" spans="1:47" s="2" customFormat="1" ht="12">
      <c r="A240" s="38"/>
      <c r="B240" s="39"/>
      <c r="C240" s="40"/>
      <c r="D240" s="231" t="s">
        <v>133</v>
      </c>
      <c r="E240" s="40"/>
      <c r="F240" s="232" t="s">
        <v>365</v>
      </c>
      <c r="G240" s="40"/>
      <c r="H240" s="40"/>
      <c r="I240" s="233"/>
      <c r="J240" s="40"/>
      <c r="K240" s="40"/>
      <c r="L240" s="44"/>
      <c r="M240" s="234"/>
      <c r="N240" s="235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133</v>
      </c>
      <c r="AU240" s="17" t="s">
        <v>86</v>
      </c>
    </row>
    <row r="241" spans="1:51" s="13" customFormat="1" ht="12">
      <c r="A241" s="13"/>
      <c r="B241" s="236"/>
      <c r="C241" s="237"/>
      <c r="D241" s="231" t="s">
        <v>147</v>
      </c>
      <c r="E241" s="238" t="s">
        <v>1</v>
      </c>
      <c r="F241" s="239" t="s">
        <v>366</v>
      </c>
      <c r="G241" s="237"/>
      <c r="H241" s="240">
        <v>606.842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147</v>
      </c>
      <c r="AU241" s="246" t="s">
        <v>86</v>
      </c>
      <c r="AV241" s="13" t="s">
        <v>86</v>
      </c>
      <c r="AW241" s="13" t="s">
        <v>32</v>
      </c>
      <c r="AX241" s="13" t="s">
        <v>84</v>
      </c>
      <c r="AY241" s="246" t="s">
        <v>124</v>
      </c>
    </row>
    <row r="242" spans="1:65" s="2" customFormat="1" ht="37.25" customHeight="1">
      <c r="A242" s="38"/>
      <c r="B242" s="39"/>
      <c r="C242" s="218" t="s">
        <v>367</v>
      </c>
      <c r="D242" s="218" t="s">
        <v>126</v>
      </c>
      <c r="E242" s="219" t="s">
        <v>368</v>
      </c>
      <c r="F242" s="220" t="s">
        <v>369</v>
      </c>
      <c r="G242" s="221" t="s">
        <v>189</v>
      </c>
      <c r="H242" s="222">
        <v>796.145</v>
      </c>
      <c r="I242" s="223"/>
      <c r="J242" s="224">
        <f>ROUND(I242*H242,2)</f>
        <v>0</v>
      </c>
      <c r="K242" s="220" t="s">
        <v>130</v>
      </c>
      <c r="L242" s="44"/>
      <c r="M242" s="225" t="s">
        <v>1</v>
      </c>
      <c r="N242" s="226" t="s">
        <v>41</v>
      </c>
      <c r="O242" s="91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131</v>
      </c>
      <c r="AT242" s="229" t="s">
        <v>126</v>
      </c>
      <c r="AU242" s="229" t="s">
        <v>86</v>
      </c>
      <c r="AY242" s="17" t="s">
        <v>124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84</v>
      </c>
      <c r="BK242" s="230">
        <f>ROUND(I242*H242,2)</f>
        <v>0</v>
      </c>
      <c r="BL242" s="17" t="s">
        <v>131</v>
      </c>
      <c r="BM242" s="229" t="s">
        <v>370</v>
      </c>
    </row>
    <row r="243" spans="1:65" s="2" customFormat="1" ht="24.05" customHeight="1">
      <c r="A243" s="38"/>
      <c r="B243" s="39"/>
      <c r="C243" s="218" t="s">
        <v>371</v>
      </c>
      <c r="D243" s="218" t="s">
        <v>126</v>
      </c>
      <c r="E243" s="219" t="s">
        <v>372</v>
      </c>
      <c r="F243" s="220" t="s">
        <v>373</v>
      </c>
      <c r="G243" s="221" t="s">
        <v>189</v>
      </c>
      <c r="H243" s="222">
        <v>1</v>
      </c>
      <c r="I243" s="223"/>
      <c r="J243" s="224">
        <f>ROUND(I243*H243,2)</f>
        <v>0</v>
      </c>
      <c r="K243" s="220" t="s">
        <v>1</v>
      </c>
      <c r="L243" s="44"/>
      <c r="M243" s="225" t="s">
        <v>1</v>
      </c>
      <c r="N243" s="226" t="s">
        <v>41</v>
      </c>
      <c r="O243" s="91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131</v>
      </c>
      <c r="AT243" s="229" t="s">
        <v>126</v>
      </c>
      <c r="AU243" s="229" t="s">
        <v>86</v>
      </c>
      <c r="AY243" s="17" t="s">
        <v>124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84</v>
      </c>
      <c r="BK243" s="230">
        <f>ROUND(I243*H243,2)</f>
        <v>0</v>
      </c>
      <c r="BL243" s="17" t="s">
        <v>131</v>
      </c>
      <c r="BM243" s="229" t="s">
        <v>374</v>
      </c>
    </row>
    <row r="244" spans="1:63" s="12" customFormat="1" ht="22.8" customHeight="1">
      <c r="A244" s="12"/>
      <c r="B244" s="202"/>
      <c r="C244" s="203"/>
      <c r="D244" s="204" t="s">
        <v>75</v>
      </c>
      <c r="E244" s="216" t="s">
        <v>375</v>
      </c>
      <c r="F244" s="216" t="s">
        <v>376</v>
      </c>
      <c r="G244" s="203"/>
      <c r="H244" s="203"/>
      <c r="I244" s="206"/>
      <c r="J244" s="217">
        <f>BK244</f>
        <v>0</v>
      </c>
      <c r="K244" s="203"/>
      <c r="L244" s="208"/>
      <c r="M244" s="209"/>
      <c r="N244" s="210"/>
      <c r="O244" s="210"/>
      <c r="P244" s="211">
        <f>P245</f>
        <v>0</v>
      </c>
      <c r="Q244" s="210"/>
      <c r="R244" s="211">
        <f>R245</f>
        <v>0</v>
      </c>
      <c r="S244" s="210"/>
      <c r="T244" s="212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3" t="s">
        <v>84</v>
      </c>
      <c r="AT244" s="214" t="s">
        <v>75</v>
      </c>
      <c r="AU244" s="214" t="s">
        <v>84</v>
      </c>
      <c r="AY244" s="213" t="s">
        <v>124</v>
      </c>
      <c r="BK244" s="215">
        <f>BK245</f>
        <v>0</v>
      </c>
    </row>
    <row r="245" spans="1:65" s="2" customFormat="1" ht="43.3" customHeight="1">
      <c r="A245" s="38"/>
      <c r="B245" s="39"/>
      <c r="C245" s="218" t="s">
        <v>377</v>
      </c>
      <c r="D245" s="218" t="s">
        <v>126</v>
      </c>
      <c r="E245" s="219" t="s">
        <v>378</v>
      </c>
      <c r="F245" s="220" t="s">
        <v>379</v>
      </c>
      <c r="G245" s="221" t="s">
        <v>189</v>
      </c>
      <c r="H245" s="222">
        <v>3053.713</v>
      </c>
      <c r="I245" s="223"/>
      <c r="J245" s="224">
        <f>ROUND(I245*H245,2)</f>
        <v>0</v>
      </c>
      <c r="K245" s="220" t="s">
        <v>130</v>
      </c>
      <c r="L245" s="44"/>
      <c r="M245" s="225" t="s">
        <v>1</v>
      </c>
      <c r="N245" s="226" t="s">
        <v>41</v>
      </c>
      <c r="O245" s="91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131</v>
      </c>
      <c r="AT245" s="229" t="s">
        <v>126</v>
      </c>
      <c r="AU245" s="229" t="s">
        <v>86</v>
      </c>
      <c r="AY245" s="17" t="s">
        <v>124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84</v>
      </c>
      <c r="BK245" s="230">
        <f>ROUND(I245*H245,2)</f>
        <v>0</v>
      </c>
      <c r="BL245" s="17" t="s">
        <v>131</v>
      </c>
      <c r="BM245" s="229" t="s">
        <v>380</v>
      </c>
    </row>
    <row r="246" spans="1:63" s="12" customFormat="1" ht="25.9" customHeight="1">
      <c r="A246" s="12"/>
      <c r="B246" s="202"/>
      <c r="C246" s="203"/>
      <c r="D246" s="204" t="s">
        <v>75</v>
      </c>
      <c r="E246" s="205" t="s">
        <v>381</v>
      </c>
      <c r="F246" s="205" t="s">
        <v>382</v>
      </c>
      <c r="G246" s="203"/>
      <c r="H246" s="203"/>
      <c r="I246" s="206"/>
      <c r="J246" s="207">
        <f>BK246</f>
        <v>0</v>
      </c>
      <c r="K246" s="203"/>
      <c r="L246" s="208"/>
      <c r="M246" s="209"/>
      <c r="N246" s="210"/>
      <c r="O246" s="210"/>
      <c r="P246" s="211">
        <f>P247+P253+P256</f>
        <v>0</v>
      </c>
      <c r="Q246" s="210"/>
      <c r="R246" s="211">
        <f>R247+R253+R256</f>
        <v>0</v>
      </c>
      <c r="S246" s="210"/>
      <c r="T246" s="212">
        <f>T247+T253+T256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3" t="s">
        <v>149</v>
      </c>
      <c r="AT246" s="214" t="s">
        <v>75</v>
      </c>
      <c r="AU246" s="214" t="s">
        <v>76</v>
      </c>
      <c r="AY246" s="213" t="s">
        <v>124</v>
      </c>
      <c r="BK246" s="215">
        <f>BK247+BK253+BK256</f>
        <v>0</v>
      </c>
    </row>
    <row r="247" spans="1:63" s="12" customFormat="1" ht="22.8" customHeight="1">
      <c r="A247" s="12"/>
      <c r="B247" s="202"/>
      <c r="C247" s="203"/>
      <c r="D247" s="204" t="s">
        <v>75</v>
      </c>
      <c r="E247" s="216" t="s">
        <v>383</v>
      </c>
      <c r="F247" s="216" t="s">
        <v>384</v>
      </c>
      <c r="G247" s="203"/>
      <c r="H247" s="203"/>
      <c r="I247" s="206"/>
      <c r="J247" s="217">
        <f>BK247</f>
        <v>0</v>
      </c>
      <c r="K247" s="203"/>
      <c r="L247" s="208"/>
      <c r="M247" s="209"/>
      <c r="N247" s="210"/>
      <c r="O247" s="210"/>
      <c r="P247" s="211">
        <f>SUM(P248:P252)</f>
        <v>0</v>
      </c>
      <c r="Q247" s="210"/>
      <c r="R247" s="211">
        <f>SUM(R248:R252)</f>
        <v>0</v>
      </c>
      <c r="S247" s="210"/>
      <c r="T247" s="212">
        <f>SUM(T248:T252)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3" t="s">
        <v>149</v>
      </c>
      <c r="AT247" s="214" t="s">
        <v>75</v>
      </c>
      <c r="AU247" s="214" t="s">
        <v>84</v>
      </c>
      <c r="AY247" s="213" t="s">
        <v>124</v>
      </c>
      <c r="BK247" s="215">
        <f>SUM(BK248:BK252)</f>
        <v>0</v>
      </c>
    </row>
    <row r="248" spans="1:65" s="2" customFormat="1" ht="21.65" customHeight="1">
      <c r="A248" s="38"/>
      <c r="B248" s="39"/>
      <c r="C248" s="218" t="s">
        <v>385</v>
      </c>
      <c r="D248" s="218" t="s">
        <v>126</v>
      </c>
      <c r="E248" s="219" t="s">
        <v>386</v>
      </c>
      <c r="F248" s="220" t="s">
        <v>387</v>
      </c>
      <c r="G248" s="221" t="s">
        <v>388</v>
      </c>
      <c r="H248" s="222">
        <v>1</v>
      </c>
      <c r="I248" s="223"/>
      <c r="J248" s="224">
        <f>ROUND(I248*H248,2)</f>
        <v>0</v>
      </c>
      <c r="K248" s="220" t="s">
        <v>130</v>
      </c>
      <c r="L248" s="44"/>
      <c r="M248" s="225" t="s">
        <v>1</v>
      </c>
      <c r="N248" s="226" t="s">
        <v>41</v>
      </c>
      <c r="O248" s="91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389</v>
      </c>
      <c r="AT248" s="229" t="s">
        <v>126</v>
      </c>
      <c r="AU248" s="229" t="s">
        <v>86</v>
      </c>
      <c r="AY248" s="17" t="s">
        <v>124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84</v>
      </c>
      <c r="BK248" s="230">
        <f>ROUND(I248*H248,2)</f>
        <v>0</v>
      </c>
      <c r="BL248" s="17" t="s">
        <v>389</v>
      </c>
      <c r="BM248" s="229" t="s">
        <v>390</v>
      </c>
    </row>
    <row r="249" spans="1:65" s="2" customFormat="1" ht="37.25" customHeight="1">
      <c r="A249" s="38"/>
      <c r="B249" s="39"/>
      <c r="C249" s="218" t="s">
        <v>391</v>
      </c>
      <c r="D249" s="218" t="s">
        <v>126</v>
      </c>
      <c r="E249" s="219" t="s">
        <v>392</v>
      </c>
      <c r="F249" s="220" t="s">
        <v>393</v>
      </c>
      <c r="G249" s="221" t="s">
        <v>388</v>
      </c>
      <c r="H249" s="222">
        <v>1</v>
      </c>
      <c r="I249" s="223"/>
      <c r="J249" s="224">
        <f>ROUND(I249*H249,2)</f>
        <v>0</v>
      </c>
      <c r="K249" s="220" t="s">
        <v>130</v>
      </c>
      <c r="L249" s="44"/>
      <c r="M249" s="225" t="s">
        <v>1</v>
      </c>
      <c r="N249" s="226" t="s">
        <v>41</v>
      </c>
      <c r="O249" s="91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9" t="s">
        <v>389</v>
      </c>
      <c r="AT249" s="229" t="s">
        <v>126</v>
      </c>
      <c r="AU249" s="229" t="s">
        <v>86</v>
      </c>
      <c r="AY249" s="17" t="s">
        <v>124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7" t="s">
        <v>84</v>
      </c>
      <c r="BK249" s="230">
        <f>ROUND(I249*H249,2)</f>
        <v>0</v>
      </c>
      <c r="BL249" s="17" t="s">
        <v>389</v>
      </c>
      <c r="BM249" s="229" t="s">
        <v>394</v>
      </c>
    </row>
    <row r="250" spans="1:65" s="2" customFormat="1" ht="32.45" customHeight="1">
      <c r="A250" s="38"/>
      <c r="B250" s="39"/>
      <c r="C250" s="218" t="s">
        <v>395</v>
      </c>
      <c r="D250" s="218" t="s">
        <v>126</v>
      </c>
      <c r="E250" s="219" t="s">
        <v>396</v>
      </c>
      <c r="F250" s="220" t="s">
        <v>397</v>
      </c>
      <c r="G250" s="221" t="s">
        <v>388</v>
      </c>
      <c r="H250" s="222">
        <v>1</v>
      </c>
      <c r="I250" s="223"/>
      <c r="J250" s="224">
        <f>ROUND(I250*H250,2)</f>
        <v>0</v>
      </c>
      <c r="K250" s="220" t="s">
        <v>130</v>
      </c>
      <c r="L250" s="44"/>
      <c r="M250" s="225" t="s">
        <v>1</v>
      </c>
      <c r="N250" s="226" t="s">
        <v>41</v>
      </c>
      <c r="O250" s="91"/>
      <c r="P250" s="227">
        <f>O250*H250</f>
        <v>0</v>
      </c>
      <c r="Q250" s="227">
        <v>0</v>
      </c>
      <c r="R250" s="227">
        <f>Q250*H250</f>
        <v>0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389</v>
      </c>
      <c r="AT250" s="229" t="s">
        <v>126</v>
      </c>
      <c r="AU250" s="229" t="s">
        <v>86</v>
      </c>
      <c r="AY250" s="17" t="s">
        <v>124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84</v>
      </c>
      <c r="BK250" s="230">
        <f>ROUND(I250*H250,2)</f>
        <v>0</v>
      </c>
      <c r="BL250" s="17" t="s">
        <v>389</v>
      </c>
      <c r="BM250" s="229" t="s">
        <v>398</v>
      </c>
    </row>
    <row r="251" spans="1:65" s="2" customFormat="1" ht="37.25" customHeight="1">
      <c r="A251" s="38"/>
      <c r="B251" s="39"/>
      <c r="C251" s="218" t="s">
        <v>399</v>
      </c>
      <c r="D251" s="218" t="s">
        <v>126</v>
      </c>
      <c r="E251" s="219" t="s">
        <v>400</v>
      </c>
      <c r="F251" s="220" t="s">
        <v>401</v>
      </c>
      <c r="G251" s="221" t="s">
        <v>388</v>
      </c>
      <c r="H251" s="222">
        <v>1</v>
      </c>
      <c r="I251" s="223"/>
      <c r="J251" s="224">
        <f>ROUND(I251*H251,2)</f>
        <v>0</v>
      </c>
      <c r="K251" s="220" t="s">
        <v>130</v>
      </c>
      <c r="L251" s="44"/>
      <c r="M251" s="225" t="s">
        <v>1</v>
      </c>
      <c r="N251" s="226" t="s">
        <v>41</v>
      </c>
      <c r="O251" s="91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389</v>
      </c>
      <c r="AT251" s="229" t="s">
        <v>126</v>
      </c>
      <c r="AU251" s="229" t="s">
        <v>86</v>
      </c>
      <c r="AY251" s="17" t="s">
        <v>124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84</v>
      </c>
      <c r="BK251" s="230">
        <f>ROUND(I251*H251,2)</f>
        <v>0</v>
      </c>
      <c r="BL251" s="17" t="s">
        <v>389</v>
      </c>
      <c r="BM251" s="229" t="s">
        <v>402</v>
      </c>
    </row>
    <row r="252" spans="1:47" s="2" customFormat="1" ht="12">
      <c r="A252" s="38"/>
      <c r="B252" s="39"/>
      <c r="C252" s="40"/>
      <c r="D252" s="231" t="s">
        <v>133</v>
      </c>
      <c r="E252" s="40"/>
      <c r="F252" s="232" t="s">
        <v>403</v>
      </c>
      <c r="G252" s="40"/>
      <c r="H252" s="40"/>
      <c r="I252" s="233"/>
      <c r="J252" s="40"/>
      <c r="K252" s="40"/>
      <c r="L252" s="44"/>
      <c r="M252" s="234"/>
      <c r="N252" s="235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133</v>
      </c>
      <c r="AU252" s="17" t="s">
        <v>86</v>
      </c>
    </row>
    <row r="253" spans="1:63" s="12" customFormat="1" ht="22.8" customHeight="1">
      <c r="A253" s="12"/>
      <c r="B253" s="202"/>
      <c r="C253" s="203"/>
      <c r="D253" s="204" t="s">
        <v>75</v>
      </c>
      <c r="E253" s="216" t="s">
        <v>404</v>
      </c>
      <c r="F253" s="216" t="s">
        <v>405</v>
      </c>
      <c r="G253" s="203"/>
      <c r="H253" s="203"/>
      <c r="I253" s="206"/>
      <c r="J253" s="217">
        <f>BK253</f>
        <v>0</v>
      </c>
      <c r="K253" s="203"/>
      <c r="L253" s="208"/>
      <c r="M253" s="209"/>
      <c r="N253" s="210"/>
      <c r="O253" s="210"/>
      <c r="P253" s="211">
        <f>SUM(P254:P255)</f>
        <v>0</v>
      </c>
      <c r="Q253" s="210"/>
      <c r="R253" s="211">
        <f>SUM(R254:R255)</f>
        <v>0</v>
      </c>
      <c r="S253" s="210"/>
      <c r="T253" s="212">
        <f>SUM(T254:T255)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3" t="s">
        <v>149</v>
      </c>
      <c r="AT253" s="214" t="s">
        <v>75</v>
      </c>
      <c r="AU253" s="214" t="s">
        <v>84</v>
      </c>
      <c r="AY253" s="213" t="s">
        <v>124</v>
      </c>
      <c r="BK253" s="215">
        <f>SUM(BK254:BK255)</f>
        <v>0</v>
      </c>
    </row>
    <row r="254" spans="1:65" s="2" customFormat="1" ht="43.3" customHeight="1">
      <c r="A254" s="38"/>
      <c r="B254" s="39"/>
      <c r="C254" s="218" t="s">
        <v>406</v>
      </c>
      <c r="D254" s="218" t="s">
        <v>126</v>
      </c>
      <c r="E254" s="219" t="s">
        <v>407</v>
      </c>
      <c r="F254" s="220" t="s">
        <v>408</v>
      </c>
      <c r="G254" s="221" t="s">
        <v>388</v>
      </c>
      <c r="H254" s="222">
        <v>1</v>
      </c>
      <c r="I254" s="223"/>
      <c r="J254" s="224">
        <f>ROUND(I254*H254,2)</f>
        <v>0</v>
      </c>
      <c r="K254" s="220" t="s">
        <v>130</v>
      </c>
      <c r="L254" s="44"/>
      <c r="M254" s="225" t="s">
        <v>1</v>
      </c>
      <c r="N254" s="226" t="s">
        <v>41</v>
      </c>
      <c r="O254" s="91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389</v>
      </c>
      <c r="AT254" s="229" t="s">
        <v>126</v>
      </c>
      <c r="AU254" s="229" t="s">
        <v>86</v>
      </c>
      <c r="AY254" s="17" t="s">
        <v>124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84</v>
      </c>
      <c r="BK254" s="230">
        <f>ROUND(I254*H254,2)</f>
        <v>0</v>
      </c>
      <c r="BL254" s="17" t="s">
        <v>389</v>
      </c>
      <c r="BM254" s="229" t="s">
        <v>409</v>
      </c>
    </row>
    <row r="255" spans="1:65" s="2" customFormat="1" ht="24.05" customHeight="1">
      <c r="A255" s="38"/>
      <c r="B255" s="39"/>
      <c r="C255" s="218" t="s">
        <v>410</v>
      </c>
      <c r="D255" s="218" t="s">
        <v>126</v>
      </c>
      <c r="E255" s="219" t="s">
        <v>411</v>
      </c>
      <c r="F255" s="220" t="s">
        <v>412</v>
      </c>
      <c r="G255" s="221" t="s">
        <v>388</v>
      </c>
      <c r="H255" s="222">
        <v>1</v>
      </c>
      <c r="I255" s="223"/>
      <c r="J255" s="224">
        <f>ROUND(I255*H255,2)</f>
        <v>0</v>
      </c>
      <c r="K255" s="220" t="s">
        <v>130</v>
      </c>
      <c r="L255" s="44"/>
      <c r="M255" s="225" t="s">
        <v>1</v>
      </c>
      <c r="N255" s="226" t="s">
        <v>41</v>
      </c>
      <c r="O255" s="91"/>
      <c r="P255" s="227">
        <f>O255*H255</f>
        <v>0</v>
      </c>
      <c r="Q255" s="227">
        <v>0</v>
      </c>
      <c r="R255" s="227">
        <f>Q255*H255</f>
        <v>0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389</v>
      </c>
      <c r="AT255" s="229" t="s">
        <v>126</v>
      </c>
      <c r="AU255" s="229" t="s">
        <v>86</v>
      </c>
      <c r="AY255" s="17" t="s">
        <v>124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84</v>
      </c>
      <c r="BK255" s="230">
        <f>ROUND(I255*H255,2)</f>
        <v>0</v>
      </c>
      <c r="BL255" s="17" t="s">
        <v>389</v>
      </c>
      <c r="BM255" s="229" t="s">
        <v>413</v>
      </c>
    </row>
    <row r="256" spans="1:63" s="12" customFormat="1" ht="22.8" customHeight="1">
      <c r="A256" s="12"/>
      <c r="B256" s="202"/>
      <c r="C256" s="203"/>
      <c r="D256" s="204" t="s">
        <v>75</v>
      </c>
      <c r="E256" s="216" t="s">
        <v>414</v>
      </c>
      <c r="F256" s="216" t="s">
        <v>415</v>
      </c>
      <c r="G256" s="203"/>
      <c r="H256" s="203"/>
      <c r="I256" s="206"/>
      <c r="J256" s="217">
        <f>BK256</f>
        <v>0</v>
      </c>
      <c r="K256" s="203"/>
      <c r="L256" s="208"/>
      <c r="M256" s="209"/>
      <c r="N256" s="210"/>
      <c r="O256" s="210"/>
      <c r="P256" s="211">
        <f>P257</f>
        <v>0</v>
      </c>
      <c r="Q256" s="210"/>
      <c r="R256" s="211">
        <f>R257</f>
        <v>0</v>
      </c>
      <c r="S256" s="210"/>
      <c r="T256" s="212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3" t="s">
        <v>149</v>
      </c>
      <c r="AT256" s="214" t="s">
        <v>75</v>
      </c>
      <c r="AU256" s="214" t="s">
        <v>84</v>
      </c>
      <c r="AY256" s="213" t="s">
        <v>124</v>
      </c>
      <c r="BK256" s="215">
        <f>BK257</f>
        <v>0</v>
      </c>
    </row>
    <row r="257" spans="1:65" s="2" customFormat="1" ht="15.25" customHeight="1">
      <c r="A257" s="38"/>
      <c r="B257" s="39"/>
      <c r="C257" s="218" t="s">
        <v>416</v>
      </c>
      <c r="D257" s="218" t="s">
        <v>126</v>
      </c>
      <c r="E257" s="219" t="s">
        <v>417</v>
      </c>
      <c r="F257" s="220" t="s">
        <v>418</v>
      </c>
      <c r="G257" s="221" t="s">
        <v>388</v>
      </c>
      <c r="H257" s="222">
        <v>1</v>
      </c>
      <c r="I257" s="223"/>
      <c r="J257" s="224">
        <f>ROUND(I257*H257,2)</f>
        <v>0</v>
      </c>
      <c r="K257" s="220" t="s">
        <v>130</v>
      </c>
      <c r="L257" s="44"/>
      <c r="M257" s="278" t="s">
        <v>1</v>
      </c>
      <c r="N257" s="279" t="s">
        <v>41</v>
      </c>
      <c r="O257" s="280"/>
      <c r="P257" s="281">
        <f>O257*H257</f>
        <v>0</v>
      </c>
      <c r="Q257" s="281">
        <v>0</v>
      </c>
      <c r="R257" s="281">
        <f>Q257*H257</f>
        <v>0</v>
      </c>
      <c r="S257" s="281">
        <v>0</v>
      </c>
      <c r="T257" s="282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389</v>
      </c>
      <c r="AT257" s="229" t="s">
        <v>126</v>
      </c>
      <c r="AU257" s="229" t="s">
        <v>86</v>
      </c>
      <c r="AY257" s="17" t="s">
        <v>124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84</v>
      </c>
      <c r="BK257" s="230">
        <f>ROUND(I257*H257,2)</f>
        <v>0</v>
      </c>
      <c r="BL257" s="17" t="s">
        <v>389</v>
      </c>
      <c r="BM257" s="229" t="s">
        <v>419</v>
      </c>
    </row>
    <row r="258" spans="1:31" s="2" customFormat="1" ht="6.95" customHeight="1">
      <c r="A258" s="38"/>
      <c r="B258" s="66"/>
      <c r="C258" s="67"/>
      <c r="D258" s="67"/>
      <c r="E258" s="67"/>
      <c r="F258" s="67"/>
      <c r="G258" s="67"/>
      <c r="H258" s="67"/>
      <c r="I258" s="67"/>
      <c r="J258" s="67"/>
      <c r="K258" s="67"/>
      <c r="L258" s="44"/>
      <c r="M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</row>
  </sheetData>
  <sheetProtection password="CC35" sheet="1" objects="1" scenarios="1" formatColumns="0" formatRows="0" autoFilter="0"/>
  <autoFilter ref="C126:K257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421875" style="1" customWidth="1"/>
    <col min="2" max="2" width="1.1484375" style="1" customWidth="1"/>
    <col min="3" max="3" width="4.140625" style="1" customWidth="1"/>
    <col min="4" max="4" width="4.421875" style="1" customWidth="1"/>
    <col min="5" max="5" width="17.28125" style="1" customWidth="1"/>
    <col min="6" max="6" width="51.28125" style="1" customWidth="1"/>
    <col min="7" max="7" width="7.57421875" style="1" customWidth="1"/>
    <col min="8" max="8" width="14.140625" style="1" customWidth="1"/>
    <col min="9" max="9" width="16.00390625" style="1" customWidth="1"/>
    <col min="10" max="11" width="22.421875" style="1" customWidth="1"/>
    <col min="12" max="12" width="9.421875" style="1" customWidth="1"/>
    <col min="13" max="13" width="10.8515625" style="1" hidden="1" customWidth="1"/>
    <col min="14" max="14" width="9.140625" style="1" hidden="1" customWidth="1"/>
    <col min="15" max="20" width="14.281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140625" style="1" customWidth="1"/>
    <col min="26" max="26" width="11.140625" style="1" customWidth="1"/>
    <col min="27" max="27" width="15.140625" style="1" customWidth="1"/>
    <col min="28" max="28" width="16.421875" style="1" customWidth="1"/>
    <col min="29" max="29" width="11.140625" style="1" customWidth="1"/>
    <col min="30" max="30" width="15.140625" style="1" customWidth="1"/>
    <col min="31" max="31" width="16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86</v>
      </c>
    </row>
    <row r="4" spans="2:46" s="1" customFormat="1" ht="24.95" customHeight="1">
      <c r="B4" s="20"/>
      <c r="D4" s="138" t="s">
        <v>90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5.25" customHeight="1">
      <c r="B7" s="20"/>
      <c r="E7" s="141" t="str">
        <f>'Rekapitulace stavby'!K6</f>
        <v>II/185 SLATINA – LUČICE, OPRAVA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25" customHeight="1">
      <c r="A9" s="38"/>
      <c r="B9" s="44"/>
      <c r="C9" s="38"/>
      <c r="D9" s="38"/>
      <c r="E9" s="142" t="s">
        <v>420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4. 4. 2023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5.2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ROUND((SUM(BE120:BE132)),2)</f>
        <v>0</v>
      </c>
      <c r="G33" s="38"/>
      <c r="H33" s="38"/>
      <c r="I33" s="155">
        <v>0.21</v>
      </c>
      <c r="J33" s="154">
        <f>ROUND(((SUM(BE120:BE132))*I33),2)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42</v>
      </c>
      <c r="F34" s="154">
        <f>ROUND((SUM(BF120:BF132)),2)</f>
        <v>0</v>
      </c>
      <c r="G34" s="38"/>
      <c r="H34" s="38"/>
      <c r="I34" s="155">
        <v>0.15</v>
      </c>
      <c r="J34" s="154">
        <f>ROUND(((SUM(BF120:BF132))*I34),2)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43</v>
      </c>
      <c r="F35" s="154">
        <f>ROUND((SUM(BG120:BG132)),2)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44</v>
      </c>
      <c r="F36" s="154">
        <f>ROUND((SUM(BH120:BH132)),2)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45</v>
      </c>
      <c r="F37" s="154">
        <f>ROUND((SUM(BI120:BI132)),2)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25" customHeight="1">
      <c r="A85" s="38"/>
      <c r="B85" s="39"/>
      <c r="C85" s="40"/>
      <c r="D85" s="40"/>
      <c r="E85" s="174" t="str">
        <f>E7</f>
        <v>II/185 SLATINA – LUČICE, OPRAVA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25" customHeight="1">
      <c r="A87" s="38"/>
      <c r="B87" s="39"/>
      <c r="C87" s="40"/>
      <c r="D87" s="40"/>
      <c r="E87" s="76" t="str">
        <f>E9</f>
        <v>102 - OPRAVA OBJÍZDNÉ TRASY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4. 4. 2023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4.75" customHeight="1">
      <c r="A91" s="38"/>
      <c r="B91" s="39"/>
      <c r="C91" s="32" t="s">
        <v>24</v>
      </c>
      <c r="D91" s="40"/>
      <c r="E91" s="40"/>
      <c r="F91" s="27" t="str">
        <f>E15</f>
        <v>SÚSPK</v>
      </c>
      <c r="G91" s="40"/>
      <c r="H91" s="40"/>
      <c r="I91" s="32" t="s">
        <v>30</v>
      </c>
      <c r="J91" s="36" t="str">
        <f>E21</f>
        <v>MACÁN 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Tomáš Macán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pans="1:31" s="9" customFormat="1" ht="24.95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99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101</v>
      </c>
      <c r="E99" s="188"/>
      <c r="F99" s="188"/>
      <c r="G99" s="188"/>
      <c r="H99" s="188"/>
      <c r="I99" s="188"/>
      <c r="J99" s="189">
        <f>J123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102</v>
      </c>
      <c r="E100" s="188"/>
      <c r="F100" s="188"/>
      <c r="G100" s="188"/>
      <c r="H100" s="188"/>
      <c r="I100" s="188"/>
      <c r="J100" s="189">
        <f>J130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109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5.25" customHeight="1">
      <c r="A110" s="38"/>
      <c r="B110" s="39"/>
      <c r="C110" s="40"/>
      <c r="D110" s="40"/>
      <c r="E110" s="174" t="str">
        <f>E7</f>
        <v>II/185 SLATINA – LUČICE, OPRAVA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91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5.25" customHeight="1">
      <c r="A112" s="38"/>
      <c r="B112" s="39"/>
      <c r="C112" s="40"/>
      <c r="D112" s="40"/>
      <c r="E112" s="76" t="str">
        <f>E9</f>
        <v>102 - OPRAVA OBJÍZDNÉ TRASY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32" t="s">
        <v>22</v>
      </c>
      <c r="J114" s="79" t="str">
        <f>IF(J12="","",J12)</f>
        <v>4. 4. 2023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75" customHeight="1">
      <c r="A116" s="38"/>
      <c r="B116" s="39"/>
      <c r="C116" s="32" t="s">
        <v>24</v>
      </c>
      <c r="D116" s="40"/>
      <c r="E116" s="40"/>
      <c r="F116" s="27" t="str">
        <f>E15</f>
        <v>SÚSPK</v>
      </c>
      <c r="G116" s="40"/>
      <c r="H116" s="40"/>
      <c r="I116" s="32" t="s">
        <v>30</v>
      </c>
      <c r="J116" s="36" t="str">
        <f>E21</f>
        <v>MACÁN PROJEKCE DS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32" t="s">
        <v>33</v>
      </c>
      <c r="J117" s="36" t="str">
        <f>E24</f>
        <v>Ing. Tomáš Macán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110</v>
      </c>
      <c r="D119" s="194" t="s">
        <v>61</v>
      </c>
      <c r="E119" s="194" t="s">
        <v>57</v>
      </c>
      <c r="F119" s="194" t="s">
        <v>58</v>
      </c>
      <c r="G119" s="194" t="s">
        <v>111</v>
      </c>
      <c r="H119" s="194" t="s">
        <v>112</v>
      </c>
      <c r="I119" s="194" t="s">
        <v>113</v>
      </c>
      <c r="J119" s="194" t="s">
        <v>95</v>
      </c>
      <c r="K119" s="195" t="s">
        <v>114</v>
      </c>
      <c r="L119" s="196"/>
      <c r="M119" s="100" t="s">
        <v>1</v>
      </c>
      <c r="N119" s="101" t="s">
        <v>40</v>
      </c>
      <c r="O119" s="101" t="s">
        <v>115</v>
      </c>
      <c r="P119" s="101" t="s">
        <v>116</v>
      </c>
      <c r="Q119" s="101" t="s">
        <v>117</v>
      </c>
      <c r="R119" s="101" t="s">
        <v>118</v>
      </c>
      <c r="S119" s="101" t="s">
        <v>119</v>
      </c>
      <c r="T119" s="102" t="s">
        <v>120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121</v>
      </c>
      <c r="D120" s="40"/>
      <c r="E120" s="40"/>
      <c r="F120" s="40"/>
      <c r="G120" s="40"/>
      <c r="H120" s="40"/>
      <c r="I120" s="40"/>
      <c r="J120" s="197">
        <f>BK120</f>
        <v>0</v>
      </c>
      <c r="K120" s="40"/>
      <c r="L120" s="44"/>
      <c r="M120" s="103"/>
      <c r="N120" s="198"/>
      <c r="O120" s="104"/>
      <c r="P120" s="199">
        <f>P121</f>
        <v>0</v>
      </c>
      <c r="Q120" s="104"/>
      <c r="R120" s="199">
        <f>R121</f>
        <v>756.105</v>
      </c>
      <c r="S120" s="104"/>
      <c r="T120" s="200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97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75</v>
      </c>
      <c r="E121" s="205" t="s">
        <v>122</v>
      </c>
      <c r="F121" s="205" t="s">
        <v>123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P122+P123+P130</f>
        <v>0</v>
      </c>
      <c r="Q121" s="210"/>
      <c r="R121" s="211">
        <f>R122+R123+R130</f>
        <v>756.105</v>
      </c>
      <c r="S121" s="210"/>
      <c r="T121" s="212">
        <f>T122+T123+T130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84</v>
      </c>
      <c r="AT121" s="214" t="s">
        <v>75</v>
      </c>
      <c r="AU121" s="214" t="s">
        <v>76</v>
      </c>
      <c r="AY121" s="213" t="s">
        <v>124</v>
      </c>
      <c r="BK121" s="215">
        <f>BK122+BK123+BK130</f>
        <v>0</v>
      </c>
    </row>
    <row r="122" spans="1:63" s="12" customFormat="1" ht="22.8" customHeight="1">
      <c r="A122" s="12"/>
      <c r="B122" s="202"/>
      <c r="C122" s="203"/>
      <c r="D122" s="204" t="s">
        <v>75</v>
      </c>
      <c r="E122" s="216" t="s">
        <v>84</v>
      </c>
      <c r="F122" s="216" t="s">
        <v>125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v>0</v>
      </c>
      <c r="Q122" s="210"/>
      <c r="R122" s="211">
        <v>0</v>
      </c>
      <c r="S122" s="210"/>
      <c r="T122" s="212"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84</v>
      </c>
      <c r="AT122" s="214" t="s">
        <v>75</v>
      </c>
      <c r="AU122" s="214" t="s">
        <v>84</v>
      </c>
      <c r="AY122" s="213" t="s">
        <v>124</v>
      </c>
      <c r="BK122" s="215">
        <v>0</v>
      </c>
    </row>
    <row r="123" spans="1:63" s="12" customFormat="1" ht="22.8" customHeight="1">
      <c r="A123" s="12"/>
      <c r="B123" s="202"/>
      <c r="C123" s="203"/>
      <c r="D123" s="204" t="s">
        <v>75</v>
      </c>
      <c r="E123" s="216" t="s">
        <v>149</v>
      </c>
      <c r="F123" s="216" t="s">
        <v>165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SUM(P124:P129)</f>
        <v>0</v>
      </c>
      <c r="Q123" s="210"/>
      <c r="R123" s="211">
        <f>SUM(R124:R129)</f>
        <v>755.46</v>
      </c>
      <c r="S123" s="210"/>
      <c r="T123" s="212">
        <f>SUM(T124:T129)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84</v>
      </c>
      <c r="AT123" s="214" t="s">
        <v>75</v>
      </c>
      <c r="AU123" s="214" t="s">
        <v>84</v>
      </c>
      <c r="AY123" s="213" t="s">
        <v>124</v>
      </c>
      <c r="BK123" s="215">
        <f>SUM(BK124:BK129)</f>
        <v>0</v>
      </c>
    </row>
    <row r="124" spans="1:65" s="2" customFormat="1" ht="37.25" customHeight="1">
      <c r="A124" s="38"/>
      <c r="B124" s="39"/>
      <c r="C124" s="218" t="s">
        <v>84</v>
      </c>
      <c r="D124" s="218" t="s">
        <v>126</v>
      </c>
      <c r="E124" s="219" t="s">
        <v>421</v>
      </c>
      <c r="F124" s="220" t="s">
        <v>422</v>
      </c>
      <c r="G124" s="221" t="s">
        <v>129</v>
      </c>
      <c r="H124" s="222">
        <v>4500</v>
      </c>
      <c r="I124" s="223"/>
      <c r="J124" s="224">
        <f>ROUND(I124*H124,2)</f>
        <v>0</v>
      </c>
      <c r="K124" s="220" t="s">
        <v>130</v>
      </c>
      <c r="L124" s="44"/>
      <c r="M124" s="225" t="s">
        <v>1</v>
      </c>
      <c r="N124" s="226" t="s">
        <v>41</v>
      </c>
      <c r="O124" s="91"/>
      <c r="P124" s="227">
        <f>O124*H124</f>
        <v>0</v>
      </c>
      <c r="Q124" s="227">
        <v>0.13188</v>
      </c>
      <c r="R124" s="227">
        <f>Q124*H124</f>
        <v>593.46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131</v>
      </c>
      <c r="AT124" s="229" t="s">
        <v>126</v>
      </c>
      <c r="AU124" s="229" t="s">
        <v>86</v>
      </c>
      <c r="AY124" s="17" t="s">
        <v>124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84</v>
      </c>
      <c r="BK124" s="230">
        <f>ROUND(I124*H124,2)</f>
        <v>0</v>
      </c>
      <c r="BL124" s="17" t="s">
        <v>131</v>
      </c>
      <c r="BM124" s="229" t="s">
        <v>423</v>
      </c>
    </row>
    <row r="125" spans="1:65" s="2" customFormat="1" ht="37.25" customHeight="1">
      <c r="A125" s="38"/>
      <c r="B125" s="39"/>
      <c r="C125" s="218" t="s">
        <v>86</v>
      </c>
      <c r="D125" s="218" t="s">
        <v>126</v>
      </c>
      <c r="E125" s="219" t="s">
        <v>424</v>
      </c>
      <c r="F125" s="220" t="s">
        <v>425</v>
      </c>
      <c r="G125" s="221" t="s">
        <v>129</v>
      </c>
      <c r="H125" s="222">
        <v>750</v>
      </c>
      <c r="I125" s="223"/>
      <c r="J125" s="224">
        <f>ROUND(I125*H125,2)</f>
        <v>0</v>
      </c>
      <c r="K125" s="220" t="s">
        <v>130</v>
      </c>
      <c r="L125" s="44"/>
      <c r="M125" s="225" t="s">
        <v>1</v>
      </c>
      <c r="N125" s="226" t="s">
        <v>41</v>
      </c>
      <c r="O125" s="91"/>
      <c r="P125" s="227">
        <f>O125*H125</f>
        <v>0</v>
      </c>
      <c r="Q125" s="227">
        <v>0.216</v>
      </c>
      <c r="R125" s="227">
        <f>Q125*H125</f>
        <v>162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131</v>
      </c>
      <c r="AT125" s="229" t="s">
        <v>126</v>
      </c>
      <c r="AU125" s="229" t="s">
        <v>86</v>
      </c>
      <c r="AY125" s="17" t="s">
        <v>124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84</v>
      </c>
      <c r="BK125" s="230">
        <f>ROUND(I125*H125,2)</f>
        <v>0</v>
      </c>
      <c r="BL125" s="17" t="s">
        <v>131</v>
      </c>
      <c r="BM125" s="229" t="s">
        <v>426</v>
      </c>
    </row>
    <row r="126" spans="1:51" s="13" customFormat="1" ht="12">
      <c r="A126" s="13"/>
      <c r="B126" s="236"/>
      <c r="C126" s="237"/>
      <c r="D126" s="231" t="s">
        <v>147</v>
      </c>
      <c r="E126" s="238" t="s">
        <v>1</v>
      </c>
      <c r="F126" s="239" t="s">
        <v>427</v>
      </c>
      <c r="G126" s="237"/>
      <c r="H126" s="240">
        <v>750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147</v>
      </c>
      <c r="AU126" s="246" t="s">
        <v>86</v>
      </c>
      <c r="AV126" s="13" t="s">
        <v>86</v>
      </c>
      <c r="AW126" s="13" t="s">
        <v>32</v>
      </c>
      <c r="AX126" s="13" t="s">
        <v>84</v>
      </c>
      <c r="AY126" s="246" t="s">
        <v>124</v>
      </c>
    </row>
    <row r="127" spans="1:65" s="2" customFormat="1" ht="24.05" customHeight="1">
      <c r="A127" s="38"/>
      <c r="B127" s="39"/>
      <c r="C127" s="218" t="s">
        <v>138</v>
      </c>
      <c r="D127" s="218" t="s">
        <v>126</v>
      </c>
      <c r="E127" s="219" t="s">
        <v>205</v>
      </c>
      <c r="F127" s="220" t="s">
        <v>206</v>
      </c>
      <c r="G127" s="221" t="s">
        <v>129</v>
      </c>
      <c r="H127" s="222">
        <v>4500</v>
      </c>
      <c r="I127" s="223"/>
      <c r="J127" s="224">
        <f>ROUND(I127*H127,2)</f>
        <v>0</v>
      </c>
      <c r="K127" s="220" t="s">
        <v>130</v>
      </c>
      <c r="L127" s="44"/>
      <c r="M127" s="225" t="s">
        <v>1</v>
      </c>
      <c r="N127" s="226" t="s">
        <v>41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131</v>
      </c>
      <c r="AT127" s="229" t="s">
        <v>126</v>
      </c>
      <c r="AU127" s="229" t="s">
        <v>86</v>
      </c>
      <c r="AY127" s="17" t="s">
        <v>124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84</v>
      </c>
      <c r="BK127" s="230">
        <f>ROUND(I127*H127,2)</f>
        <v>0</v>
      </c>
      <c r="BL127" s="17" t="s">
        <v>131</v>
      </c>
      <c r="BM127" s="229" t="s">
        <v>428</v>
      </c>
    </row>
    <row r="128" spans="1:65" s="2" customFormat="1" ht="24.05" customHeight="1">
      <c r="A128" s="38"/>
      <c r="B128" s="39"/>
      <c r="C128" s="218" t="s">
        <v>131</v>
      </c>
      <c r="D128" s="218" t="s">
        <v>126</v>
      </c>
      <c r="E128" s="219" t="s">
        <v>212</v>
      </c>
      <c r="F128" s="220" t="s">
        <v>213</v>
      </c>
      <c r="G128" s="221" t="s">
        <v>129</v>
      </c>
      <c r="H128" s="222">
        <v>4500</v>
      </c>
      <c r="I128" s="223"/>
      <c r="J128" s="224">
        <f>ROUND(I128*H128,2)</f>
        <v>0</v>
      </c>
      <c r="K128" s="220" t="s">
        <v>130</v>
      </c>
      <c r="L128" s="44"/>
      <c r="M128" s="225" t="s">
        <v>1</v>
      </c>
      <c r="N128" s="226" t="s">
        <v>41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131</v>
      </c>
      <c r="AT128" s="229" t="s">
        <v>126</v>
      </c>
      <c r="AU128" s="229" t="s">
        <v>86</v>
      </c>
      <c r="AY128" s="17" t="s">
        <v>124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84</v>
      </c>
      <c r="BK128" s="230">
        <f>ROUND(I128*H128,2)</f>
        <v>0</v>
      </c>
      <c r="BL128" s="17" t="s">
        <v>131</v>
      </c>
      <c r="BM128" s="229" t="s">
        <v>429</v>
      </c>
    </row>
    <row r="129" spans="1:65" s="2" customFormat="1" ht="43.3" customHeight="1">
      <c r="A129" s="38"/>
      <c r="B129" s="39"/>
      <c r="C129" s="218" t="s">
        <v>149</v>
      </c>
      <c r="D129" s="218" t="s">
        <v>126</v>
      </c>
      <c r="E129" s="219" t="s">
        <v>430</v>
      </c>
      <c r="F129" s="220" t="s">
        <v>431</v>
      </c>
      <c r="G129" s="221" t="s">
        <v>129</v>
      </c>
      <c r="H129" s="222">
        <v>4500</v>
      </c>
      <c r="I129" s="223"/>
      <c r="J129" s="224">
        <f>ROUND(I129*H129,2)</f>
        <v>0</v>
      </c>
      <c r="K129" s="220" t="s">
        <v>130</v>
      </c>
      <c r="L129" s="44"/>
      <c r="M129" s="225" t="s">
        <v>1</v>
      </c>
      <c r="N129" s="226" t="s">
        <v>41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131</v>
      </c>
      <c r="AT129" s="229" t="s">
        <v>126</v>
      </c>
      <c r="AU129" s="229" t="s">
        <v>86</v>
      </c>
      <c r="AY129" s="17" t="s">
        <v>124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84</v>
      </c>
      <c r="BK129" s="230">
        <f>ROUND(I129*H129,2)</f>
        <v>0</v>
      </c>
      <c r="BL129" s="17" t="s">
        <v>131</v>
      </c>
      <c r="BM129" s="229" t="s">
        <v>432</v>
      </c>
    </row>
    <row r="130" spans="1:63" s="12" customFormat="1" ht="22.8" customHeight="1">
      <c r="A130" s="12"/>
      <c r="B130" s="202"/>
      <c r="C130" s="203"/>
      <c r="D130" s="204" t="s">
        <v>75</v>
      </c>
      <c r="E130" s="216" t="s">
        <v>176</v>
      </c>
      <c r="F130" s="216" t="s">
        <v>233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SUM(P131:P132)</f>
        <v>0</v>
      </c>
      <c r="Q130" s="210"/>
      <c r="R130" s="211">
        <f>SUM(R131:R132)</f>
        <v>0.645</v>
      </c>
      <c r="S130" s="210"/>
      <c r="T130" s="212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84</v>
      </c>
      <c r="AT130" s="214" t="s">
        <v>75</v>
      </c>
      <c r="AU130" s="214" t="s">
        <v>84</v>
      </c>
      <c r="AY130" s="213" t="s">
        <v>124</v>
      </c>
      <c r="BK130" s="215">
        <f>SUM(BK131:BK132)</f>
        <v>0</v>
      </c>
    </row>
    <row r="131" spans="1:65" s="2" customFormat="1" ht="24.05" customHeight="1">
      <c r="A131" s="38"/>
      <c r="B131" s="39"/>
      <c r="C131" s="218" t="s">
        <v>154</v>
      </c>
      <c r="D131" s="218" t="s">
        <v>126</v>
      </c>
      <c r="E131" s="219" t="s">
        <v>256</v>
      </c>
      <c r="F131" s="220" t="s">
        <v>257</v>
      </c>
      <c r="G131" s="221" t="s">
        <v>237</v>
      </c>
      <c r="H131" s="222">
        <v>1500</v>
      </c>
      <c r="I131" s="223"/>
      <c r="J131" s="224">
        <f>ROUND(I131*H131,2)</f>
        <v>0</v>
      </c>
      <c r="K131" s="220" t="s">
        <v>130</v>
      </c>
      <c r="L131" s="44"/>
      <c r="M131" s="225" t="s">
        <v>1</v>
      </c>
      <c r="N131" s="226" t="s">
        <v>41</v>
      </c>
      <c r="O131" s="91"/>
      <c r="P131" s="227">
        <f>O131*H131</f>
        <v>0</v>
      </c>
      <c r="Q131" s="227">
        <v>0.0001</v>
      </c>
      <c r="R131" s="227">
        <f>Q131*H131</f>
        <v>0.15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131</v>
      </c>
      <c r="AT131" s="229" t="s">
        <v>126</v>
      </c>
      <c r="AU131" s="229" t="s">
        <v>86</v>
      </c>
      <c r="AY131" s="17" t="s">
        <v>124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84</v>
      </c>
      <c r="BK131" s="230">
        <f>ROUND(I131*H131,2)</f>
        <v>0</v>
      </c>
      <c r="BL131" s="17" t="s">
        <v>131</v>
      </c>
      <c r="BM131" s="229" t="s">
        <v>433</v>
      </c>
    </row>
    <row r="132" spans="1:65" s="2" customFormat="1" ht="32.45" customHeight="1">
      <c r="A132" s="38"/>
      <c r="B132" s="39"/>
      <c r="C132" s="218" t="s">
        <v>160</v>
      </c>
      <c r="D132" s="218" t="s">
        <v>126</v>
      </c>
      <c r="E132" s="219" t="s">
        <v>272</v>
      </c>
      <c r="F132" s="220" t="s">
        <v>273</v>
      </c>
      <c r="G132" s="221" t="s">
        <v>237</v>
      </c>
      <c r="H132" s="222">
        <v>1500</v>
      </c>
      <c r="I132" s="223"/>
      <c r="J132" s="224">
        <f>ROUND(I132*H132,2)</f>
        <v>0</v>
      </c>
      <c r="K132" s="220" t="s">
        <v>130</v>
      </c>
      <c r="L132" s="44"/>
      <c r="M132" s="278" t="s">
        <v>1</v>
      </c>
      <c r="N132" s="279" t="s">
        <v>41</v>
      </c>
      <c r="O132" s="280"/>
      <c r="P132" s="281">
        <f>O132*H132</f>
        <v>0</v>
      </c>
      <c r="Q132" s="281">
        <v>0.00033</v>
      </c>
      <c r="R132" s="281">
        <f>Q132*H132</f>
        <v>0.495</v>
      </c>
      <c r="S132" s="281">
        <v>0</v>
      </c>
      <c r="T132" s="28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131</v>
      </c>
      <c r="AT132" s="229" t="s">
        <v>126</v>
      </c>
      <c r="AU132" s="229" t="s">
        <v>86</v>
      </c>
      <c r="AY132" s="17" t="s">
        <v>124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84</v>
      </c>
      <c r="BK132" s="230">
        <f>ROUND(I132*H132,2)</f>
        <v>0</v>
      </c>
      <c r="BL132" s="17" t="s">
        <v>131</v>
      </c>
      <c r="BM132" s="229" t="s">
        <v>434</v>
      </c>
    </row>
    <row r="133" spans="1:31" s="2" customFormat="1" ht="6.95" customHeight="1">
      <c r="A133" s="38"/>
      <c r="B133" s="66"/>
      <c r="C133" s="67"/>
      <c r="D133" s="67"/>
      <c r="E133" s="67"/>
      <c r="F133" s="67"/>
      <c r="G133" s="67"/>
      <c r="H133" s="67"/>
      <c r="I133" s="67"/>
      <c r="J133" s="67"/>
      <c r="K133" s="67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password="CC35" sheet="1" objects="1" scenarios="1" formatColumns="0" formatRows="0" autoFilter="0"/>
  <autoFilter ref="C119:K132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TOMAS-PC\Tomas</dc:creator>
  <cp:keywords/>
  <dc:description/>
  <cp:lastModifiedBy>TOMAS-PC\Tomas</cp:lastModifiedBy>
  <dcterms:created xsi:type="dcterms:W3CDTF">2023-05-26T06:31:44Z</dcterms:created>
  <dcterms:modified xsi:type="dcterms:W3CDTF">2023-05-26T06:31:49Z</dcterms:modified>
  <cp:category/>
  <cp:version/>
  <cp:contentType/>
  <cp:contentStatus/>
</cp:coreProperties>
</file>