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KA2402 - SO 102 Těchlovi..." sheetId="2" r:id="rId2"/>
    <sheet name="SKA2403 - SO 102a  Těchlo..." sheetId="3" r:id="rId3"/>
    <sheet name="SKA2404 - SO 103  Víchov ..." sheetId="4" r:id="rId4"/>
    <sheet name="SKA2405 - VON" sheetId="5" r:id="rId5"/>
    <sheet name="Pokyny pro vyplnění" sheetId="6" r:id="rId6"/>
  </sheets>
  <definedNames>
    <definedName name="_xlnm.Print_Area" localSheetId="0">'Rekapitulace stavby'!$D$4:$AO$36,'Rekapitulace stavby'!$C$42:$AQ$59</definedName>
    <definedName name="_xlnm._FilterDatabase" localSheetId="1" hidden="1">'SKA2402 - SO 102 Těchlovi...'!$C$86:$K$403</definedName>
    <definedName name="_xlnm.Print_Area" localSheetId="1">'SKA2402 - SO 102 Těchlovi...'!$C$4:$J$39,'SKA2402 - SO 102 Těchlovi...'!$C$45:$J$68,'SKA2402 - SO 102 Těchlovi...'!$C$74:$K$403</definedName>
    <definedName name="_xlnm._FilterDatabase" localSheetId="2" hidden="1">'SKA2403 - SO 102a  Těchlo...'!$C$87:$K$317</definedName>
    <definedName name="_xlnm.Print_Area" localSheetId="2">'SKA2403 - SO 102a  Těchlo...'!$C$4:$J$39,'SKA2403 - SO 102a  Těchlo...'!$C$45:$J$69,'SKA2403 - SO 102a  Těchlo...'!$C$75:$K$317</definedName>
    <definedName name="_xlnm._FilterDatabase" localSheetId="3" hidden="1">'SKA2404 - SO 103  Víchov ...'!$C$86:$K$377</definedName>
    <definedName name="_xlnm.Print_Area" localSheetId="3">'SKA2404 - SO 103  Víchov ...'!$C$4:$J$39,'SKA2404 - SO 103  Víchov ...'!$C$45:$J$68,'SKA2404 - SO 103  Víchov ...'!$C$74:$K$377</definedName>
    <definedName name="_xlnm._FilterDatabase" localSheetId="4" hidden="1">'SKA2405 - VON'!$C$83:$K$103</definedName>
    <definedName name="_xlnm.Print_Area" localSheetId="4">'SKA2405 - VON'!$C$4:$J$39,'SKA2405 - VON'!$C$45:$J$65,'SKA2405 - VON'!$C$71:$K$103</definedName>
    <definedName name="_xlnm.Print_Area" localSheetId="5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'SKA2402 - SO 102 Těchlovi...'!$86:$86</definedName>
    <definedName name="_xlnm.Print_Titles" localSheetId="2">'SKA2403 - SO 102a  Těchlo...'!$87:$87</definedName>
    <definedName name="_xlnm.Print_Titles" localSheetId="3">'SKA2404 - SO 103  Víchov ...'!$86:$86</definedName>
    <definedName name="_xlnm.Print_Titles" localSheetId="4">'SKA2405 - VON'!$83:$83</definedName>
  </definedNames>
  <calcPr fullCalcOnLoad="1"/>
</workbook>
</file>

<file path=xl/sharedStrings.xml><?xml version="1.0" encoding="utf-8"?>
<sst xmlns="http://schemas.openxmlformats.org/spreadsheetml/2006/main" count="9188" uniqueCount="1042">
  <si>
    <t>Export Komplet</t>
  </si>
  <si>
    <t>VZ</t>
  </si>
  <si>
    <t>2.0</t>
  </si>
  <si>
    <t>ZAMOK</t>
  </si>
  <si>
    <t>False</t>
  </si>
  <si>
    <t>{787cbe55-104c-4174-9cf6-5a5c1b7debc0}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</si>
  <si>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</si>
  <si>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</si>
  <si>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</si>
  <si>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</si>
  <si>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</si>
  <si>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</si>
  <si>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Kód:</t>
  </si>
  <si>
    <t>SKA24D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</si>
  <si>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</si>
  <si>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</si>
  <si>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II/230 Víchov - Těchlovice , oprava</t>
  </si>
  <si>
    <t>KSO:</t>
  </si>
  <si>
    <t>822</t>
  </si>
  <si>
    <t>CC-CZ:</t>
  </si>
  <si>
    <t>2</t>
  </si>
  <si>
    <t>Místo:</t>
  </si>
  <si>
    <t xml:space="preserve"> </t>
  </si>
  <si>
    <t>Datum:</t>
  </si>
  <si>
    <t>31. 10. 2022</t>
  </si>
  <si>
    <t>CZ-CPV:</t>
  </si>
  <si>
    <t>45000000-7</t>
  </si>
  <si>
    <t>CZ-CPA:</t>
  </si>
  <si>
    <t>42</t>
  </si>
  <si>
    <t>Zadavatel:</t>
  </si>
  <si>
    <t>IČ:</t>
  </si>
  <si>
    <t/>
  </si>
  <si>
    <t>SÚS Plzeňského kraje</t>
  </si>
  <si>
    <t>DIČ:</t>
  </si>
  <si>
    <t>Uchazeč:</t>
  </si>
  <si>
    <t>Vyplň údaj</t>
  </si>
  <si>
    <t>Projektant:</t>
  </si>
  <si>
    <t>IČ13890450</t>
  </si>
  <si>
    <t xml:space="preserve">Projekční kancelář Ing.Škubalová </t>
  </si>
  <si>
    <t>DIČCZ5651090258</t>
  </si>
  <si>
    <t>True</t>
  </si>
  <si>
    <t>Zpracovatel:</t>
  </si>
  <si>
    <t>IČ11628626</t>
  </si>
  <si>
    <t>Straka</t>
  </si>
  <si>
    <t>DIČCZ5501101551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</si>
  <si>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</si>
  <si>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</si>
  <si>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</si>
  <si>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</si>
  <si>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</si>
  <si>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</si>
  <si>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</si>
  <si>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</si>
  <si>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</si>
  <si>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</si>
  <si>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</si>
  <si>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</si>
  <si>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</si>
  <si>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</si>
  <si>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</si>
  <si>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</si>
  <si>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</si>
  <si>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</si>
  <si>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</si>
  <si>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</si>
  <si>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</si>
  <si>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</si>
  <si>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</si>
  <si>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</si>
  <si>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</si>
  <si>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</si>
  <si>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</si>
  <si>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</si>
  <si>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</si>
  <si>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</si>
  <si>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</si>
  <si>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</si>
  <si>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</si>
  <si>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</si>
  <si>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</si>
  <si>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</si>
  <si>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</si>
  <si>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</si>
  <si>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</si>
  <si>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</si>
  <si>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</si>
  <si>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SKA2402</t>
  </si>
  <si>
    <t xml:space="preserve">SO 102 Těchlovice -  Víchov  extravilan </t>
  </si>
  <si>
    <t>STA</t>
  </si>
  <si>
    <t>1</t>
  </si>
  <si>
    <t>{e646de0e-803f-4ee9-9d78-81df8729b491}</t>
  </si>
  <si>
    <t>SKA2403</t>
  </si>
  <si>
    <t>SO 102a  Těchlovice -  Víchov , Oprava propustů  v km 2,410 ,  2,710  a 2,9565</t>
  </si>
  <si>
    <t>{46386eed-cdcf-4ca7-8369-c2d60cf44782}</t>
  </si>
  <si>
    <t>SKA2404</t>
  </si>
  <si>
    <t>SO 103  Víchov  - průtah</t>
  </si>
  <si>
    <t>{9ee5d327-b986-462f-96d0-825ee22f617f}</t>
  </si>
  <si>
    <t>SKA2405</t>
  </si>
  <si>
    <t>VON</t>
  </si>
  <si>
    <t>{626bc19b-bf41-4482-8818-f0f10fee35fd}</t>
  </si>
  <si>
    <t>KRYCÍ LIST SOUPISU PRACÍ</t>
  </si>
  <si>
    <t>Objekt:</t>
  </si>
  <si>
    <t xml:space="preserve">SKA2402 - SO 102 Těchlovice -  Víchov  extravilan 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</si>
  <si>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</si>
  <si>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</si>
  <si>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</si>
  <si>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</si>
  <si>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</si>
  <si>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</si>
  <si>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</si>
  <si>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</si>
  <si>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</si>
  <si>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</si>
  <si>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</si>
  <si>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</si>
  <si>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</si>
  <si>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</si>
  <si>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</si>
  <si>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</si>
  <si>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</si>
  <si>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</si>
  <si>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</si>
  <si>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</si>
  <si>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</si>
  <si>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</si>
  <si>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</si>
  <si>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</si>
  <si>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</si>
  <si>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</si>
  <si>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</si>
  <si>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</si>
  <si>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</si>
  <si>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</si>
  <si>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113107171</t>
  </si>
  <si>
    <t>Odstranění podkladů nebo krytů strojně plochy jednotlivě přes 50 m2 do 200 m2 s přemístěním hmot na skládku na vzdálenost do 20 m nebo s naložením na dopravní prostředek z betonu prostého, o tl. vrstvy přes 100 do 150 mm</t>
  </si>
  <si>
    <t>m2</t>
  </si>
  <si>
    <t>CS ÚRS 2022 02</t>
  </si>
  <si>
    <t>4</t>
  </si>
  <si>
    <t>2108904816</t>
  </si>
  <si>
    <t>Online PSC</t>
  </si>
  <si>
    <t>https://podminky.urs.cz/item/CS_URS_2022_02/113107171</t>
  </si>
  <si>
    <t>VV</t>
  </si>
  <si>
    <t>80+52</t>
  </si>
  <si>
    <t>beton.sjezdy</t>
  </si>
  <si>
    <t>Součet</t>
  </si>
  <si>
    <t>113154333</t>
  </si>
  <si>
    <t>Frézování živičného podkladu nebo krytu s naložením na dopravní prostředek plochy přes 1 000 do 10 000 m2 bez překážek v trase pruhu šířky přes 1 m do 2 m, tloušťky vrstvy 50 mm</t>
  </si>
  <si>
    <t>-2078731257</t>
  </si>
  <si>
    <t>https://podminky.urs.cz/item/CS_URS_2022_02/113154333</t>
  </si>
  <si>
    <t>96</t>
  </si>
  <si>
    <t>sjezdy</t>
  </si>
  <si>
    <t>474,4</t>
  </si>
  <si>
    <t>napoj, zastávky bus</t>
  </si>
  <si>
    <t>2000</t>
  </si>
  <si>
    <t>hloubková oprava</t>
  </si>
  <si>
    <t>3</t>
  </si>
  <si>
    <t>113154433</t>
  </si>
  <si>
    <t>Frézování živičného podkladu nebo krytu s naložením na dopravní prostředek plochy přes 10 000 m2 bez překážek v trase pruhu šířky do 2 m, tloušťky vrstvy 50 mm</t>
  </si>
  <si>
    <t>-1250630733</t>
  </si>
  <si>
    <t>https://podminky.urs.cz/item/CS_URS_2022_02/113154433</t>
  </si>
  <si>
    <t>19297,6</t>
  </si>
  <si>
    <t>km 0,93362 - km 3,43725</t>
  </si>
  <si>
    <t>122452203</t>
  </si>
  <si>
    <t>Odkopávky a prokopávky nezapažené pro silnice a dálnice strojně v hornině třídy těžitelnosti II do 100 m3</t>
  </si>
  <si>
    <t>m3</t>
  </si>
  <si>
    <t>658776535</t>
  </si>
  <si>
    <t>https://podminky.urs.cz/item/CS_URS_2022_02/122452203</t>
  </si>
  <si>
    <t>(34+48+36,5+15+29,5+53+4+4+32)*0,3</t>
  </si>
  <si>
    <t>tvarov.příkopu</t>
  </si>
  <si>
    <t>259*0,4</t>
  </si>
  <si>
    <t>odstran.stáv. sjezdu</t>
  </si>
  <si>
    <t>0,6*92,5*1+2*7*0,4*0,7*0,7</t>
  </si>
  <si>
    <t xml:space="preserve">zatrubnění </t>
  </si>
  <si>
    <t>5</t>
  </si>
  <si>
    <t>162751137</t>
  </si>
  <si>
    <t>Vodorovné přemístění výkopku nebo sypaniny po suchu na obvyklém dopravním prostředku, bez naložení výkopku, avšak se složením bez rozhrnutí z horniny třídy těžitelnosti II skupiny 4 a 5 na vzdálenost přes 9 000 do 10 000 m</t>
  </si>
  <si>
    <t>1551260397</t>
  </si>
  <si>
    <t>https://podminky.urs.cz/item/CS_URS_2022_02/162751137</t>
  </si>
  <si>
    <t>238,64</t>
  </si>
  <si>
    <t>6</t>
  </si>
  <si>
    <t>162751139</t>
  </si>
  <si>
    <t>Vodorovné přemístění výkopku nebo sypaniny po suchu na obvyklém dopravním prostředku, bez naložení výkopku, avšak se složením bez rozhrnutí z horniny třídy těžitelnosti II skupiny 4 a 5 na vzdálenost Příplatek k ceně za každých dalších i započatých 1 000 m</t>
  </si>
  <si>
    <t>1537561332</t>
  </si>
  <si>
    <t>https://podminky.urs.cz/item/CS_URS_2022_02/162751139</t>
  </si>
  <si>
    <t>238,64*5</t>
  </si>
  <si>
    <t>7</t>
  </si>
  <si>
    <t>171201231</t>
  </si>
  <si>
    <t>Poplatek za uložení stavebního odpadu na recyklační skládce (skládkovné) zeminy a kamení zatříděného do Katalogu odpadů pod kódem 17 05 04</t>
  </si>
  <si>
    <t>t</t>
  </si>
  <si>
    <t>-1552210862</t>
  </si>
  <si>
    <t>https://podminky.urs.cz/item/CS_URS_2022_02/171201231</t>
  </si>
  <si>
    <t>138,64*1,8</t>
  </si>
  <si>
    <t>8</t>
  </si>
  <si>
    <t>171251201</t>
  </si>
  <si>
    <t>Uložení sypaniny na skládky nebo meziskládky bez hutnění s upravením uložené sypaniny do předepsaného tvaru</t>
  </si>
  <si>
    <t>-2070867423</t>
  </si>
  <si>
    <t>https://podminky.urs.cz/item/CS_URS_2022_02/171251201</t>
  </si>
  <si>
    <t>Zakládání</t>
  </si>
  <si>
    <t>9</t>
  </si>
  <si>
    <t>275321511</t>
  </si>
  <si>
    <t>Základy z betonu železového (bez výztuže) patky z betonu bez zvláštních nároků na prostředí tř. C 25/30 XC 2</t>
  </si>
  <si>
    <t>-1215967248</t>
  </si>
  <si>
    <t>https://podminky.urs.cz/item/CS_URS_2022_02/275321511</t>
  </si>
  <si>
    <t>0,4*0,7*0,6*14</t>
  </si>
  <si>
    <t>dle výpisu hl.výměr</t>
  </si>
  <si>
    <t>10</t>
  </si>
  <si>
    <t>275362021</t>
  </si>
  <si>
    <t>Výztuž základů patek ze svařovaných sítí z drátů typu KARI</t>
  </si>
  <si>
    <t>-177790693</t>
  </si>
  <si>
    <t>https://podminky.urs.cz/item/CS_URS_2022_02/275362021</t>
  </si>
  <si>
    <t>2,35*0,15</t>
  </si>
  <si>
    <t>Vodorovné konstrukce</t>
  </si>
  <si>
    <t>11</t>
  </si>
  <si>
    <t>451504112</t>
  </si>
  <si>
    <t>Zřízení podkladní vrstvy z kameniva pod dlažbu tl. přes 100 do 150 mm</t>
  </si>
  <si>
    <t>67684209</t>
  </si>
  <si>
    <t>https://podminky.urs.cz/item/CS_URS_2022_02/451504112</t>
  </si>
  <si>
    <t>212</t>
  </si>
  <si>
    <t>12</t>
  </si>
  <si>
    <t>M</t>
  </si>
  <si>
    <t>58337344</t>
  </si>
  <si>
    <t>štěrkopísek frakce 0/32</t>
  </si>
  <si>
    <t>-949178046</t>
  </si>
  <si>
    <t>212*0,315 'Přepočtené koeficientem množství</t>
  </si>
  <si>
    <t>13</t>
  </si>
  <si>
    <t>451541111</t>
  </si>
  <si>
    <t xml:space="preserve">Lože pod potrubí, stoky a drobné objekty v otevřeném výkopu ze štěrkodrtě </t>
  </si>
  <si>
    <t>532914588</t>
  </si>
  <si>
    <t>https://podminky.urs.cz/item/CS_URS_2022_02/451541111</t>
  </si>
  <si>
    <t>92,5*1,0*0,1</t>
  </si>
  <si>
    <t>pod propusty</t>
  </si>
  <si>
    <t>14</t>
  </si>
  <si>
    <t>452311161</t>
  </si>
  <si>
    <t>Podkladní a zajišťovací konstrukce z betonu prostého v otevřeném výkopu desky pod potrubí, stoky a drobné objekty z betonu tř. C 25/30 XC2</t>
  </si>
  <si>
    <t>1415567390</t>
  </si>
  <si>
    <t>https://podminky.urs.cz/item/CS_URS_2022_02/452311161</t>
  </si>
  <si>
    <t>92,5*0,8*0,1</t>
  </si>
  <si>
    <t>465513228</t>
  </si>
  <si>
    <t>Dlažba z lomového kamene lomařsky upraveného vodorovná nebo ve sklonu na cementovou maltu ze 400 kg cementu na m3 malty, s vyspárováním cementovou maltou MCs tl. 250 mm</t>
  </si>
  <si>
    <t>748653652</t>
  </si>
  <si>
    <t>https://podminky.urs.cz/item/CS_URS_2022_02/465513228</t>
  </si>
  <si>
    <t>Komunikace pozemní</t>
  </si>
  <si>
    <t>16</t>
  </si>
  <si>
    <t>564851111</t>
  </si>
  <si>
    <t>Podklad ze štěrkodrti ŠD s rozprostřením a zhutněním plochy přes 100 m2, po zhutnění tl. 150 mm</t>
  </si>
  <si>
    <t>123631379</t>
  </si>
  <si>
    <t>https://podminky.urs.cz/item/CS_URS_2022_02/564851111</t>
  </si>
  <si>
    <t>259*2</t>
  </si>
  <si>
    <t>2 vrstva , sjezd , dle výpisu hl.výměr</t>
  </si>
  <si>
    <t>17</t>
  </si>
  <si>
    <t>565135121</t>
  </si>
  <si>
    <t>Asfaltový beton vrstva podkladní ACP 16S 50/70 (obalované kamenivo střednězrnné - OKS) s rozprostřením a zhutněním v pruhu šířky přes 3 m, po zhutnění tl. 50 mm</t>
  </si>
  <si>
    <t>-797011903</t>
  </si>
  <si>
    <t>https://podminky.urs.cz/item/CS_URS_2022_02/565135121</t>
  </si>
  <si>
    <t>hloub.oprava , dle výpisu hl.výměr</t>
  </si>
  <si>
    <t>18</t>
  </si>
  <si>
    <t>565145121</t>
  </si>
  <si>
    <t>Asfaltový beton vrstva podkladní ACP 16S 50/70 (obalované kamenivo střednězrnné - OKS) s rozprostřením a zhutněním v pruhu šířky přes 3 m, po zhutnění tl. 60 mm</t>
  </si>
  <si>
    <t>1189259120</t>
  </si>
  <si>
    <t>https://podminky.urs.cz/item/CS_URS_2022_02/565145121</t>
  </si>
  <si>
    <t>259</t>
  </si>
  <si>
    <t>sjezd , dle výpisu hl.výměr</t>
  </si>
  <si>
    <t>19</t>
  </si>
  <si>
    <t>569951133</t>
  </si>
  <si>
    <t>Zpevnění krajnic nebo komunikací pro pěší s rozprostřením a zhutněním, po zhutnění asfaltovým recyklátem tl. 150 mm</t>
  </si>
  <si>
    <t>925383255</t>
  </si>
  <si>
    <t>https://podminky.urs.cz/item/CS_URS_2022_02/569951133</t>
  </si>
  <si>
    <t>2326</t>
  </si>
  <si>
    <t>dle výpisu hl. výměr</t>
  </si>
  <si>
    <t>20</t>
  </si>
  <si>
    <t>57214001R</t>
  </si>
  <si>
    <t xml:space="preserve">Vyrovnávky vrstvou z ACP 16 S </t>
  </si>
  <si>
    <t>-1133927060</t>
  </si>
  <si>
    <t>100</t>
  </si>
  <si>
    <t>573111111</t>
  </si>
  <si>
    <t>Postřik infiltrační PI z asfaltu silničního s posypem kamenivem, v množství 0,50 kg/m2</t>
  </si>
  <si>
    <t>1063162202</t>
  </si>
  <si>
    <t>https://podminky.urs.cz/item/CS_URS_2022_02/573111111</t>
  </si>
  <si>
    <t>22</t>
  </si>
  <si>
    <t>573211108R</t>
  </si>
  <si>
    <t>Postřik spojovací PS bez posypu kamenivem z asfaltu silničního, v množství 0,35 kg/m2</t>
  </si>
  <si>
    <t>1674179823</t>
  </si>
  <si>
    <t>vozovka , dle výpisu hl.výměr</t>
  </si>
  <si>
    <t>23</t>
  </si>
  <si>
    <t>-868654639</t>
  </si>
  <si>
    <t>24</t>
  </si>
  <si>
    <t>573211109R</t>
  </si>
  <si>
    <t>Postřik spojovací PS bez posypu kamenivem z asfaltu silničního, v množství 0,45 kg/m2</t>
  </si>
  <si>
    <t>454387163</t>
  </si>
  <si>
    <t>33</t>
  </si>
  <si>
    <t>oprava vjezdu , dle výpisu hl.výměr</t>
  </si>
  <si>
    <t>25</t>
  </si>
  <si>
    <t>573231108R</t>
  </si>
  <si>
    <t>Postřik spojovací PS bez posypu kamenivem ze silniční emulze, v množství 0,45 kg/m2</t>
  </si>
  <si>
    <t>-113164576</t>
  </si>
  <si>
    <t>26</t>
  </si>
  <si>
    <t>573231112</t>
  </si>
  <si>
    <t>Postřik spojovací PS bez posypu kamenivem ze silniční emulze, v množství 1,00 kg/m2</t>
  </si>
  <si>
    <t>-597799233</t>
  </si>
  <si>
    <t>https://podminky.urs.cz/item/CS_URS_2022_02/573231112</t>
  </si>
  <si>
    <t>hloubková oprava ,dle výpisu hl.výměr</t>
  </si>
  <si>
    <t>27</t>
  </si>
  <si>
    <t>577134121</t>
  </si>
  <si>
    <t>Asfaltový beton vrstva obrusná ACO 11S (ABS) s rozprostřením a se zhutněním z nemodifikovaného asfaltu v pruhu šířky přes 3 m tř. I, po zhutnění tl. 40 mm</t>
  </si>
  <si>
    <t>-1193066892</t>
  </si>
  <si>
    <t>https://podminky.urs.cz/item/CS_URS_2022_02/577134121</t>
  </si>
  <si>
    <t>sjezdy , dle výpisu hl.výměr</t>
  </si>
  <si>
    <t>28</t>
  </si>
  <si>
    <t>-813327137</t>
  </si>
  <si>
    <t>29</t>
  </si>
  <si>
    <t>577134141R</t>
  </si>
  <si>
    <t>Asfaltový beton vrstva obrusná ACO 11S PMB 25/55 - 60 (ABS) s rozprostřením a se zhutněním z modifikovaného asfaltu v pruhu šířky přes 3 m, po zhutnění tl. 40 mm</t>
  </si>
  <si>
    <t>-2083331610</t>
  </si>
  <si>
    <t>30</t>
  </si>
  <si>
    <t>577155142</t>
  </si>
  <si>
    <t>Asfaltový beton vrstva ložní ACL 16 S PMB 25/55-60 , (ABH) s rozprostřením a zhutněním z modifikovaného asfaltu v pruhu šířky přes 3 m, po zhutnění tl. 60 mm</t>
  </si>
  <si>
    <t>-817767266</t>
  </si>
  <si>
    <t>https://podminky.urs.cz/item/CS_URS_2022_02/577155142</t>
  </si>
  <si>
    <t>19297,6+2*2500*0,06</t>
  </si>
  <si>
    <t>31</t>
  </si>
  <si>
    <t>599632111</t>
  </si>
  <si>
    <t>Vyplnění spár dlažby (přídlažby) z lomového kamene v jakémkoliv sklonu plochy a jakékoliv tloušťky cementovou maltou se zatřením</t>
  </si>
  <si>
    <t>1433254544</t>
  </si>
  <si>
    <t>https://podminky.urs.cz/item/CS_URS_2022_02/599632111</t>
  </si>
  <si>
    <t>Ostatní konstrukce a práce, bourání</t>
  </si>
  <si>
    <t>32</t>
  </si>
  <si>
    <t>912211111</t>
  </si>
  <si>
    <t>Montáž směrového sloupku plastového s odrazkou prostým uložením bez betonového základu silničního</t>
  </si>
  <si>
    <t>kus</t>
  </si>
  <si>
    <t>1530927752</t>
  </si>
  <si>
    <t>https://podminky.urs.cz/item/CS_URS_2022_02/912211111</t>
  </si>
  <si>
    <t>14+100</t>
  </si>
  <si>
    <t>40445162</t>
  </si>
  <si>
    <t>sloupek směrový silniční plastový 1,0m</t>
  </si>
  <si>
    <t>948704029</t>
  </si>
  <si>
    <t>34</t>
  </si>
  <si>
    <t>40445162R</t>
  </si>
  <si>
    <t>sloupek směrový silniční plastový 1,0m červený ( u vjazdů )</t>
  </si>
  <si>
    <t>1698469371</t>
  </si>
  <si>
    <t>35</t>
  </si>
  <si>
    <t>915111111</t>
  </si>
  <si>
    <t>Vodorovné dopravní značení stříkané barvou dělící čára šířky 125 mm souvislá bílá základní</t>
  </si>
  <si>
    <t>m</t>
  </si>
  <si>
    <t>1250662323</t>
  </si>
  <si>
    <t>https://podminky.urs.cz/item/CS_URS_2022_02/915111111</t>
  </si>
  <si>
    <t>36</t>
  </si>
  <si>
    <t>-1873737364</t>
  </si>
  <si>
    <t>37</t>
  </si>
  <si>
    <t>915111121</t>
  </si>
  <si>
    <t>Vodorovné dopravní značení stříkané barvou dělící čára šířky 125 mm přerušovaná bílá základní</t>
  </si>
  <si>
    <t>-1719341311</t>
  </si>
  <si>
    <t>https://podminky.urs.cz/item/CS_URS_2022_02/915111121</t>
  </si>
  <si>
    <t>38</t>
  </si>
  <si>
    <t>915121111</t>
  </si>
  <si>
    <t>Vodorovné dopravní značení stříkané barvou vodící čára bílá šířky 250 mm souvislá základní</t>
  </si>
  <si>
    <t>519185646</t>
  </si>
  <si>
    <t>https://podminky.urs.cz/item/CS_URS_2022_02/915121111</t>
  </si>
  <si>
    <t>39</t>
  </si>
  <si>
    <t>915121121</t>
  </si>
  <si>
    <t>Vodorovné dopravní značení stříkané barvou vodící čára bílá šířky 250 mm přerušovaná základní</t>
  </si>
  <si>
    <t>-197363162</t>
  </si>
  <si>
    <t>https://podminky.urs.cz/item/CS_URS_2022_02/915121121</t>
  </si>
  <si>
    <t>40</t>
  </si>
  <si>
    <t>915211112</t>
  </si>
  <si>
    <t>Vodorovné dopravní značení taženým plastem dělící čára šířky 125 mm souvislá bílá retroreflexní</t>
  </si>
  <si>
    <t>1732469519</t>
  </si>
  <si>
    <t>https://podminky.urs.cz/item/CS_URS_2022_02/915211112</t>
  </si>
  <si>
    <t>193+252,4+20+20+64</t>
  </si>
  <si>
    <t>V1a , dle výpisu hl.výměr</t>
  </si>
  <si>
    <t>41</t>
  </si>
  <si>
    <t>915211112R</t>
  </si>
  <si>
    <t xml:space="preserve">Vodorovné dopravní značení taženým plastem dělící čára šířky 125 mm souvislá bílá retroreflexní - zvučící </t>
  </si>
  <si>
    <t>-504208202</t>
  </si>
  <si>
    <t>1494+1508+42,5+905+879</t>
  </si>
  <si>
    <t>915211122</t>
  </si>
  <si>
    <t>Vodorovné dopravní značení taženým plastem dělící čára šířky 125 mm přerušovaná bílá retroreflexní</t>
  </si>
  <si>
    <t>-2135187746</t>
  </si>
  <si>
    <t>https://podminky.urs.cz/item/CS_URS_2022_02/915211122</t>
  </si>
  <si>
    <t>354,5+83,5+474,5</t>
  </si>
  <si>
    <t>V2a</t>
  </si>
  <si>
    <t>100+100+100+100+60+100+100</t>
  </si>
  <si>
    <t>V2b</t>
  </si>
  <si>
    <t>96+122,6+53+40+71+382,6</t>
  </si>
  <si>
    <t>V3</t>
  </si>
  <si>
    <t>43</t>
  </si>
  <si>
    <t>915221112</t>
  </si>
  <si>
    <t>Vodorovné dopravní značení taženým plastem vodící čára bílá šířky 250 mm souvislá retroreflexní</t>
  </si>
  <si>
    <t>-1087441715</t>
  </si>
  <si>
    <t>https://podminky.urs.cz/item/CS_URS_2022_02/915221112</t>
  </si>
  <si>
    <t>12,5+12</t>
  </si>
  <si>
    <t>V4 dle výpisu hl.výměr</t>
  </si>
  <si>
    <t>44</t>
  </si>
  <si>
    <t>915221122</t>
  </si>
  <si>
    <t>Vodorovné dopravní značení taženým plastem vodící čára bílá šířky 250 mm přerušovaná retroreflexní</t>
  </si>
  <si>
    <t>-1499868514</t>
  </si>
  <si>
    <t>https://podminky.urs.cz/item/CS_URS_2022_02/915221122</t>
  </si>
  <si>
    <t>28+13+16+59,6</t>
  </si>
  <si>
    <t>V4</t>
  </si>
  <si>
    <t>55,6</t>
  </si>
  <si>
    <t>45</t>
  </si>
  <si>
    <t>915231112</t>
  </si>
  <si>
    <t>Vodorovné dopravní značení plastem přechody pro chodce, šipky, symboly nápisy bílé retroreflexní</t>
  </si>
  <si>
    <t>1016414081</t>
  </si>
  <si>
    <t>https://podminky.urs.cz/item/CS_URS_2022_02/915231112</t>
  </si>
  <si>
    <t>(13+13)*2</t>
  </si>
  <si>
    <t>46</t>
  </si>
  <si>
    <t>919441211</t>
  </si>
  <si>
    <t>Čelo propustku včetně římsy ze zdiva z lomového kamene, pro propustek z trub DN 300 až 500 mm</t>
  </si>
  <si>
    <t>416356356</t>
  </si>
  <si>
    <t>https://podminky.urs.cz/item/CS_URS_2022_02/919441211</t>
  </si>
  <si>
    <t>7*2</t>
  </si>
  <si>
    <t>47</t>
  </si>
  <si>
    <t>919521120</t>
  </si>
  <si>
    <t>Zřízení silničního propustku z trub betonových nebo železobetonových DN 400 mm</t>
  </si>
  <si>
    <t>-1053534773</t>
  </si>
  <si>
    <t>https://podminky.urs.cz/item/CS_URS_2022_02/919521120</t>
  </si>
  <si>
    <t>7,5+20+12,5+15+10+12,5+15</t>
  </si>
  <si>
    <t>48</t>
  </si>
  <si>
    <t>59222022R</t>
  </si>
  <si>
    <t>trouba ŽB hrdlová DN 400 , šikmá čela</t>
  </si>
  <si>
    <t>-1775577766</t>
  </si>
  <si>
    <t>14*1,01 'Přepočtené koeficientem množství</t>
  </si>
  <si>
    <t>49</t>
  </si>
  <si>
    <t>59222022</t>
  </si>
  <si>
    <t>trouba ŽB hrdlová DN 400</t>
  </si>
  <si>
    <t>-586451541</t>
  </si>
  <si>
    <t>79*1,01 'Přepočtené koeficientem množství</t>
  </si>
  <si>
    <t>50</t>
  </si>
  <si>
    <t>919535559</t>
  </si>
  <si>
    <t>Obetonování trubního propustku betonem prostým bez zvýšených nároků na prostředí tř. C 25/30 XC 2</t>
  </si>
  <si>
    <t>-1610861563</t>
  </si>
  <si>
    <t>https://podminky.urs.cz/item/CS_URS_2022_02/919535559</t>
  </si>
  <si>
    <t>0,27*(7,5+20+12,5+15+10+12,5+15)</t>
  </si>
  <si>
    <t>0,1*(25,3+66,2+28,7+23,6+14,6+35,1+19,4)</t>
  </si>
  <si>
    <t>51</t>
  </si>
  <si>
    <t>919721295</t>
  </si>
  <si>
    <t>Vyztužení stávajícího asfaltového povrchu geomříží ze skelných vláken s geotextilií, podélná pevnost v tahu 100 kN/m</t>
  </si>
  <si>
    <t>618814297</t>
  </si>
  <si>
    <t>https://podminky.urs.cz/item/CS_URS_2022_02/919721295</t>
  </si>
  <si>
    <t>52</t>
  </si>
  <si>
    <t>919731122R</t>
  </si>
  <si>
    <t>Zarovnání styčné plochy podkladu nebo krytu podél vybourané části komunikace nebo zpevněné plochy živičné vč.zalití spar modif.asf. zálivkou a ošetř.spar</t>
  </si>
  <si>
    <t>-76866667</t>
  </si>
  <si>
    <t>441</t>
  </si>
  <si>
    <t>53</t>
  </si>
  <si>
    <t>919735111</t>
  </si>
  <si>
    <t>Řezání stávajícího živičného krytu nebo podkladu hloubky do 50 mm</t>
  </si>
  <si>
    <t>1979564560</t>
  </si>
  <si>
    <t>https://podminky.urs.cz/item/CS_URS_2022_02/919735111</t>
  </si>
  <si>
    <t>ZÚ+KÚ</t>
  </si>
  <si>
    <t>125</t>
  </si>
  <si>
    <t>v napojení</t>
  </si>
  <si>
    <t>300</t>
  </si>
  <si>
    <t>trhliny</t>
  </si>
  <si>
    <t>54</t>
  </si>
  <si>
    <t>938902152</t>
  </si>
  <si>
    <t>Čištění příkopů komunikací s odstraněním travnatého porostu nebo nánosu s naložením na dopravní prostředek nebo s přemístěním na hromady na vzdálenost do 20 m strojně příkopovou frézou při šířce dna přes 400 mm</t>
  </si>
  <si>
    <t>-972101118</t>
  </si>
  <si>
    <t>https://podminky.urs.cz/item/CS_URS_2022_02/938902152</t>
  </si>
  <si>
    <t>4389</t>
  </si>
  <si>
    <t>55</t>
  </si>
  <si>
    <t>938909612</t>
  </si>
  <si>
    <t>Čištění krajnic odstraněním nánosu (ulehlého, popř. zaježděného) naneseného vlivem silničního provozu, s přemístěním na hromady na vzdálenost do 50 m nebo s naložením na dopravní prostředek, ale bez složení průměrné tloušťky přes 100 do 200 mm</t>
  </si>
  <si>
    <t>1794980911</t>
  </si>
  <si>
    <t>https://podminky.urs.cz/item/CS_URS_2022_02/938909612</t>
  </si>
  <si>
    <t>tl. 150 mm , dle výpisu hl.výměr</t>
  </si>
  <si>
    <t>56</t>
  </si>
  <si>
    <t>966008112</t>
  </si>
  <si>
    <t>Bourání trubního propustku vč. lože , s odklizením a uložením vybouraného materiálu na skládku na vzdálenost do 3 m nebo s naložením na dopravní prostředek z trub DN přes 300 do 500 mm</t>
  </si>
  <si>
    <t>-295165127</t>
  </si>
  <si>
    <t>https://podminky.urs.cz/item/CS_URS_2022_02/966008112</t>
  </si>
  <si>
    <t>17+2,5+10,2+12,5+18,4+15+4+4,25+14</t>
  </si>
  <si>
    <t>57</t>
  </si>
  <si>
    <t>966008311</t>
  </si>
  <si>
    <t>Bourání trubního propustku s odklizením a uložením vybouraného materiálu na skládku na vzdálenost do 3 m nebo s naložením na dopravní prostředek čela z betonu železového</t>
  </si>
  <si>
    <t>-1026160053</t>
  </si>
  <si>
    <t>https://podminky.urs.cz/item/CS_URS_2022_02/966008311</t>
  </si>
  <si>
    <t>1,29*0,6+1,45*0,85+0,45*0,7+0,34*1</t>
  </si>
  <si>
    <t>2,63*0,8+2,44*0,8+0,38*0,4+0,51*0,5</t>
  </si>
  <si>
    <t>0,39*0,4+0,49*0,5</t>
  </si>
  <si>
    <t>997</t>
  </si>
  <si>
    <t>Přesun sutě</t>
  </si>
  <si>
    <t>58</t>
  </si>
  <si>
    <t>997221551</t>
  </si>
  <si>
    <t>Vodorovná doprava suti bez naložení, ale se složením a s hrubým urovnáním ze sypkých materiálů, na vzdálenost do 1 km</t>
  </si>
  <si>
    <t>1325388809</t>
  </si>
  <si>
    <t>https://podminky.urs.cz/item/CS_URS_2022_02/997221551</t>
  </si>
  <si>
    <t>4109,28</t>
  </si>
  <si>
    <t>-156,84</t>
  </si>
  <si>
    <t>kusové mat</t>
  </si>
  <si>
    <t>fréz drť 939,02-348,9( použito na krajnice ) = 590,12</t>
  </si>
  <si>
    <t>590,12 přebytek odprodán zhotoviteli</t>
  </si>
  <si>
    <t>-590,12*2,166</t>
  </si>
  <si>
    <t>59</t>
  </si>
  <si>
    <t>997221559</t>
  </si>
  <si>
    <t>Vodorovná doprava suti bez naložení, ale se složením a s hrubým urovnáním Příplatek k ceně za každý další i započatý 1 km přes 1 km</t>
  </si>
  <si>
    <t>-530389013</t>
  </si>
  <si>
    <t>https://podminky.urs.cz/item/CS_URS_2022_02/997221559</t>
  </si>
  <si>
    <t>2674,24*14</t>
  </si>
  <si>
    <t>60</t>
  </si>
  <si>
    <t>997221561</t>
  </si>
  <si>
    <t>Vodorovná doprava suti bez naložení, ale se složením a s hrubým urovnáním z kusových materiálů, na vzdálenost do 1 km</t>
  </si>
  <si>
    <t>-438382885</t>
  </si>
  <si>
    <t>https://podminky.urs.cz/item/CS_URS_2022_02/997221561</t>
  </si>
  <si>
    <t>7,52*2,4</t>
  </si>
  <si>
    <t>čela</t>
  </si>
  <si>
    <t>97,85*0,98</t>
  </si>
  <si>
    <t>propust.</t>
  </si>
  <si>
    <t>132*0,325</t>
  </si>
  <si>
    <t>beton</t>
  </si>
  <si>
    <t>61</t>
  </si>
  <si>
    <t>997221569</t>
  </si>
  <si>
    <t>1877888885</t>
  </si>
  <si>
    <t>https://podminky.urs.cz/item/CS_URS_2022_02/997221569</t>
  </si>
  <si>
    <t>156,84*14</t>
  </si>
  <si>
    <t>62</t>
  </si>
  <si>
    <t>997221611</t>
  </si>
  <si>
    <t>Nakládání na dopravní prostředky pro vodorovnou dopravu suti</t>
  </si>
  <si>
    <t>871492658</t>
  </si>
  <si>
    <t>https://podminky.urs.cz/item/CS_URS_2022_02/997221611</t>
  </si>
  <si>
    <t>2674,24</t>
  </si>
  <si>
    <t>63</t>
  </si>
  <si>
    <t>997221612</t>
  </si>
  <si>
    <t>Nakládání na dopravní prostředky pro vodorovnou dopravu vybouraných hmot</t>
  </si>
  <si>
    <t>-336325954</t>
  </si>
  <si>
    <t>https://podminky.urs.cz/item/CS_URS_2022_02/997221612</t>
  </si>
  <si>
    <t>156,84</t>
  </si>
  <si>
    <t>64</t>
  </si>
  <si>
    <t>997221615</t>
  </si>
  <si>
    <t>Poplatek za uložení stavebního odpadu na skládce (skládkovné) z prostého betonu zatříděného do Katalogu odpadů pod kódem 17 01 01</t>
  </si>
  <si>
    <t>-452994201</t>
  </si>
  <si>
    <t>https://podminky.urs.cz/item/CS_URS_2022_02/997221615</t>
  </si>
  <si>
    <t>65</t>
  </si>
  <si>
    <t>997221873</t>
  </si>
  <si>
    <t>215906757</t>
  </si>
  <si>
    <t>https://podminky.urs.cz/item/CS_URS_2022_02/997221873</t>
  </si>
  <si>
    <t>998</t>
  </si>
  <si>
    <t>Přesun hmot</t>
  </si>
  <si>
    <t>66</t>
  </si>
  <si>
    <t>998225111</t>
  </si>
  <si>
    <t>Přesun hmot pro komunikace s krytem z kameniva, monolitickým betonovým nebo živičným dopravní vzdálenost do 200 m jakékoliv délky objektu</t>
  </si>
  <si>
    <t>880291192</t>
  </si>
  <si>
    <t>https://podminky.urs.cz/item/CS_URS_2022_02/998225111</t>
  </si>
  <si>
    <t>SKA2403 - SO 102a  Těchlovice -  Víchov , Oprava propustů  v km 2,410 ,  2,710  a 2,9565</t>
  </si>
  <si>
    <t xml:space="preserve">    8 - Trubní vedení</t>
  </si>
  <si>
    <t>113154234</t>
  </si>
  <si>
    <t>Frézování živičného podkladu nebo krytu s naložením na dopravní prostředek plochy přes 500 do 1 000 m2 bez překážek v trase pruhu šířky přes 1 m do 2 m, tloušťky vrstvy 100 mm</t>
  </si>
  <si>
    <t>-1749306163</t>
  </si>
  <si>
    <t>https://podminky.urs.cz/item/CS_URS_2022_02/113154234</t>
  </si>
  <si>
    <t>8*(5+1,5)</t>
  </si>
  <si>
    <t>km 2,9565</t>
  </si>
  <si>
    <t>8*2,5</t>
  </si>
  <si>
    <t>km 2,710</t>
  </si>
  <si>
    <t>115101201</t>
  </si>
  <si>
    <t>Čerpání vody na dopravní výšku do 10 m s uvažovaným průměrným přítokem do 500 l/min</t>
  </si>
  <si>
    <t>hod</t>
  </si>
  <si>
    <t>-1442831881</t>
  </si>
  <si>
    <t>https://podminky.urs.cz/item/CS_URS_2022_02/115101201</t>
  </si>
  <si>
    <t>480</t>
  </si>
  <si>
    <t>2,5*4*0,4</t>
  </si>
  <si>
    <t>propuat km 2..410</t>
  </si>
  <si>
    <t>(2,5+1)*4*0,4</t>
  </si>
  <si>
    <t>prop.. 2,710</t>
  </si>
  <si>
    <t>3*4*0,4</t>
  </si>
  <si>
    <t>propust 2,9565</t>
  </si>
  <si>
    <t>131251104</t>
  </si>
  <si>
    <t>Hloubení nezapažených jam a zářezů strojně s urovnáním dna do předepsaného profilu a spádu v hornině třídy těžitelnosti I skupiny 3 přes 100 do 500 m3</t>
  </si>
  <si>
    <t>-1947492435</t>
  </si>
  <si>
    <t>https://podminky.urs.cz/item/CS_URS_2022_02/131251104</t>
  </si>
  <si>
    <t>(1,5+8)/2*2,5*(2+2,5)</t>
  </si>
  <si>
    <t>km 2.710</t>
  </si>
  <si>
    <t>(1,5+8)/2*2,5*(5,5+3)</t>
  </si>
  <si>
    <t>km 2.9565</t>
  </si>
  <si>
    <t>16275111R</t>
  </si>
  <si>
    <t xml:space="preserve">Vodorovné přemístění ornice na vzdálenost dle možností uchazeče </t>
  </si>
  <si>
    <t>230561593</t>
  </si>
  <si>
    <t>2*25*2*0,1</t>
  </si>
  <si>
    <t>10364101</t>
  </si>
  <si>
    <t>zemina pro terénní úpravy - ornice</t>
  </si>
  <si>
    <t>-500754346</t>
  </si>
  <si>
    <t>10*1,8</t>
  </si>
  <si>
    <t>14,4+154,38</t>
  </si>
  <si>
    <t>168,78*5</t>
  </si>
  <si>
    <t>168,78*1,8</t>
  </si>
  <si>
    <t>168,78</t>
  </si>
  <si>
    <t>174151101</t>
  </si>
  <si>
    <t>Zásyp sypaninou z jakékoliv horniny strojně s uložením výkopku ve vrstvách se zhutněním jam, šachet, rýh nebo kolem objektů v těchto vykopávkách</t>
  </si>
  <si>
    <t>-649094017</t>
  </si>
  <si>
    <t>https://podminky.urs.cz/item/CS_URS_2022_02/174151101</t>
  </si>
  <si>
    <t>92,13-(104*0,3)</t>
  </si>
  <si>
    <t>z nakup.materiálu</t>
  </si>
  <si>
    <t>58331200</t>
  </si>
  <si>
    <t>štěrkopísek netříděný</t>
  </si>
  <si>
    <t>-1214101511</t>
  </si>
  <si>
    <t>60,93*2 'Přepočtené koeficientem množství</t>
  </si>
  <si>
    <t>181411132</t>
  </si>
  <si>
    <t>Založení trávníku na půdě předem připravené plochy do 1000 m2 výsevem včetně utažení parkového na svahu přes 1:5 do 1:2</t>
  </si>
  <si>
    <t>-735020933</t>
  </si>
  <si>
    <t>https://podminky.urs.cz/item/CS_URS_2022_02/181411132</t>
  </si>
  <si>
    <t>00572410</t>
  </si>
  <si>
    <t>osivo směs travní parková</t>
  </si>
  <si>
    <t>kg</t>
  </si>
  <si>
    <t>2080944543</t>
  </si>
  <si>
    <t>100*0,02 'Přepočtené koeficientem množství</t>
  </si>
  <si>
    <t>181951111</t>
  </si>
  <si>
    <t>Úprava pláně vyrovnáním výškových rozdílů strojně v hornině třídy těžitelnosti I, skupiny 1 až 3 bez zhutnění</t>
  </si>
  <si>
    <t>1941701460</t>
  </si>
  <si>
    <t>https://podminky.urs.cz/item/CS_URS_2022_02/181951111</t>
  </si>
  <si>
    <t>181951112</t>
  </si>
  <si>
    <t>Úprava pláně vyrovnáním výškových rozdílů strojně v hornině třídy těžitelnosti I, skupiny 1 až 3 se zhutněním</t>
  </si>
  <si>
    <t>-1337127933</t>
  </si>
  <si>
    <t>https://podminky.urs.cz/item/CS_URS_2022_02/181951112</t>
  </si>
  <si>
    <t>8*4,5+8*8,5</t>
  </si>
  <si>
    <t>182351023</t>
  </si>
  <si>
    <t>Rozprostření a urovnání ornice ve svahu sklonu přes 1:5 strojně při souvislé ploše do 100 m2, tl. vrstvy do 200 mm</t>
  </si>
  <si>
    <t>489637014</t>
  </si>
  <si>
    <t>https://podminky.urs.cz/item/CS_URS_2022_02/182351023</t>
  </si>
  <si>
    <t>274311127</t>
  </si>
  <si>
    <t>Základové konstrukce z betonu prostého , prahy, věnce a ostruhy ve výkopu nebo na hlavách pilot C 25/30 XF3</t>
  </si>
  <si>
    <t>421389773</t>
  </si>
  <si>
    <t>https://podminky.urs.cz/item/CS_URS_2022_02/274311127</t>
  </si>
  <si>
    <t>4*0,8*0,4*1</t>
  </si>
  <si>
    <t>451313521</t>
  </si>
  <si>
    <t>Podkladní vrstva z betonu prostého pod dlažbu se zvýšenými nároky na prostředí tl. přes 100 do 150 mm</t>
  </si>
  <si>
    <t>1569277287</t>
  </si>
  <si>
    <t>https://podminky.urs.cz/item/CS_URS_2022_02/451313521</t>
  </si>
  <si>
    <t>Podkladní a zajišťovací konstrukce z betonu prostého v otevřeném výkopu desky pod potrubí, stoky a drobné objekty z betonu tř. C 25/30 XF3</t>
  </si>
  <si>
    <t>12,5*0,2</t>
  </si>
  <si>
    <t>458311121</t>
  </si>
  <si>
    <t>Výplňové klíny a filtrační vrstvy za opěrou z betonu mezerovitého hutněného po vrstvách výplňového prostého</t>
  </si>
  <si>
    <t>-373823233</t>
  </si>
  <si>
    <t>https://podminky.urs.cz/item/CS_URS_2022_02/458311121</t>
  </si>
  <si>
    <t>2*2*2,5*1</t>
  </si>
  <si>
    <t>2*8*4,5+2*8*8,5</t>
  </si>
  <si>
    <t>km 2.71 , 2.9565         , dle výpisu hl.výměr</t>
  </si>
  <si>
    <t>km 2,71  , 2,9565  , dle výpisu hl.výměr</t>
  </si>
  <si>
    <t>104</t>
  </si>
  <si>
    <t xml:space="preserve"> dle výpisu hl.výměr</t>
  </si>
  <si>
    <t>Trubní vedení</t>
  </si>
  <si>
    <t>892443922</t>
  </si>
  <si>
    <t>Proplach vodovodního a kanal. potrubí při opravách jednoduchý (bez dezinfekce) DN 600</t>
  </si>
  <si>
    <t>-985945997</t>
  </si>
  <si>
    <t>https://podminky.urs.cz/item/CS_URS_2022_02/892443922</t>
  </si>
  <si>
    <t>prop.2.410</t>
  </si>
  <si>
    <t>12,5</t>
  </si>
  <si>
    <t>prop. 2.710</t>
  </si>
  <si>
    <t>prop.2.9565</t>
  </si>
  <si>
    <t>332349997</t>
  </si>
  <si>
    <t>sloupek směrový silniční plastový 1,0m , modrý</t>
  </si>
  <si>
    <t>1966857521</t>
  </si>
  <si>
    <t>2*2</t>
  </si>
  <si>
    <t>919521140</t>
  </si>
  <si>
    <t>Zřízení silničního propustku z trub betonových nebo železobetonových DN 600 mm</t>
  </si>
  <si>
    <t>-1382354713</t>
  </si>
  <si>
    <t>https://podminky.urs.cz/item/CS_URS_2022_02/919521140</t>
  </si>
  <si>
    <t>km 2.71</t>
  </si>
  <si>
    <t>5+2,5</t>
  </si>
  <si>
    <t>59222001R</t>
  </si>
  <si>
    <t>trouba ŽB hrdlová DN 600 šikmá čela</t>
  </si>
  <si>
    <t>-1587488373</t>
  </si>
  <si>
    <t>59222001</t>
  </si>
  <si>
    <t>trouba ŽB hrdlová DN 600</t>
  </si>
  <si>
    <t>25789511</t>
  </si>
  <si>
    <t>0,188*12,5</t>
  </si>
  <si>
    <t>2*2*10</t>
  </si>
  <si>
    <t>966008113</t>
  </si>
  <si>
    <t>Bourání trubního propustku s odklizením a uložením vybouraného materiálu na skládku na vzdálenost do 3 m nebo s naložením na dopravní prostředek z trub DN přes 500 do 800 mm</t>
  </si>
  <si>
    <t>1871554088</t>
  </si>
  <si>
    <t>https://podminky.urs.cz/item/CS_URS_2022_02/966008113</t>
  </si>
  <si>
    <t>DN 600 , dle výpisu hl..výměr</t>
  </si>
  <si>
    <t>699713966</t>
  </si>
  <si>
    <t>141,56</t>
  </si>
  <si>
    <t>-117,24</t>
  </si>
  <si>
    <t>fréz drť 72*0,23= 16,56</t>
  </si>
  <si>
    <t>přebytek odprodán zhotoviteli</t>
  </si>
  <si>
    <t>-16,56</t>
  </si>
  <si>
    <t>7,76*14</t>
  </si>
  <si>
    <t>42*2,4</t>
  </si>
  <si>
    <t>8*2,055</t>
  </si>
  <si>
    <t>117,24*14</t>
  </si>
  <si>
    <t>7,76</t>
  </si>
  <si>
    <t>117,24</t>
  </si>
  <si>
    <t>997221625</t>
  </si>
  <si>
    <t>Poplatek za uložení stavebního odpadu na skládce (skládkovné) z armovaného betonu zatříděného do Katalogu odpadů pod kódem 17 01 01</t>
  </si>
  <si>
    <t>1230662170</t>
  </si>
  <si>
    <t>https://podminky.urs.cz/item/CS_URS_2022_02/997221625</t>
  </si>
  <si>
    <t>SKA2404 - SO 103  Víchov  - průtah</t>
  </si>
  <si>
    <t>113107332</t>
  </si>
  <si>
    <t>Odstranění podkladů nebo krytů strojně plochy jednotlivě do 50 m2 s přemístěním hmot na skládku na vzdálenost do 3 m nebo s naložením na dopravní prostředek z betonu prostého, o tl. vrstvy přes 150 do 300 mm</t>
  </si>
  <si>
    <t>669012501</t>
  </si>
  <si>
    <t>https://podminky.urs.cz/item/CS_URS_2022_02/113107332</t>
  </si>
  <si>
    <t>26,2</t>
  </si>
  <si>
    <t>14,3</t>
  </si>
  <si>
    <t>odstr.konstr.sjezdu , dle výpisu hl. výměr</t>
  </si>
  <si>
    <t>4211,293</t>
  </si>
  <si>
    <t>vozovka, km 3,43725 - KÚ km 4,01605</t>
  </si>
  <si>
    <t>213</t>
  </si>
  <si>
    <t>napojení ,sjezdy</t>
  </si>
  <si>
    <t>1000</t>
  </si>
  <si>
    <t>(14+11)*0,3</t>
  </si>
  <si>
    <t>(26,6+14,3)*0,1</t>
  </si>
  <si>
    <t>0,6*3,5*0,2+0,6*2,5*0,2</t>
  </si>
  <si>
    <t>odkop pro propust</t>
  </si>
  <si>
    <t>1621699435</t>
  </si>
  <si>
    <t>12,31</t>
  </si>
  <si>
    <t>1281017740</t>
  </si>
  <si>
    <t>12,31*5</t>
  </si>
  <si>
    <t>618437377</t>
  </si>
  <si>
    <t>12,31*1,8</t>
  </si>
  <si>
    <t>765350268</t>
  </si>
  <si>
    <t>-231436351</t>
  </si>
  <si>
    <t>0,4*0,7*0,6*2</t>
  </si>
  <si>
    <t>km 3,50790</t>
  </si>
  <si>
    <t>km 3,80100</t>
  </si>
  <si>
    <t>0,68*0,15</t>
  </si>
  <si>
    <t>12,8</t>
  </si>
  <si>
    <t>1223457574</t>
  </si>
  <si>
    <t>12,8*0,15*2,0</t>
  </si>
  <si>
    <t>(3,5+2,5)*1,0*0,1</t>
  </si>
  <si>
    <t>(7+5,8)*0,1</t>
  </si>
  <si>
    <t>7+5,8</t>
  </si>
  <si>
    <t>dle výpisu hl.výměr , km  3,50790  a km 3,80100</t>
  </si>
  <si>
    <t>564861011</t>
  </si>
  <si>
    <t>Podklad ze štěrkodrti ŠD s rozprostřením a zhutněním plochy jednotlivě do 100 m2, po zhutnění tl. 200 mm</t>
  </si>
  <si>
    <t>471920350</t>
  </si>
  <si>
    <t>https://podminky.urs.cz/item/CS_URS_2022_02/564861011</t>
  </si>
  <si>
    <t>40,9</t>
  </si>
  <si>
    <t>zatrub. sjezd , dle výpisu hl.výměr</t>
  </si>
  <si>
    <t>Asfaltový beton vrstva podkladní ACP16 + 50/70 (obalované kamenivo střednězrnné - OKS) s rozprostřením a zhutněním v pruhu šířky přes 3 m, po zhutnění tl. 60 mm</t>
  </si>
  <si>
    <t>-1564336720</t>
  </si>
  <si>
    <t>298</t>
  </si>
  <si>
    <t>zatrub.  sjezd , dle výpisu hl.výměr</t>
  </si>
  <si>
    <t>vozovka  , dle výpisu hl.výměr</t>
  </si>
  <si>
    <t>186,4</t>
  </si>
  <si>
    <t>oprava vjezdu  , dle výpisu hl.výměr</t>
  </si>
  <si>
    <t>577144121</t>
  </si>
  <si>
    <t>Asfaltový beton vrstva obrusná ACO 11S (ABS) s rozprostřením a se zhutněním z nemodifikovaného asfaltu v pruhu šířky přes 3 m tř. I, po zhutnění tl. 50 mm</t>
  </si>
  <si>
    <t>1601356048</t>
  </si>
  <si>
    <t>https://podminky.urs.cz/item/CS_URS_2022_02/577144121</t>
  </si>
  <si>
    <t>zatrub..sjezd , dle výpisuv hl.výměr</t>
  </si>
  <si>
    <t>577144141R</t>
  </si>
  <si>
    <t>Asfaltový beton vrstva obrusná ACO 11 S PMB 25/55-60 , (ABS) s rozprostřením a se zhutněním z modifikovaného asfaltu v pruhu šířky přes 3 m, po zhutnění tl. 50 mm</t>
  </si>
  <si>
    <t>904405474</t>
  </si>
  <si>
    <t>1741542877</t>
  </si>
  <si>
    <t>oprava vjezdu ,napojení , dle výpisu hl.výměr</t>
  </si>
  <si>
    <t>577145122</t>
  </si>
  <si>
    <t>Asfaltový beton vrstva ložní ACL 16 S PMB 25/55-60 (ABH) s rozprostřením a zhutněním z nemodifikovaného asfaltu v pruhu šířky přes 3 m, po zhutnění tl. 50 mm</t>
  </si>
  <si>
    <t>374524616</t>
  </si>
  <si>
    <t>https://podminky.urs.cz/item/CS_URS_2022_02/577145122</t>
  </si>
  <si>
    <t>-1143751929</t>
  </si>
  <si>
    <t xml:space="preserve">sloupek směrový silniční plastový 1,0m červený </t>
  </si>
  <si>
    <t>-311561377</t>
  </si>
  <si>
    <t>-339007196</t>
  </si>
  <si>
    <t>1946044408</t>
  </si>
  <si>
    <t>146355552</t>
  </si>
  <si>
    <t>1785862517</t>
  </si>
  <si>
    <t>-2114286542</t>
  </si>
  <si>
    <t>67,3+38,6+76+87+147,5</t>
  </si>
  <si>
    <t>V1a ,  dle výpisu hl.výměr</t>
  </si>
  <si>
    <t>66,6+83,5+52,2+2,5+128,2+168,2+306+213</t>
  </si>
  <si>
    <t>V4 , dle výpisu hl. výměr</t>
  </si>
  <si>
    <t>10,5+7,5+10+7,3+64</t>
  </si>
  <si>
    <t>12,6+13,5</t>
  </si>
  <si>
    <t>V4, dle výpisu hl.výměr</t>
  </si>
  <si>
    <t>10+18+18+3,5</t>
  </si>
  <si>
    <t>13+10+12,5+13+10+6,6</t>
  </si>
  <si>
    <t>1374037739</t>
  </si>
  <si>
    <t>3,5</t>
  </si>
  <si>
    <t>2,5</t>
  </si>
  <si>
    <t>609751151</t>
  </si>
  <si>
    <t>4*1,01 'Přepočtené koeficientem množství</t>
  </si>
  <si>
    <t>249107751</t>
  </si>
  <si>
    <t>2*1,01 'Přepočtené koeficientem množství</t>
  </si>
  <si>
    <t>0,27*(3,5+2,5)</t>
  </si>
  <si>
    <t>144011894</t>
  </si>
  <si>
    <t>150</t>
  </si>
  <si>
    <t>713,75</t>
  </si>
  <si>
    <t>15,75</t>
  </si>
  <si>
    <t>548</t>
  </si>
  <si>
    <t xml:space="preserve">křižovatky ,obruby ,vpusti </t>
  </si>
  <si>
    <t>388</t>
  </si>
  <si>
    <t>3,5+2,5</t>
  </si>
  <si>
    <t>1,46*0,15*0,5</t>
  </si>
  <si>
    <t>-2101860232</t>
  </si>
  <si>
    <t>805,62</t>
  </si>
  <si>
    <t>-31,45</t>
  </si>
  <si>
    <t>kusové mat.</t>
  </si>
  <si>
    <t>fréz. drť  5424,293*0,115 = 623,79 t</t>
  </si>
  <si>
    <t>298*0,115= 34,27 t použito na krajnice  , přebytek odprodán zhotoviteli</t>
  </si>
  <si>
    <t>-623,97+34,27</t>
  </si>
  <si>
    <t>50878266</t>
  </si>
  <si>
    <t>184,47*14</t>
  </si>
  <si>
    <t>780737037</t>
  </si>
  <si>
    <t>0,11*2,4+6*0,98</t>
  </si>
  <si>
    <t>čela prop, + propusty</t>
  </si>
  <si>
    <t>40,5*0,625</t>
  </si>
  <si>
    <t>bet.sjezdy</t>
  </si>
  <si>
    <t>1857829702</t>
  </si>
  <si>
    <t>31,45*14</t>
  </si>
  <si>
    <t>-567594015</t>
  </si>
  <si>
    <t>184,47</t>
  </si>
  <si>
    <t>-2129574514</t>
  </si>
  <si>
    <t>31,45</t>
  </si>
  <si>
    <t>-1351841365</t>
  </si>
  <si>
    <t>25,31</t>
  </si>
  <si>
    <t>738089188</t>
  </si>
  <si>
    <t>6,14</t>
  </si>
  <si>
    <t>1610246402</t>
  </si>
  <si>
    <t>2184,47</t>
  </si>
  <si>
    <t>SKA2405 - VON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</si>
  <si>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</si>
  <si>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</si>
  <si>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</si>
  <si>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</si>
  <si>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</si>
  <si>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VRN</t>
  </si>
  <si>
    <t>Vedlejší rozpočtové náklady</t>
  </si>
  <si>
    <t>VRN1</t>
  </si>
  <si>
    <t>Průzkumné, geodetické a projektové práce</t>
  </si>
  <si>
    <t>012103000</t>
  </si>
  <si>
    <t>Geodetické práce před výstavbou - zaměření , vytyčení</t>
  </si>
  <si>
    <t>ks</t>
  </si>
  <si>
    <t>1024</t>
  </si>
  <si>
    <t>-1875953473</t>
  </si>
  <si>
    <t>https://podminky.urs.cz/item/CS_URS_2022_02/012103000</t>
  </si>
  <si>
    <t>012203001</t>
  </si>
  <si>
    <t xml:space="preserve">Vytyčení stáv.inženýrských sítí </t>
  </si>
  <si>
    <t>572767766</t>
  </si>
  <si>
    <t>012303000</t>
  </si>
  <si>
    <t xml:space="preserve">Geodetické práce po výstavbě - zaměření skutečného provedení </t>
  </si>
  <si>
    <t>107847018</t>
  </si>
  <si>
    <t>https://podminky.urs.cz/item/CS_URS_2022_02/012303000</t>
  </si>
  <si>
    <t>013254000</t>
  </si>
  <si>
    <t>Dokumentace skutečného provedení stavby</t>
  </si>
  <si>
    <t>142850393</t>
  </si>
  <si>
    <t>https://podminky.urs.cz/item/CS_URS_2022_02/013254000</t>
  </si>
  <si>
    <t>013274000</t>
  </si>
  <si>
    <t xml:space="preserve">Pasportizace objektů </t>
  </si>
  <si>
    <t>-1051976974</t>
  </si>
  <si>
    <t>https://podminky.urs.cz/item/CS_URS_2022_02/013274000</t>
  </si>
  <si>
    <t>VRN3</t>
  </si>
  <si>
    <t>Zařízení staveniště</t>
  </si>
  <si>
    <t>030001000</t>
  </si>
  <si>
    <t>Zařízení staveniště - zřízení ,odstranění ,zabezpečení , oplocení , náklady na stav.buňky, mobil.WC , energie pro ZS</t>
  </si>
  <si>
    <t>277502707</t>
  </si>
  <si>
    <t>https://podminky.urs.cz/item/CS_URS_2022_02/030001000</t>
  </si>
  <si>
    <t>VRN4</t>
  </si>
  <si>
    <t>Inženýrská činnost</t>
  </si>
  <si>
    <t>043002001</t>
  </si>
  <si>
    <t>Zkoušení materiálů nezávislou zkušebnou nad rámec KZP dle požadavku investora</t>
  </si>
  <si>
    <t>-1192017647</t>
  </si>
  <si>
    <t>VRN7</t>
  </si>
  <si>
    <t>Provozní vlivy</t>
  </si>
  <si>
    <t>072103001</t>
  </si>
  <si>
    <t xml:space="preserve">Projednání DIO a zajištění DIR </t>
  </si>
  <si>
    <t>685197344</t>
  </si>
  <si>
    <t>https://podminky.urs.cz/item/CS_URS_2022_02/072103001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</si>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</sst>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3">
    <numFmt numFmtId="164" formatCode="#,##0.00%"/>
    <numFmt numFmtId="165" formatCode="dd\.mm\.yyyy"/>
    <numFmt numFmtId="166" formatCode="#,##0.00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5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top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4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4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4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4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1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3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41" fillId="0" borderId="28" xfId="0" applyFont="1" applyBorder="1" applyAlignment="1">
      <alignment horizontal="center" vertical="center"/>
    </xf>
    <xf numFmtId="0" fontId="44" fillId="0" borderId="28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2" fillId="0" borderId="29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1" fillId="0" borderId="28" xfId="0" applyFont="1" applyBorder="1" applyAlignment="1">
      <alignment horizontal="left"/>
    </xf>
    <xf numFmtId="0" fontId="44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3107171" TargetMode="External" /><Relationship Id="rId2" Type="http://schemas.openxmlformats.org/officeDocument/2006/relationships/hyperlink" Target="https://podminky.urs.cz/item/CS_URS_2022_02/113154333" TargetMode="External" /><Relationship Id="rId3" Type="http://schemas.openxmlformats.org/officeDocument/2006/relationships/hyperlink" Target="https://podminky.urs.cz/item/CS_URS_2022_02/113154433" TargetMode="External" /><Relationship Id="rId4" Type="http://schemas.openxmlformats.org/officeDocument/2006/relationships/hyperlink" Target="https://podminky.urs.cz/item/CS_URS_2022_02/122452203" TargetMode="External" /><Relationship Id="rId5" Type="http://schemas.openxmlformats.org/officeDocument/2006/relationships/hyperlink" Target="https://podminky.urs.cz/item/CS_URS_2022_02/162751137" TargetMode="External" /><Relationship Id="rId6" Type="http://schemas.openxmlformats.org/officeDocument/2006/relationships/hyperlink" Target="https://podminky.urs.cz/item/CS_URS_2022_02/162751139" TargetMode="External" /><Relationship Id="rId7" Type="http://schemas.openxmlformats.org/officeDocument/2006/relationships/hyperlink" Target="https://podminky.urs.cz/item/CS_URS_2022_02/171201231" TargetMode="External" /><Relationship Id="rId8" Type="http://schemas.openxmlformats.org/officeDocument/2006/relationships/hyperlink" Target="https://podminky.urs.cz/item/CS_URS_2022_02/171251201" TargetMode="External" /><Relationship Id="rId9" Type="http://schemas.openxmlformats.org/officeDocument/2006/relationships/hyperlink" Target="https://podminky.urs.cz/item/CS_URS_2022_02/275321511" TargetMode="External" /><Relationship Id="rId10" Type="http://schemas.openxmlformats.org/officeDocument/2006/relationships/hyperlink" Target="https://podminky.urs.cz/item/CS_URS_2022_02/275362021" TargetMode="External" /><Relationship Id="rId11" Type="http://schemas.openxmlformats.org/officeDocument/2006/relationships/hyperlink" Target="https://podminky.urs.cz/item/CS_URS_2022_02/451504112" TargetMode="External" /><Relationship Id="rId12" Type="http://schemas.openxmlformats.org/officeDocument/2006/relationships/hyperlink" Target="https://podminky.urs.cz/item/CS_URS_2022_02/451541111" TargetMode="External" /><Relationship Id="rId13" Type="http://schemas.openxmlformats.org/officeDocument/2006/relationships/hyperlink" Target="https://podminky.urs.cz/item/CS_URS_2022_02/452311161" TargetMode="External" /><Relationship Id="rId14" Type="http://schemas.openxmlformats.org/officeDocument/2006/relationships/hyperlink" Target="https://podminky.urs.cz/item/CS_URS_2022_02/465513228" TargetMode="External" /><Relationship Id="rId15" Type="http://schemas.openxmlformats.org/officeDocument/2006/relationships/hyperlink" Target="https://podminky.urs.cz/item/CS_URS_2022_02/564851111" TargetMode="External" /><Relationship Id="rId16" Type="http://schemas.openxmlformats.org/officeDocument/2006/relationships/hyperlink" Target="https://podminky.urs.cz/item/CS_URS_2022_02/565135121" TargetMode="External" /><Relationship Id="rId17" Type="http://schemas.openxmlformats.org/officeDocument/2006/relationships/hyperlink" Target="https://podminky.urs.cz/item/CS_URS_2022_02/565145121" TargetMode="External" /><Relationship Id="rId18" Type="http://schemas.openxmlformats.org/officeDocument/2006/relationships/hyperlink" Target="https://podminky.urs.cz/item/CS_URS_2022_02/569951133" TargetMode="External" /><Relationship Id="rId19" Type="http://schemas.openxmlformats.org/officeDocument/2006/relationships/hyperlink" Target="https://podminky.urs.cz/item/CS_URS_2022_02/573111111" TargetMode="External" /><Relationship Id="rId20" Type="http://schemas.openxmlformats.org/officeDocument/2006/relationships/hyperlink" Target="https://podminky.urs.cz/item/CS_URS_2022_02/573231112" TargetMode="External" /><Relationship Id="rId21" Type="http://schemas.openxmlformats.org/officeDocument/2006/relationships/hyperlink" Target="https://podminky.urs.cz/item/CS_URS_2022_02/577134121" TargetMode="External" /><Relationship Id="rId22" Type="http://schemas.openxmlformats.org/officeDocument/2006/relationships/hyperlink" Target="https://podminky.urs.cz/item/CS_URS_2022_02/577134121" TargetMode="External" /><Relationship Id="rId23" Type="http://schemas.openxmlformats.org/officeDocument/2006/relationships/hyperlink" Target="https://podminky.urs.cz/item/CS_URS_2022_02/577155142" TargetMode="External" /><Relationship Id="rId24" Type="http://schemas.openxmlformats.org/officeDocument/2006/relationships/hyperlink" Target="https://podminky.urs.cz/item/CS_URS_2022_02/599632111" TargetMode="External" /><Relationship Id="rId25" Type="http://schemas.openxmlformats.org/officeDocument/2006/relationships/hyperlink" Target="https://podminky.urs.cz/item/CS_URS_2022_02/912211111" TargetMode="External" /><Relationship Id="rId26" Type="http://schemas.openxmlformats.org/officeDocument/2006/relationships/hyperlink" Target="https://podminky.urs.cz/item/CS_URS_2022_02/915111111" TargetMode="External" /><Relationship Id="rId27" Type="http://schemas.openxmlformats.org/officeDocument/2006/relationships/hyperlink" Target="https://podminky.urs.cz/item/CS_URS_2022_02/915111111" TargetMode="External" /><Relationship Id="rId28" Type="http://schemas.openxmlformats.org/officeDocument/2006/relationships/hyperlink" Target="https://podminky.urs.cz/item/CS_URS_2022_02/915111121" TargetMode="External" /><Relationship Id="rId29" Type="http://schemas.openxmlformats.org/officeDocument/2006/relationships/hyperlink" Target="https://podminky.urs.cz/item/CS_URS_2022_02/915121111" TargetMode="External" /><Relationship Id="rId30" Type="http://schemas.openxmlformats.org/officeDocument/2006/relationships/hyperlink" Target="https://podminky.urs.cz/item/CS_URS_2022_02/915121121" TargetMode="External" /><Relationship Id="rId31" Type="http://schemas.openxmlformats.org/officeDocument/2006/relationships/hyperlink" Target="https://podminky.urs.cz/item/CS_URS_2022_02/915211112" TargetMode="External" /><Relationship Id="rId32" Type="http://schemas.openxmlformats.org/officeDocument/2006/relationships/hyperlink" Target="https://podminky.urs.cz/item/CS_URS_2022_02/915211122" TargetMode="External" /><Relationship Id="rId33" Type="http://schemas.openxmlformats.org/officeDocument/2006/relationships/hyperlink" Target="https://podminky.urs.cz/item/CS_URS_2022_02/915221112" TargetMode="External" /><Relationship Id="rId34" Type="http://schemas.openxmlformats.org/officeDocument/2006/relationships/hyperlink" Target="https://podminky.urs.cz/item/CS_URS_2022_02/915221122" TargetMode="External" /><Relationship Id="rId35" Type="http://schemas.openxmlformats.org/officeDocument/2006/relationships/hyperlink" Target="https://podminky.urs.cz/item/CS_URS_2022_02/915231112" TargetMode="External" /><Relationship Id="rId36" Type="http://schemas.openxmlformats.org/officeDocument/2006/relationships/hyperlink" Target="https://podminky.urs.cz/item/CS_URS_2022_02/919441211" TargetMode="External" /><Relationship Id="rId37" Type="http://schemas.openxmlformats.org/officeDocument/2006/relationships/hyperlink" Target="https://podminky.urs.cz/item/CS_URS_2022_02/919521120" TargetMode="External" /><Relationship Id="rId38" Type="http://schemas.openxmlformats.org/officeDocument/2006/relationships/hyperlink" Target="https://podminky.urs.cz/item/CS_URS_2022_02/919535559" TargetMode="External" /><Relationship Id="rId39" Type="http://schemas.openxmlformats.org/officeDocument/2006/relationships/hyperlink" Target="https://podminky.urs.cz/item/CS_URS_2022_02/919721295" TargetMode="External" /><Relationship Id="rId40" Type="http://schemas.openxmlformats.org/officeDocument/2006/relationships/hyperlink" Target="https://podminky.urs.cz/item/CS_URS_2022_02/919735111" TargetMode="External" /><Relationship Id="rId41" Type="http://schemas.openxmlformats.org/officeDocument/2006/relationships/hyperlink" Target="https://podminky.urs.cz/item/CS_URS_2022_02/938902152" TargetMode="External" /><Relationship Id="rId42" Type="http://schemas.openxmlformats.org/officeDocument/2006/relationships/hyperlink" Target="https://podminky.urs.cz/item/CS_URS_2022_02/938909612" TargetMode="External" /><Relationship Id="rId43" Type="http://schemas.openxmlformats.org/officeDocument/2006/relationships/hyperlink" Target="https://podminky.urs.cz/item/CS_URS_2022_02/966008112" TargetMode="External" /><Relationship Id="rId44" Type="http://schemas.openxmlformats.org/officeDocument/2006/relationships/hyperlink" Target="https://podminky.urs.cz/item/CS_URS_2022_02/966008311" TargetMode="External" /><Relationship Id="rId45" Type="http://schemas.openxmlformats.org/officeDocument/2006/relationships/hyperlink" Target="https://podminky.urs.cz/item/CS_URS_2022_02/997221551" TargetMode="External" /><Relationship Id="rId46" Type="http://schemas.openxmlformats.org/officeDocument/2006/relationships/hyperlink" Target="https://podminky.urs.cz/item/CS_URS_2022_02/997221559" TargetMode="External" /><Relationship Id="rId47" Type="http://schemas.openxmlformats.org/officeDocument/2006/relationships/hyperlink" Target="https://podminky.urs.cz/item/CS_URS_2022_02/997221561" TargetMode="External" /><Relationship Id="rId48" Type="http://schemas.openxmlformats.org/officeDocument/2006/relationships/hyperlink" Target="https://podminky.urs.cz/item/CS_URS_2022_02/997221569" TargetMode="External" /><Relationship Id="rId49" Type="http://schemas.openxmlformats.org/officeDocument/2006/relationships/hyperlink" Target="https://podminky.urs.cz/item/CS_URS_2022_02/997221611" TargetMode="External" /><Relationship Id="rId50" Type="http://schemas.openxmlformats.org/officeDocument/2006/relationships/hyperlink" Target="https://podminky.urs.cz/item/CS_URS_2022_02/997221612" TargetMode="External" /><Relationship Id="rId51" Type="http://schemas.openxmlformats.org/officeDocument/2006/relationships/hyperlink" Target="https://podminky.urs.cz/item/CS_URS_2022_02/997221615" TargetMode="External" /><Relationship Id="rId52" Type="http://schemas.openxmlformats.org/officeDocument/2006/relationships/hyperlink" Target="https://podminky.urs.cz/item/CS_URS_2022_02/997221873" TargetMode="External" /><Relationship Id="rId53" Type="http://schemas.openxmlformats.org/officeDocument/2006/relationships/hyperlink" Target="https://podminky.urs.cz/item/CS_URS_2022_02/998225111" TargetMode="External" /><Relationship Id="rId54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3154234" TargetMode="External" /><Relationship Id="rId2" Type="http://schemas.openxmlformats.org/officeDocument/2006/relationships/hyperlink" Target="https://podminky.urs.cz/item/CS_URS_2022_02/115101201" TargetMode="External" /><Relationship Id="rId3" Type="http://schemas.openxmlformats.org/officeDocument/2006/relationships/hyperlink" Target="https://podminky.urs.cz/item/CS_URS_2022_02/122452203" TargetMode="External" /><Relationship Id="rId4" Type="http://schemas.openxmlformats.org/officeDocument/2006/relationships/hyperlink" Target="https://podminky.urs.cz/item/CS_URS_2022_02/131251104" TargetMode="External" /><Relationship Id="rId5" Type="http://schemas.openxmlformats.org/officeDocument/2006/relationships/hyperlink" Target="https://podminky.urs.cz/item/CS_URS_2022_02/162751137" TargetMode="External" /><Relationship Id="rId6" Type="http://schemas.openxmlformats.org/officeDocument/2006/relationships/hyperlink" Target="https://podminky.urs.cz/item/CS_URS_2022_02/162751139" TargetMode="External" /><Relationship Id="rId7" Type="http://schemas.openxmlformats.org/officeDocument/2006/relationships/hyperlink" Target="https://podminky.urs.cz/item/CS_URS_2022_02/171201231" TargetMode="External" /><Relationship Id="rId8" Type="http://schemas.openxmlformats.org/officeDocument/2006/relationships/hyperlink" Target="https://podminky.urs.cz/item/CS_URS_2022_02/171251201" TargetMode="External" /><Relationship Id="rId9" Type="http://schemas.openxmlformats.org/officeDocument/2006/relationships/hyperlink" Target="https://podminky.urs.cz/item/CS_URS_2022_02/174151101" TargetMode="External" /><Relationship Id="rId10" Type="http://schemas.openxmlformats.org/officeDocument/2006/relationships/hyperlink" Target="https://podminky.urs.cz/item/CS_URS_2022_02/181411132" TargetMode="External" /><Relationship Id="rId11" Type="http://schemas.openxmlformats.org/officeDocument/2006/relationships/hyperlink" Target="https://podminky.urs.cz/item/CS_URS_2022_02/181951111" TargetMode="External" /><Relationship Id="rId12" Type="http://schemas.openxmlformats.org/officeDocument/2006/relationships/hyperlink" Target="https://podminky.urs.cz/item/CS_URS_2022_02/181951112" TargetMode="External" /><Relationship Id="rId13" Type="http://schemas.openxmlformats.org/officeDocument/2006/relationships/hyperlink" Target="https://podminky.urs.cz/item/CS_URS_2022_02/182351023" TargetMode="External" /><Relationship Id="rId14" Type="http://schemas.openxmlformats.org/officeDocument/2006/relationships/hyperlink" Target="https://podminky.urs.cz/item/CS_URS_2022_02/274311127" TargetMode="External" /><Relationship Id="rId15" Type="http://schemas.openxmlformats.org/officeDocument/2006/relationships/hyperlink" Target="https://podminky.urs.cz/item/CS_URS_2022_02/451313521" TargetMode="External" /><Relationship Id="rId16" Type="http://schemas.openxmlformats.org/officeDocument/2006/relationships/hyperlink" Target="https://podminky.urs.cz/item/CS_URS_2022_02/452311161" TargetMode="External" /><Relationship Id="rId17" Type="http://schemas.openxmlformats.org/officeDocument/2006/relationships/hyperlink" Target="https://podminky.urs.cz/item/CS_URS_2022_02/458311121" TargetMode="External" /><Relationship Id="rId18" Type="http://schemas.openxmlformats.org/officeDocument/2006/relationships/hyperlink" Target="https://podminky.urs.cz/item/CS_URS_2022_02/465513228" TargetMode="External" /><Relationship Id="rId19" Type="http://schemas.openxmlformats.org/officeDocument/2006/relationships/hyperlink" Target="https://podminky.urs.cz/item/CS_URS_2022_02/564851111" TargetMode="External" /><Relationship Id="rId20" Type="http://schemas.openxmlformats.org/officeDocument/2006/relationships/hyperlink" Target="https://podminky.urs.cz/item/CS_URS_2022_02/565145121" TargetMode="External" /><Relationship Id="rId21" Type="http://schemas.openxmlformats.org/officeDocument/2006/relationships/hyperlink" Target="https://podminky.urs.cz/item/CS_URS_2022_02/599632111" TargetMode="External" /><Relationship Id="rId22" Type="http://schemas.openxmlformats.org/officeDocument/2006/relationships/hyperlink" Target="https://podminky.urs.cz/item/CS_URS_2022_02/892443922" TargetMode="External" /><Relationship Id="rId23" Type="http://schemas.openxmlformats.org/officeDocument/2006/relationships/hyperlink" Target="https://podminky.urs.cz/item/CS_URS_2022_02/912211111" TargetMode="External" /><Relationship Id="rId24" Type="http://schemas.openxmlformats.org/officeDocument/2006/relationships/hyperlink" Target="https://podminky.urs.cz/item/CS_URS_2022_02/919441211" TargetMode="External" /><Relationship Id="rId25" Type="http://schemas.openxmlformats.org/officeDocument/2006/relationships/hyperlink" Target="https://podminky.urs.cz/item/CS_URS_2022_02/919521140" TargetMode="External" /><Relationship Id="rId26" Type="http://schemas.openxmlformats.org/officeDocument/2006/relationships/hyperlink" Target="https://podminky.urs.cz/item/CS_URS_2022_02/919535559" TargetMode="External" /><Relationship Id="rId27" Type="http://schemas.openxmlformats.org/officeDocument/2006/relationships/hyperlink" Target="https://podminky.urs.cz/item/CS_URS_2022_02/938902152" TargetMode="External" /><Relationship Id="rId28" Type="http://schemas.openxmlformats.org/officeDocument/2006/relationships/hyperlink" Target="https://podminky.urs.cz/item/CS_URS_2022_02/966008113" TargetMode="External" /><Relationship Id="rId29" Type="http://schemas.openxmlformats.org/officeDocument/2006/relationships/hyperlink" Target="https://podminky.urs.cz/item/CS_URS_2022_02/966008311" TargetMode="External" /><Relationship Id="rId30" Type="http://schemas.openxmlformats.org/officeDocument/2006/relationships/hyperlink" Target="https://podminky.urs.cz/item/CS_URS_2022_02/997221551" TargetMode="External" /><Relationship Id="rId31" Type="http://schemas.openxmlformats.org/officeDocument/2006/relationships/hyperlink" Target="https://podminky.urs.cz/item/CS_URS_2022_02/997221559" TargetMode="External" /><Relationship Id="rId32" Type="http://schemas.openxmlformats.org/officeDocument/2006/relationships/hyperlink" Target="https://podminky.urs.cz/item/CS_URS_2022_02/997221561" TargetMode="External" /><Relationship Id="rId33" Type="http://schemas.openxmlformats.org/officeDocument/2006/relationships/hyperlink" Target="https://podminky.urs.cz/item/CS_URS_2022_02/997221569" TargetMode="External" /><Relationship Id="rId34" Type="http://schemas.openxmlformats.org/officeDocument/2006/relationships/hyperlink" Target="https://podminky.urs.cz/item/CS_URS_2022_02/997221611" TargetMode="External" /><Relationship Id="rId35" Type="http://schemas.openxmlformats.org/officeDocument/2006/relationships/hyperlink" Target="https://podminky.urs.cz/item/CS_URS_2022_02/997221612" TargetMode="External" /><Relationship Id="rId36" Type="http://schemas.openxmlformats.org/officeDocument/2006/relationships/hyperlink" Target="https://podminky.urs.cz/item/CS_URS_2022_02/997221625" TargetMode="External" /><Relationship Id="rId37" Type="http://schemas.openxmlformats.org/officeDocument/2006/relationships/hyperlink" Target="https://podminky.urs.cz/item/CS_URS_2022_02/997221873" TargetMode="External" /><Relationship Id="rId38" Type="http://schemas.openxmlformats.org/officeDocument/2006/relationships/hyperlink" Target="https://podminky.urs.cz/item/CS_URS_2022_02/998225111" TargetMode="External" /><Relationship Id="rId39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3107332" TargetMode="External" /><Relationship Id="rId2" Type="http://schemas.openxmlformats.org/officeDocument/2006/relationships/hyperlink" Target="https://podminky.urs.cz/item/CS_URS_2022_02/113154333" TargetMode="External" /><Relationship Id="rId3" Type="http://schemas.openxmlformats.org/officeDocument/2006/relationships/hyperlink" Target="https://podminky.urs.cz/item/CS_URS_2022_02/122452203" TargetMode="External" /><Relationship Id="rId4" Type="http://schemas.openxmlformats.org/officeDocument/2006/relationships/hyperlink" Target="https://podminky.urs.cz/item/CS_URS_2022_02/162751137" TargetMode="External" /><Relationship Id="rId5" Type="http://schemas.openxmlformats.org/officeDocument/2006/relationships/hyperlink" Target="https://podminky.urs.cz/item/CS_URS_2022_02/162751139" TargetMode="External" /><Relationship Id="rId6" Type="http://schemas.openxmlformats.org/officeDocument/2006/relationships/hyperlink" Target="https://podminky.urs.cz/item/CS_URS_2022_02/171201231" TargetMode="External" /><Relationship Id="rId7" Type="http://schemas.openxmlformats.org/officeDocument/2006/relationships/hyperlink" Target="https://podminky.urs.cz/item/CS_URS_2022_02/171251201" TargetMode="External" /><Relationship Id="rId8" Type="http://schemas.openxmlformats.org/officeDocument/2006/relationships/hyperlink" Target="https://podminky.urs.cz/item/CS_URS_2022_02/275321511" TargetMode="External" /><Relationship Id="rId9" Type="http://schemas.openxmlformats.org/officeDocument/2006/relationships/hyperlink" Target="https://podminky.urs.cz/item/CS_URS_2022_02/275362021" TargetMode="External" /><Relationship Id="rId10" Type="http://schemas.openxmlformats.org/officeDocument/2006/relationships/hyperlink" Target="https://podminky.urs.cz/item/CS_URS_2022_02/451504112" TargetMode="External" /><Relationship Id="rId11" Type="http://schemas.openxmlformats.org/officeDocument/2006/relationships/hyperlink" Target="https://podminky.urs.cz/item/CS_URS_2022_02/451541111" TargetMode="External" /><Relationship Id="rId12" Type="http://schemas.openxmlformats.org/officeDocument/2006/relationships/hyperlink" Target="https://podminky.urs.cz/item/CS_URS_2022_02/452311161" TargetMode="External" /><Relationship Id="rId13" Type="http://schemas.openxmlformats.org/officeDocument/2006/relationships/hyperlink" Target="https://podminky.urs.cz/item/CS_URS_2022_02/465513228" TargetMode="External" /><Relationship Id="rId14" Type="http://schemas.openxmlformats.org/officeDocument/2006/relationships/hyperlink" Target="https://podminky.urs.cz/item/CS_URS_2022_02/564861011" TargetMode="External" /><Relationship Id="rId15" Type="http://schemas.openxmlformats.org/officeDocument/2006/relationships/hyperlink" Target="https://podminky.urs.cz/item/CS_URS_2022_02/565145121" TargetMode="External" /><Relationship Id="rId16" Type="http://schemas.openxmlformats.org/officeDocument/2006/relationships/hyperlink" Target="https://podminky.urs.cz/item/CS_URS_2022_02/569951133" TargetMode="External" /><Relationship Id="rId17" Type="http://schemas.openxmlformats.org/officeDocument/2006/relationships/hyperlink" Target="https://podminky.urs.cz/item/CS_URS_2022_02/573231112" TargetMode="External" /><Relationship Id="rId18" Type="http://schemas.openxmlformats.org/officeDocument/2006/relationships/hyperlink" Target="https://podminky.urs.cz/item/CS_URS_2022_02/577144121" TargetMode="External" /><Relationship Id="rId19" Type="http://schemas.openxmlformats.org/officeDocument/2006/relationships/hyperlink" Target="https://podminky.urs.cz/item/CS_URS_2022_02/577145122" TargetMode="External" /><Relationship Id="rId20" Type="http://schemas.openxmlformats.org/officeDocument/2006/relationships/hyperlink" Target="https://podminky.urs.cz/item/CS_URS_2022_02/599632111" TargetMode="External" /><Relationship Id="rId21" Type="http://schemas.openxmlformats.org/officeDocument/2006/relationships/hyperlink" Target="https://podminky.urs.cz/item/CS_URS_2022_02/912211111" TargetMode="External" /><Relationship Id="rId22" Type="http://schemas.openxmlformats.org/officeDocument/2006/relationships/hyperlink" Target="https://podminky.urs.cz/item/CS_URS_2022_02/915111111" TargetMode="External" /><Relationship Id="rId23" Type="http://schemas.openxmlformats.org/officeDocument/2006/relationships/hyperlink" Target="https://podminky.urs.cz/item/CS_URS_2022_02/915111111" TargetMode="External" /><Relationship Id="rId24" Type="http://schemas.openxmlformats.org/officeDocument/2006/relationships/hyperlink" Target="https://podminky.urs.cz/item/CS_URS_2022_02/915111121" TargetMode="External" /><Relationship Id="rId25" Type="http://schemas.openxmlformats.org/officeDocument/2006/relationships/hyperlink" Target="https://podminky.urs.cz/item/CS_URS_2022_02/915121111" TargetMode="External" /><Relationship Id="rId26" Type="http://schemas.openxmlformats.org/officeDocument/2006/relationships/hyperlink" Target="https://podminky.urs.cz/item/CS_URS_2022_02/915121121" TargetMode="External" /><Relationship Id="rId27" Type="http://schemas.openxmlformats.org/officeDocument/2006/relationships/hyperlink" Target="https://podminky.urs.cz/item/CS_URS_2022_02/915211112" TargetMode="External" /><Relationship Id="rId28" Type="http://schemas.openxmlformats.org/officeDocument/2006/relationships/hyperlink" Target="https://podminky.urs.cz/item/CS_URS_2022_02/915211122" TargetMode="External" /><Relationship Id="rId29" Type="http://schemas.openxmlformats.org/officeDocument/2006/relationships/hyperlink" Target="https://podminky.urs.cz/item/CS_URS_2022_02/915221112" TargetMode="External" /><Relationship Id="rId30" Type="http://schemas.openxmlformats.org/officeDocument/2006/relationships/hyperlink" Target="https://podminky.urs.cz/item/CS_URS_2022_02/915221122" TargetMode="External" /><Relationship Id="rId31" Type="http://schemas.openxmlformats.org/officeDocument/2006/relationships/hyperlink" Target="https://podminky.urs.cz/item/CS_URS_2022_02/919441211" TargetMode="External" /><Relationship Id="rId32" Type="http://schemas.openxmlformats.org/officeDocument/2006/relationships/hyperlink" Target="https://podminky.urs.cz/item/CS_URS_2022_02/919521120" TargetMode="External" /><Relationship Id="rId33" Type="http://schemas.openxmlformats.org/officeDocument/2006/relationships/hyperlink" Target="https://podminky.urs.cz/item/CS_URS_2022_02/919535559" TargetMode="External" /><Relationship Id="rId34" Type="http://schemas.openxmlformats.org/officeDocument/2006/relationships/hyperlink" Target="https://podminky.urs.cz/item/CS_URS_2022_02/919721295" TargetMode="External" /><Relationship Id="rId35" Type="http://schemas.openxmlformats.org/officeDocument/2006/relationships/hyperlink" Target="https://podminky.urs.cz/item/CS_URS_2022_02/919735111" TargetMode="External" /><Relationship Id="rId36" Type="http://schemas.openxmlformats.org/officeDocument/2006/relationships/hyperlink" Target="https://podminky.urs.cz/item/CS_URS_2022_02/938902152" TargetMode="External" /><Relationship Id="rId37" Type="http://schemas.openxmlformats.org/officeDocument/2006/relationships/hyperlink" Target="https://podminky.urs.cz/item/CS_URS_2022_02/938909612" TargetMode="External" /><Relationship Id="rId38" Type="http://schemas.openxmlformats.org/officeDocument/2006/relationships/hyperlink" Target="https://podminky.urs.cz/item/CS_URS_2022_02/966008112" TargetMode="External" /><Relationship Id="rId39" Type="http://schemas.openxmlformats.org/officeDocument/2006/relationships/hyperlink" Target="https://podminky.urs.cz/item/CS_URS_2022_02/966008311" TargetMode="External" /><Relationship Id="rId40" Type="http://schemas.openxmlformats.org/officeDocument/2006/relationships/hyperlink" Target="https://podminky.urs.cz/item/CS_URS_2022_02/997221551" TargetMode="External" /><Relationship Id="rId41" Type="http://schemas.openxmlformats.org/officeDocument/2006/relationships/hyperlink" Target="https://podminky.urs.cz/item/CS_URS_2022_02/997221559" TargetMode="External" /><Relationship Id="rId42" Type="http://schemas.openxmlformats.org/officeDocument/2006/relationships/hyperlink" Target="https://podminky.urs.cz/item/CS_URS_2022_02/997221561" TargetMode="External" /><Relationship Id="rId43" Type="http://schemas.openxmlformats.org/officeDocument/2006/relationships/hyperlink" Target="https://podminky.urs.cz/item/CS_URS_2022_02/997221569" TargetMode="External" /><Relationship Id="rId44" Type="http://schemas.openxmlformats.org/officeDocument/2006/relationships/hyperlink" Target="https://podminky.urs.cz/item/CS_URS_2022_02/997221611" TargetMode="External" /><Relationship Id="rId45" Type="http://schemas.openxmlformats.org/officeDocument/2006/relationships/hyperlink" Target="https://podminky.urs.cz/item/CS_URS_2022_02/997221612" TargetMode="External" /><Relationship Id="rId46" Type="http://schemas.openxmlformats.org/officeDocument/2006/relationships/hyperlink" Target="https://podminky.urs.cz/item/CS_URS_2022_02/997221615" TargetMode="External" /><Relationship Id="rId47" Type="http://schemas.openxmlformats.org/officeDocument/2006/relationships/hyperlink" Target="https://podminky.urs.cz/item/CS_URS_2022_02/997221625" TargetMode="External" /><Relationship Id="rId48" Type="http://schemas.openxmlformats.org/officeDocument/2006/relationships/hyperlink" Target="https://podminky.urs.cz/item/CS_URS_2022_02/997221873" TargetMode="External" /><Relationship Id="rId49" Type="http://schemas.openxmlformats.org/officeDocument/2006/relationships/hyperlink" Target="https://podminky.urs.cz/item/CS_URS_2022_02/998225111" TargetMode="External" /><Relationship Id="rId50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012103000" TargetMode="External" /><Relationship Id="rId2" Type="http://schemas.openxmlformats.org/officeDocument/2006/relationships/hyperlink" Target="https://podminky.urs.cz/item/CS_URS_2022_02/012303000" TargetMode="External" /><Relationship Id="rId3" Type="http://schemas.openxmlformats.org/officeDocument/2006/relationships/hyperlink" Target="https://podminky.urs.cz/item/CS_URS_2022_02/013254000" TargetMode="External" /><Relationship Id="rId4" Type="http://schemas.openxmlformats.org/officeDocument/2006/relationships/hyperlink" Target="https://podminky.urs.cz/item/CS_URS_2022_02/013274000" TargetMode="External" /><Relationship Id="rId5" Type="http://schemas.openxmlformats.org/officeDocument/2006/relationships/hyperlink" Target="https://podminky.urs.cz/item/CS_URS_2022_02/030001000" TargetMode="External" /><Relationship Id="rId6" Type="http://schemas.openxmlformats.org/officeDocument/2006/relationships/hyperlink" Target="https://podminky.urs.cz/item/CS_URS_2022_02/072103001" TargetMode="External" /><Relationship Id="rId7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6</v>
      </c>
    </row>
    <row r="5" spans="2:71" s="1" customFormat="1" ht="12" customHeight="1">
      <c r="B5" s="22"/>
      <c r="C5" s="23"/>
      <c r="D5" s="27" t="s">
        <v>12</v>
      </c>
      <c r="E5" s="23"/>
      <c r="F5" s="23"/>
      <c r="G5" s="23"/>
      <c r="H5" s="23"/>
      <c r="I5" s="23"/>
      <c r="J5" s="23"/>
      <c r="K5" s="28" t="s">
        <v>13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14</v>
      </c>
      <c r="BS5" s="18" t="s">
        <v>6</v>
      </c>
    </row>
    <row r="6" spans="2:71" s="1" customFormat="1" ht="36.95" customHeight="1">
      <c r="B6" s="22"/>
      <c r="C6" s="23"/>
      <c r="D6" s="30" t="s">
        <v>15</v>
      </c>
      <c r="E6" s="23"/>
      <c r="F6" s="23"/>
      <c r="G6" s="23"/>
      <c r="H6" s="23"/>
      <c r="I6" s="23"/>
      <c r="J6" s="23"/>
      <c r="K6" s="31" t="s">
        <v>16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17</v>
      </c>
      <c r="E7" s="23"/>
      <c r="F7" s="23"/>
      <c r="G7" s="23"/>
      <c r="H7" s="23"/>
      <c r="I7" s="23"/>
      <c r="J7" s="23"/>
      <c r="K7" s="28" t="s">
        <v>18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19</v>
      </c>
      <c r="AL7" s="23"/>
      <c r="AM7" s="23"/>
      <c r="AN7" s="28" t="s">
        <v>20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pans="2:71" s="1" customFormat="1" ht="29.25" customHeight="1">
      <c r="B9" s="22"/>
      <c r="C9" s="23"/>
      <c r="D9" s="27" t="s">
        <v>25</v>
      </c>
      <c r="E9" s="23"/>
      <c r="F9" s="23"/>
      <c r="G9" s="23"/>
      <c r="H9" s="23"/>
      <c r="I9" s="23"/>
      <c r="J9" s="23"/>
      <c r="K9" s="35" t="s">
        <v>26</v>
      </c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7" t="s">
        <v>27</v>
      </c>
      <c r="AL9" s="23"/>
      <c r="AM9" s="23"/>
      <c r="AN9" s="35" t="s">
        <v>28</v>
      </c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29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30</v>
      </c>
      <c r="AL10" s="23"/>
      <c r="AM10" s="23"/>
      <c r="AN10" s="28" t="s">
        <v>31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32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33</v>
      </c>
      <c r="AL11" s="23"/>
      <c r="AM11" s="23"/>
      <c r="AN11" s="28" t="s">
        <v>31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34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30</v>
      </c>
      <c r="AL13" s="23"/>
      <c r="AM13" s="23"/>
      <c r="AN13" s="36" t="s">
        <v>35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6" t="s">
        <v>35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3" t="s">
        <v>33</v>
      </c>
      <c r="AL14" s="23"/>
      <c r="AM14" s="23"/>
      <c r="AN14" s="36" t="s">
        <v>35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36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30</v>
      </c>
      <c r="AL16" s="23"/>
      <c r="AM16" s="23"/>
      <c r="AN16" s="28" t="s">
        <v>37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38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33</v>
      </c>
      <c r="AL17" s="23"/>
      <c r="AM17" s="23"/>
      <c r="AN17" s="28" t="s">
        <v>39</v>
      </c>
      <c r="AO17" s="23"/>
      <c r="AP17" s="23"/>
      <c r="AQ17" s="23"/>
      <c r="AR17" s="21"/>
      <c r="BE17" s="32"/>
      <c r="BS17" s="18" t="s">
        <v>40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41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30</v>
      </c>
      <c r="AL19" s="23"/>
      <c r="AM19" s="23"/>
      <c r="AN19" s="28" t="s">
        <v>42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43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33</v>
      </c>
      <c r="AL20" s="23"/>
      <c r="AM20" s="23"/>
      <c r="AN20" s="28" t="s">
        <v>44</v>
      </c>
      <c r="AO20" s="23"/>
      <c r="AP20" s="23"/>
      <c r="AQ20" s="23"/>
      <c r="AR20" s="21"/>
      <c r="BE20" s="32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45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7.25" customHeight="1">
      <c r="B23" s="22"/>
      <c r="C23" s="23"/>
      <c r="D23" s="23"/>
      <c r="E23" s="38" t="s">
        <v>46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3"/>
      <c r="AQ25" s="23"/>
      <c r="AR25" s="21"/>
      <c r="BE25" s="32"/>
    </row>
    <row r="26" spans="1:57" s="2" customFormat="1" ht="25.9" customHeight="1">
      <c r="A26" s="40"/>
      <c r="B26" s="41"/>
      <c r="C26" s="42"/>
      <c r="D26" s="43" t="s">
        <v>47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2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2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48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49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50</v>
      </c>
      <c r="AL28" s="47"/>
      <c r="AM28" s="47"/>
      <c r="AN28" s="47"/>
      <c r="AO28" s="47"/>
      <c r="AP28" s="42"/>
      <c r="AQ28" s="42"/>
      <c r="AR28" s="46"/>
      <c r="BE28" s="32"/>
    </row>
    <row r="29" spans="1:57" s="3" customFormat="1" ht="14.4" customHeight="1">
      <c r="A29" s="3"/>
      <c r="B29" s="48"/>
      <c r="C29" s="49"/>
      <c r="D29" s="33" t="s">
        <v>51</v>
      </c>
      <c r="E29" s="49"/>
      <c r="F29" s="33" t="s">
        <v>52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3" t="s">
        <v>53</v>
      </c>
      <c r="G30" s="49"/>
      <c r="H30" s="49"/>
      <c r="I30" s="49"/>
      <c r="J30" s="49"/>
      <c r="K30" s="49"/>
      <c r="L30" s="50">
        <v>0.15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3" t="s">
        <v>54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3" t="s">
        <v>55</v>
      </c>
      <c r="G32" s="49"/>
      <c r="H32" s="49"/>
      <c r="I32" s="49"/>
      <c r="J32" s="49"/>
      <c r="K32" s="49"/>
      <c r="L32" s="50">
        <v>0.15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3" t="s">
        <v>56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57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58</v>
      </c>
      <c r="U35" s="56"/>
      <c r="V35" s="56"/>
      <c r="W35" s="56"/>
      <c r="X35" s="58" t="s">
        <v>59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4" t="s">
        <v>60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3" t="s">
        <v>12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SKA24D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15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II/230 Víchov - Těchlovice , oprava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3" t="s">
        <v>21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 xml:space="preserve"> 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3" t="s">
        <v>23</v>
      </c>
      <c r="AJ47" s="42"/>
      <c r="AK47" s="42"/>
      <c r="AL47" s="42"/>
      <c r="AM47" s="74" t="str">
        <f>IF(AN8="","",AN8)</f>
        <v>31. 10. 2022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25.65" customHeight="1">
      <c r="A49" s="40"/>
      <c r="B49" s="41"/>
      <c r="C49" s="33" t="s">
        <v>29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>SÚS Plzeňského kraje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3" t="s">
        <v>36</v>
      </c>
      <c r="AJ49" s="42"/>
      <c r="AK49" s="42"/>
      <c r="AL49" s="42"/>
      <c r="AM49" s="75" t="str">
        <f>IF(E17="","",E17)</f>
        <v xml:space="preserve">Projekční kancelář Ing.Škubalová </v>
      </c>
      <c r="AN49" s="66"/>
      <c r="AO49" s="66"/>
      <c r="AP49" s="66"/>
      <c r="AQ49" s="42"/>
      <c r="AR49" s="46"/>
      <c r="AS49" s="76" t="s">
        <v>61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15" customHeight="1">
      <c r="A50" s="40"/>
      <c r="B50" s="41"/>
      <c r="C50" s="33" t="s">
        <v>34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3" t="s">
        <v>41</v>
      </c>
      <c r="AJ50" s="42"/>
      <c r="AK50" s="42"/>
      <c r="AL50" s="42"/>
      <c r="AM50" s="75" t="str">
        <f>IF(E20="","",E20)</f>
        <v>Straka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62</v>
      </c>
      <c r="D52" s="89"/>
      <c r="E52" s="89"/>
      <c r="F52" s="89"/>
      <c r="G52" s="89"/>
      <c r="H52" s="90"/>
      <c r="I52" s="91" t="s">
        <v>63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64</v>
      </c>
      <c r="AH52" s="89"/>
      <c r="AI52" s="89"/>
      <c r="AJ52" s="89"/>
      <c r="AK52" s="89"/>
      <c r="AL52" s="89"/>
      <c r="AM52" s="89"/>
      <c r="AN52" s="91" t="s">
        <v>65</v>
      </c>
      <c r="AO52" s="89"/>
      <c r="AP52" s="89"/>
      <c r="AQ52" s="93" t="s">
        <v>66</v>
      </c>
      <c r="AR52" s="46"/>
      <c r="AS52" s="94" t="s">
        <v>67</v>
      </c>
      <c r="AT52" s="95" t="s">
        <v>68</v>
      </c>
      <c r="AU52" s="95" t="s">
        <v>69</v>
      </c>
      <c r="AV52" s="95" t="s">
        <v>70</v>
      </c>
      <c r="AW52" s="95" t="s">
        <v>71</v>
      </c>
      <c r="AX52" s="95" t="s">
        <v>72</v>
      </c>
      <c r="AY52" s="95" t="s">
        <v>73</v>
      </c>
      <c r="AZ52" s="95" t="s">
        <v>74</v>
      </c>
      <c r="BA52" s="95" t="s">
        <v>75</v>
      </c>
      <c r="BB52" s="95" t="s">
        <v>76</v>
      </c>
      <c r="BC52" s="95" t="s">
        <v>77</v>
      </c>
      <c r="BD52" s="96" t="s">
        <v>78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79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ROUND(SUM(AG55:AG58),2)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31</v>
      </c>
      <c r="AR54" s="106"/>
      <c r="AS54" s="107">
        <f>ROUND(SUM(AS55:AS58),2)</f>
        <v>0</v>
      </c>
      <c r="AT54" s="108">
        <f>ROUND(SUM(AV54:AW54),2)</f>
        <v>0</v>
      </c>
      <c r="AU54" s="109">
        <f>ROUND(SUM(AU55:AU58),5)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ROUND(SUM(AZ55:AZ58),2)</f>
        <v>0</v>
      </c>
      <c r="BA54" s="108">
        <f>ROUND(SUM(BA55:BA58),2)</f>
        <v>0</v>
      </c>
      <c r="BB54" s="108">
        <f>ROUND(SUM(BB55:BB58),2)</f>
        <v>0</v>
      </c>
      <c r="BC54" s="108">
        <f>ROUND(SUM(BC55:BC58),2)</f>
        <v>0</v>
      </c>
      <c r="BD54" s="110">
        <f>ROUND(SUM(BD55:BD58),2)</f>
        <v>0</v>
      </c>
      <c r="BE54" s="6"/>
      <c r="BS54" s="111" t="s">
        <v>80</v>
      </c>
      <c r="BT54" s="111" t="s">
        <v>81</v>
      </c>
      <c r="BU54" s="112" t="s">
        <v>82</v>
      </c>
      <c r="BV54" s="111" t="s">
        <v>83</v>
      </c>
      <c r="BW54" s="111" t="s">
        <v>5</v>
      </c>
      <c r="BX54" s="111" t="s">
        <v>84</v>
      </c>
      <c r="CL54" s="111" t="s">
        <v>18</v>
      </c>
    </row>
    <row r="55" spans="1:91" s="7" customFormat="1" ht="24.75" customHeight="1">
      <c r="A55" s="113" t="s">
        <v>85</v>
      </c>
      <c r="B55" s="114"/>
      <c r="C55" s="115"/>
      <c r="D55" s="116" t="s">
        <v>86</v>
      </c>
      <c r="E55" s="116"/>
      <c r="F55" s="116"/>
      <c r="G55" s="116"/>
      <c r="H55" s="116"/>
      <c r="I55" s="117"/>
      <c r="J55" s="116" t="s">
        <v>87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8">
        <f>'SKA2402 - SO 102 Těchlovi...'!J30</f>
        <v>0</v>
      </c>
      <c r="AH55" s="117"/>
      <c r="AI55" s="117"/>
      <c r="AJ55" s="117"/>
      <c r="AK55" s="117"/>
      <c r="AL55" s="117"/>
      <c r="AM55" s="117"/>
      <c r="AN55" s="118">
        <f>SUM(AG55,AT55)</f>
        <v>0</v>
      </c>
      <c r="AO55" s="117"/>
      <c r="AP55" s="117"/>
      <c r="AQ55" s="119" t="s">
        <v>88</v>
      </c>
      <c r="AR55" s="120"/>
      <c r="AS55" s="121">
        <v>0</v>
      </c>
      <c r="AT55" s="122">
        <f>ROUND(SUM(AV55:AW55),2)</f>
        <v>0</v>
      </c>
      <c r="AU55" s="123">
        <f>'SKA2402 - SO 102 Těchlovi...'!P87</f>
        <v>0</v>
      </c>
      <c r="AV55" s="122">
        <f>'SKA2402 - SO 102 Těchlovi...'!J33</f>
        <v>0</v>
      </c>
      <c r="AW55" s="122">
        <f>'SKA2402 - SO 102 Těchlovi...'!J34</f>
        <v>0</v>
      </c>
      <c r="AX55" s="122">
        <f>'SKA2402 - SO 102 Těchlovi...'!J35</f>
        <v>0</v>
      </c>
      <c r="AY55" s="122">
        <f>'SKA2402 - SO 102 Těchlovi...'!J36</f>
        <v>0</v>
      </c>
      <c r="AZ55" s="122">
        <f>'SKA2402 - SO 102 Těchlovi...'!F33</f>
        <v>0</v>
      </c>
      <c r="BA55" s="122">
        <f>'SKA2402 - SO 102 Těchlovi...'!F34</f>
        <v>0</v>
      </c>
      <c r="BB55" s="122">
        <f>'SKA2402 - SO 102 Těchlovi...'!F35</f>
        <v>0</v>
      </c>
      <c r="BC55" s="122">
        <f>'SKA2402 - SO 102 Těchlovi...'!F36</f>
        <v>0</v>
      </c>
      <c r="BD55" s="124">
        <f>'SKA2402 - SO 102 Těchlovi...'!F37</f>
        <v>0</v>
      </c>
      <c r="BE55" s="7"/>
      <c r="BT55" s="125" t="s">
        <v>89</v>
      </c>
      <c r="BV55" s="125" t="s">
        <v>83</v>
      </c>
      <c r="BW55" s="125" t="s">
        <v>90</v>
      </c>
      <c r="BX55" s="125" t="s">
        <v>5</v>
      </c>
      <c r="CL55" s="125" t="s">
        <v>18</v>
      </c>
      <c r="CM55" s="125" t="s">
        <v>20</v>
      </c>
    </row>
    <row r="56" spans="1:91" s="7" customFormat="1" ht="37.5" customHeight="1">
      <c r="A56" s="113" t="s">
        <v>85</v>
      </c>
      <c r="B56" s="114"/>
      <c r="C56" s="115"/>
      <c r="D56" s="116" t="s">
        <v>91</v>
      </c>
      <c r="E56" s="116"/>
      <c r="F56" s="116"/>
      <c r="G56" s="116"/>
      <c r="H56" s="116"/>
      <c r="I56" s="117"/>
      <c r="J56" s="116" t="s">
        <v>92</v>
      </c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8">
        <f>'SKA2403 - SO 102a  Těchlo...'!J30</f>
        <v>0</v>
      </c>
      <c r="AH56" s="117"/>
      <c r="AI56" s="117"/>
      <c r="AJ56" s="117"/>
      <c r="AK56" s="117"/>
      <c r="AL56" s="117"/>
      <c r="AM56" s="117"/>
      <c r="AN56" s="118">
        <f>SUM(AG56,AT56)</f>
        <v>0</v>
      </c>
      <c r="AO56" s="117"/>
      <c r="AP56" s="117"/>
      <c r="AQ56" s="119" t="s">
        <v>88</v>
      </c>
      <c r="AR56" s="120"/>
      <c r="AS56" s="121">
        <v>0</v>
      </c>
      <c r="AT56" s="122">
        <f>ROUND(SUM(AV56:AW56),2)</f>
        <v>0</v>
      </c>
      <c r="AU56" s="123">
        <f>'SKA2403 - SO 102a  Těchlo...'!P88</f>
        <v>0</v>
      </c>
      <c r="AV56" s="122">
        <f>'SKA2403 - SO 102a  Těchlo...'!J33</f>
        <v>0</v>
      </c>
      <c r="AW56" s="122">
        <f>'SKA2403 - SO 102a  Těchlo...'!J34</f>
        <v>0</v>
      </c>
      <c r="AX56" s="122">
        <f>'SKA2403 - SO 102a  Těchlo...'!J35</f>
        <v>0</v>
      </c>
      <c r="AY56" s="122">
        <f>'SKA2403 - SO 102a  Těchlo...'!J36</f>
        <v>0</v>
      </c>
      <c r="AZ56" s="122">
        <f>'SKA2403 - SO 102a  Těchlo...'!F33</f>
        <v>0</v>
      </c>
      <c r="BA56" s="122">
        <f>'SKA2403 - SO 102a  Těchlo...'!F34</f>
        <v>0</v>
      </c>
      <c r="BB56" s="122">
        <f>'SKA2403 - SO 102a  Těchlo...'!F35</f>
        <v>0</v>
      </c>
      <c r="BC56" s="122">
        <f>'SKA2403 - SO 102a  Těchlo...'!F36</f>
        <v>0</v>
      </c>
      <c r="BD56" s="124">
        <f>'SKA2403 - SO 102a  Těchlo...'!F37</f>
        <v>0</v>
      </c>
      <c r="BE56" s="7"/>
      <c r="BT56" s="125" t="s">
        <v>89</v>
      </c>
      <c r="BV56" s="125" t="s">
        <v>83</v>
      </c>
      <c r="BW56" s="125" t="s">
        <v>93</v>
      </c>
      <c r="BX56" s="125" t="s">
        <v>5</v>
      </c>
      <c r="CL56" s="125" t="s">
        <v>18</v>
      </c>
      <c r="CM56" s="125" t="s">
        <v>20</v>
      </c>
    </row>
    <row r="57" spans="1:91" s="7" customFormat="1" ht="24.75" customHeight="1">
      <c r="A57" s="113" t="s">
        <v>85</v>
      </c>
      <c r="B57" s="114"/>
      <c r="C57" s="115"/>
      <c r="D57" s="116" t="s">
        <v>94</v>
      </c>
      <c r="E57" s="116"/>
      <c r="F57" s="116"/>
      <c r="G57" s="116"/>
      <c r="H57" s="116"/>
      <c r="I57" s="117"/>
      <c r="J57" s="116" t="s">
        <v>95</v>
      </c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8">
        <f>'SKA2404 - SO 103  Víchov ...'!J30</f>
        <v>0</v>
      </c>
      <c r="AH57" s="117"/>
      <c r="AI57" s="117"/>
      <c r="AJ57" s="117"/>
      <c r="AK57" s="117"/>
      <c r="AL57" s="117"/>
      <c r="AM57" s="117"/>
      <c r="AN57" s="118">
        <f>SUM(AG57,AT57)</f>
        <v>0</v>
      </c>
      <c r="AO57" s="117"/>
      <c r="AP57" s="117"/>
      <c r="AQ57" s="119" t="s">
        <v>88</v>
      </c>
      <c r="AR57" s="120"/>
      <c r="AS57" s="121">
        <v>0</v>
      </c>
      <c r="AT57" s="122">
        <f>ROUND(SUM(AV57:AW57),2)</f>
        <v>0</v>
      </c>
      <c r="AU57" s="123">
        <f>'SKA2404 - SO 103  Víchov ...'!P87</f>
        <v>0</v>
      </c>
      <c r="AV57" s="122">
        <f>'SKA2404 - SO 103  Víchov ...'!J33</f>
        <v>0</v>
      </c>
      <c r="AW57" s="122">
        <f>'SKA2404 - SO 103  Víchov ...'!J34</f>
        <v>0</v>
      </c>
      <c r="AX57" s="122">
        <f>'SKA2404 - SO 103  Víchov ...'!J35</f>
        <v>0</v>
      </c>
      <c r="AY57" s="122">
        <f>'SKA2404 - SO 103  Víchov ...'!J36</f>
        <v>0</v>
      </c>
      <c r="AZ57" s="122">
        <f>'SKA2404 - SO 103  Víchov ...'!F33</f>
        <v>0</v>
      </c>
      <c r="BA57" s="122">
        <f>'SKA2404 - SO 103  Víchov ...'!F34</f>
        <v>0</v>
      </c>
      <c r="BB57" s="122">
        <f>'SKA2404 - SO 103  Víchov ...'!F35</f>
        <v>0</v>
      </c>
      <c r="BC57" s="122">
        <f>'SKA2404 - SO 103  Víchov ...'!F36</f>
        <v>0</v>
      </c>
      <c r="BD57" s="124">
        <f>'SKA2404 - SO 103  Víchov ...'!F37</f>
        <v>0</v>
      </c>
      <c r="BE57" s="7"/>
      <c r="BT57" s="125" t="s">
        <v>89</v>
      </c>
      <c r="BV57" s="125" t="s">
        <v>83</v>
      </c>
      <c r="BW57" s="125" t="s">
        <v>96</v>
      </c>
      <c r="BX57" s="125" t="s">
        <v>5</v>
      </c>
      <c r="CL57" s="125" t="s">
        <v>18</v>
      </c>
      <c r="CM57" s="125" t="s">
        <v>20</v>
      </c>
    </row>
    <row r="58" spans="1:91" s="7" customFormat="1" ht="24.75" customHeight="1">
      <c r="A58" s="113" t="s">
        <v>85</v>
      </c>
      <c r="B58" s="114"/>
      <c r="C58" s="115"/>
      <c r="D58" s="116" t="s">
        <v>97</v>
      </c>
      <c r="E58" s="116"/>
      <c r="F58" s="116"/>
      <c r="G58" s="116"/>
      <c r="H58" s="116"/>
      <c r="I58" s="117"/>
      <c r="J58" s="116" t="s">
        <v>98</v>
      </c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8">
        <f>'SKA2405 - VON'!J30</f>
        <v>0</v>
      </c>
      <c r="AH58" s="117"/>
      <c r="AI58" s="117"/>
      <c r="AJ58" s="117"/>
      <c r="AK58" s="117"/>
      <c r="AL58" s="117"/>
      <c r="AM58" s="117"/>
      <c r="AN58" s="118">
        <f>SUM(AG58,AT58)</f>
        <v>0</v>
      </c>
      <c r="AO58" s="117"/>
      <c r="AP58" s="117"/>
      <c r="AQ58" s="119" t="s">
        <v>88</v>
      </c>
      <c r="AR58" s="120"/>
      <c r="AS58" s="126">
        <v>0</v>
      </c>
      <c r="AT58" s="127">
        <f>ROUND(SUM(AV58:AW58),2)</f>
        <v>0</v>
      </c>
      <c r="AU58" s="128">
        <f>'SKA2405 - VON'!P84</f>
        <v>0</v>
      </c>
      <c r="AV58" s="127">
        <f>'SKA2405 - VON'!J33</f>
        <v>0</v>
      </c>
      <c r="AW58" s="127">
        <f>'SKA2405 - VON'!J34</f>
        <v>0</v>
      </c>
      <c r="AX58" s="127">
        <f>'SKA2405 - VON'!J35</f>
        <v>0</v>
      </c>
      <c r="AY58" s="127">
        <f>'SKA2405 - VON'!J36</f>
        <v>0</v>
      </c>
      <c r="AZ58" s="127">
        <f>'SKA2405 - VON'!F33</f>
        <v>0</v>
      </c>
      <c r="BA58" s="127">
        <f>'SKA2405 - VON'!F34</f>
        <v>0</v>
      </c>
      <c r="BB58" s="127">
        <f>'SKA2405 - VON'!F35</f>
        <v>0</v>
      </c>
      <c r="BC58" s="127">
        <f>'SKA2405 - VON'!F36</f>
        <v>0</v>
      </c>
      <c r="BD58" s="129">
        <f>'SKA2405 - VON'!F37</f>
        <v>0</v>
      </c>
      <c r="BE58" s="7"/>
      <c r="BT58" s="125" t="s">
        <v>89</v>
      </c>
      <c r="BV58" s="125" t="s">
        <v>83</v>
      </c>
      <c r="BW58" s="125" t="s">
        <v>99</v>
      </c>
      <c r="BX58" s="125" t="s">
        <v>5</v>
      </c>
      <c r="CL58" s="125" t="s">
        <v>18</v>
      </c>
      <c r="CM58" s="125" t="s">
        <v>20</v>
      </c>
    </row>
    <row r="59" spans="1:57" s="2" customFormat="1" ht="30" customHeight="1">
      <c r="A59" s="40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6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</row>
    <row r="60" spans="1:57" s="2" customFormat="1" ht="6.95" customHeight="1">
      <c r="A60" s="40"/>
      <c r="B60" s="61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46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</row>
  </sheetData>
  <sheetProtection password="CC35" sheet="1" objects="1" scenarios="1" formatColumns="0" formatRows="0"/>
  <mergeCells count="54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SKA2402 - SO 102 Těchlovi...'!C2" display="/"/>
    <hyperlink ref="A56" location="'SKA2403 - SO 102a  Těchlo...'!C2" display="/"/>
    <hyperlink ref="A57" location="'SKA2404 - SO 103  Víchov ...'!C2" display="/"/>
    <hyperlink ref="A58" location="'SKA2405 - VON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0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90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1"/>
      <c r="AT3" s="18" t="s">
        <v>20</v>
      </c>
    </row>
    <row r="4" spans="2:46" s="1" customFormat="1" ht="24.95" customHeight="1">
      <c r="B4" s="21"/>
      <c r="D4" s="132" t="s">
        <v>100</v>
      </c>
      <c r="L4" s="21"/>
      <c r="M4" s="133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4" t="s">
        <v>15</v>
      </c>
      <c r="L6" s="21"/>
    </row>
    <row r="7" spans="2:12" s="1" customFormat="1" ht="16.5" customHeight="1">
      <c r="B7" s="21"/>
      <c r="E7" s="135" t="str">
        <f>'Rekapitulace stavby'!K6</f>
        <v>II/230 Víchov - Těchlovice , oprava</v>
      </c>
      <c r="F7" s="134"/>
      <c r="G7" s="134"/>
      <c r="H7" s="134"/>
      <c r="L7" s="21"/>
    </row>
    <row r="8" spans="1:31" s="2" customFormat="1" ht="12" customHeight="1">
      <c r="A8" s="40"/>
      <c r="B8" s="46"/>
      <c r="C8" s="40"/>
      <c r="D8" s="134" t="s">
        <v>101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102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17</v>
      </c>
      <c r="E11" s="40"/>
      <c r="F11" s="138" t="s">
        <v>18</v>
      </c>
      <c r="G11" s="40"/>
      <c r="H11" s="40"/>
      <c r="I11" s="134" t="s">
        <v>19</v>
      </c>
      <c r="J11" s="138" t="s">
        <v>31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31. 10. 2022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29</v>
      </c>
      <c r="E14" s="40"/>
      <c r="F14" s="40"/>
      <c r="G14" s="40"/>
      <c r="H14" s="40"/>
      <c r="I14" s="134" t="s">
        <v>30</v>
      </c>
      <c r="J14" s="138" t="s">
        <v>31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32</v>
      </c>
      <c r="F15" s="40"/>
      <c r="G15" s="40"/>
      <c r="H15" s="40"/>
      <c r="I15" s="134" t="s">
        <v>33</v>
      </c>
      <c r="J15" s="138" t="s">
        <v>31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34</v>
      </c>
      <c r="E17" s="40"/>
      <c r="F17" s="40"/>
      <c r="G17" s="40"/>
      <c r="H17" s="40"/>
      <c r="I17" s="134" t="s">
        <v>30</v>
      </c>
      <c r="J17" s="34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4" t="str">
        <f>'Rekapitulace stavby'!E14</f>
        <v>Vyplň údaj</v>
      </c>
      <c r="F18" s="138"/>
      <c r="G18" s="138"/>
      <c r="H18" s="138"/>
      <c r="I18" s="134" t="s">
        <v>33</v>
      </c>
      <c r="J18" s="34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36</v>
      </c>
      <c r="E20" s="40"/>
      <c r="F20" s="40"/>
      <c r="G20" s="40"/>
      <c r="H20" s="40"/>
      <c r="I20" s="134" t="s">
        <v>30</v>
      </c>
      <c r="J20" s="138" t="s">
        <v>37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38</v>
      </c>
      <c r="F21" s="40"/>
      <c r="G21" s="40"/>
      <c r="H21" s="40"/>
      <c r="I21" s="134" t="s">
        <v>33</v>
      </c>
      <c r="J21" s="138" t="s">
        <v>39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41</v>
      </c>
      <c r="E23" s="40"/>
      <c r="F23" s="40"/>
      <c r="G23" s="40"/>
      <c r="H23" s="40"/>
      <c r="I23" s="134" t="s">
        <v>30</v>
      </c>
      <c r="J23" s="138" t="s">
        <v>42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43</v>
      </c>
      <c r="F24" s="40"/>
      <c r="G24" s="40"/>
      <c r="H24" s="40"/>
      <c r="I24" s="134" t="s">
        <v>33</v>
      </c>
      <c r="J24" s="138" t="s">
        <v>44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45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31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47</v>
      </c>
      <c r="E30" s="40"/>
      <c r="F30" s="40"/>
      <c r="G30" s="40"/>
      <c r="H30" s="40"/>
      <c r="I30" s="40"/>
      <c r="J30" s="146">
        <f>ROUND(J87,2)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49</v>
      </c>
      <c r="G32" s="40"/>
      <c r="H32" s="40"/>
      <c r="I32" s="147" t="s">
        <v>48</v>
      </c>
      <c r="J32" s="147" t="s">
        <v>50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51</v>
      </c>
      <c r="E33" s="134" t="s">
        <v>52</v>
      </c>
      <c r="F33" s="149">
        <f>ROUND((SUM(BE87:BE403)),2)</f>
        <v>0</v>
      </c>
      <c r="G33" s="40"/>
      <c r="H33" s="40"/>
      <c r="I33" s="150">
        <v>0.21</v>
      </c>
      <c r="J33" s="149">
        <f>ROUND(((SUM(BE87:BE403))*I33),2)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53</v>
      </c>
      <c r="F34" s="149">
        <f>ROUND((SUM(BF87:BF403)),2)</f>
        <v>0</v>
      </c>
      <c r="G34" s="40"/>
      <c r="H34" s="40"/>
      <c r="I34" s="150">
        <v>0.15</v>
      </c>
      <c r="J34" s="149">
        <f>ROUND(((SUM(BF87:BF403))*I34),2)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54</v>
      </c>
      <c r="F35" s="149">
        <f>ROUND((SUM(BG87:BG403)),2)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55</v>
      </c>
      <c r="F36" s="149">
        <f>ROUND((SUM(BH87:BH403)),2)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56</v>
      </c>
      <c r="F37" s="149">
        <f>ROUND((SUM(BI87:BI403)),2)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57</v>
      </c>
      <c r="E39" s="153"/>
      <c r="F39" s="153"/>
      <c r="G39" s="154" t="s">
        <v>58</v>
      </c>
      <c r="H39" s="155" t="s">
        <v>59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4" t="s">
        <v>103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3" t="s">
        <v>15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II/230 Víchov - Těchlovice , oprava</v>
      </c>
      <c r="F48" s="33"/>
      <c r="G48" s="33"/>
      <c r="H48" s="33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3" t="s">
        <v>101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 xml:space="preserve">SKA2402 - SO 102 Těchlovice -  Víchov  extravilan 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3" t="s">
        <v>21</v>
      </c>
      <c r="D52" s="42"/>
      <c r="E52" s="42"/>
      <c r="F52" s="28" t="str">
        <f>F12</f>
        <v xml:space="preserve"> </v>
      </c>
      <c r="G52" s="42"/>
      <c r="H52" s="42"/>
      <c r="I52" s="33" t="s">
        <v>23</v>
      </c>
      <c r="J52" s="74" t="str">
        <f>IF(J12="","",J12)</f>
        <v>31. 10. 2022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5.65" customHeight="1">
      <c r="A54" s="40"/>
      <c r="B54" s="41"/>
      <c r="C54" s="33" t="s">
        <v>29</v>
      </c>
      <c r="D54" s="42"/>
      <c r="E54" s="42"/>
      <c r="F54" s="28" t="str">
        <f>E15</f>
        <v>SÚS Plzeňského kraje</v>
      </c>
      <c r="G54" s="42"/>
      <c r="H54" s="42"/>
      <c r="I54" s="33" t="s">
        <v>36</v>
      </c>
      <c r="J54" s="38" t="str">
        <f>E21</f>
        <v xml:space="preserve">Projekční kancelář Ing.Škubalová 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3" t="s">
        <v>34</v>
      </c>
      <c r="D55" s="42"/>
      <c r="E55" s="42"/>
      <c r="F55" s="28" t="str">
        <f>IF(E18="","",E18)</f>
        <v>Vyplň údaj</v>
      </c>
      <c r="G55" s="42"/>
      <c r="H55" s="42"/>
      <c r="I55" s="33" t="s">
        <v>41</v>
      </c>
      <c r="J55" s="38" t="str">
        <f>E24</f>
        <v>Straka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104</v>
      </c>
      <c r="D57" s="164"/>
      <c r="E57" s="164"/>
      <c r="F57" s="164"/>
      <c r="G57" s="164"/>
      <c r="H57" s="164"/>
      <c r="I57" s="164"/>
      <c r="J57" s="165" t="s">
        <v>105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79</v>
      </c>
      <c r="D59" s="42"/>
      <c r="E59" s="42"/>
      <c r="F59" s="42"/>
      <c r="G59" s="42"/>
      <c r="H59" s="42"/>
      <c r="I59" s="42"/>
      <c r="J59" s="104">
        <f>J87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8" t="s">
        <v>106</v>
      </c>
    </row>
    <row r="60" spans="1:31" s="9" customFormat="1" ht="24.95" customHeight="1">
      <c r="A60" s="9"/>
      <c r="B60" s="167"/>
      <c r="C60" s="168"/>
      <c r="D60" s="169" t="s">
        <v>107</v>
      </c>
      <c r="E60" s="170"/>
      <c r="F60" s="170"/>
      <c r="G60" s="170"/>
      <c r="H60" s="170"/>
      <c r="I60" s="170"/>
      <c r="J60" s="171">
        <f>J88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108</v>
      </c>
      <c r="E61" s="176"/>
      <c r="F61" s="176"/>
      <c r="G61" s="176"/>
      <c r="H61" s="176"/>
      <c r="I61" s="176"/>
      <c r="J61" s="177">
        <f>J89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109</v>
      </c>
      <c r="E62" s="176"/>
      <c r="F62" s="176"/>
      <c r="G62" s="176"/>
      <c r="H62" s="176"/>
      <c r="I62" s="176"/>
      <c r="J62" s="177">
        <f>J134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110</v>
      </c>
      <c r="E63" s="176"/>
      <c r="F63" s="176"/>
      <c r="G63" s="176"/>
      <c r="H63" s="176"/>
      <c r="I63" s="176"/>
      <c r="J63" s="177">
        <f>J144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111</v>
      </c>
      <c r="E64" s="176"/>
      <c r="F64" s="176"/>
      <c r="G64" s="176"/>
      <c r="H64" s="176"/>
      <c r="I64" s="176"/>
      <c r="J64" s="177">
        <f>J167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112</v>
      </c>
      <c r="E65" s="176"/>
      <c r="F65" s="176"/>
      <c r="G65" s="176"/>
      <c r="H65" s="176"/>
      <c r="I65" s="176"/>
      <c r="J65" s="177">
        <f>J242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3"/>
      <c r="C66" s="174"/>
      <c r="D66" s="175" t="s">
        <v>113</v>
      </c>
      <c r="E66" s="176"/>
      <c r="F66" s="176"/>
      <c r="G66" s="176"/>
      <c r="H66" s="176"/>
      <c r="I66" s="176"/>
      <c r="J66" s="177">
        <f>J358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3"/>
      <c r="C67" s="174"/>
      <c r="D67" s="175" t="s">
        <v>114</v>
      </c>
      <c r="E67" s="176"/>
      <c r="F67" s="176"/>
      <c r="G67" s="176"/>
      <c r="H67" s="176"/>
      <c r="I67" s="176"/>
      <c r="J67" s="177">
        <f>J401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2" customFormat="1" ht="21.8" customHeight="1">
      <c r="A68" s="40"/>
      <c r="B68" s="41"/>
      <c r="C68" s="42"/>
      <c r="D68" s="42"/>
      <c r="E68" s="42"/>
      <c r="F68" s="42"/>
      <c r="G68" s="42"/>
      <c r="H68" s="42"/>
      <c r="I68" s="42"/>
      <c r="J68" s="42"/>
      <c r="K68" s="42"/>
      <c r="L68" s="136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6.95" customHeight="1">
      <c r="A69" s="40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13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3" spans="1:31" s="2" customFormat="1" ht="6.95" customHeight="1">
      <c r="A73" s="40"/>
      <c r="B73" s="63"/>
      <c r="C73" s="64"/>
      <c r="D73" s="64"/>
      <c r="E73" s="64"/>
      <c r="F73" s="64"/>
      <c r="G73" s="64"/>
      <c r="H73" s="64"/>
      <c r="I73" s="64"/>
      <c r="J73" s="64"/>
      <c r="K73" s="64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24.95" customHeight="1">
      <c r="A74" s="40"/>
      <c r="B74" s="41"/>
      <c r="C74" s="24" t="s">
        <v>115</v>
      </c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3" t="s">
        <v>15</v>
      </c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6.5" customHeight="1">
      <c r="A77" s="40"/>
      <c r="B77" s="41"/>
      <c r="C77" s="42"/>
      <c r="D77" s="42"/>
      <c r="E77" s="162" t="str">
        <f>E7</f>
        <v>II/230 Víchov - Těchlovice , oprava</v>
      </c>
      <c r="F77" s="33"/>
      <c r="G77" s="33"/>
      <c r="H77" s="33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3" t="s">
        <v>101</v>
      </c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6.5" customHeight="1">
      <c r="A79" s="40"/>
      <c r="B79" s="41"/>
      <c r="C79" s="42"/>
      <c r="D79" s="42"/>
      <c r="E79" s="71" t="str">
        <f>E9</f>
        <v xml:space="preserve">SKA2402 - SO 102 Těchlovice -  Víchov  extravilan </v>
      </c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3" t="s">
        <v>21</v>
      </c>
      <c r="D81" s="42"/>
      <c r="E81" s="42"/>
      <c r="F81" s="28" t="str">
        <f>F12</f>
        <v xml:space="preserve"> </v>
      </c>
      <c r="G81" s="42"/>
      <c r="H81" s="42"/>
      <c r="I81" s="33" t="s">
        <v>23</v>
      </c>
      <c r="J81" s="74" t="str">
        <f>IF(J12="","",J12)</f>
        <v>31. 10. 2022</v>
      </c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25.65" customHeight="1">
      <c r="A83" s="40"/>
      <c r="B83" s="41"/>
      <c r="C83" s="33" t="s">
        <v>29</v>
      </c>
      <c r="D83" s="42"/>
      <c r="E83" s="42"/>
      <c r="F83" s="28" t="str">
        <f>E15</f>
        <v>SÚS Plzeňského kraje</v>
      </c>
      <c r="G83" s="42"/>
      <c r="H83" s="42"/>
      <c r="I83" s="33" t="s">
        <v>36</v>
      </c>
      <c r="J83" s="38" t="str">
        <f>E21</f>
        <v xml:space="preserve">Projekční kancelář Ing.Škubalová </v>
      </c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5.15" customHeight="1">
      <c r="A84" s="40"/>
      <c r="B84" s="41"/>
      <c r="C84" s="33" t="s">
        <v>34</v>
      </c>
      <c r="D84" s="42"/>
      <c r="E84" s="42"/>
      <c r="F84" s="28" t="str">
        <f>IF(E18="","",E18)</f>
        <v>Vyplň údaj</v>
      </c>
      <c r="G84" s="42"/>
      <c r="H84" s="42"/>
      <c r="I84" s="33" t="s">
        <v>41</v>
      </c>
      <c r="J84" s="38" t="str">
        <f>E24</f>
        <v>Straka</v>
      </c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0.3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11" customFormat="1" ht="29.25" customHeight="1">
      <c r="A86" s="179"/>
      <c r="B86" s="180"/>
      <c r="C86" s="181" t="s">
        <v>116</v>
      </c>
      <c r="D86" s="182" t="s">
        <v>66</v>
      </c>
      <c r="E86" s="182" t="s">
        <v>62</v>
      </c>
      <c r="F86" s="182" t="s">
        <v>63</v>
      </c>
      <c r="G86" s="182" t="s">
        <v>117</v>
      </c>
      <c r="H86" s="182" t="s">
        <v>118</v>
      </c>
      <c r="I86" s="182" t="s">
        <v>119</v>
      </c>
      <c r="J86" s="182" t="s">
        <v>105</v>
      </c>
      <c r="K86" s="183" t="s">
        <v>120</v>
      </c>
      <c r="L86" s="184"/>
      <c r="M86" s="94" t="s">
        <v>31</v>
      </c>
      <c r="N86" s="95" t="s">
        <v>51</v>
      </c>
      <c r="O86" s="95" t="s">
        <v>121</v>
      </c>
      <c r="P86" s="95" t="s">
        <v>122</v>
      </c>
      <c r="Q86" s="95" t="s">
        <v>123</v>
      </c>
      <c r="R86" s="95" t="s">
        <v>124</v>
      </c>
      <c r="S86" s="95" t="s">
        <v>125</v>
      </c>
      <c r="T86" s="96" t="s">
        <v>126</v>
      </c>
      <c r="U86" s="179"/>
      <c r="V86" s="179"/>
      <c r="W86" s="179"/>
      <c r="X86" s="179"/>
      <c r="Y86" s="179"/>
      <c r="Z86" s="179"/>
      <c r="AA86" s="179"/>
      <c r="AB86" s="179"/>
      <c r="AC86" s="179"/>
      <c r="AD86" s="179"/>
      <c r="AE86" s="179"/>
    </row>
    <row r="87" spans="1:63" s="2" customFormat="1" ht="22.8" customHeight="1">
      <c r="A87" s="40"/>
      <c r="B87" s="41"/>
      <c r="C87" s="101" t="s">
        <v>127</v>
      </c>
      <c r="D87" s="42"/>
      <c r="E87" s="42"/>
      <c r="F87" s="42"/>
      <c r="G87" s="42"/>
      <c r="H87" s="42"/>
      <c r="I87" s="42"/>
      <c r="J87" s="185">
        <f>BK87</f>
        <v>0</v>
      </c>
      <c r="K87" s="42"/>
      <c r="L87" s="46"/>
      <c r="M87" s="97"/>
      <c r="N87" s="186"/>
      <c r="O87" s="98"/>
      <c r="P87" s="187">
        <f>P88</f>
        <v>0</v>
      </c>
      <c r="Q87" s="98"/>
      <c r="R87" s="187">
        <f>R88</f>
        <v>1355.7299495000002</v>
      </c>
      <c r="S87" s="98"/>
      <c r="T87" s="188">
        <f>T88</f>
        <v>4109.2789999999995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18" t="s">
        <v>80</v>
      </c>
      <c r="AU87" s="18" t="s">
        <v>106</v>
      </c>
      <c r="BK87" s="189">
        <f>BK88</f>
        <v>0</v>
      </c>
    </row>
    <row r="88" spans="1:63" s="12" customFormat="1" ht="25.9" customHeight="1">
      <c r="A88" s="12"/>
      <c r="B88" s="190"/>
      <c r="C88" s="191"/>
      <c r="D88" s="192" t="s">
        <v>80</v>
      </c>
      <c r="E88" s="193" t="s">
        <v>128</v>
      </c>
      <c r="F88" s="193" t="s">
        <v>129</v>
      </c>
      <c r="G88" s="191"/>
      <c r="H88" s="191"/>
      <c r="I88" s="194"/>
      <c r="J88" s="195">
        <f>BK88</f>
        <v>0</v>
      </c>
      <c r="K88" s="191"/>
      <c r="L88" s="196"/>
      <c r="M88" s="197"/>
      <c r="N88" s="198"/>
      <c r="O88" s="198"/>
      <c r="P88" s="199">
        <f>P89+P134+P144+P167+P242+P358+P401</f>
        <v>0</v>
      </c>
      <c r="Q88" s="198"/>
      <c r="R88" s="199">
        <f>R89+R134+R144+R167+R242+R358+R401</f>
        <v>1355.7299495000002</v>
      </c>
      <c r="S88" s="198"/>
      <c r="T88" s="200">
        <f>T89+T134+T144+T167+T242+T358+T401</f>
        <v>4109.2789999999995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1" t="s">
        <v>89</v>
      </c>
      <c r="AT88" s="202" t="s">
        <v>80</v>
      </c>
      <c r="AU88" s="202" t="s">
        <v>81</v>
      </c>
      <c r="AY88" s="201" t="s">
        <v>130</v>
      </c>
      <c r="BK88" s="203">
        <f>BK89+BK134+BK144+BK167+BK242+BK358+BK401</f>
        <v>0</v>
      </c>
    </row>
    <row r="89" spans="1:63" s="12" customFormat="1" ht="22.8" customHeight="1">
      <c r="A89" s="12"/>
      <c r="B89" s="190"/>
      <c r="C89" s="191"/>
      <c r="D89" s="192" t="s">
        <v>80</v>
      </c>
      <c r="E89" s="204" t="s">
        <v>89</v>
      </c>
      <c r="F89" s="204" t="s">
        <v>131</v>
      </c>
      <c r="G89" s="191"/>
      <c r="H89" s="191"/>
      <c r="I89" s="194"/>
      <c r="J89" s="205">
        <f>BK89</f>
        <v>0</v>
      </c>
      <c r="K89" s="191"/>
      <c r="L89" s="196"/>
      <c r="M89" s="197"/>
      <c r="N89" s="198"/>
      <c r="O89" s="198"/>
      <c r="P89" s="199">
        <f>SUM(P90:P133)</f>
        <v>0</v>
      </c>
      <c r="Q89" s="198"/>
      <c r="R89" s="199">
        <f>SUM(R90:R133)</f>
        <v>1.53076</v>
      </c>
      <c r="S89" s="198"/>
      <c r="T89" s="200">
        <f>SUM(T90:T133)</f>
        <v>2557.72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1" t="s">
        <v>89</v>
      </c>
      <c r="AT89" s="202" t="s">
        <v>80</v>
      </c>
      <c r="AU89" s="202" t="s">
        <v>89</v>
      </c>
      <c r="AY89" s="201" t="s">
        <v>130</v>
      </c>
      <c r="BK89" s="203">
        <f>SUM(BK90:BK133)</f>
        <v>0</v>
      </c>
    </row>
    <row r="90" spans="1:65" s="2" customFormat="1" ht="37.8" customHeight="1">
      <c r="A90" s="40"/>
      <c r="B90" s="41"/>
      <c r="C90" s="206" t="s">
        <v>89</v>
      </c>
      <c r="D90" s="206" t="s">
        <v>132</v>
      </c>
      <c r="E90" s="207" t="s">
        <v>133</v>
      </c>
      <c r="F90" s="208" t="s">
        <v>134</v>
      </c>
      <c r="G90" s="209" t="s">
        <v>135</v>
      </c>
      <c r="H90" s="210">
        <v>132</v>
      </c>
      <c r="I90" s="211"/>
      <c r="J90" s="210">
        <f>ROUND(I90*H90,2)</f>
        <v>0</v>
      </c>
      <c r="K90" s="208" t="s">
        <v>136</v>
      </c>
      <c r="L90" s="46"/>
      <c r="M90" s="212" t="s">
        <v>31</v>
      </c>
      <c r="N90" s="213" t="s">
        <v>52</v>
      </c>
      <c r="O90" s="86"/>
      <c r="P90" s="214">
        <f>O90*H90</f>
        <v>0</v>
      </c>
      <c r="Q90" s="214">
        <v>0</v>
      </c>
      <c r="R90" s="214">
        <f>Q90*H90</f>
        <v>0</v>
      </c>
      <c r="S90" s="214">
        <v>0.325</v>
      </c>
      <c r="T90" s="215">
        <f>S90*H90</f>
        <v>42.9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16" t="s">
        <v>137</v>
      </c>
      <c r="AT90" s="216" t="s">
        <v>132</v>
      </c>
      <c r="AU90" s="216" t="s">
        <v>20</v>
      </c>
      <c r="AY90" s="18" t="s">
        <v>130</v>
      </c>
      <c r="BE90" s="217">
        <f>IF(N90="základní",J90,0)</f>
        <v>0</v>
      </c>
      <c r="BF90" s="217">
        <f>IF(N90="snížená",J90,0)</f>
        <v>0</v>
      </c>
      <c r="BG90" s="217">
        <f>IF(N90="zákl. přenesená",J90,0)</f>
        <v>0</v>
      </c>
      <c r="BH90" s="217">
        <f>IF(N90="sníž. přenesená",J90,0)</f>
        <v>0</v>
      </c>
      <c r="BI90" s="217">
        <f>IF(N90="nulová",J90,0)</f>
        <v>0</v>
      </c>
      <c r="BJ90" s="18" t="s">
        <v>89</v>
      </c>
      <c r="BK90" s="217">
        <f>ROUND(I90*H90,2)</f>
        <v>0</v>
      </c>
      <c r="BL90" s="18" t="s">
        <v>137</v>
      </c>
      <c r="BM90" s="216" t="s">
        <v>138</v>
      </c>
    </row>
    <row r="91" spans="1:47" s="2" customFormat="1" ht="12">
      <c r="A91" s="40"/>
      <c r="B91" s="41"/>
      <c r="C91" s="42"/>
      <c r="D91" s="218" t="s">
        <v>139</v>
      </c>
      <c r="E91" s="42"/>
      <c r="F91" s="219" t="s">
        <v>140</v>
      </c>
      <c r="G91" s="42"/>
      <c r="H91" s="42"/>
      <c r="I91" s="220"/>
      <c r="J91" s="42"/>
      <c r="K91" s="42"/>
      <c r="L91" s="46"/>
      <c r="M91" s="221"/>
      <c r="N91" s="222"/>
      <c r="O91" s="86"/>
      <c r="P91" s="86"/>
      <c r="Q91" s="86"/>
      <c r="R91" s="86"/>
      <c r="S91" s="86"/>
      <c r="T91" s="87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18" t="s">
        <v>139</v>
      </c>
      <c r="AU91" s="18" t="s">
        <v>20</v>
      </c>
    </row>
    <row r="92" spans="1:51" s="13" customFormat="1" ht="12">
      <c r="A92" s="13"/>
      <c r="B92" s="223"/>
      <c r="C92" s="224"/>
      <c r="D92" s="225" t="s">
        <v>141</v>
      </c>
      <c r="E92" s="226" t="s">
        <v>31</v>
      </c>
      <c r="F92" s="227" t="s">
        <v>142</v>
      </c>
      <c r="G92" s="224"/>
      <c r="H92" s="228">
        <v>132</v>
      </c>
      <c r="I92" s="229"/>
      <c r="J92" s="224"/>
      <c r="K92" s="224"/>
      <c r="L92" s="230"/>
      <c r="M92" s="231"/>
      <c r="N92" s="232"/>
      <c r="O92" s="232"/>
      <c r="P92" s="232"/>
      <c r="Q92" s="232"/>
      <c r="R92" s="232"/>
      <c r="S92" s="232"/>
      <c r="T92" s="23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4" t="s">
        <v>141</v>
      </c>
      <c r="AU92" s="234" t="s">
        <v>20</v>
      </c>
      <c r="AV92" s="13" t="s">
        <v>20</v>
      </c>
      <c r="AW92" s="13" t="s">
        <v>40</v>
      </c>
      <c r="AX92" s="13" t="s">
        <v>81</v>
      </c>
      <c r="AY92" s="234" t="s">
        <v>130</v>
      </c>
    </row>
    <row r="93" spans="1:51" s="14" customFormat="1" ht="12">
      <c r="A93" s="14"/>
      <c r="B93" s="235"/>
      <c r="C93" s="236"/>
      <c r="D93" s="225" t="s">
        <v>141</v>
      </c>
      <c r="E93" s="237" t="s">
        <v>31</v>
      </c>
      <c r="F93" s="238" t="s">
        <v>143</v>
      </c>
      <c r="G93" s="236"/>
      <c r="H93" s="237" t="s">
        <v>31</v>
      </c>
      <c r="I93" s="239"/>
      <c r="J93" s="236"/>
      <c r="K93" s="236"/>
      <c r="L93" s="240"/>
      <c r="M93" s="241"/>
      <c r="N93" s="242"/>
      <c r="O93" s="242"/>
      <c r="P93" s="242"/>
      <c r="Q93" s="242"/>
      <c r="R93" s="242"/>
      <c r="S93" s="242"/>
      <c r="T93" s="243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244" t="s">
        <v>141</v>
      </c>
      <c r="AU93" s="244" t="s">
        <v>20</v>
      </c>
      <c r="AV93" s="14" t="s">
        <v>89</v>
      </c>
      <c r="AW93" s="14" t="s">
        <v>40</v>
      </c>
      <c r="AX93" s="14" t="s">
        <v>81</v>
      </c>
      <c r="AY93" s="244" t="s">
        <v>130</v>
      </c>
    </row>
    <row r="94" spans="1:51" s="15" customFormat="1" ht="12">
      <c r="A94" s="15"/>
      <c r="B94" s="245"/>
      <c r="C94" s="246"/>
      <c r="D94" s="225" t="s">
        <v>141</v>
      </c>
      <c r="E94" s="247" t="s">
        <v>31</v>
      </c>
      <c r="F94" s="248" t="s">
        <v>144</v>
      </c>
      <c r="G94" s="246"/>
      <c r="H94" s="249">
        <v>132</v>
      </c>
      <c r="I94" s="250"/>
      <c r="J94" s="246"/>
      <c r="K94" s="246"/>
      <c r="L94" s="251"/>
      <c r="M94" s="252"/>
      <c r="N94" s="253"/>
      <c r="O94" s="253"/>
      <c r="P94" s="253"/>
      <c r="Q94" s="253"/>
      <c r="R94" s="253"/>
      <c r="S94" s="253"/>
      <c r="T94" s="254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T94" s="255" t="s">
        <v>141</v>
      </c>
      <c r="AU94" s="255" t="s">
        <v>20</v>
      </c>
      <c r="AV94" s="15" t="s">
        <v>137</v>
      </c>
      <c r="AW94" s="15" t="s">
        <v>40</v>
      </c>
      <c r="AX94" s="15" t="s">
        <v>89</v>
      </c>
      <c r="AY94" s="255" t="s">
        <v>130</v>
      </c>
    </row>
    <row r="95" spans="1:65" s="2" customFormat="1" ht="24.15" customHeight="1">
      <c r="A95" s="40"/>
      <c r="B95" s="41"/>
      <c r="C95" s="206" t="s">
        <v>20</v>
      </c>
      <c r="D95" s="206" t="s">
        <v>132</v>
      </c>
      <c r="E95" s="207" t="s">
        <v>145</v>
      </c>
      <c r="F95" s="208" t="s">
        <v>146</v>
      </c>
      <c r="G95" s="209" t="s">
        <v>135</v>
      </c>
      <c r="H95" s="210">
        <v>2570.4</v>
      </c>
      <c r="I95" s="211"/>
      <c r="J95" s="210">
        <f>ROUND(I95*H95,2)</f>
        <v>0</v>
      </c>
      <c r="K95" s="208" t="s">
        <v>136</v>
      </c>
      <c r="L95" s="46"/>
      <c r="M95" s="212" t="s">
        <v>31</v>
      </c>
      <c r="N95" s="213" t="s">
        <v>52</v>
      </c>
      <c r="O95" s="86"/>
      <c r="P95" s="214">
        <f>O95*H95</f>
        <v>0</v>
      </c>
      <c r="Q95" s="214">
        <v>7E-05</v>
      </c>
      <c r="R95" s="214">
        <f>Q95*H95</f>
        <v>0.17992799999999998</v>
      </c>
      <c r="S95" s="214">
        <v>0.115</v>
      </c>
      <c r="T95" s="215">
        <f>S95*H95</f>
        <v>295.596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16" t="s">
        <v>137</v>
      </c>
      <c r="AT95" s="216" t="s">
        <v>132</v>
      </c>
      <c r="AU95" s="216" t="s">
        <v>20</v>
      </c>
      <c r="AY95" s="18" t="s">
        <v>130</v>
      </c>
      <c r="BE95" s="217">
        <f>IF(N95="základní",J95,0)</f>
        <v>0</v>
      </c>
      <c r="BF95" s="217">
        <f>IF(N95="snížená",J95,0)</f>
        <v>0</v>
      </c>
      <c r="BG95" s="217">
        <f>IF(N95="zákl. přenesená",J95,0)</f>
        <v>0</v>
      </c>
      <c r="BH95" s="217">
        <f>IF(N95="sníž. přenesená",J95,0)</f>
        <v>0</v>
      </c>
      <c r="BI95" s="217">
        <f>IF(N95="nulová",J95,0)</f>
        <v>0</v>
      </c>
      <c r="BJ95" s="18" t="s">
        <v>89</v>
      </c>
      <c r="BK95" s="217">
        <f>ROUND(I95*H95,2)</f>
        <v>0</v>
      </c>
      <c r="BL95" s="18" t="s">
        <v>137</v>
      </c>
      <c r="BM95" s="216" t="s">
        <v>147</v>
      </c>
    </row>
    <row r="96" spans="1:47" s="2" customFormat="1" ht="12">
      <c r="A96" s="40"/>
      <c r="B96" s="41"/>
      <c r="C96" s="42"/>
      <c r="D96" s="218" t="s">
        <v>139</v>
      </c>
      <c r="E96" s="42"/>
      <c r="F96" s="219" t="s">
        <v>148</v>
      </c>
      <c r="G96" s="42"/>
      <c r="H96" s="42"/>
      <c r="I96" s="220"/>
      <c r="J96" s="42"/>
      <c r="K96" s="42"/>
      <c r="L96" s="46"/>
      <c r="M96" s="221"/>
      <c r="N96" s="222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8" t="s">
        <v>139</v>
      </c>
      <c r="AU96" s="18" t="s">
        <v>20</v>
      </c>
    </row>
    <row r="97" spans="1:51" s="13" customFormat="1" ht="12">
      <c r="A97" s="13"/>
      <c r="B97" s="223"/>
      <c r="C97" s="224"/>
      <c r="D97" s="225" t="s">
        <v>141</v>
      </c>
      <c r="E97" s="226" t="s">
        <v>31</v>
      </c>
      <c r="F97" s="227" t="s">
        <v>149</v>
      </c>
      <c r="G97" s="224"/>
      <c r="H97" s="228">
        <v>96</v>
      </c>
      <c r="I97" s="229"/>
      <c r="J97" s="224"/>
      <c r="K97" s="224"/>
      <c r="L97" s="230"/>
      <c r="M97" s="231"/>
      <c r="N97" s="232"/>
      <c r="O97" s="232"/>
      <c r="P97" s="232"/>
      <c r="Q97" s="232"/>
      <c r="R97" s="232"/>
      <c r="S97" s="232"/>
      <c r="T97" s="23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4" t="s">
        <v>141</v>
      </c>
      <c r="AU97" s="234" t="s">
        <v>20</v>
      </c>
      <c r="AV97" s="13" t="s">
        <v>20</v>
      </c>
      <c r="AW97" s="13" t="s">
        <v>40</v>
      </c>
      <c r="AX97" s="13" t="s">
        <v>81</v>
      </c>
      <c r="AY97" s="234" t="s">
        <v>130</v>
      </c>
    </row>
    <row r="98" spans="1:51" s="14" customFormat="1" ht="12">
      <c r="A98" s="14"/>
      <c r="B98" s="235"/>
      <c r="C98" s="236"/>
      <c r="D98" s="225" t="s">
        <v>141</v>
      </c>
      <c r="E98" s="237" t="s">
        <v>31</v>
      </c>
      <c r="F98" s="238" t="s">
        <v>150</v>
      </c>
      <c r="G98" s="236"/>
      <c r="H98" s="237" t="s">
        <v>31</v>
      </c>
      <c r="I98" s="239"/>
      <c r="J98" s="236"/>
      <c r="K98" s="236"/>
      <c r="L98" s="240"/>
      <c r="M98" s="241"/>
      <c r="N98" s="242"/>
      <c r="O98" s="242"/>
      <c r="P98" s="242"/>
      <c r="Q98" s="242"/>
      <c r="R98" s="242"/>
      <c r="S98" s="242"/>
      <c r="T98" s="243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44" t="s">
        <v>141</v>
      </c>
      <c r="AU98" s="244" t="s">
        <v>20</v>
      </c>
      <c r="AV98" s="14" t="s">
        <v>89</v>
      </c>
      <c r="AW98" s="14" t="s">
        <v>40</v>
      </c>
      <c r="AX98" s="14" t="s">
        <v>81</v>
      </c>
      <c r="AY98" s="244" t="s">
        <v>130</v>
      </c>
    </row>
    <row r="99" spans="1:51" s="13" customFormat="1" ht="12">
      <c r="A99" s="13"/>
      <c r="B99" s="223"/>
      <c r="C99" s="224"/>
      <c r="D99" s="225" t="s">
        <v>141</v>
      </c>
      <c r="E99" s="226" t="s">
        <v>31</v>
      </c>
      <c r="F99" s="227" t="s">
        <v>151</v>
      </c>
      <c r="G99" s="224"/>
      <c r="H99" s="228">
        <v>474.4</v>
      </c>
      <c r="I99" s="229"/>
      <c r="J99" s="224"/>
      <c r="K99" s="224"/>
      <c r="L99" s="230"/>
      <c r="M99" s="231"/>
      <c r="N99" s="232"/>
      <c r="O99" s="232"/>
      <c r="P99" s="232"/>
      <c r="Q99" s="232"/>
      <c r="R99" s="232"/>
      <c r="S99" s="232"/>
      <c r="T99" s="23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4" t="s">
        <v>141</v>
      </c>
      <c r="AU99" s="234" t="s">
        <v>20</v>
      </c>
      <c r="AV99" s="13" t="s">
        <v>20</v>
      </c>
      <c r="AW99" s="13" t="s">
        <v>40</v>
      </c>
      <c r="AX99" s="13" t="s">
        <v>81</v>
      </c>
      <c r="AY99" s="234" t="s">
        <v>130</v>
      </c>
    </row>
    <row r="100" spans="1:51" s="14" customFormat="1" ht="12">
      <c r="A100" s="14"/>
      <c r="B100" s="235"/>
      <c r="C100" s="236"/>
      <c r="D100" s="225" t="s">
        <v>141</v>
      </c>
      <c r="E100" s="237" t="s">
        <v>31</v>
      </c>
      <c r="F100" s="238" t="s">
        <v>152</v>
      </c>
      <c r="G100" s="236"/>
      <c r="H100" s="237" t="s">
        <v>31</v>
      </c>
      <c r="I100" s="239"/>
      <c r="J100" s="236"/>
      <c r="K100" s="236"/>
      <c r="L100" s="240"/>
      <c r="M100" s="241"/>
      <c r="N100" s="242"/>
      <c r="O100" s="242"/>
      <c r="P100" s="242"/>
      <c r="Q100" s="242"/>
      <c r="R100" s="242"/>
      <c r="S100" s="242"/>
      <c r="T100" s="243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44" t="s">
        <v>141</v>
      </c>
      <c r="AU100" s="244" t="s">
        <v>20</v>
      </c>
      <c r="AV100" s="14" t="s">
        <v>89</v>
      </c>
      <c r="AW100" s="14" t="s">
        <v>40</v>
      </c>
      <c r="AX100" s="14" t="s">
        <v>81</v>
      </c>
      <c r="AY100" s="244" t="s">
        <v>130</v>
      </c>
    </row>
    <row r="101" spans="1:51" s="13" customFormat="1" ht="12">
      <c r="A101" s="13"/>
      <c r="B101" s="223"/>
      <c r="C101" s="224"/>
      <c r="D101" s="225" t="s">
        <v>141</v>
      </c>
      <c r="E101" s="226" t="s">
        <v>31</v>
      </c>
      <c r="F101" s="227" t="s">
        <v>153</v>
      </c>
      <c r="G101" s="224"/>
      <c r="H101" s="228">
        <v>2000</v>
      </c>
      <c r="I101" s="229"/>
      <c r="J101" s="224"/>
      <c r="K101" s="224"/>
      <c r="L101" s="230"/>
      <c r="M101" s="231"/>
      <c r="N101" s="232"/>
      <c r="O101" s="232"/>
      <c r="P101" s="232"/>
      <c r="Q101" s="232"/>
      <c r="R101" s="232"/>
      <c r="S101" s="232"/>
      <c r="T101" s="23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4" t="s">
        <v>141</v>
      </c>
      <c r="AU101" s="234" t="s">
        <v>20</v>
      </c>
      <c r="AV101" s="13" t="s">
        <v>20</v>
      </c>
      <c r="AW101" s="13" t="s">
        <v>40</v>
      </c>
      <c r="AX101" s="13" t="s">
        <v>81</v>
      </c>
      <c r="AY101" s="234" t="s">
        <v>130</v>
      </c>
    </row>
    <row r="102" spans="1:51" s="14" customFormat="1" ht="12">
      <c r="A102" s="14"/>
      <c r="B102" s="235"/>
      <c r="C102" s="236"/>
      <c r="D102" s="225" t="s">
        <v>141</v>
      </c>
      <c r="E102" s="237" t="s">
        <v>31</v>
      </c>
      <c r="F102" s="238" t="s">
        <v>154</v>
      </c>
      <c r="G102" s="236"/>
      <c r="H102" s="237" t="s">
        <v>31</v>
      </c>
      <c r="I102" s="239"/>
      <c r="J102" s="236"/>
      <c r="K102" s="236"/>
      <c r="L102" s="240"/>
      <c r="M102" s="241"/>
      <c r="N102" s="242"/>
      <c r="O102" s="242"/>
      <c r="P102" s="242"/>
      <c r="Q102" s="242"/>
      <c r="R102" s="242"/>
      <c r="S102" s="242"/>
      <c r="T102" s="243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44" t="s">
        <v>141</v>
      </c>
      <c r="AU102" s="244" t="s">
        <v>20</v>
      </c>
      <c r="AV102" s="14" t="s">
        <v>89</v>
      </c>
      <c r="AW102" s="14" t="s">
        <v>40</v>
      </c>
      <c r="AX102" s="14" t="s">
        <v>81</v>
      </c>
      <c r="AY102" s="244" t="s">
        <v>130</v>
      </c>
    </row>
    <row r="103" spans="1:51" s="15" customFormat="1" ht="12">
      <c r="A103" s="15"/>
      <c r="B103" s="245"/>
      <c r="C103" s="246"/>
      <c r="D103" s="225" t="s">
        <v>141</v>
      </c>
      <c r="E103" s="247" t="s">
        <v>31</v>
      </c>
      <c r="F103" s="248" t="s">
        <v>144</v>
      </c>
      <c r="G103" s="246"/>
      <c r="H103" s="249">
        <v>2570.4</v>
      </c>
      <c r="I103" s="250"/>
      <c r="J103" s="246"/>
      <c r="K103" s="246"/>
      <c r="L103" s="251"/>
      <c r="M103" s="252"/>
      <c r="N103" s="253"/>
      <c r="O103" s="253"/>
      <c r="P103" s="253"/>
      <c r="Q103" s="253"/>
      <c r="R103" s="253"/>
      <c r="S103" s="253"/>
      <c r="T103" s="254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T103" s="255" t="s">
        <v>141</v>
      </c>
      <c r="AU103" s="255" t="s">
        <v>20</v>
      </c>
      <c r="AV103" s="15" t="s">
        <v>137</v>
      </c>
      <c r="AW103" s="15" t="s">
        <v>40</v>
      </c>
      <c r="AX103" s="15" t="s">
        <v>89</v>
      </c>
      <c r="AY103" s="255" t="s">
        <v>130</v>
      </c>
    </row>
    <row r="104" spans="1:65" s="2" customFormat="1" ht="24.15" customHeight="1">
      <c r="A104" s="40"/>
      <c r="B104" s="41"/>
      <c r="C104" s="206" t="s">
        <v>155</v>
      </c>
      <c r="D104" s="206" t="s">
        <v>132</v>
      </c>
      <c r="E104" s="207" t="s">
        <v>156</v>
      </c>
      <c r="F104" s="208" t="s">
        <v>157</v>
      </c>
      <c r="G104" s="209" t="s">
        <v>135</v>
      </c>
      <c r="H104" s="210">
        <v>19297.6</v>
      </c>
      <c r="I104" s="211"/>
      <c r="J104" s="210">
        <f>ROUND(I104*H104,2)</f>
        <v>0</v>
      </c>
      <c r="K104" s="208" t="s">
        <v>136</v>
      </c>
      <c r="L104" s="46"/>
      <c r="M104" s="212" t="s">
        <v>31</v>
      </c>
      <c r="N104" s="213" t="s">
        <v>52</v>
      </c>
      <c r="O104" s="86"/>
      <c r="P104" s="214">
        <f>O104*H104</f>
        <v>0</v>
      </c>
      <c r="Q104" s="214">
        <v>7E-05</v>
      </c>
      <c r="R104" s="214">
        <f>Q104*H104</f>
        <v>1.3508319999999998</v>
      </c>
      <c r="S104" s="214">
        <v>0.115</v>
      </c>
      <c r="T104" s="215">
        <f>S104*H104</f>
        <v>2219.2239999999997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16" t="s">
        <v>137</v>
      </c>
      <c r="AT104" s="216" t="s">
        <v>132</v>
      </c>
      <c r="AU104" s="216" t="s">
        <v>20</v>
      </c>
      <c r="AY104" s="18" t="s">
        <v>130</v>
      </c>
      <c r="BE104" s="217">
        <f>IF(N104="základní",J104,0)</f>
        <v>0</v>
      </c>
      <c r="BF104" s="217">
        <f>IF(N104="snížená",J104,0)</f>
        <v>0</v>
      </c>
      <c r="BG104" s="217">
        <f>IF(N104="zákl. přenesená",J104,0)</f>
        <v>0</v>
      </c>
      <c r="BH104" s="217">
        <f>IF(N104="sníž. přenesená",J104,0)</f>
        <v>0</v>
      </c>
      <c r="BI104" s="217">
        <f>IF(N104="nulová",J104,0)</f>
        <v>0</v>
      </c>
      <c r="BJ104" s="18" t="s">
        <v>89</v>
      </c>
      <c r="BK104" s="217">
        <f>ROUND(I104*H104,2)</f>
        <v>0</v>
      </c>
      <c r="BL104" s="18" t="s">
        <v>137</v>
      </c>
      <c r="BM104" s="216" t="s">
        <v>158</v>
      </c>
    </row>
    <row r="105" spans="1:47" s="2" customFormat="1" ht="12">
      <c r="A105" s="40"/>
      <c r="B105" s="41"/>
      <c r="C105" s="42"/>
      <c r="D105" s="218" t="s">
        <v>139</v>
      </c>
      <c r="E105" s="42"/>
      <c r="F105" s="219" t="s">
        <v>159</v>
      </c>
      <c r="G105" s="42"/>
      <c r="H105" s="42"/>
      <c r="I105" s="220"/>
      <c r="J105" s="42"/>
      <c r="K105" s="42"/>
      <c r="L105" s="46"/>
      <c r="M105" s="221"/>
      <c r="N105" s="222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8" t="s">
        <v>139</v>
      </c>
      <c r="AU105" s="18" t="s">
        <v>20</v>
      </c>
    </row>
    <row r="106" spans="1:51" s="13" customFormat="1" ht="12">
      <c r="A106" s="13"/>
      <c r="B106" s="223"/>
      <c r="C106" s="224"/>
      <c r="D106" s="225" t="s">
        <v>141</v>
      </c>
      <c r="E106" s="226" t="s">
        <v>31</v>
      </c>
      <c r="F106" s="227" t="s">
        <v>160</v>
      </c>
      <c r="G106" s="224"/>
      <c r="H106" s="228">
        <v>19297.6</v>
      </c>
      <c r="I106" s="229"/>
      <c r="J106" s="224"/>
      <c r="K106" s="224"/>
      <c r="L106" s="230"/>
      <c r="M106" s="231"/>
      <c r="N106" s="232"/>
      <c r="O106" s="232"/>
      <c r="P106" s="232"/>
      <c r="Q106" s="232"/>
      <c r="R106" s="232"/>
      <c r="S106" s="232"/>
      <c r="T106" s="23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4" t="s">
        <v>141</v>
      </c>
      <c r="AU106" s="234" t="s">
        <v>20</v>
      </c>
      <c r="AV106" s="13" t="s">
        <v>20</v>
      </c>
      <c r="AW106" s="13" t="s">
        <v>40</v>
      </c>
      <c r="AX106" s="13" t="s">
        <v>81</v>
      </c>
      <c r="AY106" s="234" t="s">
        <v>130</v>
      </c>
    </row>
    <row r="107" spans="1:51" s="14" customFormat="1" ht="12">
      <c r="A107" s="14"/>
      <c r="B107" s="235"/>
      <c r="C107" s="236"/>
      <c r="D107" s="225" t="s">
        <v>141</v>
      </c>
      <c r="E107" s="237" t="s">
        <v>31</v>
      </c>
      <c r="F107" s="238" t="s">
        <v>161</v>
      </c>
      <c r="G107" s="236"/>
      <c r="H107" s="237" t="s">
        <v>31</v>
      </c>
      <c r="I107" s="239"/>
      <c r="J107" s="236"/>
      <c r="K107" s="236"/>
      <c r="L107" s="240"/>
      <c r="M107" s="241"/>
      <c r="N107" s="242"/>
      <c r="O107" s="242"/>
      <c r="P107" s="242"/>
      <c r="Q107" s="242"/>
      <c r="R107" s="242"/>
      <c r="S107" s="242"/>
      <c r="T107" s="243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4" t="s">
        <v>141</v>
      </c>
      <c r="AU107" s="244" t="s">
        <v>20</v>
      </c>
      <c r="AV107" s="14" t="s">
        <v>89</v>
      </c>
      <c r="AW107" s="14" t="s">
        <v>40</v>
      </c>
      <c r="AX107" s="14" t="s">
        <v>81</v>
      </c>
      <c r="AY107" s="244" t="s">
        <v>130</v>
      </c>
    </row>
    <row r="108" spans="1:51" s="15" customFormat="1" ht="12">
      <c r="A108" s="15"/>
      <c r="B108" s="245"/>
      <c r="C108" s="246"/>
      <c r="D108" s="225" t="s">
        <v>141</v>
      </c>
      <c r="E108" s="247" t="s">
        <v>31</v>
      </c>
      <c r="F108" s="248" t="s">
        <v>144</v>
      </c>
      <c r="G108" s="246"/>
      <c r="H108" s="249">
        <v>19297.6</v>
      </c>
      <c r="I108" s="250"/>
      <c r="J108" s="246"/>
      <c r="K108" s="246"/>
      <c r="L108" s="251"/>
      <c r="M108" s="252"/>
      <c r="N108" s="253"/>
      <c r="O108" s="253"/>
      <c r="P108" s="253"/>
      <c r="Q108" s="253"/>
      <c r="R108" s="253"/>
      <c r="S108" s="253"/>
      <c r="T108" s="254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T108" s="255" t="s">
        <v>141</v>
      </c>
      <c r="AU108" s="255" t="s">
        <v>20</v>
      </c>
      <c r="AV108" s="15" t="s">
        <v>137</v>
      </c>
      <c r="AW108" s="15" t="s">
        <v>40</v>
      </c>
      <c r="AX108" s="15" t="s">
        <v>89</v>
      </c>
      <c r="AY108" s="255" t="s">
        <v>130</v>
      </c>
    </row>
    <row r="109" spans="1:65" s="2" customFormat="1" ht="21.75" customHeight="1">
      <c r="A109" s="40"/>
      <c r="B109" s="41"/>
      <c r="C109" s="206" t="s">
        <v>137</v>
      </c>
      <c r="D109" s="206" t="s">
        <v>132</v>
      </c>
      <c r="E109" s="207" t="s">
        <v>162</v>
      </c>
      <c r="F109" s="208" t="s">
        <v>163</v>
      </c>
      <c r="G109" s="209" t="s">
        <v>164</v>
      </c>
      <c r="H109" s="210">
        <v>238.64</v>
      </c>
      <c r="I109" s="211"/>
      <c r="J109" s="210">
        <f>ROUND(I109*H109,2)</f>
        <v>0</v>
      </c>
      <c r="K109" s="208" t="s">
        <v>136</v>
      </c>
      <c r="L109" s="46"/>
      <c r="M109" s="212" t="s">
        <v>31</v>
      </c>
      <c r="N109" s="213" t="s">
        <v>52</v>
      </c>
      <c r="O109" s="86"/>
      <c r="P109" s="214">
        <f>O109*H109</f>
        <v>0</v>
      </c>
      <c r="Q109" s="214">
        <v>0</v>
      </c>
      <c r="R109" s="214">
        <f>Q109*H109</f>
        <v>0</v>
      </c>
      <c r="S109" s="214">
        <v>0</v>
      </c>
      <c r="T109" s="215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16" t="s">
        <v>137</v>
      </c>
      <c r="AT109" s="216" t="s">
        <v>132</v>
      </c>
      <c r="AU109" s="216" t="s">
        <v>20</v>
      </c>
      <c r="AY109" s="18" t="s">
        <v>130</v>
      </c>
      <c r="BE109" s="217">
        <f>IF(N109="základní",J109,0)</f>
        <v>0</v>
      </c>
      <c r="BF109" s="217">
        <f>IF(N109="snížená",J109,0)</f>
        <v>0</v>
      </c>
      <c r="BG109" s="217">
        <f>IF(N109="zákl. přenesená",J109,0)</f>
        <v>0</v>
      </c>
      <c r="BH109" s="217">
        <f>IF(N109="sníž. přenesená",J109,0)</f>
        <v>0</v>
      </c>
      <c r="BI109" s="217">
        <f>IF(N109="nulová",J109,0)</f>
        <v>0</v>
      </c>
      <c r="BJ109" s="18" t="s">
        <v>89</v>
      </c>
      <c r="BK109" s="217">
        <f>ROUND(I109*H109,2)</f>
        <v>0</v>
      </c>
      <c r="BL109" s="18" t="s">
        <v>137</v>
      </c>
      <c r="BM109" s="216" t="s">
        <v>165</v>
      </c>
    </row>
    <row r="110" spans="1:47" s="2" customFormat="1" ht="12">
      <c r="A110" s="40"/>
      <c r="B110" s="41"/>
      <c r="C110" s="42"/>
      <c r="D110" s="218" t="s">
        <v>139</v>
      </c>
      <c r="E110" s="42"/>
      <c r="F110" s="219" t="s">
        <v>166</v>
      </c>
      <c r="G110" s="42"/>
      <c r="H110" s="42"/>
      <c r="I110" s="220"/>
      <c r="J110" s="42"/>
      <c r="K110" s="42"/>
      <c r="L110" s="46"/>
      <c r="M110" s="221"/>
      <c r="N110" s="222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8" t="s">
        <v>139</v>
      </c>
      <c r="AU110" s="18" t="s">
        <v>20</v>
      </c>
    </row>
    <row r="111" spans="1:51" s="13" customFormat="1" ht="12">
      <c r="A111" s="13"/>
      <c r="B111" s="223"/>
      <c r="C111" s="224"/>
      <c r="D111" s="225" t="s">
        <v>141</v>
      </c>
      <c r="E111" s="226" t="s">
        <v>31</v>
      </c>
      <c r="F111" s="227" t="s">
        <v>167</v>
      </c>
      <c r="G111" s="224"/>
      <c r="H111" s="228">
        <v>76.8</v>
      </c>
      <c r="I111" s="229"/>
      <c r="J111" s="224"/>
      <c r="K111" s="224"/>
      <c r="L111" s="230"/>
      <c r="M111" s="231"/>
      <c r="N111" s="232"/>
      <c r="O111" s="232"/>
      <c r="P111" s="232"/>
      <c r="Q111" s="232"/>
      <c r="R111" s="232"/>
      <c r="S111" s="232"/>
      <c r="T111" s="23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4" t="s">
        <v>141</v>
      </c>
      <c r="AU111" s="234" t="s">
        <v>20</v>
      </c>
      <c r="AV111" s="13" t="s">
        <v>20</v>
      </c>
      <c r="AW111" s="13" t="s">
        <v>40</v>
      </c>
      <c r="AX111" s="13" t="s">
        <v>81</v>
      </c>
      <c r="AY111" s="234" t="s">
        <v>130</v>
      </c>
    </row>
    <row r="112" spans="1:51" s="14" customFormat="1" ht="12">
      <c r="A112" s="14"/>
      <c r="B112" s="235"/>
      <c r="C112" s="236"/>
      <c r="D112" s="225" t="s">
        <v>141</v>
      </c>
      <c r="E112" s="237" t="s">
        <v>31</v>
      </c>
      <c r="F112" s="238" t="s">
        <v>168</v>
      </c>
      <c r="G112" s="236"/>
      <c r="H112" s="237" t="s">
        <v>31</v>
      </c>
      <c r="I112" s="239"/>
      <c r="J112" s="236"/>
      <c r="K112" s="236"/>
      <c r="L112" s="240"/>
      <c r="M112" s="241"/>
      <c r="N112" s="242"/>
      <c r="O112" s="242"/>
      <c r="P112" s="242"/>
      <c r="Q112" s="242"/>
      <c r="R112" s="242"/>
      <c r="S112" s="242"/>
      <c r="T112" s="243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44" t="s">
        <v>141</v>
      </c>
      <c r="AU112" s="244" t="s">
        <v>20</v>
      </c>
      <c r="AV112" s="14" t="s">
        <v>89</v>
      </c>
      <c r="AW112" s="14" t="s">
        <v>40</v>
      </c>
      <c r="AX112" s="14" t="s">
        <v>81</v>
      </c>
      <c r="AY112" s="244" t="s">
        <v>130</v>
      </c>
    </row>
    <row r="113" spans="1:51" s="13" customFormat="1" ht="12">
      <c r="A113" s="13"/>
      <c r="B113" s="223"/>
      <c r="C113" s="224"/>
      <c r="D113" s="225" t="s">
        <v>141</v>
      </c>
      <c r="E113" s="226" t="s">
        <v>31</v>
      </c>
      <c r="F113" s="227" t="s">
        <v>169</v>
      </c>
      <c r="G113" s="224"/>
      <c r="H113" s="228">
        <v>103.6</v>
      </c>
      <c r="I113" s="229"/>
      <c r="J113" s="224"/>
      <c r="K113" s="224"/>
      <c r="L113" s="230"/>
      <c r="M113" s="231"/>
      <c r="N113" s="232"/>
      <c r="O113" s="232"/>
      <c r="P113" s="232"/>
      <c r="Q113" s="232"/>
      <c r="R113" s="232"/>
      <c r="S113" s="232"/>
      <c r="T113" s="23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4" t="s">
        <v>141</v>
      </c>
      <c r="AU113" s="234" t="s">
        <v>20</v>
      </c>
      <c r="AV113" s="13" t="s">
        <v>20</v>
      </c>
      <c r="AW113" s="13" t="s">
        <v>40</v>
      </c>
      <c r="AX113" s="13" t="s">
        <v>81</v>
      </c>
      <c r="AY113" s="234" t="s">
        <v>130</v>
      </c>
    </row>
    <row r="114" spans="1:51" s="14" customFormat="1" ht="12">
      <c r="A114" s="14"/>
      <c r="B114" s="235"/>
      <c r="C114" s="236"/>
      <c r="D114" s="225" t="s">
        <v>141</v>
      </c>
      <c r="E114" s="237" t="s">
        <v>31</v>
      </c>
      <c r="F114" s="238" t="s">
        <v>170</v>
      </c>
      <c r="G114" s="236"/>
      <c r="H114" s="237" t="s">
        <v>31</v>
      </c>
      <c r="I114" s="239"/>
      <c r="J114" s="236"/>
      <c r="K114" s="236"/>
      <c r="L114" s="240"/>
      <c r="M114" s="241"/>
      <c r="N114" s="242"/>
      <c r="O114" s="242"/>
      <c r="P114" s="242"/>
      <c r="Q114" s="242"/>
      <c r="R114" s="242"/>
      <c r="S114" s="242"/>
      <c r="T114" s="243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4" t="s">
        <v>141</v>
      </c>
      <c r="AU114" s="244" t="s">
        <v>20</v>
      </c>
      <c r="AV114" s="14" t="s">
        <v>89</v>
      </c>
      <c r="AW114" s="14" t="s">
        <v>40</v>
      </c>
      <c r="AX114" s="14" t="s">
        <v>81</v>
      </c>
      <c r="AY114" s="244" t="s">
        <v>130</v>
      </c>
    </row>
    <row r="115" spans="1:51" s="13" customFormat="1" ht="12">
      <c r="A115" s="13"/>
      <c r="B115" s="223"/>
      <c r="C115" s="224"/>
      <c r="D115" s="225" t="s">
        <v>141</v>
      </c>
      <c r="E115" s="226" t="s">
        <v>31</v>
      </c>
      <c r="F115" s="227" t="s">
        <v>171</v>
      </c>
      <c r="G115" s="224"/>
      <c r="H115" s="228">
        <v>58.24</v>
      </c>
      <c r="I115" s="229"/>
      <c r="J115" s="224"/>
      <c r="K115" s="224"/>
      <c r="L115" s="230"/>
      <c r="M115" s="231"/>
      <c r="N115" s="232"/>
      <c r="O115" s="232"/>
      <c r="P115" s="232"/>
      <c r="Q115" s="232"/>
      <c r="R115" s="232"/>
      <c r="S115" s="232"/>
      <c r="T115" s="23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4" t="s">
        <v>141</v>
      </c>
      <c r="AU115" s="234" t="s">
        <v>20</v>
      </c>
      <c r="AV115" s="13" t="s">
        <v>20</v>
      </c>
      <c r="AW115" s="13" t="s">
        <v>40</v>
      </c>
      <c r="AX115" s="13" t="s">
        <v>81</v>
      </c>
      <c r="AY115" s="234" t="s">
        <v>130</v>
      </c>
    </row>
    <row r="116" spans="1:51" s="14" customFormat="1" ht="12">
      <c r="A116" s="14"/>
      <c r="B116" s="235"/>
      <c r="C116" s="236"/>
      <c r="D116" s="225" t="s">
        <v>141</v>
      </c>
      <c r="E116" s="237" t="s">
        <v>31</v>
      </c>
      <c r="F116" s="238" t="s">
        <v>172</v>
      </c>
      <c r="G116" s="236"/>
      <c r="H116" s="237" t="s">
        <v>31</v>
      </c>
      <c r="I116" s="239"/>
      <c r="J116" s="236"/>
      <c r="K116" s="236"/>
      <c r="L116" s="240"/>
      <c r="M116" s="241"/>
      <c r="N116" s="242"/>
      <c r="O116" s="242"/>
      <c r="P116" s="242"/>
      <c r="Q116" s="242"/>
      <c r="R116" s="242"/>
      <c r="S116" s="242"/>
      <c r="T116" s="243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44" t="s">
        <v>141</v>
      </c>
      <c r="AU116" s="244" t="s">
        <v>20</v>
      </c>
      <c r="AV116" s="14" t="s">
        <v>89</v>
      </c>
      <c r="AW116" s="14" t="s">
        <v>40</v>
      </c>
      <c r="AX116" s="14" t="s">
        <v>81</v>
      </c>
      <c r="AY116" s="244" t="s">
        <v>130</v>
      </c>
    </row>
    <row r="117" spans="1:51" s="15" customFormat="1" ht="12">
      <c r="A117" s="15"/>
      <c r="B117" s="245"/>
      <c r="C117" s="246"/>
      <c r="D117" s="225" t="s">
        <v>141</v>
      </c>
      <c r="E117" s="247" t="s">
        <v>31</v>
      </c>
      <c r="F117" s="248" t="s">
        <v>144</v>
      </c>
      <c r="G117" s="246"/>
      <c r="H117" s="249">
        <v>238.64</v>
      </c>
      <c r="I117" s="250"/>
      <c r="J117" s="246"/>
      <c r="K117" s="246"/>
      <c r="L117" s="251"/>
      <c r="M117" s="252"/>
      <c r="N117" s="253"/>
      <c r="O117" s="253"/>
      <c r="P117" s="253"/>
      <c r="Q117" s="253"/>
      <c r="R117" s="253"/>
      <c r="S117" s="253"/>
      <c r="T117" s="254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T117" s="255" t="s">
        <v>141</v>
      </c>
      <c r="AU117" s="255" t="s">
        <v>20</v>
      </c>
      <c r="AV117" s="15" t="s">
        <v>137</v>
      </c>
      <c r="AW117" s="15" t="s">
        <v>40</v>
      </c>
      <c r="AX117" s="15" t="s">
        <v>89</v>
      </c>
      <c r="AY117" s="255" t="s">
        <v>130</v>
      </c>
    </row>
    <row r="118" spans="1:65" s="2" customFormat="1" ht="37.8" customHeight="1">
      <c r="A118" s="40"/>
      <c r="B118" s="41"/>
      <c r="C118" s="206" t="s">
        <v>173</v>
      </c>
      <c r="D118" s="206" t="s">
        <v>132</v>
      </c>
      <c r="E118" s="207" t="s">
        <v>174</v>
      </c>
      <c r="F118" s="208" t="s">
        <v>175</v>
      </c>
      <c r="G118" s="209" t="s">
        <v>164</v>
      </c>
      <c r="H118" s="210">
        <v>238.64</v>
      </c>
      <c r="I118" s="211"/>
      <c r="J118" s="210">
        <f>ROUND(I118*H118,2)</f>
        <v>0</v>
      </c>
      <c r="K118" s="208" t="s">
        <v>136</v>
      </c>
      <c r="L118" s="46"/>
      <c r="M118" s="212" t="s">
        <v>31</v>
      </c>
      <c r="N118" s="213" t="s">
        <v>52</v>
      </c>
      <c r="O118" s="86"/>
      <c r="P118" s="214">
        <f>O118*H118</f>
        <v>0</v>
      </c>
      <c r="Q118" s="214">
        <v>0</v>
      </c>
      <c r="R118" s="214">
        <f>Q118*H118</f>
        <v>0</v>
      </c>
      <c r="S118" s="214">
        <v>0</v>
      </c>
      <c r="T118" s="215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16" t="s">
        <v>137</v>
      </c>
      <c r="AT118" s="216" t="s">
        <v>132</v>
      </c>
      <c r="AU118" s="216" t="s">
        <v>20</v>
      </c>
      <c r="AY118" s="18" t="s">
        <v>130</v>
      </c>
      <c r="BE118" s="217">
        <f>IF(N118="základní",J118,0)</f>
        <v>0</v>
      </c>
      <c r="BF118" s="217">
        <f>IF(N118="snížená",J118,0)</f>
        <v>0</v>
      </c>
      <c r="BG118" s="217">
        <f>IF(N118="zákl. přenesená",J118,0)</f>
        <v>0</v>
      </c>
      <c r="BH118" s="217">
        <f>IF(N118="sníž. přenesená",J118,0)</f>
        <v>0</v>
      </c>
      <c r="BI118" s="217">
        <f>IF(N118="nulová",J118,0)</f>
        <v>0</v>
      </c>
      <c r="BJ118" s="18" t="s">
        <v>89</v>
      </c>
      <c r="BK118" s="217">
        <f>ROUND(I118*H118,2)</f>
        <v>0</v>
      </c>
      <c r="BL118" s="18" t="s">
        <v>137</v>
      </c>
      <c r="BM118" s="216" t="s">
        <v>176</v>
      </c>
    </row>
    <row r="119" spans="1:47" s="2" customFormat="1" ht="12">
      <c r="A119" s="40"/>
      <c r="B119" s="41"/>
      <c r="C119" s="42"/>
      <c r="D119" s="218" t="s">
        <v>139</v>
      </c>
      <c r="E119" s="42"/>
      <c r="F119" s="219" t="s">
        <v>177</v>
      </c>
      <c r="G119" s="42"/>
      <c r="H119" s="42"/>
      <c r="I119" s="220"/>
      <c r="J119" s="42"/>
      <c r="K119" s="42"/>
      <c r="L119" s="46"/>
      <c r="M119" s="221"/>
      <c r="N119" s="222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8" t="s">
        <v>139</v>
      </c>
      <c r="AU119" s="18" t="s">
        <v>20</v>
      </c>
    </row>
    <row r="120" spans="1:51" s="13" customFormat="1" ht="12">
      <c r="A120" s="13"/>
      <c r="B120" s="223"/>
      <c r="C120" s="224"/>
      <c r="D120" s="225" t="s">
        <v>141</v>
      </c>
      <c r="E120" s="226" t="s">
        <v>31</v>
      </c>
      <c r="F120" s="227" t="s">
        <v>178</v>
      </c>
      <c r="G120" s="224"/>
      <c r="H120" s="228">
        <v>238.64</v>
      </c>
      <c r="I120" s="229"/>
      <c r="J120" s="224"/>
      <c r="K120" s="224"/>
      <c r="L120" s="230"/>
      <c r="M120" s="231"/>
      <c r="N120" s="232"/>
      <c r="O120" s="232"/>
      <c r="P120" s="232"/>
      <c r="Q120" s="232"/>
      <c r="R120" s="232"/>
      <c r="S120" s="232"/>
      <c r="T120" s="23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4" t="s">
        <v>141</v>
      </c>
      <c r="AU120" s="234" t="s">
        <v>20</v>
      </c>
      <c r="AV120" s="13" t="s">
        <v>20</v>
      </c>
      <c r="AW120" s="13" t="s">
        <v>40</v>
      </c>
      <c r="AX120" s="13" t="s">
        <v>81</v>
      </c>
      <c r="AY120" s="234" t="s">
        <v>130</v>
      </c>
    </row>
    <row r="121" spans="1:51" s="15" customFormat="1" ht="12">
      <c r="A121" s="15"/>
      <c r="B121" s="245"/>
      <c r="C121" s="246"/>
      <c r="D121" s="225" t="s">
        <v>141</v>
      </c>
      <c r="E121" s="247" t="s">
        <v>31</v>
      </c>
      <c r="F121" s="248" t="s">
        <v>144</v>
      </c>
      <c r="G121" s="246"/>
      <c r="H121" s="249">
        <v>238.64</v>
      </c>
      <c r="I121" s="250"/>
      <c r="J121" s="246"/>
      <c r="K121" s="246"/>
      <c r="L121" s="251"/>
      <c r="M121" s="252"/>
      <c r="N121" s="253"/>
      <c r="O121" s="253"/>
      <c r="P121" s="253"/>
      <c r="Q121" s="253"/>
      <c r="R121" s="253"/>
      <c r="S121" s="253"/>
      <c r="T121" s="254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T121" s="255" t="s">
        <v>141</v>
      </c>
      <c r="AU121" s="255" t="s">
        <v>20</v>
      </c>
      <c r="AV121" s="15" t="s">
        <v>137</v>
      </c>
      <c r="AW121" s="15" t="s">
        <v>40</v>
      </c>
      <c r="AX121" s="15" t="s">
        <v>89</v>
      </c>
      <c r="AY121" s="255" t="s">
        <v>130</v>
      </c>
    </row>
    <row r="122" spans="1:65" s="2" customFormat="1" ht="37.8" customHeight="1">
      <c r="A122" s="40"/>
      <c r="B122" s="41"/>
      <c r="C122" s="206" t="s">
        <v>179</v>
      </c>
      <c r="D122" s="206" t="s">
        <v>132</v>
      </c>
      <c r="E122" s="207" t="s">
        <v>180</v>
      </c>
      <c r="F122" s="208" t="s">
        <v>181</v>
      </c>
      <c r="G122" s="209" t="s">
        <v>164</v>
      </c>
      <c r="H122" s="210">
        <v>1193.2</v>
      </c>
      <c r="I122" s="211"/>
      <c r="J122" s="210">
        <f>ROUND(I122*H122,2)</f>
        <v>0</v>
      </c>
      <c r="K122" s="208" t="s">
        <v>136</v>
      </c>
      <c r="L122" s="46"/>
      <c r="M122" s="212" t="s">
        <v>31</v>
      </c>
      <c r="N122" s="213" t="s">
        <v>52</v>
      </c>
      <c r="O122" s="86"/>
      <c r="P122" s="214">
        <f>O122*H122</f>
        <v>0</v>
      </c>
      <c r="Q122" s="214">
        <v>0</v>
      </c>
      <c r="R122" s="214">
        <f>Q122*H122</f>
        <v>0</v>
      </c>
      <c r="S122" s="214">
        <v>0</v>
      </c>
      <c r="T122" s="215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16" t="s">
        <v>137</v>
      </c>
      <c r="AT122" s="216" t="s">
        <v>132</v>
      </c>
      <c r="AU122" s="216" t="s">
        <v>20</v>
      </c>
      <c r="AY122" s="18" t="s">
        <v>130</v>
      </c>
      <c r="BE122" s="217">
        <f>IF(N122="základní",J122,0)</f>
        <v>0</v>
      </c>
      <c r="BF122" s="217">
        <f>IF(N122="snížená",J122,0)</f>
        <v>0</v>
      </c>
      <c r="BG122" s="217">
        <f>IF(N122="zákl. přenesená",J122,0)</f>
        <v>0</v>
      </c>
      <c r="BH122" s="217">
        <f>IF(N122="sníž. přenesená",J122,0)</f>
        <v>0</v>
      </c>
      <c r="BI122" s="217">
        <f>IF(N122="nulová",J122,0)</f>
        <v>0</v>
      </c>
      <c r="BJ122" s="18" t="s">
        <v>89</v>
      </c>
      <c r="BK122" s="217">
        <f>ROUND(I122*H122,2)</f>
        <v>0</v>
      </c>
      <c r="BL122" s="18" t="s">
        <v>137</v>
      </c>
      <c r="BM122" s="216" t="s">
        <v>182</v>
      </c>
    </row>
    <row r="123" spans="1:47" s="2" customFormat="1" ht="12">
      <c r="A123" s="40"/>
      <c r="B123" s="41"/>
      <c r="C123" s="42"/>
      <c r="D123" s="218" t="s">
        <v>139</v>
      </c>
      <c r="E123" s="42"/>
      <c r="F123" s="219" t="s">
        <v>183</v>
      </c>
      <c r="G123" s="42"/>
      <c r="H123" s="42"/>
      <c r="I123" s="220"/>
      <c r="J123" s="42"/>
      <c r="K123" s="42"/>
      <c r="L123" s="46"/>
      <c r="M123" s="221"/>
      <c r="N123" s="222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8" t="s">
        <v>139</v>
      </c>
      <c r="AU123" s="18" t="s">
        <v>20</v>
      </c>
    </row>
    <row r="124" spans="1:51" s="13" customFormat="1" ht="12">
      <c r="A124" s="13"/>
      <c r="B124" s="223"/>
      <c r="C124" s="224"/>
      <c r="D124" s="225" t="s">
        <v>141</v>
      </c>
      <c r="E124" s="226" t="s">
        <v>31</v>
      </c>
      <c r="F124" s="227" t="s">
        <v>184</v>
      </c>
      <c r="G124" s="224"/>
      <c r="H124" s="228">
        <v>1193.2</v>
      </c>
      <c r="I124" s="229"/>
      <c r="J124" s="224"/>
      <c r="K124" s="224"/>
      <c r="L124" s="230"/>
      <c r="M124" s="231"/>
      <c r="N124" s="232"/>
      <c r="O124" s="232"/>
      <c r="P124" s="232"/>
      <c r="Q124" s="232"/>
      <c r="R124" s="232"/>
      <c r="S124" s="232"/>
      <c r="T124" s="23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4" t="s">
        <v>141</v>
      </c>
      <c r="AU124" s="234" t="s">
        <v>20</v>
      </c>
      <c r="AV124" s="13" t="s">
        <v>20</v>
      </c>
      <c r="AW124" s="13" t="s">
        <v>40</v>
      </c>
      <c r="AX124" s="13" t="s">
        <v>81</v>
      </c>
      <c r="AY124" s="234" t="s">
        <v>130</v>
      </c>
    </row>
    <row r="125" spans="1:51" s="15" customFormat="1" ht="12">
      <c r="A125" s="15"/>
      <c r="B125" s="245"/>
      <c r="C125" s="246"/>
      <c r="D125" s="225" t="s">
        <v>141</v>
      </c>
      <c r="E125" s="247" t="s">
        <v>31</v>
      </c>
      <c r="F125" s="248" t="s">
        <v>144</v>
      </c>
      <c r="G125" s="246"/>
      <c r="H125" s="249">
        <v>1193.2</v>
      </c>
      <c r="I125" s="250"/>
      <c r="J125" s="246"/>
      <c r="K125" s="246"/>
      <c r="L125" s="251"/>
      <c r="M125" s="252"/>
      <c r="N125" s="253"/>
      <c r="O125" s="253"/>
      <c r="P125" s="253"/>
      <c r="Q125" s="253"/>
      <c r="R125" s="253"/>
      <c r="S125" s="253"/>
      <c r="T125" s="254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T125" s="255" t="s">
        <v>141</v>
      </c>
      <c r="AU125" s="255" t="s">
        <v>20</v>
      </c>
      <c r="AV125" s="15" t="s">
        <v>137</v>
      </c>
      <c r="AW125" s="15" t="s">
        <v>40</v>
      </c>
      <c r="AX125" s="15" t="s">
        <v>89</v>
      </c>
      <c r="AY125" s="255" t="s">
        <v>130</v>
      </c>
    </row>
    <row r="126" spans="1:65" s="2" customFormat="1" ht="24.15" customHeight="1">
      <c r="A126" s="40"/>
      <c r="B126" s="41"/>
      <c r="C126" s="206" t="s">
        <v>185</v>
      </c>
      <c r="D126" s="206" t="s">
        <v>132</v>
      </c>
      <c r="E126" s="207" t="s">
        <v>186</v>
      </c>
      <c r="F126" s="208" t="s">
        <v>187</v>
      </c>
      <c r="G126" s="209" t="s">
        <v>188</v>
      </c>
      <c r="H126" s="210">
        <v>249.55</v>
      </c>
      <c r="I126" s="211"/>
      <c r="J126" s="210">
        <f>ROUND(I126*H126,2)</f>
        <v>0</v>
      </c>
      <c r="K126" s="208" t="s">
        <v>136</v>
      </c>
      <c r="L126" s="46"/>
      <c r="M126" s="212" t="s">
        <v>31</v>
      </c>
      <c r="N126" s="213" t="s">
        <v>52</v>
      </c>
      <c r="O126" s="86"/>
      <c r="P126" s="214">
        <f>O126*H126</f>
        <v>0</v>
      </c>
      <c r="Q126" s="214">
        <v>0</v>
      </c>
      <c r="R126" s="214">
        <f>Q126*H126</f>
        <v>0</v>
      </c>
      <c r="S126" s="214">
        <v>0</v>
      </c>
      <c r="T126" s="215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16" t="s">
        <v>137</v>
      </c>
      <c r="AT126" s="216" t="s">
        <v>132</v>
      </c>
      <c r="AU126" s="216" t="s">
        <v>20</v>
      </c>
      <c r="AY126" s="18" t="s">
        <v>130</v>
      </c>
      <c r="BE126" s="217">
        <f>IF(N126="základní",J126,0)</f>
        <v>0</v>
      </c>
      <c r="BF126" s="217">
        <f>IF(N126="snížená",J126,0)</f>
        <v>0</v>
      </c>
      <c r="BG126" s="217">
        <f>IF(N126="zákl. přenesená",J126,0)</f>
        <v>0</v>
      </c>
      <c r="BH126" s="217">
        <f>IF(N126="sníž. přenesená",J126,0)</f>
        <v>0</v>
      </c>
      <c r="BI126" s="217">
        <f>IF(N126="nulová",J126,0)</f>
        <v>0</v>
      </c>
      <c r="BJ126" s="18" t="s">
        <v>89</v>
      </c>
      <c r="BK126" s="217">
        <f>ROUND(I126*H126,2)</f>
        <v>0</v>
      </c>
      <c r="BL126" s="18" t="s">
        <v>137</v>
      </c>
      <c r="BM126" s="216" t="s">
        <v>189</v>
      </c>
    </row>
    <row r="127" spans="1:47" s="2" customFormat="1" ht="12">
      <c r="A127" s="40"/>
      <c r="B127" s="41"/>
      <c r="C127" s="42"/>
      <c r="D127" s="218" t="s">
        <v>139</v>
      </c>
      <c r="E127" s="42"/>
      <c r="F127" s="219" t="s">
        <v>190</v>
      </c>
      <c r="G127" s="42"/>
      <c r="H127" s="42"/>
      <c r="I127" s="220"/>
      <c r="J127" s="42"/>
      <c r="K127" s="42"/>
      <c r="L127" s="46"/>
      <c r="M127" s="221"/>
      <c r="N127" s="222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8" t="s">
        <v>139</v>
      </c>
      <c r="AU127" s="18" t="s">
        <v>20</v>
      </c>
    </row>
    <row r="128" spans="1:51" s="13" customFormat="1" ht="12">
      <c r="A128" s="13"/>
      <c r="B128" s="223"/>
      <c r="C128" s="224"/>
      <c r="D128" s="225" t="s">
        <v>141</v>
      </c>
      <c r="E128" s="226" t="s">
        <v>31</v>
      </c>
      <c r="F128" s="227" t="s">
        <v>191</v>
      </c>
      <c r="G128" s="224"/>
      <c r="H128" s="228">
        <v>249.55</v>
      </c>
      <c r="I128" s="229"/>
      <c r="J128" s="224"/>
      <c r="K128" s="224"/>
      <c r="L128" s="230"/>
      <c r="M128" s="231"/>
      <c r="N128" s="232"/>
      <c r="O128" s="232"/>
      <c r="P128" s="232"/>
      <c r="Q128" s="232"/>
      <c r="R128" s="232"/>
      <c r="S128" s="232"/>
      <c r="T128" s="23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4" t="s">
        <v>141</v>
      </c>
      <c r="AU128" s="234" t="s">
        <v>20</v>
      </c>
      <c r="AV128" s="13" t="s">
        <v>20</v>
      </c>
      <c r="AW128" s="13" t="s">
        <v>40</v>
      </c>
      <c r="AX128" s="13" t="s">
        <v>81</v>
      </c>
      <c r="AY128" s="234" t="s">
        <v>130</v>
      </c>
    </row>
    <row r="129" spans="1:51" s="15" customFormat="1" ht="12">
      <c r="A129" s="15"/>
      <c r="B129" s="245"/>
      <c r="C129" s="246"/>
      <c r="D129" s="225" t="s">
        <v>141</v>
      </c>
      <c r="E129" s="247" t="s">
        <v>31</v>
      </c>
      <c r="F129" s="248" t="s">
        <v>144</v>
      </c>
      <c r="G129" s="246"/>
      <c r="H129" s="249">
        <v>249.55</v>
      </c>
      <c r="I129" s="250"/>
      <c r="J129" s="246"/>
      <c r="K129" s="246"/>
      <c r="L129" s="251"/>
      <c r="M129" s="252"/>
      <c r="N129" s="253"/>
      <c r="O129" s="253"/>
      <c r="P129" s="253"/>
      <c r="Q129" s="253"/>
      <c r="R129" s="253"/>
      <c r="S129" s="253"/>
      <c r="T129" s="254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T129" s="255" t="s">
        <v>141</v>
      </c>
      <c r="AU129" s="255" t="s">
        <v>20</v>
      </c>
      <c r="AV129" s="15" t="s">
        <v>137</v>
      </c>
      <c r="AW129" s="15" t="s">
        <v>40</v>
      </c>
      <c r="AX129" s="15" t="s">
        <v>89</v>
      </c>
      <c r="AY129" s="255" t="s">
        <v>130</v>
      </c>
    </row>
    <row r="130" spans="1:65" s="2" customFormat="1" ht="24.15" customHeight="1">
      <c r="A130" s="40"/>
      <c r="B130" s="41"/>
      <c r="C130" s="206" t="s">
        <v>192</v>
      </c>
      <c r="D130" s="206" t="s">
        <v>132</v>
      </c>
      <c r="E130" s="207" t="s">
        <v>193</v>
      </c>
      <c r="F130" s="208" t="s">
        <v>194</v>
      </c>
      <c r="G130" s="209" t="s">
        <v>164</v>
      </c>
      <c r="H130" s="210">
        <v>238.64</v>
      </c>
      <c r="I130" s="211"/>
      <c r="J130" s="210">
        <f>ROUND(I130*H130,2)</f>
        <v>0</v>
      </c>
      <c r="K130" s="208" t="s">
        <v>136</v>
      </c>
      <c r="L130" s="46"/>
      <c r="M130" s="212" t="s">
        <v>31</v>
      </c>
      <c r="N130" s="213" t="s">
        <v>52</v>
      </c>
      <c r="O130" s="86"/>
      <c r="P130" s="214">
        <f>O130*H130</f>
        <v>0</v>
      </c>
      <c r="Q130" s="214">
        <v>0</v>
      </c>
      <c r="R130" s="214">
        <f>Q130*H130</f>
        <v>0</v>
      </c>
      <c r="S130" s="214">
        <v>0</v>
      </c>
      <c r="T130" s="215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16" t="s">
        <v>137</v>
      </c>
      <c r="AT130" s="216" t="s">
        <v>132</v>
      </c>
      <c r="AU130" s="216" t="s">
        <v>20</v>
      </c>
      <c r="AY130" s="18" t="s">
        <v>130</v>
      </c>
      <c r="BE130" s="217">
        <f>IF(N130="základní",J130,0)</f>
        <v>0</v>
      </c>
      <c r="BF130" s="217">
        <f>IF(N130="snížená",J130,0)</f>
        <v>0</v>
      </c>
      <c r="BG130" s="217">
        <f>IF(N130="zákl. přenesená",J130,0)</f>
        <v>0</v>
      </c>
      <c r="BH130" s="217">
        <f>IF(N130="sníž. přenesená",J130,0)</f>
        <v>0</v>
      </c>
      <c r="BI130" s="217">
        <f>IF(N130="nulová",J130,0)</f>
        <v>0</v>
      </c>
      <c r="BJ130" s="18" t="s">
        <v>89</v>
      </c>
      <c r="BK130" s="217">
        <f>ROUND(I130*H130,2)</f>
        <v>0</v>
      </c>
      <c r="BL130" s="18" t="s">
        <v>137</v>
      </c>
      <c r="BM130" s="216" t="s">
        <v>195</v>
      </c>
    </row>
    <row r="131" spans="1:47" s="2" customFormat="1" ht="12">
      <c r="A131" s="40"/>
      <c r="B131" s="41"/>
      <c r="C131" s="42"/>
      <c r="D131" s="218" t="s">
        <v>139</v>
      </c>
      <c r="E131" s="42"/>
      <c r="F131" s="219" t="s">
        <v>196</v>
      </c>
      <c r="G131" s="42"/>
      <c r="H131" s="42"/>
      <c r="I131" s="220"/>
      <c r="J131" s="42"/>
      <c r="K131" s="42"/>
      <c r="L131" s="46"/>
      <c r="M131" s="221"/>
      <c r="N131" s="222"/>
      <c r="O131" s="86"/>
      <c r="P131" s="86"/>
      <c r="Q131" s="86"/>
      <c r="R131" s="86"/>
      <c r="S131" s="86"/>
      <c r="T131" s="87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8" t="s">
        <v>139</v>
      </c>
      <c r="AU131" s="18" t="s">
        <v>20</v>
      </c>
    </row>
    <row r="132" spans="1:51" s="13" customFormat="1" ht="12">
      <c r="A132" s="13"/>
      <c r="B132" s="223"/>
      <c r="C132" s="224"/>
      <c r="D132" s="225" t="s">
        <v>141</v>
      </c>
      <c r="E132" s="226" t="s">
        <v>31</v>
      </c>
      <c r="F132" s="227" t="s">
        <v>178</v>
      </c>
      <c r="G132" s="224"/>
      <c r="H132" s="228">
        <v>238.64</v>
      </c>
      <c r="I132" s="229"/>
      <c r="J132" s="224"/>
      <c r="K132" s="224"/>
      <c r="L132" s="230"/>
      <c r="M132" s="231"/>
      <c r="N132" s="232"/>
      <c r="O132" s="232"/>
      <c r="P132" s="232"/>
      <c r="Q132" s="232"/>
      <c r="R132" s="232"/>
      <c r="S132" s="232"/>
      <c r="T132" s="23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4" t="s">
        <v>141</v>
      </c>
      <c r="AU132" s="234" t="s">
        <v>20</v>
      </c>
      <c r="AV132" s="13" t="s">
        <v>20</v>
      </c>
      <c r="AW132" s="13" t="s">
        <v>40</v>
      </c>
      <c r="AX132" s="13" t="s">
        <v>81</v>
      </c>
      <c r="AY132" s="234" t="s">
        <v>130</v>
      </c>
    </row>
    <row r="133" spans="1:51" s="15" customFormat="1" ht="12">
      <c r="A133" s="15"/>
      <c r="B133" s="245"/>
      <c r="C133" s="246"/>
      <c r="D133" s="225" t="s">
        <v>141</v>
      </c>
      <c r="E133" s="247" t="s">
        <v>31</v>
      </c>
      <c r="F133" s="248" t="s">
        <v>144</v>
      </c>
      <c r="G133" s="246"/>
      <c r="H133" s="249">
        <v>238.64</v>
      </c>
      <c r="I133" s="250"/>
      <c r="J133" s="246"/>
      <c r="K133" s="246"/>
      <c r="L133" s="251"/>
      <c r="M133" s="252"/>
      <c r="N133" s="253"/>
      <c r="O133" s="253"/>
      <c r="P133" s="253"/>
      <c r="Q133" s="253"/>
      <c r="R133" s="253"/>
      <c r="S133" s="253"/>
      <c r="T133" s="254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T133" s="255" t="s">
        <v>141</v>
      </c>
      <c r="AU133" s="255" t="s">
        <v>20</v>
      </c>
      <c r="AV133" s="15" t="s">
        <v>137</v>
      </c>
      <c r="AW133" s="15" t="s">
        <v>40</v>
      </c>
      <c r="AX133" s="15" t="s">
        <v>89</v>
      </c>
      <c r="AY133" s="255" t="s">
        <v>130</v>
      </c>
    </row>
    <row r="134" spans="1:63" s="12" customFormat="1" ht="22.8" customHeight="1">
      <c r="A134" s="12"/>
      <c r="B134" s="190"/>
      <c r="C134" s="191"/>
      <c r="D134" s="192" t="s">
        <v>80</v>
      </c>
      <c r="E134" s="204" t="s">
        <v>20</v>
      </c>
      <c r="F134" s="204" t="s">
        <v>197</v>
      </c>
      <c r="G134" s="191"/>
      <c r="H134" s="191"/>
      <c r="I134" s="194"/>
      <c r="J134" s="205">
        <f>BK134</f>
        <v>0</v>
      </c>
      <c r="K134" s="191"/>
      <c r="L134" s="196"/>
      <c r="M134" s="197"/>
      <c r="N134" s="198"/>
      <c r="O134" s="198"/>
      <c r="P134" s="199">
        <f>SUM(P135:P143)</f>
        <v>0</v>
      </c>
      <c r="Q134" s="198"/>
      <c r="R134" s="199">
        <f>SUM(R135:R143)</f>
        <v>6.251364</v>
      </c>
      <c r="S134" s="198"/>
      <c r="T134" s="200">
        <f>SUM(T135:T143)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01" t="s">
        <v>89</v>
      </c>
      <c r="AT134" s="202" t="s">
        <v>80</v>
      </c>
      <c r="AU134" s="202" t="s">
        <v>89</v>
      </c>
      <c r="AY134" s="201" t="s">
        <v>130</v>
      </c>
      <c r="BK134" s="203">
        <f>SUM(BK135:BK143)</f>
        <v>0</v>
      </c>
    </row>
    <row r="135" spans="1:65" s="2" customFormat="1" ht="21.75" customHeight="1">
      <c r="A135" s="40"/>
      <c r="B135" s="41"/>
      <c r="C135" s="206" t="s">
        <v>198</v>
      </c>
      <c r="D135" s="206" t="s">
        <v>132</v>
      </c>
      <c r="E135" s="207" t="s">
        <v>199</v>
      </c>
      <c r="F135" s="208" t="s">
        <v>200</v>
      </c>
      <c r="G135" s="209" t="s">
        <v>164</v>
      </c>
      <c r="H135" s="210">
        <v>2.35</v>
      </c>
      <c r="I135" s="211"/>
      <c r="J135" s="210">
        <f>ROUND(I135*H135,2)</f>
        <v>0</v>
      </c>
      <c r="K135" s="208" t="s">
        <v>136</v>
      </c>
      <c r="L135" s="46"/>
      <c r="M135" s="212" t="s">
        <v>31</v>
      </c>
      <c r="N135" s="213" t="s">
        <v>52</v>
      </c>
      <c r="O135" s="86"/>
      <c r="P135" s="214">
        <f>O135*H135</f>
        <v>0</v>
      </c>
      <c r="Q135" s="214">
        <v>2.50187</v>
      </c>
      <c r="R135" s="214">
        <f>Q135*H135</f>
        <v>5.8793945</v>
      </c>
      <c r="S135" s="214">
        <v>0</v>
      </c>
      <c r="T135" s="215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16" t="s">
        <v>137</v>
      </c>
      <c r="AT135" s="216" t="s">
        <v>132</v>
      </c>
      <c r="AU135" s="216" t="s">
        <v>20</v>
      </c>
      <c r="AY135" s="18" t="s">
        <v>130</v>
      </c>
      <c r="BE135" s="217">
        <f>IF(N135="základní",J135,0)</f>
        <v>0</v>
      </c>
      <c r="BF135" s="217">
        <f>IF(N135="snížená",J135,0)</f>
        <v>0</v>
      </c>
      <c r="BG135" s="217">
        <f>IF(N135="zákl. přenesená",J135,0)</f>
        <v>0</v>
      </c>
      <c r="BH135" s="217">
        <f>IF(N135="sníž. přenesená",J135,0)</f>
        <v>0</v>
      </c>
      <c r="BI135" s="217">
        <f>IF(N135="nulová",J135,0)</f>
        <v>0</v>
      </c>
      <c r="BJ135" s="18" t="s">
        <v>89</v>
      </c>
      <c r="BK135" s="217">
        <f>ROUND(I135*H135,2)</f>
        <v>0</v>
      </c>
      <c r="BL135" s="18" t="s">
        <v>137</v>
      </c>
      <c r="BM135" s="216" t="s">
        <v>201</v>
      </c>
    </row>
    <row r="136" spans="1:47" s="2" customFormat="1" ht="12">
      <c r="A136" s="40"/>
      <c r="B136" s="41"/>
      <c r="C136" s="42"/>
      <c r="D136" s="218" t="s">
        <v>139</v>
      </c>
      <c r="E136" s="42"/>
      <c r="F136" s="219" t="s">
        <v>202</v>
      </c>
      <c r="G136" s="42"/>
      <c r="H136" s="42"/>
      <c r="I136" s="220"/>
      <c r="J136" s="42"/>
      <c r="K136" s="42"/>
      <c r="L136" s="46"/>
      <c r="M136" s="221"/>
      <c r="N136" s="222"/>
      <c r="O136" s="86"/>
      <c r="P136" s="86"/>
      <c r="Q136" s="86"/>
      <c r="R136" s="86"/>
      <c r="S136" s="86"/>
      <c r="T136" s="87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T136" s="18" t="s">
        <v>139</v>
      </c>
      <c r="AU136" s="18" t="s">
        <v>20</v>
      </c>
    </row>
    <row r="137" spans="1:51" s="13" customFormat="1" ht="12">
      <c r="A137" s="13"/>
      <c r="B137" s="223"/>
      <c r="C137" s="224"/>
      <c r="D137" s="225" t="s">
        <v>141</v>
      </c>
      <c r="E137" s="226" t="s">
        <v>31</v>
      </c>
      <c r="F137" s="227" t="s">
        <v>203</v>
      </c>
      <c r="G137" s="224"/>
      <c r="H137" s="228">
        <v>2.35</v>
      </c>
      <c r="I137" s="229"/>
      <c r="J137" s="224"/>
      <c r="K137" s="224"/>
      <c r="L137" s="230"/>
      <c r="M137" s="231"/>
      <c r="N137" s="232"/>
      <c r="O137" s="232"/>
      <c r="P137" s="232"/>
      <c r="Q137" s="232"/>
      <c r="R137" s="232"/>
      <c r="S137" s="232"/>
      <c r="T137" s="23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4" t="s">
        <v>141</v>
      </c>
      <c r="AU137" s="234" t="s">
        <v>20</v>
      </c>
      <c r="AV137" s="13" t="s">
        <v>20</v>
      </c>
      <c r="AW137" s="13" t="s">
        <v>40</v>
      </c>
      <c r="AX137" s="13" t="s">
        <v>81</v>
      </c>
      <c r="AY137" s="234" t="s">
        <v>130</v>
      </c>
    </row>
    <row r="138" spans="1:51" s="14" customFormat="1" ht="12">
      <c r="A138" s="14"/>
      <c r="B138" s="235"/>
      <c r="C138" s="236"/>
      <c r="D138" s="225" t="s">
        <v>141</v>
      </c>
      <c r="E138" s="237" t="s">
        <v>31</v>
      </c>
      <c r="F138" s="238" t="s">
        <v>204</v>
      </c>
      <c r="G138" s="236"/>
      <c r="H138" s="237" t="s">
        <v>31</v>
      </c>
      <c r="I138" s="239"/>
      <c r="J138" s="236"/>
      <c r="K138" s="236"/>
      <c r="L138" s="240"/>
      <c r="M138" s="241"/>
      <c r="N138" s="242"/>
      <c r="O138" s="242"/>
      <c r="P138" s="242"/>
      <c r="Q138" s="242"/>
      <c r="R138" s="242"/>
      <c r="S138" s="242"/>
      <c r="T138" s="243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44" t="s">
        <v>141</v>
      </c>
      <c r="AU138" s="244" t="s">
        <v>20</v>
      </c>
      <c r="AV138" s="14" t="s">
        <v>89</v>
      </c>
      <c r="AW138" s="14" t="s">
        <v>40</v>
      </c>
      <c r="AX138" s="14" t="s">
        <v>81</v>
      </c>
      <c r="AY138" s="244" t="s">
        <v>130</v>
      </c>
    </row>
    <row r="139" spans="1:51" s="15" customFormat="1" ht="12">
      <c r="A139" s="15"/>
      <c r="B139" s="245"/>
      <c r="C139" s="246"/>
      <c r="D139" s="225" t="s">
        <v>141</v>
      </c>
      <c r="E139" s="247" t="s">
        <v>31</v>
      </c>
      <c r="F139" s="248" t="s">
        <v>144</v>
      </c>
      <c r="G139" s="246"/>
      <c r="H139" s="249">
        <v>2.35</v>
      </c>
      <c r="I139" s="250"/>
      <c r="J139" s="246"/>
      <c r="K139" s="246"/>
      <c r="L139" s="251"/>
      <c r="M139" s="252"/>
      <c r="N139" s="253"/>
      <c r="O139" s="253"/>
      <c r="P139" s="253"/>
      <c r="Q139" s="253"/>
      <c r="R139" s="253"/>
      <c r="S139" s="253"/>
      <c r="T139" s="254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55" t="s">
        <v>141</v>
      </c>
      <c r="AU139" s="255" t="s">
        <v>20</v>
      </c>
      <c r="AV139" s="15" t="s">
        <v>137</v>
      </c>
      <c r="AW139" s="15" t="s">
        <v>40</v>
      </c>
      <c r="AX139" s="15" t="s">
        <v>89</v>
      </c>
      <c r="AY139" s="255" t="s">
        <v>130</v>
      </c>
    </row>
    <row r="140" spans="1:65" s="2" customFormat="1" ht="16.5" customHeight="1">
      <c r="A140" s="40"/>
      <c r="B140" s="41"/>
      <c r="C140" s="206" t="s">
        <v>205</v>
      </c>
      <c r="D140" s="206" t="s">
        <v>132</v>
      </c>
      <c r="E140" s="207" t="s">
        <v>206</v>
      </c>
      <c r="F140" s="208" t="s">
        <v>207</v>
      </c>
      <c r="G140" s="209" t="s">
        <v>188</v>
      </c>
      <c r="H140" s="210">
        <v>0.35</v>
      </c>
      <c r="I140" s="211"/>
      <c r="J140" s="210">
        <f>ROUND(I140*H140,2)</f>
        <v>0</v>
      </c>
      <c r="K140" s="208" t="s">
        <v>136</v>
      </c>
      <c r="L140" s="46"/>
      <c r="M140" s="212" t="s">
        <v>31</v>
      </c>
      <c r="N140" s="213" t="s">
        <v>52</v>
      </c>
      <c r="O140" s="86"/>
      <c r="P140" s="214">
        <f>O140*H140</f>
        <v>0</v>
      </c>
      <c r="Q140" s="214">
        <v>1.06277</v>
      </c>
      <c r="R140" s="214">
        <f>Q140*H140</f>
        <v>0.37196949999999995</v>
      </c>
      <c r="S140" s="214">
        <v>0</v>
      </c>
      <c r="T140" s="215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16" t="s">
        <v>137</v>
      </c>
      <c r="AT140" s="216" t="s">
        <v>132</v>
      </c>
      <c r="AU140" s="216" t="s">
        <v>20</v>
      </c>
      <c r="AY140" s="18" t="s">
        <v>130</v>
      </c>
      <c r="BE140" s="217">
        <f>IF(N140="základní",J140,0)</f>
        <v>0</v>
      </c>
      <c r="BF140" s="217">
        <f>IF(N140="snížená",J140,0)</f>
        <v>0</v>
      </c>
      <c r="BG140" s="217">
        <f>IF(N140="zákl. přenesená",J140,0)</f>
        <v>0</v>
      </c>
      <c r="BH140" s="217">
        <f>IF(N140="sníž. přenesená",J140,0)</f>
        <v>0</v>
      </c>
      <c r="BI140" s="217">
        <f>IF(N140="nulová",J140,0)</f>
        <v>0</v>
      </c>
      <c r="BJ140" s="18" t="s">
        <v>89</v>
      </c>
      <c r="BK140" s="217">
        <f>ROUND(I140*H140,2)</f>
        <v>0</v>
      </c>
      <c r="BL140" s="18" t="s">
        <v>137</v>
      </c>
      <c r="BM140" s="216" t="s">
        <v>208</v>
      </c>
    </row>
    <row r="141" spans="1:47" s="2" customFormat="1" ht="12">
      <c r="A141" s="40"/>
      <c r="B141" s="41"/>
      <c r="C141" s="42"/>
      <c r="D141" s="218" t="s">
        <v>139</v>
      </c>
      <c r="E141" s="42"/>
      <c r="F141" s="219" t="s">
        <v>209</v>
      </c>
      <c r="G141" s="42"/>
      <c r="H141" s="42"/>
      <c r="I141" s="220"/>
      <c r="J141" s="42"/>
      <c r="K141" s="42"/>
      <c r="L141" s="46"/>
      <c r="M141" s="221"/>
      <c r="N141" s="222"/>
      <c r="O141" s="86"/>
      <c r="P141" s="86"/>
      <c r="Q141" s="86"/>
      <c r="R141" s="86"/>
      <c r="S141" s="86"/>
      <c r="T141" s="87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8" t="s">
        <v>139</v>
      </c>
      <c r="AU141" s="18" t="s">
        <v>20</v>
      </c>
    </row>
    <row r="142" spans="1:51" s="13" customFormat="1" ht="12">
      <c r="A142" s="13"/>
      <c r="B142" s="223"/>
      <c r="C142" s="224"/>
      <c r="D142" s="225" t="s">
        <v>141</v>
      </c>
      <c r="E142" s="226" t="s">
        <v>31</v>
      </c>
      <c r="F142" s="227" t="s">
        <v>210</v>
      </c>
      <c r="G142" s="224"/>
      <c r="H142" s="228">
        <v>0.35</v>
      </c>
      <c r="I142" s="229"/>
      <c r="J142" s="224"/>
      <c r="K142" s="224"/>
      <c r="L142" s="230"/>
      <c r="M142" s="231"/>
      <c r="N142" s="232"/>
      <c r="O142" s="232"/>
      <c r="P142" s="232"/>
      <c r="Q142" s="232"/>
      <c r="R142" s="232"/>
      <c r="S142" s="232"/>
      <c r="T142" s="23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4" t="s">
        <v>141</v>
      </c>
      <c r="AU142" s="234" t="s">
        <v>20</v>
      </c>
      <c r="AV142" s="13" t="s">
        <v>20</v>
      </c>
      <c r="AW142" s="13" t="s">
        <v>40</v>
      </c>
      <c r="AX142" s="13" t="s">
        <v>81</v>
      </c>
      <c r="AY142" s="234" t="s">
        <v>130</v>
      </c>
    </row>
    <row r="143" spans="1:51" s="15" customFormat="1" ht="12">
      <c r="A143" s="15"/>
      <c r="B143" s="245"/>
      <c r="C143" s="246"/>
      <c r="D143" s="225" t="s">
        <v>141</v>
      </c>
      <c r="E143" s="247" t="s">
        <v>31</v>
      </c>
      <c r="F143" s="248" t="s">
        <v>144</v>
      </c>
      <c r="G143" s="246"/>
      <c r="H143" s="249">
        <v>0.35</v>
      </c>
      <c r="I143" s="250"/>
      <c r="J143" s="246"/>
      <c r="K143" s="246"/>
      <c r="L143" s="251"/>
      <c r="M143" s="252"/>
      <c r="N143" s="253"/>
      <c r="O143" s="253"/>
      <c r="P143" s="253"/>
      <c r="Q143" s="253"/>
      <c r="R143" s="253"/>
      <c r="S143" s="253"/>
      <c r="T143" s="254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55" t="s">
        <v>141</v>
      </c>
      <c r="AU143" s="255" t="s">
        <v>20</v>
      </c>
      <c r="AV143" s="15" t="s">
        <v>137</v>
      </c>
      <c r="AW143" s="15" t="s">
        <v>40</v>
      </c>
      <c r="AX143" s="15" t="s">
        <v>89</v>
      </c>
      <c r="AY143" s="255" t="s">
        <v>130</v>
      </c>
    </row>
    <row r="144" spans="1:63" s="12" customFormat="1" ht="22.8" customHeight="1">
      <c r="A144" s="12"/>
      <c r="B144" s="190"/>
      <c r="C144" s="191"/>
      <c r="D144" s="192" t="s">
        <v>80</v>
      </c>
      <c r="E144" s="204" t="s">
        <v>137</v>
      </c>
      <c r="F144" s="204" t="s">
        <v>211</v>
      </c>
      <c r="G144" s="191"/>
      <c r="H144" s="191"/>
      <c r="I144" s="194"/>
      <c r="J144" s="205">
        <f>BK144</f>
        <v>0</v>
      </c>
      <c r="K144" s="191"/>
      <c r="L144" s="196"/>
      <c r="M144" s="197"/>
      <c r="N144" s="198"/>
      <c r="O144" s="198"/>
      <c r="P144" s="199">
        <f>SUM(P145:P166)</f>
        <v>0</v>
      </c>
      <c r="Q144" s="198"/>
      <c r="R144" s="199">
        <f>SUM(R145:R166)</f>
        <v>152.09304</v>
      </c>
      <c r="S144" s="198"/>
      <c r="T144" s="200">
        <f>SUM(T145:T166)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01" t="s">
        <v>89</v>
      </c>
      <c r="AT144" s="202" t="s">
        <v>80</v>
      </c>
      <c r="AU144" s="202" t="s">
        <v>89</v>
      </c>
      <c r="AY144" s="201" t="s">
        <v>130</v>
      </c>
      <c r="BK144" s="203">
        <f>SUM(BK145:BK166)</f>
        <v>0</v>
      </c>
    </row>
    <row r="145" spans="1:65" s="2" customFormat="1" ht="16.5" customHeight="1">
      <c r="A145" s="40"/>
      <c r="B145" s="41"/>
      <c r="C145" s="206" t="s">
        <v>212</v>
      </c>
      <c r="D145" s="206" t="s">
        <v>132</v>
      </c>
      <c r="E145" s="207" t="s">
        <v>213</v>
      </c>
      <c r="F145" s="208" t="s">
        <v>214</v>
      </c>
      <c r="G145" s="209" t="s">
        <v>135</v>
      </c>
      <c r="H145" s="210">
        <v>212</v>
      </c>
      <c r="I145" s="211"/>
      <c r="J145" s="210">
        <f>ROUND(I145*H145,2)</f>
        <v>0</v>
      </c>
      <c r="K145" s="208" t="s">
        <v>136</v>
      </c>
      <c r="L145" s="46"/>
      <c r="M145" s="212" t="s">
        <v>31</v>
      </c>
      <c r="N145" s="213" t="s">
        <v>52</v>
      </c>
      <c r="O145" s="86"/>
      <c r="P145" s="214">
        <f>O145*H145</f>
        <v>0</v>
      </c>
      <c r="Q145" s="214">
        <v>0</v>
      </c>
      <c r="R145" s="214">
        <f>Q145*H145</f>
        <v>0</v>
      </c>
      <c r="S145" s="214">
        <v>0</v>
      </c>
      <c r="T145" s="215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16" t="s">
        <v>137</v>
      </c>
      <c r="AT145" s="216" t="s">
        <v>132</v>
      </c>
      <c r="AU145" s="216" t="s">
        <v>20</v>
      </c>
      <c r="AY145" s="18" t="s">
        <v>130</v>
      </c>
      <c r="BE145" s="217">
        <f>IF(N145="základní",J145,0)</f>
        <v>0</v>
      </c>
      <c r="BF145" s="217">
        <f>IF(N145="snížená",J145,0)</f>
        <v>0</v>
      </c>
      <c r="BG145" s="217">
        <f>IF(N145="zákl. přenesená",J145,0)</f>
        <v>0</v>
      </c>
      <c r="BH145" s="217">
        <f>IF(N145="sníž. přenesená",J145,0)</f>
        <v>0</v>
      </c>
      <c r="BI145" s="217">
        <f>IF(N145="nulová",J145,0)</f>
        <v>0</v>
      </c>
      <c r="BJ145" s="18" t="s">
        <v>89</v>
      </c>
      <c r="BK145" s="217">
        <f>ROUND(I145*H145,2)</f>
        <v>0</v>
      </c>
      <c r="BL145" s="18" t="s">
        <v>137</v>
      </c>
      <c r="BM145" s="216" t="s">
        <v>215</v>
      </c>
    </row>
    <row r="146" spans="1:47" s="2" customFormat="1" ht="12">
      <c r="A146" s="40"/>
      <c r="B146" s="41"/>
      <c r="C146" s="42"/>
      <c r="D146" s="218" t="s">
        <v>139</v>
      </c>
      <c r="E146" s="42"/>
      <c r="F146" s="219" t="s">
        <v>216</v>
      </c>
      <c r="G146" s="42"/>
      <c r="H146" s="42"/>
      <c r="I146" s="220"/>
      <c r="J146" s="42"/>
      <c r="K146" s="42"/>
      <c r="L146" s="46"/>
      <c r="M146" s="221"/>
      <c r="N146" s="222"/>
      <c r="O146" s="86"/>
      <c r="P146" s="86"/>
      <c r="Q146" s="86"/>
      <c r="R146" s="86"/>
      <c r="S146" s="86"/>
      <c r="T146" s="87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T146" s="18" t="s">
        <v>139</v>
      </c>
      <c r="AU146" s="18" t="s">
        <v>20</v>
      </c>
    </row>
    <row r="147" spans="1:51" s="13" customFormat="1" ht="12">
      <c r="A147" s="13"/>
      <c r="B147" s="223"/>
      <c r="C147" s="224"/>
      <c r="D147" s="225" t="s">
        <v>141</v>
      </c>
      <c r="E147" s="226" t="s">
        <v>31</v>
      </c>
      <c r="F147" s="227" t="s">
        <v>217</v>
      </c>
      <c r="G147" s="224"/>
      <c r="H147" s="228">
        <v>212</v>
      </c>
      <c r="I147" s="229"/>
      <c r="J147" s="224"/>
      <c r="K147" s="224"/>
      <c r="L147" s="230"/>
      <c r="M147" s="231"/>
      <c r="N147" s="232"/>
      <c r="O147" s="232"/>
      <c r="P147" s="232"/>
      <c r="Q147" s="232"/>
      <c r="R147" s="232"/>
      <c r="S147" s="232"/>
      <c r="T147" s="23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4" t="s">
        <v>141</v>
      </c>
      <c r="AU147" s="234" t="s">
        <v>20</v>
      </c>
      <c r="AV147" s="13" t="s">
        <v>20</v>
      </c>
      <c r="AW147" s="13" t="s">
        <v>40</v>
      </c>
      <c r="AX147" s="13" t="s">
        <v>81</v>
      </c>
      <c r="AY147" s="234" t="s">
        <v>130</v>
      </c>
    </row>
    <row r="148" spans="1:51" s="14" customFormat="1" ht="12">
      <c r="A148" s="14"/>
      <c r="B148" s="235"/>
      <c r="C148" s="236"/>
      <c r="D148" s="225" t="s">
        <v>141</v>
      </c>
      <c r="E148" s="237" t="s">
        <v>31</v>
      </c>
      <c r="F148" s="238" t="s">
        <v>204</v>
      </c>
      <c r="G148" s="236"/>
      <c r="H148" s="237" t="s">
        <v>31</v>
      </c>
      <c r="I148" s="239"/>
      <c r="J148" s="236"/>
      <c r="K148" s="236"/>
      <c r="L148" s="240"/>
      <c r="M148" s="241"/>
      <c r="N148" s="242"/>
      <c r="O148" s="242"/>
      <c r="P148" s="242"/>
      <c r="Q148" s="242"/>
      <c r="R148" s="242"/>
      <c r="S148" s="242"/>
      <c r="T148" s="243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44" t="s">
        <v>141</v>
      </c>
      <c r="AU148" s="244" t="s">
        <v>20</v>
      </c>
      <c r="AV148" s="14" t="s">
        <v>89</v>
      </c>
      <c r="AW148" s="14" t="s">
        <v>40</v>
      </c>
      <c r="AX148" s="14" t="s">
        <v>81</v>
      </c>
      <c r="AY148" s="244" t="s">
        <v>130</v>
      </c>
    </row>
    <row r="149" spans="1:51" s="15" customFormat="1" ht="12">
      <c r="A149" s="15"/>
      <c r="B149" s="245"/>
      <c r="C149" s="246"/>
      <c r="D149" s="225" t="s">
        <v>141</v>
      </c>
      <c r="E149" s="247" t="s">
        <v>31</v>
      </c>
      <c r="F149" s="248" t="s">
        <v>144</v>
      </c>
      <c r="G149" s="246"/>
      <c r="H149" s="249">
        <v>212</v>
      </c>
      <c r="I149" s="250"/>
      <c r="J149" s="246"/>
      <c r="K149" s="246"/>
      <c r="L149" s="251"/>
      <c r="M149" s="252"/>
      <c r="N149" s="253"/>
      <c r="O149" s="253"/>
      <c r="P149" s="253"/>
      <c r="Q149" s="253"/>
      <c r="R149" s="253"/>
      <c r="S149" s="253"/>
      <c r="T149" s="254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55" t="s">
        <v>141</v>
      </c>
      <c r="AU149" s="255" t="s">
        <v>20</v>
      </c>
      <c r="AV149" s="15" t="s">
        <v>137</v>
      </c>
      <c r="AW149" s="15" t="s">
        <v>40</v>
      </c>
      <c r="AX149" s="15" t="s">
        <v>89</v>
      </c>
      <c r="AY149" s="255" t="s">
        <v>130</v>
      </c>
    </row>
    <row r="150" spans="1:65" s="2" customFormat="1" ht="16.5" customHeight="1">
      <c r="A150" s="40"/>
      <c r="B150" s="41"/>
      <c r="C150" s="256" t="s">
        <v>218</v>
      </c>
      <c r="D150" s="256" t="s">
        <v>219</v>
      </c>
      <c r="E150" s="257" t="s">
        <v>220</v>
      </c>
      <c r="F150" s="258" t="s">
        <v>221</v>
      </c>
      <c r="G150" s="259" t="s">
        <v>188</v>
      </c>
      <c r="H150" s="260">
        <v>66.78</v>
      </c>
      <c r="I150" s="261"/>
      <c r="J150" s="260">
        <f>ROUND(I150*H150,2)</f>
        <v>0</v>
      </c>
      <c r="K150" s="258" t="s">
        <v>136</v>
      </c>
      <c r="L150" s="262"/>
      <c r="M150" s="263" t="s">
        <v>31</v>
      </c>
      <c r="N150" s="264" t="s">
        <v>52</v>
      </c>
      <c r="O150" s="86"/>
      <c r="P150" s="214">
        <f>O150*H150</f>
        <v>0</v>
      </c>
      <c r="Q150" s="214">
        <v>1</v>
      </c>
      <c r="R150" s="214">
        <f>Q150*H150</f>
        <v>66.78</v>
      </c>
      <c r="S150" s="214">
        <v>0</v>
      </c>
      <c r="T150" s="215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16" t="s">
        <v>192</v>
      </c>
      <c r="AT150" s="216" t="s">
        <v>219</v>
      </c>
      <c r="AU150" s="216" t="s">
        <v>20</v>
      </c>
      <c r="AY150" s="18" t="s">
        <v>130</v>
      </c>
      <c r="BE150" s="217">
        <f>IF(N150="základní",J150,0)</f>
        <v>0</v>
      </c>
      <c r="BF150" s="217">
        <f>IF(N150="snížená",J150,0)</f>
        <v>0</v>
      </c>
      <c r="BG150" s="217">
        <f>IF(N150="zákl. přenesená",J150,0)</f>
        <v>0</v>
      </c>
      <c r="BH150" s="217">
        <f>IF(N150="sníž. přenesená",J150,0)</f>
        <v>0</v>
      </c>
      <c r="BI150" s="217">
        <f>IF(N150="nulová",J150,0)</f>
        <v>0</v>
      </c>
      <c r="BJ150" s="18" t="s">
        <v>89</v>
      </c>
      <c r="BK150" s="217">
        <f>ROUND(I150*H150,2)</f>
        <v>0</v>
      </c>
      <c r="BL150" s="18" t="s">
        <v>137</v>
      </c>
      <c r="BM150" s="216" t="s">
        <v>222</v>
      </c>
    </row>
    <row r="151" spans="1:51" s="13" customFormat="1" ht="12">
      <c r="A151" s="13"/>
      <c r="B151" s="223"/>
      <c r="C151" s="224"/>
      <c r="D151" s="225" t="s">
        <v>141</v>
      </c>
      <c r="E151" s="224"/>
      <c r="F151" s="227" t="s">
        <v>223</v>
      </c>
      <c r="G151" s="224"/>
      <c r="H151" s="228">
        <v>66.78</v>
      </c>
      <c r="I151" s="229"/>
      <c r="J151" s="224"/>
      <c r="K151" s="224"/>
      <c r="L151" s="230"/>
      <c r="M151" s="231"/>
      <c r="N151" s="232"/>
      <c r="O151" s="232"/>
      <c r="P151" s="232"/>
      <c r="Q151" s="232"/>
      <c r="R151" s="232"/>
      <c r="S151" s="232"/>
      <c r="T151" s="23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4" t="s">
        <v>141</v>
      </c>
      <c r="AU151" s="234" t="s">
        <v>20</v>
      </c>
      <c r="AV151" s="13" t="s">
        <v>20</v>
      </c>
      <c r="AW151" s="13" t="s">
        <v>4</v>
      </c>
      <c r="AX151" s="13" t="s">
        <v>89</v>
      </c>
      <c r="AY151" s="234" t="s">
        <v>130</v>
      </c>
    </row>
    <row r="152" spans="1:65" s="2" customFormat="1" ht="16.5" customHeight="1">
      <c r="A152" s="40"/>
      <c r="B152" s="41"/>
      <c r="C152" s="206" t="s">
        <v>224</v>
      </c>
      <c r="D152" s="206" t="s">
        <v>132</v>
      </c>
      <c r="E152" s="207" t="s">
        <v>225</v>
      </c>
      <c r="F152" s="208" t="s">
        <v>226</v>
      </c>
      <c r="G152" s="209" t="s">
        <v>164</v>
      </c>
      <c r="H152" s="210">
        <v>9.25</v>
      </c>
      <c r="I152" s="211"/>
      <c r="J152" s="210">
        <f>ROUND(I152*H152,2)</f>
        <v>0</v>
      </c>
      <c r="K152" s="208" t="s">
        <v>136</v>
      </c>
      <c r="L152" s="46"/>
      <c r="M152" s="212" t="s">
        <v>31</v>
      </c>
      <c r="N152" s="213" t="s">
        <v>52</v>
      </c>
      <c r="O152" s="86"/>
      <c r="P152" s="214">
        <f>O152*H152</f>
        <v>0</v>
      </c>
      <c r="Q152" s="214">
        <v>0</v>
      </c>
      <c r="R152" s="214">
        <f>Q152*H152</f>
        <v>0</v>
      </c>
      <c r="S152" s="214">
        <v>0</v>
      </c>
      <c r="T152" s="215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16" t="s">
        <v>137</v>
      </c>
      <c r="AT152" s="216" t="s">
        <v>132</v>
      </c>
      <c r="AU152" s="216" t="s">
        <v>20</v>
      </c>
      <c r="AY152" s="18" t="s">
        <v>130</v>
      </c>
      <c r="BE152" s="217">
        <f>IF(N152="základní",J152,0)</f>
        <v>0</v>
      </c>
      <c r="BF152" s="217">
        <f>IF(N152="snížená",J152,0)</f>
        <v>0</v>
      </c>
      <c r="BG152" s="217">
        <f>IF(N152="zákl. přenesená",J152,0)</f>
        <v>0</v>
      </c>
      <c r="BH152" s="217">
        <f>IF(N152="sníž. přenesená",J152,0)</f>
        <v>0</v>
      </c>
      <c r="BI152" s="217">
        <f>IF(N152="nulová",J152,0)</f>
        <v>0</v>
      </c>
      <c r="BJ152" s="18" t="s">
        <v>89</v>
      </c>
      <c r="BK152" s="217">
        <f>ROUND(I152*H152,2)</f>
        <v>0</v>
      </c>
      <c r="BL152" s="18" t="s">
        <v>137</v>
      </c>
      <c r="BM152" s="216" t="s">
        <v>227</v>
      </c>
    </row>
    <row r="153" spans="1:47" s="2" customFormat="1" ht="12">
      <c r="A153" s="40"/>
      <c r="B153" s="41"/>
      <c r="C153" s="42"/>
      <c r="D153" s="218" t="s">
        <v>139</v>
      </c>
      <c r="E153" s="42"/>
      <c r="F153" s="219" t="s">
        <v>228</v>
      </c>
      <c r="G153" s="42"/>
      <c r="H153" s="42"/>
      <c r="I153" s="220"/>
      <c r="J153" s="42"/>
      <c r="K153" s="42"/>
      <c r="L153" s="46"/>
      <c r="M153" s="221"/>
      <c r="N153" s="222"/>
      <c r="O153" s="86"/>
      <c r="P153" s="86"/>
      <c r="Q153" s="86"/>
      <c r="R153" s="86"/>
      <c r="S153" s="86"/>
      <c r="T153" s="87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T153" s="18" t="s">
        <v>139</v>
      </c>
      <c r="AU153" s="18" t="s">
        <v>20</v>
      </c>
    </row>
    <row r="154" spans="1:51" s="13" customFormat="1" ht="12">
      <c r="A154" s="13"/>
      <c r="B154" s="223"/>
      <c r="C154" s="224"/>
      <c r="D154" s="225" t="s">
        <v>141</v>
      </c>
      <c r="E154" s="226" t="s">
        <v>31</v>
      </c>
      <c r="F154" s="227" t="s">
        <v>229</v>
      </c>
      <c r="G154" s="224"/>
      <c r="H154" s="228">
        <v>9.25</v>
      </c>
      <c r="I154" s="229"/>
      <c r="J154" s="224"/>
      <c r="K154" s="224"/>
      <c r="L154" s="230"/>
      <c r="M154" s="231"/>
      <c r="N154" s="232"/>
      <c r="O154" s="232"/>
      <c r="P154" s="232"/>
      <c r="Q154" s="232"/>
      <c r="R154" s="232"/>
      <c r="S154" s="232"/>
      <c r="T154" s="23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4" t="s">
        <v>141</v>
      </c>
      <c r="AU154" s="234" t="s">
        <v>20</v>
      </c>
      <c r="AV154" s="13" t="s">
        <v>20</v>
      </c>
      <c r="AW154" s="13" t="s">
        <v>40</v>
      </c>
      <c r="AX154" s="13" t="s">
        <v>81</v>
      </c>
      <c r="AY154" s="234" t="s">
        <v>130</v>
      </c>
    </row>
    <row r="155" spans="1:51" s="14" customFormat="1" ht="12">
      <c r="A155" s="14"/>
      <c r="B155" s="235"/>
      <c r="C155" s="236"/>
      <c r="D155" s="225" t="s">
        <v>141</v>
      </c>
      <c r="E155" s="237" t="s">
        <v>31</v>
      </c>
      <c r="F155" s="238" t="s">
        <v>230</v>
      </c>
      <c r="G155" s="236"/>
      <c r="H155" s="237" t="s">
        <v>31</v>
      </c>
      <c r="I155" s="239"/>
      <c r="J155" s="236"/>
      <c r="K155" s="236"/>
      <c r="L155" s="240"/>
      <c r="M155" s="241"/>
      <c r="N155" s="242"/>
      <c r="O155" s="242"/>
      <c r="P155" s="242"/>
      <c r="Q155" s="242"/>
      <c r="R155" s="242"/>
      <c r="S155" s="242"/>
      <c r="T155" s="243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44" t="s">
        <v>141</v>
      </c>
      <c r="AU155" s="244" t="s">
        <v>20</v>
      </c>
      <c r="AV155" s="14" t="s">
        <v>89</v>
      </c>
      <c r="AW155" s="14" t="s">
        <v>40</v>
      </c>
      <c r="AX155" s="14" t="s">
        <v>81</v>
      </c>
      <c r="AY155" s="244" t="s">
        <v>130</v>
      </c>
    </row>
    <row r="156" spans="1:51" s="15" customFormat="1" ht="12">
      <c r="A156" s="15"/>
      <c r="B156" s="245"/>
      <c r="C156" s="246"/>
      <c r="D156" s="225" t="s">
        <v>141</v>
      </c>
      <c r="E156" s="247" t="s">
        <v>31</v>
      </c>
      <c r="F156" s="248" t="s">
        <v>144</v>
      </c>
      <c r="G156" s="246"/>
      <c r="H156" s="249">
        <v>9.25</v>
      </c>
      <c r="I156" s="250"/>
      <c r="J156" s="246"/>
      <c r="K156" s="246"/>
      <c r="L156" s="251"/>
      <c r="M156" s="252"/>
      <c r="N156" s="253"/>
      <c r="O156" s="253"/>
      <c r="P156" s="253"/>
      <c r="Q156" s="253"/>
      <c r="R156" s="253"/>
      <c r="S156" s="253"/>
      <c r="T156" s="254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55" t="s">
        <v>141</v>
      </c>
      <c r="AU156" s="255" t="s">
        <v>20</v>
      </c>
      <c r="AV156" s="15" t="s">
        <v>137</v>
      </c>
      <c r="AW156" s="15" t="s">
        <v>40</v>
      </c>
      <c r="AX156" s="15" t="s">
        <v>89</v>
      </c>
      <c r="AY156" s="255" t="s">
        <v>130</v>
      </c>
    </row>
    <row r="157" spans="1:65" s="2" customFormat="1" ht="24.15" customHeight="1">
      <c r="A157" s="40"/>
      <c r="B157" s="41"/>
      <c r="C157" s="206" t="s">
        <v>231</v>
      </c>
      <c r="D157" s="206" t="s">
        <v>132</v>
      </c>
      <c r="E157" s="207" t="s">
        <v>232</v>
      </c>
      <c r="F157" s="208" t="s">
        <v>233</v>
      </c>
      <c r="G157" s="209" t="s">
        <v>164</v>
      </c>
      <c r="H157" s="210">
        <v>7.4</v>
      </c>
      <c r="I157" s="211"/>
      <c r="J157" s="210">
        <f>ROUND(I157*H157,2)</f>
        <v>0</v>
      </c>
      <c r="K157" s="208" t="s">
        <v>136</v>
      </c>
      <c r="L157" s="46"/>
      <c r="M157" s="212" t="s">
        <v>31</v>
      </c>
      <c r="N157" s="213" t="s">
        <v>52</v>
      </c>
      <c r="O157" s="86"/>
      <c r="P157" s="214">
        <f>O157*H157</f>
        <v>0</v>
      </c>
      <c r="Q157" s="214">
        <v>0</v>
      </c>
      <c r="R157" s="214">
        <f>Q157*H157</f>
        <v>0</v>
      </c>
      <c r="S157" s="214">
        <v>0</v>
      </c>
      <c r="T157" s="215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16" t="s">
        <v>137</v>
      </c>
      <c r="AT157" s="216" t="s">
        <v>132</v>
      </c>
      <c r="AU157" s="216" t="s">
        <v>20</v>
      </c>
      <c r="AY157" s="18" t="s">
        <v>130</v>
      </c>
      <c r="BE157" s="217">
        <f>IF(N157="základní",J157,0)</f>
        <v>0</v>
      </c>
      <c r="BF157" s="217">
        <f>IF(N157="snížená",J157,0)</f>
        <v>0</v>
      </c>
      <c r="BG157" s="217">
        <f>IF(N157="zákl. přenesená",J157,0)</f>
        <v>0</v>
      </c>
      <c r="BH157" s="217">
        <f>IF(N157="sníž. přenesená",J157,0)</f>
        <v>0</v>
      </c>
      <c r="BI157" s="217">
        <f>IF(N157="nulová",J157,0)</f>
        <v>0</v>
      </c>
      <c r="BJ157" s="18" t="s">
        <v>89</v>
      </c>
      <c r="BK157" s="217">
        <f>ROUND(I157*H157,2)</f>
        <v>0</v>
      </c>
      <c r="BL157" s="18" t="s">
        <v>137</v>
      </c>
      <c r="BM157" s="216" t="s">
        <v>234</v>
      </c>
    </row>
    <row r="158" spans="1:47" s="2" customFormat="1" ht="12">
      <c r="A158" s="40"/>
      <c r="B158" s="41"/>
      <c r="C158" s="42"/>
      <c r="D158" s="218" t="s">
        <v>139</v>
      </c>
      <c r="E158" s="42"/>
      <c r="F158" s="219" t="s">
        <v>235</v>
      </c>
      <c r="G158" s="42"/>
      <c r="H158" s="42"/>
      <c r="I158" s="220"/>
      <c r="J158" s="42"/>
      <c r="K158" s="42"/>
      <c r="L158" s="46"/>
      <c r="M158" s="221"/>
      <c r="N158" s="222"/>
      <c r="O158" s="86"/>
      <c r="P158" s="86"/>
      <c r="Q158" s="86"/>
      <c r="R158" s="86"/>
      <c r="S158" s="86"/>
      <c r="T158" s="87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T158" s="18" t="s">
        <v>139</v>
      </c>
      <c r="AU158" s="18" t="s">
        <v>20</v>
      </c>
    </row>
    <row r="159" spans="1:51" s="13" customFormat="1" ht="12">
      <c r="A159" s="13"/>
      <c r="B159" s="223"/>
      <c r="C159" s="224"/>
      <c r="D159" s="225" t="s">
        <v>141</v>
      </c>
      <c r="E159" s="226" t="s">
        <v>31</v>
      </c>
      <c r="F159" s="227" t="s">
        <v>236</v>
      </c>
      <c r="G159" s="224"/>
      <c r="H159" s="228">
        <v>7.4</v>
      </c>
      <c r="I159" s="229"/>
      <c r="J159" s="224"/>
      <c r="K159" s="224"/>
      <c r="L159" s="230"/>
      <c r="M159" s="231"/>
      <c r="N159" s="232"/>
      <c r="O159" s="232"/>
      <c r="P159" s="232"/>
      <c r="Q159" s="232"/>
      <c r="R159" s="232"/>
      <c r="S159" s="232"/>
      <c r="T159" s="23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4" t="s">
        <v>141</v>
      </c>
      <c r="AU159" s="234" t="s">
        <v>20</v>
      </c>
      <c r="AV159" s="13" t="s">
        <v>20</v>
      </c>
      <c r="AW159" s="13" t="s">
        <v>40</v>
      </c>
      <c r="AX159" s="13" t="s">
        <v>81</v>
      </c>
      <c r="AY159" s="234" t="s">
        <v>130</v>
      </c>
    </row>
    <row r="160" spans="1:51" s="14" customFormat="1" ht="12">
      <c r="A160" s="14"/>
      <c r="B160" s="235"/>
      <c r="C160" s="236"/>
      <c r="D160" s="225" t="s">
        <v>141</v>
      </c>
      <c r="E160" s="237" t="s">
        <v>31</v>
      </c>
      <c r="F160" s="238" t="s">
        <v>230</v>
      </c>
      <c r="G160" s="236"/>
      <c r="H160" s="237" t="s">
        <v>31</v>
      </c>
      <c r="I160" s="239"/>
      <c r="J160" s="236"/>
      <c r="K160" s="236"/>
      <c r="L160" s="240"/>
      <c r="M160" s="241"/>
      <c r="N160" s="242"/>
      <c r="O160" s="242"/>
      <c r="P160" s="242"/>
      <c r="Q160" s="242"/>
      <c r="R160" s="242"/>
      <c r="S160" s="242"/>
      <c r="T160" s="243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44" t="s">
        <v>141</v>
      </c>
      <c r="AU160" s="244" t="s">
        <v>20</v>
      </c>
      <c r="AV160" s="14" t="s">
        <v>89</v>
      </c>
      <c r="AW160" s="14" t="s">
        <v>40</v>
      </c>
      <c r="AX160" s="14" t="s">
        <v>81</v>
      </c>
      <c r="AY160" s="244" t="s">
        <v>130</v>
      </c>
    </row>
    <row r="161" spans="1:51" s="15" customFormat="1" ht="12">
      <c r="A161" s="15"/>
      <c r="B161" s="245"/>
      <c r="C161" s="246"/>
      <c r="D161" s="225" t="s">
        <v>141</v>
      </c>
      <c r="E161" s="247" t="s">
        <v>31</v>
      </c>
      <c r="F161" s="248" t="s">
        <v>144</v>
      </c>
      <c r="G161" s="246"/>
      <c r="H161" s="249">
        <v>7.4</v>
      </c>
      <c r="I161" s="250"/>
      <c r="J161" s="246"/>
      <c r="K161" s="246"/>
      <c r="L161" s="251"/>
      <c r="M161" s="252"/>
      <c r="N161" s="253"/>
      <c r="O161" s="253"/>
      <c r="P161" s="253"/>
      <c r="Q161" s="253"/>
      <c r="R161" s="253"/>
      <c r="S161" s="253"/>
      <c r="T161" s="254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55" t="s">
        <v>141</v>
      </c>
      <c r="AU161" s="255" t="s">
        <v>20</v>
      </c>
      <c r="AV161" s="15" t="s">
        <v>137</v>
      </c>
      <c r="AW161" s="15" t="s">
        <v>40</v>
      </c>
      <c r="AX161" s="15" t="s">
        <v>89</v>
      </c>
      <c r="AY161" s="255" t="s">
        <v>130</v>
      </c>
    </row>
    <row r="162" spans="1:65" s="2" customFormat="1" ht="24.15" customHeight="1">
      <c r="A162" s="40"/>
      <c r="B162" s="41"/>
      <c r="C162" s="206" t="s">
        <v>8</v>
      </c>
      <c r="D162" s="206" t="s">
        <v>132</v>
      </c>
      <c r="E162" s="207" t="s">
        <v>237</v>
      </c>
      <c r="F162" s="208" t="s">
        <v>238</v>
      </c>
      <c r="G162" s="209" t="s">
        <v>135</v>
      </c>
      <c r="H162" s="210">
        <v>212</v>
      </c>
      <c r="I162" s="211"/>
      <c r="J162" s="210">
        <f>ROUND(I162*H162,2)</f>
        <v>0</v>
      </c>
      <c r="K162" s="208" t="s">
        <v>136</v>
      </c>
      <c r="L162" s="46"/>
      <c r="M162" s="212" t="s">
        <v>31</v>
      </c>
      <c r="N162" s="213" t="s">
        <v>52</v>
      </c>
      <c r="O162" s="86"/>
      <c r="P162" s="214">
        <f>O162*H162</f>
        <v>0</v>
      </c>
      <c r="Q162" s="214">
        <v>0.40242</v>
      </c>
      <c r="R162" s="214">
        <f>Q162*H162</f>
        <v>85.31304</v>
      </c>
      <c r="S162" s="214">
        <v>0</v>
      </c>
      <c r="T162" s="215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16" t="s">
        <v>137</v>
      </c>
      <c r="AT162" s="216" t="s">
        <v>132</v>
      </c>
      <c r="AU162" s="216" t="s">
        <v>20</v>
      </c>
      <c r="AY162" s="18" t="s">
        <v>130</v>
      </c>
      <c r="BE162" s="217">
        <f>IF(N162="základní",J162,0)</f>
        <v>0</v>
      </c>
      <c r="BF162" s="217">
        <f>IF(N162="snížená",J162,0)</f>
        <v>0</v>
      </c>
      <c r="BG162" s="217">
        <f>IF(N162="zákl. přenesená",J162,0)</f>
        <v>0</v>
      </c>
      <c r="BH162" s="217">
        <f>IF(N162="sníž. přenesená",J162,0)</f>
        <v>0</v>
      </c>
      <c r="BI162" s="217">
        <f>IF(N162="nulová",J162,0)</f>
        <v>0</v>
      </c>
      <c r="BJ162" s="18" t="s">
        <v>89</v>
      </c>
      <c r="BK162" s="217">
        <f>ROUND(I162*H162,2)</f>
        <v>0</v>
      </c>
      <c r="BL162" s="18" t="s">
        <v>137</v>
      </c>
      <c r="BM162" s="216" t="s">
        <v>239</v>
      </c>
    </row>
    <row r="163" spans="1:47" s="2" customFormat="1" ht="12">
      <c r="A163" s="40"/>
      <c r="B163" s="41"/>
      <c r="C163" s="42"/>
      <c r="D163" s="218" t="s">
        <v>139</v>
      </c>
      <c r="E163" s="42"/>
      <c r="F163" s="219" t="s">
        <v>240</v>
      </c>
      <c r="G163" s="42"/>
      <c r="H163" s="42"/>
      <c r="I163" s="220"/>
      <c r="J163" s="42"/>
      <c r="K163" s="42"/>
      <c r="L163" s="46"/>
      <c r="M163" s="221"/>
      <c r="N163" s="222"/>
      <c r="O163" s="86"/>
      <c r="P163" s="86"/>
      <c r="Q163" s="86"/>
      <c r="R163" s="86"/>
      <c r="S163" s="86"/>
      <c r="T163" s="87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T163" s="18" t="s">
        <v>139</v>
      </c>
      <c r="AU163" s="18" t="s">
        <v>20</v>
      </c>
    </row>
    <row r="164" spans="1:51" s="13" customFormat="1" ht="12">
      <c r="A164" s="13"/>
      <c r="B164" s="223"/>
      <c r="C164" s="224"/>
      <c r="D164" s="225" t="s">
        <v>141</v>
      </c>
      <c r="E164" s="226" t="s">
        <v>31</v>
      </c>
      <c r="F164" s="227" t="s">
        <v>217</v>
      </c>
      <c r="G164" s="224"/>
      <c r="H164" s="228">
        <v>212</v>
      </c>
      <c r="I164" s="229"/>
      <c r="J164" s="224"/>
      <c r="K164" s="224"/>
      <c r="L164" s="230"/>
      <c r="M164" s="231"/>
      <c r="N164" s="232"/>
      <c r="O164" s="232"/>
      <c r="P164" s="232"/>
      <c r="Q164" s="232"/>
      <c r="R164" s="232"/>
      <c r="S164" s="232"/>
      <c r="T164" s="23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4" t="s">
        <v>141</v>
      </c>
      <c r="AU164" s="234" t="s">
        <v>20</v>
      </c>
      <c r="AV164" s="13" t="s">
        <v>20</v>
      </c>
      <c r="AW164" s="13" t="s">
        <v>40</v>
      </c>
      <c r="AX164" s="13" t="s">
        <v>81</v>
      </c>
      <c r="AY164" s="234" t="s">
        <v>130</v>
      </c>
    </row>
    <row r="165" spans="1:51" s="14" customFormat="1" ht="12">
      <c r="A165" s="14"/>
      <c r="B165" s="235"/>
      <c r="C165" s="236"/>
      <c r="D165" s="225" t="s">
        <v>141</v>
      </c>
      <c r="E165" s="237" t="s">
        <v>31</v>
      </c>
      <c r="F165" s="238" t="s">
        <v>204</v>
      </c>
      <c r="G165" s="236"/>
      <c r="H165" s="237" t="s">
        <v>31</v>
      </c>
      <c r="I165" s="239"/>
      <c r="J165" s="236"/>
      <c r="K165" s="236"/>
      <c r="L165" s="240"/>
      <c r="M165" s="241"/>
      <c r="N165" s="242"/>
      <c r="O165" s="242"/>
      <c r="P165" s="242"/>
      <c r="Q165" s="242"/>
      <c r="R165" s="242"/>
      <c r="S165" s="242"/>
      <c r="T165" s="243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44" t="s">
        <v>141</v>
      </c>
      <c r="AU165" s="244" t="s">
        <v>20</v>
      </c>
      <c r="AV165" s="14" t="s">
        <v>89</v>
      </c>
      <c r="AW165" s="14" t="s">
        <v>40</v>
      </c>
      <c r="AX165" s="14" t="s">
        <v>81</v>
      </c>
      <c r="AY165" s="244" t="s">
        <v>130</v>
      </c>
    </row>
    <row r="166" spans="1:51" s="15" customFormat="1" ht="12">
      <c r="A166" s="15"/>
      <c r="B166" s="245"/>
      <c r="C166" s="246"/>
      <c r="D166" s="225" t="s">
        <v>141</v>
      </c>
      <c r="E166" s="247" t="s">
        <v>31</v>
      </c>
      <c r="F166" s="248" t="s">
        <v>144</v>
      </c>
      <c r="G166" s="246"/>
      <c r="H166" s="249">
        <v>212</v>
      </c>
      <c r="I166" s="250"/>
      <c r="J166" s="246"/>
      <c r="K166" s="246"/>
      <c r="L166" s="251"/>
      <c r="M166" s="252"/>
      <c r="N166" s="253"/>
      <c r="O166" s="253"/>
      <c r="P166" s="253"/>
      <c r="Q166" s="253"/>
      <c r="R166" s="253"/>
      <c r="S166" s="253"/>
      <c r="T166" s="254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55" t="s">
        <v>141</v>
      </c>
      <c r="AU166" s="255" t="s">
        <v>20</v>
      </c>
      <c r="AV166" s="15" t="s">
        <v>137</v>
      </c>
      <c r="AW166" s="15" t="s">
        <v>40</v>
      </c>
      <c r="AX166" s="15" t="s">
        <v>89</v>
      </c>
      <c r="AY166" s="255" t="s">
        <v>130</v>
      </c>
    </row>
    <row r="167" spans="1:63" s="12" customFormat="1" ht="22.8" customHeight="1">
      <c r="A167" s="12"/>
      <c r="B167" s="190"/>
      <c r="C167" s="191"/>
      <c r="D167" s="192" t="s">
        <v>80</v>
      </c>
      <c r="E167" s="204" t="s">
        <v>173</v>
      </c>
      <c r="F167" s="204" t="s">
        <v>241</v>
      </c>
      <c r="G167" s="191"/>
      <c r="H167" s="191"/>
      <c r="I167" s="194"/>
      <c r="J167" s="205">
        <f>BK167</f>
        <v>0</v>
      </c>
      <c r="K167" s="191"/>
      <c r="L167" s="196"/>
      <c r="M167" s="197"/>
      <c r="N167" s="198"/>
      <c r="O167" s="198"/>
      <c r="P167" s="199">
        <f>SUM(P168:P241)</f>
        <v>0</v>
      </c>
      <c r="Q167" s="198"/>
      <c r="R167" s="199">
        <f>SUM(R168:R241)</f>
        <v>885.7208</v>
      </c>
      <c r="S167" s="198"/>
      <c r="T167" s="200">
        <f>SUM(T168:T241)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01" t="s">
        <v>89</v>
      </c>
      <c r="AT167" s="202" t="s">
        <v>80</v>
      </c>
      <c r="AU167" s="202" t="s">
        <v>89</v>
      </c>
      <c r="AY167" s="201" t="s">
        <v>130</v>
      </c>
      <c r="BK167" s="203">
        <f>SUM(BK168:BK241)</f>
        <v>0</v>
      </c>
    </row>
    <row r="168" spans="1:65" s="2" customFormat="1" ht="21.75" customHeight="1">
      <c r="A168" s="40"/>
      <c r="B168" s="41"/>
      <c r="C168" s="206" t="s">
        <v>242</v>
      </c>
      <c r="D168" s="206" t="s">
        <v>132</v>
      </c>
      <c r="E168" s="207" t="s">
        <v>243</v>
      </c>
      <c r="F168" s="208" t="s">
        <v>244</v>
      </c>
      <c r="G168" s="209" t="s">
        <v>135</v>
      </c>
      <c r="H168" s="210">
        <v>518</v>
      </c>
      <c r="I168" s="211"/>
      <c r="J168" s="210">
        <f>ROUND(I168*H168,2)</f>
        <v>0</v>
      </c>
      <c r="K168" s="208" t="s">
        <v>136</v>
      </c>
      <c r="L168" s="46"/>
      <c r="M168" s="212" t="s">
        <v>31</v>
      </c>
      <c r="N168" s="213" t="s">
        <v>52</v>
      </c>
      <c r="O168" s="86"/>
      <c r="P168" s="214">
        <f>O168*H168</f>
        <v>0</v>
      </c>
      <c r="Q168" s="214">
        <v>0</v>
      </c>
      <c r="R168" s="214">
        <f>Q168*H168</f>
        <v>0</v>
      </c>
      <c r="S168" s="214">
        <v>0</v>
      </c>
      <c r="T168" s="215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16" t="s">
        <v>137</v>
      </c>
      <c r="AT168" s="216" t="s">
        <v>132</v>
      </c>
      <c r="AU168" s="216" t="s">
        <v>20</v>
      </c>
      <c r="AY168" s="18" t="s">
        <v>130</v>
      </c>
      <c r="BE168" s="217">
        <f>IF(N168="základní",J168,0)</f>
        <v>0</v>
      </c>
      <c r="BF168" s="217">
        <f>IF(N168="snížená",J168,0)</f>
        <v>0</v>
      </c>
      <c r="BG168" s="217">
        <f>IF(N168="zákl. přenesená",J168,0)</f>
        <v>0</v>
      </c>
      <c r="BH168" s="217">
        <f>IF(N168="sníž. přenesená",J168,0)</f>
        <v>0</v>
      </c>
      <c r="BI168" s="217">
        <f>IF(N168="nulová",J168,0)</f>
        <v>0</v>
      </c>
      <c r="BJ168" s="18" t="s">
        <v>89</v>
      </c>
      <c r="BK168" s="217">
        <f>ROUND(I168*H168,2)</f>
        <v>0</v>
      </c>
      <c r="BL168" s="18" t="s">
        <v>137</v>
      </c>
      <c r="BM168" s="216" t="s">
        <v>245</v>
      </c>
    </row>
    <row r="169" spans="1:47" s="2" customFormat="1" ht="12">
      <c r="A169" s="40"/>
      <c r="B169" s="41"/>
      <c r="C169" s="42"/>
      <c r="D169" s="218" t="s">
        <v>139</v>
      </c>
      <c r="E169" s="42"/>
      <c r="F169" s="219" t="s">
        <v>246</v>
      </c>
      <c r="G169" s="42"/>
      <c r="H169" s="42"/>
      <c r="I169" s="220"/>
      <c r="J169" s="42"/>
      <c r="K169" s="42"/>
      <c r="L169" s="46"/>
      <c r="M169" s="221"/>
      <c r="N169" s="222"/>
      <c r="O169" s="86"/>
      <c r="P169" s="86"/>
      <c r="Q169" s="86"/>
      <c r="R169" s="86"/>
      <c r="S169" s="86"/>
      <c r="T169" s="87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T169" s="18" t="s">
        <v>139</v>
      </c>
      <c r="AU169" s="18" t="s">
        <v>20</v>
      </c>
    </row>
    <row r="170" spans="1:51" s="13" customFormat="1" ht="12">
      <c r="A170" s="13"/>
      <c r="B170" s="223"/>
      <c r="C170" s="224"/>
      <c r="D170" s="225" t="s">
        <v>141</v>
      </c>
      <c r="E170" s="226" t="s">
        <v>31</v>
      </c>
      <c r="F170" s="227" t="s">
        <v>247</v>
      </c>
      <c r="G170" s="224"/>
      <c r="H170" s="228">
        <v>518</v>
      </c>
      <c r="I170" s="229"/>
      <c r="J170" s="224"/>
      <c r="K170" s="224"/>
      <c r="L170" s="230"/>
      <c r="M170" s="231"/>
      <c r="N170" s="232"/>
      <c r="O170" s="232"/>
      <c r="P170" s="232"/>
      <c r="Q170" s="232"/>
      <c r="R170" s="232"/>
      <c r="S170" s="232"/>
      <c r="T170" s="23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4" t="s">
        <v>141</v>
      </c>
      <c r="AU170" s="234" t="s">
        <v>20</v>
      </c>
      <c r="AV170" s="13" t="s">
        <v>20</v>
      </c>
      <c r="AW170" s="13" t="s">
        <v>40</v>
      </c>
      <c r="AX170" s="13" t="s">
        <v>81</v>
      </c>
      <c r="AY170" s="234" t="s">
        <v>130</v>
      </c>
    </row>
    <row r="171" spans="1:51" s="14" customFormat="1" ht="12">
      <c r="A171" s="14"/>
      <c r="B171" s="235"/>
      <c r="C171" s="236"/>
      <c r="D171" s="225" t="s">
        <v>141</v>
      </c>
      <c r="E171" s="237" t="s">
        <v>31</v>
      </c>
      <c r="F171" s="238" t="s">
        <v>248</v>
      </c>
      <c r="G171" s="236"/>
      <c r="H171" s="237" t="s">
        <v>31</v>
      </c>
      <c r="I171" s="239"/>
      <c r="J171" s="236"/>
      <c r="K171" s="236"/>
      <c r="L171" s="240"/>
      <c r="M171" s="241"/>
      <c r="N171" s="242"/>
      <c r="O171" s="242"/>
      <c r="P171" s="242"/>
      <c r="Q171" s="242"/>
      <c r="R171" s="242"/>
      <c r="S171" s="242"/>
      <c r="T171" s="243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44" t="s">
        <v>141</v>
      </c>
      <c r="AU171" s="244" t="s">
        <v>20</v>
      </c>
      <c r="AV171" s="14" t="s">
        <v>89</v>
      </c>
      <c r="AW171" s="14" t="s">
        <v>40</v>
      </c>
      <c r="AX171" s="14" t="s">
        <v>81</v>
      </c>
      <c r="AY171" s="244" t="s">
        <v>130</v>
      </c>
    </row>
    <row r="172" spans="1:51" s="15" customFormat="1" ht="12">
      <c r="A172" s="15"/>
      <c r="B172" s="245"/>
      <c r="C172" s="246"/>
      <c r="D172" s="225" t="s">
        <v>141</v>
      </c>
      <c r="E172" s="247" t="s">
        <v>31</v>
      </c>
      <c r="F172" s="248" t="s">
        <v>144</v>
      </c>
      <c r="G172" s="246"/>
      <c r="H172" s="249">
        <v>518</v>
      </c>
      <c r="I172" s="250"/>
      <c r="J172" s="246"/>
      <c r="K172" s="246"/>
      <c r="L172" s="251"/>
      <c r="M172" s="252"/>
      <c r="N172" s="253"/>
      <c r="O172" s="253"/>
      <c r="P172" s="253"/>
      <c r="Q172" s="253"/>
      <c r="R172" s="253"/>
      <c r="S172" s="253"/>
      <c r="T172" s="254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55" t="s">
        <v>141</v>
      </c>
      <c r="AU172" s="255" t="s">
        <v>20</v>
      </c>
      <c r="AV172" s="15" t="s">
        <v>137</v>
      </c>
      <c r="AW172" s="15" t="s">
        <v>40</v>
      </c>
      <c r="AX172" s="15" t="s">
        <v>89</v>
      </c>
      <c r="AY172" s="255" t="s">
        <v>130</v>
      </c>
    </row>
    <row r="173" spans="1:65" s="2" customFormat="1" ht="24.15" customHeight="1">
      <c r="A173" s="40"/>
      <c r="B173" s="41"/>
      <c r="C173" s="206" t="s">
        <v>249</v>
      </c>
      <c r="D173" s="206" t="s">
        <v>132</v>
      </c>
      <c r="E173" s="207" t="s">
        <v>250</v>
      </c>
      <c r="F173" s="208" t="s">
        <v>251</v>
      </c>
      <c r="G173" s="209" t="s">
        <v>135</v>
      </c>
      <c r="H173" s="210">
        <v>2000</v>
      </c>
      <c r="I173" s="211"/>
      <c r="J173" s="210">
        <f>ROUND(I173*H173,2)</f>
        <v>0</v>
      </c>
      <c r="K173" s="208" t="s">
        <v>136</v>
      </c>
      <c r="L173" s="46"/>
      <c r="M173" s="212" t="s">
        <v>31</v>
      </c>
      <c r="N173" s="213" t="s">
        <v>52</v>
      </c>
      <c r="O173" s="86"/>
      <c r="P173" s="214">
        <f>O173*H173</f>
        <v>0</v>
      </c>
      <c r="Q173" s="214">
        <v>0</v>
      </c>
      <c r="R173" s="214">
        <f>Q173*H173</f>
        <v>0</v>
      </c>
      <c r="S173" s="214">
        <v>0</v>
      </c>
      <c r="T173" s="215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16" t="s">
        <v>137</v>
      </c>
      <c r="AT173" s="216" t="s">
        <v>132</v>
      </c>
      <c r="AU173" s="216" t="s">
        <v>20</v>
      </c>
      <c r="AY173" s="18" t="s">
        <v>130</v>
      </c>
      <c r="BE173" s="217">
        <f>IF(N173="základní",J173,0)</f>
        <v>0</v>
      </c>
      <c r="BF173" s="217">
        <f>IF(N173="snížená",J173,0)</f>
        <v>0</v>
      </c>
      <c r="BG173" s="217">
        <f>IF(N173="zákl. přenesená",J173,0)</f>
        <v>0</v>
      </c>
      <c r="BH173" s="217">
        <f>IF(N173="sníž. přenesená",J173,0)</f>
        <v>0</v>
      </c>
      <c r="BI173" s="217">
        <f>IF(N173="nulová",J173,0)</f>
        <v>0</v>
      </c>
      <c r="BJ173" s="18" t="s">
        <v>89</v>
      </c>
      <c r="BK173" s="217">
        <f>ROUND(I173*H173,2)</f>
        <v>0</v>
      </c>
      <c r="BL173" s="18" t="s">
        <v>137</v>
      </c>
      <c r="BM173" s="216" t="s">
        <v>252</v>
      </c>
    </row>
    <row r="174" spans="1:47" s="2" customFormat="1" ht="12">
      <c r="A174" s="40"/>
      <c r="B174" s="41"/>
      <c r="C174" s="42"/>
      <c r="D174" s="218" t="s">
        <v>139</v>
      </c>
      <c r="E174" s="42"/>
      <c r="F174" s="219" t="s">
        <v>253</v>
      </c>
      <c r="G174" s="42"/>
      <c r="H174" s="42"/>
      <c r="I174" s="220"/>
      <c r="J174" s="42"/>
      <c r="K174" s="42"/>
      <c r="L174" s="46"/>
      <c r="M174" s="221"/>
      <c r="N174" s="222"/>
      <c r="O174" s="86"/>
      <c r="P174" s="86"/>
      <c r="Q174" s="86"/>
      <c r="R174" s="86"/>
      <c r="S174" s="86"/>
      <c r="T174" s="87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T174" s="18" t="s">
        <v>139</v>
      </c>
      <c r="AU174" s="18" t="s">
        <v>20</v>
      </c>
    </row>
    <row r="175" spans="1:51" s="13" customFormat="1" ht="12">
      <c r="A175" s="13"/>
      <c r="B175" s="223"/>
      <c r="C175" s="224"/>
      <c r="D175" s="225" t="s">
        <v>141</v>
      </c>
      <c r="E175" s="226" t="s">
        <v>31</v>
      </c>
      <c r="F175" s="227" t="s">
        <v>153</v>
      </c>
      <c r="G175" s="224"/>
      <c r="H175" s="228">
        <v>2000</v>
      </c>
      <c r="I175" s="229"/>
      <c r="J175" s="224"/>
      <c r="K175" s="224"/>
      <c r="L175" s="230"/>
      <c r="M175" s="231"/>
      <c r="N175" s="232"/>
      <c r="O175" s="232"/>
      <c r="P175" s="232"/>
      <c r="Q175" s="232"/>
      <c r="R175" s="232"/>
      <c r="S175" s="232"/>
      <c r="T175" s="23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4" t="s">
        <v>141</v>
      </c>
      <c r="AU175" s="234" t="s">
        <v>20</v>
      </c>
      <c r="AV175" s="13" t="s">
        <v>20</v>
      </c>
      <c r="AW175" s="13" t="s">
        <v>40</v>
      </c>
      <c r="AX175" s="13" t="s">
        <v>81</v>
      </c>
      <c r="AY175" s="234" t="s">
        <v>130</v>
      </c>
    </row>
    <row r="176" spans="1:51" s="14" customFormat="1" ht="12">
      <c r="A176" s="14"/>
      <c r="B176" s="235"/>
      <c r="C176" s="236"/>
      <c r="D176" s="225" t="s">
        <v>141</v>
      </c>
      <c r="E176" s="237" t="s">
        <v>31</v>
      </c>
      <c r="F176" s="238" t="s">
        <v>254</v>
      </c>
      <c r="G176" s="236"/>
      <c r="H176" s="237" t="s">
        <v>31</v>
      </c>
      <c r="I176" s="239"/>
      <c r="J176" s="236"/>
      <c r="K176" s="236"/>
      <c r="L176" s="240"/>
      <c r="M176" s="241"/>
      <c r="N176" s="242"/>
      <c r="O176" s="242"/>
      <c r="P176" s="242"/>
      <c r="Q176" s="242"/>
      <c r="R176" s="242"/>
      <c r="S176" s="242"/>
      <c r="T176" s="243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44" t="s">
        <v>141</v>
      </c>
      <c r="AU176" s="244" t="s">
        <v>20</v>
      </c>
      <c r="AV176" s="14" t="s">
        <v>89</v>
      </c>
      <c r="AW176" s="14" t="s">
        <v>40</v>
      </c>
      <c r="AX176" s="14" t="s">
        <v>81</v>
      </c>
      <c r="AY176" s="244" t="s">
        <v>130</v>
      </c>
    </row>
    <row r="177" spans="1:51" s="15" customFormat="1" ht="12">
      <c r="A177" s="15"/>
      <c r="B177" s="245"/>
      <c r="C177" s="246"/>
      <c r="D177" s="225" t="s">
        <v>141</v>
      </c>
      <c r="E177" s="247" t="s">
        <v>31</v>
      </c>
      <c r="F177" s="248" t="s">
        <v>144</v>
      </c>
      <c r="G177" s="246"/>
      <c r="H177" s="249">
        <v>2000</v>
      </c>
      <c r="I177" s="250"/>
      <c r="J177" s="246"/>
      <c r="K177" s="246"/>
      <c r="L177" s="251"/>
      <c r="M177" s="252"/>
      <c r="N177" s="253"/>
      <c r="O177" s="253"/>
      <c r="P177" s="253"/>
      <c r="Q177" s="253"/>
      <c r="R177" s="253"/>
      <c r="S177" s="253"/>
      <c r="T177" s="254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55" t="s">
        <v>141</v>
      </c>
      <c r="AU177" s="255" t="s">
        <v>20</v>
      </c>
      <c r="AV177" s="15" t="s">
        <v>137</v>
      </c>
      <c r="AW177" s="15" t="s">
        <v>40</v>
      </c>
      <c r="AX177" s="15" t="s">
        <v>89</v>
      </c>
      <c r="AY177" s="255" t="s">
        <v>130</v>
      </c>
    </row>
    <row r="178" spans="1:65" s="2" customFormat="1" ht="24.15" customHeight="1">
      <c r="A178" s="40"/>
      <c r="B178" s="41"/>
      <c r="C178" s="206" t="s">
        <v>255</v>
      </c>
      <c r="D178" s="206" t="s">
        <v>132</v>
      </c>
      <c r="E178" s="207" t="s">
        <v>256</v>
      </c>
      <c r="F178" s="208" t="s">
        <v>257</v>
      </c>
      <c r="G178" s="209" t="s">
        <v>135</v>
      </c>
      <c r="H178" s="210">
        <v>259</v>
      </c>
      <c r="I178" s="211"/>
      <c r="J178" s="210">
        <f>ROUND(I178*H178,2)</f>
        <v>0</v>
      </c>
      <c r="K178" s="208" t="s">
        <v>136</v>
      </c>
      <c r="L178" s="46"/>
      <c r="M178" s="212" t="s">
        <v>31</v>
      </c>
      <c r="N178" s="213" t="s">
        <v>52</v>
      </c>
      <c r="O178" s="86"/>
      <c r="P178" s="214">
        <f>O178*H178</f>
        <v>0</v>
      </c>
      <c r="Q178" s="214">
        <v>0</v>
      </c>
      <c r="R178" s="214">
        <f>Q178*H178</f>
        <v>0</v>
      </c>
      <c r="S178" s="214">
        <v>0</v>
      </c>
      <c r="T178" s="215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16" t="s">
        <v>137</v>
      </c>
      <c r="AT178" s="216" t="s">
        <v>132</v>
      </c>
      <c r="AU178" s="216" t="s">
        <v>20</v>
      </c>
      <c r="AY178" s="18" t="s">
        <v>130</v>
      </c>
      <c r="BE178" s="217">
        <f>IF(N178="základní",J178,0)</f>
        <v>0</v>
      </c>
      <c r="BF178" s="217">
        <f>IF(N178="snížená",J178,0)</f>
        <v>0</v>
      </c>
      <c r="BG178" s="217">
        <f>IF(N178="zákl. přenesená",J178,0)</f>
        <v>0</v>
      </c>
      <c r="BH178" s="217">
        <f>IF(N178="sníž. přenesená",J178,0)</f>
        <v>0</v>
      </c>
      <c r="BI178" s="217">
        <f>IF(N178="nulová",J178,0)</f>
        <v>0</v>
      </c>
      <c r="BJ178" s="18" t="s">
        <v>89</v>
      </c>
      <c r="BK178" s="217">
        <f>ROUND(I178*H178,2)</f>
        <v>0</v>
      </c>
      <c r="BL178" s="18" t="s">
        <v>137</v>
      </c>
      <c r="BM178" s="216" t="s">
        <v>258</v>
      </c>
    </row>
    <row r="179" spans="1:47" s="2" customFormat="1" ht="12">
      <c r="A179" s="40"/>
      <c r="B179" s="41"/>
      <c r="C179" s="42"/>
      <c r="D179" s="218" t="s">
        <v>139</v>
      </c>
      <c r="E179" s="42"/>
      <c r="F179" s="219" t="s">
        <v>259</v>
      </c>
      <c r="G179" s="42"/>
      <c r="H179" s="42"/>
      <c r="I179" s="220"/>
      <c r="J179" s="42"/>
      <c r="K179" s="42"/>
      <c r="L179" s="46"/>
      <c r="M179" s="221"/>
      <c r="N179" s="222"/>
      <c r="O179" s="86"/>
      <c r="P179" s="86"/>
      <c r="Q179" s="86"/>
      <c r="R179" s="86"/>
      <c r="S179" s="86"/>
      <c r="T179" s="87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T179" s="18" t="s">
        <v>139</v>
      </c>
      <c r="AU179" s="18" t="s">
        <v>20</v>
      </c>
    </row>
    <row r="180" spans="1:51" s="13" customFormat="1" ht="12">
      <c r="A180" s="13"/>
      <c r="B180" s="223"/>
      <c r="C180" s="224"/>
      <c r="D180" s="225" t="s">
        <v>141</v>
      </c>
      <c r="E180" s="226" t="s">
        <v>31</v>
      </c>
      <c r="F180" s="227" t="s">
        <v>260</v>
      </c>
      <c r="G180" s="224"/>
      <c r="H180" s="228">
        <v>259</v>
      </c>
      <c r="I180" s="229"/>
      <c r="J180" s="224"/>
      <c r="K180" s="224"/>
      <c r="L180" s="230"/>
      <c r="M180" s="231"/>
      <c r="N180" s="232"/>
      <c r="O180" s="232"/>
      <c r="P180" s="232"/>
      <c r="Q180" s="232"/>
      <c r="R180" s="232"/>
      <c r="S180" s="232"/>
      <c r="T180" s="23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4" t="s">
        <v>141</v>
      </c>
      <c r="AU180" s="234" t="s">
        <v>20</v>
      </c>
      <c r="AV180" s="13" t="s">
        <v>20</v>
      </c>
      <c r="AW180" s="13" t="s">
        <v>40</v>
      </c>
      <c r="AX180" s="13" t="s">
        <v>81</v>
      </c>
      <c r="AY180" s="234" t="s">
        <v>130</v>
      </c>
    </row>
    <row r="181" spans="1:51" s="14" customFormat="1" ht="12">
      <c r="A181" s="14"/>
      <c r="B181" s="235"/>
      <c r="C181" s="236"/>
      <c r="D181" s="225" t="s">
        <v>141</v>
      </c>
      <c r="E181" s="237" t="s">
        <v>31</v>
      </c>
      <c r="F181" s="238" t="s">
        <v>261</v>
      </c>
      <c r="G181" s="236"/>
      <c r="H181" s="237" t="s">
        <v>31</v>
      </c>
      <c r="I181" s="239"/>
      <c r="J181" s="236"/>
      <c r="K181" s="236"/>
      <c r="L181" s="240"/>
      <c r="M181" s="241"/>
      <c r="N181" s="242"/>
      <c r="O181" s="242"/>
      <c r="P181" s="242"/>
      <c r="Q181" s="242"/>
      <c r="R181" s="242"/>
      <c r="S181" s="242"/>
      <c r="T181" s="243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44" t="s">
        <v>141</v>
      </c>
      <c r="AU181" s="244" t="s">
        <v>20</v>
      </c>
      <c r="AV181" s="14" t="s">
        <v>89</v>
      </c>
      <c r="AW181" s="14" t="s">
        <v>40</v>
      </c>
      <c r="AX181" s="14" t="s">
        <v>81</v>
      </c>
      <c r="AY181" s="244" t="s">
        <v>130</v>
      </c>
    </row>
    <row r="182" spans="1:51" s="15" customFormat="1" ht="12">
      <c r="A182" s="15"/>
      <c r="B182" s="245"/>
      <c r="C182" s="246"/>
      <c r="D182" s="225" t="s">
        <v>141</v>
      </c>
      <c r="E182" s="247" t="s">
        <v>31</v>
      </c>
      <c r="F182" s="248" t="s">
        <v>144</v>
      </c>
      <c r="G182" s="246"/>
      <c r="H182" s="249">
        <v>259</v>
      </c>
      <c r="I182" s="250"/>
      <c r="J182" s="246"/>
      <c r="K182" s="246"/>
      <c r="L182" s="251"/>
      <c r="M182" s="252"/>
      <c r="N182" s="253"/>
      <c r="O182" s="253"/>
      <c r="P182" s="253"/>
      <c r="Q182" s="253"/>
      <c r="R182" s="253"/>
      <c r="S182" s="253"/>
      <c r="T182" s="254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55" t="s">
        <v>141</v>
      </c>
      <c r="AU182" s="255" t="s">
        <v>20</v>
      </c>
      <c r="AV182" s="15" t="s">
        <v>137</v>
      </c>
      <c r="AW182" s="15" t="s">
        <v>40</v>
      </c>
      <c r="AX182" s="15" t="s">
        <v>89</v>
      </c>
      <c r="AY182" s="255" t="s">
        <v>130</v>
      </c>
    </row>
    <row r="183" spans="1:65" s="2" customFormat="1" ht="24.15" customHeight="1">
      <c r="A183" s="40"/>
      <c r="B183" s="41"/>
      <c r="C183" s="206" t="s">
        <v>262</v>
      </c>
      <c r="D183" s="206" t="s">
        <v>132</v>
      </c>
      <c r="E183" s="207" t="s">
        <v>263</v>
      </c>
      <c r="F183" s="208" t="s">
        <v>264</v>
      </c>
      <c r="G183" s="209" t="s">
        <v>135</v>
      </c>
      <c r="H183" s="210">
        <v>2326</v>
      </c>
      <c r="I183" s="211"/>
      <c r="J183" s="210">
        <f>ROUND(I183*H183,2)</f>
        <v>0</v>
      </c>
      <c r="K183" s="208" t="s">
        <v>136</v>
      </c>
      <c r="L183" s="46"/>
      <c r="M183" s="212" t="s">
        <v>31</v>
      </c>
      <c r="N183" s="213" t="s">
        <v>52</v>
      </c>
      <c r="O183" s="86"/>
      <c r="P183" s="214">
        <f>O183*H183</f>
        <v>0</v>
      </c>
      <c r="Q183" s="214">
        <v>0.324</v>
      </c>
      <c r="R183" s="214">
        <f>Q183*H183</f>
        <v>753.624</v>
      </c>
      <c r="S183" s="214">
        <v>0</v>
      </c>
      <c r="T183" s="215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16" t="s">
        <v>137</v>
      </c>
      <c r="AT183" s="216" t="s">
        <v>132</v>
      </c>
      <c r="AU183" s="216" t="s">
        <v>20</v>
      </c>
      <c r="AY183" s="18" t="s">
        <v>130</v>
      </c>
      <c r="BE183" s="217">
        <f>IF(N183="základní",J183,0)</f>
        <v>0</v>
      </c>
      <c r="BF183" s="217">
        <f>IF(N183="snížená",J183,0)</f>
        <v>0</v>
      </c>
      <c r="BG183" s="217">
        <f>IF(N183="zákl. přenesená",J183,0)</f>
        <v>0</v>
      </c>
      <c r="BH183" s="217">
        <f>IF(N183="sníž. přenesená",J183,0)</f>
        <v>0</v>
      </c>
      <c r="BI183" s="217">
        <f>IF(N183="nulová",J183,0)</f>
        <v>0</v>
      </c>
      <c r="BJ183" s="18" t="s">
        <v>89</v>
      </c>
      <c r="BK183" s="217">
        <f>ROUND(I183*H183,2)</f>
        <v>0</v>
      </c>
      <c r="BL183" s="18" t="s">
        <v>137</v>
      </c>
      <c r="BM183" s="216" t="s">
        <v>265</v>
      </c>
    </row>
    <row r="184" spans="1:47" s="2" customFormat="1" ht="12">
      <c r="A184" s="40"/>
      <c r="B184" s="41"/>
      <c r="C184" s="42"/>
      <c r="D184" s="218" t="s">
        <v>139</v>
      </c>
      <c r="E184" s="42"/>
      <c r="F184" s="219" t="s">
        <v>266</v>
      </c>
      <c r="G184" s="42"/>
      <c r="H184" s="42"/>
      <c r="I184" s="220"/>
      <c r="J184" s="42"/>
      <c r="K184" s="42"/>
      <c r="L184" s="46"/>
      <c r="M184" s="221"/>
      <c r="N184" s="222"/>
      <c r="O184" s="86"/>
      <c r="P184" s="86"/>
      <c r="Q184" s="86"/>
      <c r="R184" s="86"/>
      <c r="S184" s="86"/>
      <c r="T184" s="87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T184" s="18" t="s">
        <v>139</v>
      </c>
      <c r="AU184" s="18" t="s">
        <v>20</v>
      </c>
    </row>
    <row r="185" spans="1:51" s="13" customFormat="1" ht="12">
      <c r="A185" s="13"/>
      <c r="B185" s="223"/>
      <c r="C185" s="224"/>
      <c r="D185" s="225" t="s">
        <v>141</v>
      </c>
      <c r="E185" s="226" t="s">
        <v>31</v>
      </c>
      <c r="F185" s="227" t="s">
        <v>267</v>
      </c>
      <c r="G185" s="224"/>
      <c r="H185" s="228">
        <v>2326</v>
      </c>
      <c r="I185" s="229"/>
      <c r="J185" s="224"/>
      <c r="K185" s="224"/>
      <c r="L185" s="230"/>
      <c r="M185" s="231"/>
      <c r="N185" s="232"/>
      <c r="O185" s="232"/>
      <c r="P185" s="232"/>
      <c r="Q185" s="232"/>
      <c r="R185" s="232"/>
      <c r="S185" s="232"/>
      <c r="T185" s="23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4" t="s">
        <v>141</v>
      </c>
      <c r="AU185" s="234" t="s">
        <v>20</v>
      </c>
      <c r="AV185" s="13" t="s">
        <v>20</v>
      </c>
      <c r="AW185" s="13" t="s">
        <v>40</v>
      </c>
      <c r="AX185" s="13" t="s">
        <v>81</v>
      </c>
      <c r="AY185" s="234" t="s">
        <v>130</v>
      </c>
    </row>
    <row r="186" spans="1:51" s="14" customFormat="1" ht="12">
      <c r="A186" s="14"/>
      <c r="B186" s="235"/>
      <c r="C186" s="236"/>
      <c r="D186" s="225" t="s">
        <v>141</v>
      </c>
      <c r="E186" s="237" t="s">
        <v>31</v>
      </c>
      <c r="F186" s="238" t="s">
        <v>268</v>
      </c>
      <c r="G186" s="236"/>
      <c r="H186" s="237" t="s">
        <v>31</v>
      </c>
      <c r="I186" s="239"/>
      <c r="J186" s="236"/>
      <c r="K186" s="236"/>
      <c r="L186" s="240"/>
      <c r="M186" s="241"/>
      <c r="N186" s="242"/>
      <c r="O186" s="242"/>
      <c r="P186" s="242"/>
      <c r="Q186" s="242"/>
      <c r="R186" s="242"/>
      <c r="S186" s="242"/>
      <c r="T186" s="243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44" t="s">
        <v>141</v>
      </c>
      <c r="AU186" s="244" t="s">
        <v>20</v>
      </c>
      <c r="AV186" s="14" t="s">
        <v>89</v>
      </c>
      <c r="AW186" s="14" t="s">
        <v>40</v>
      </c>
      <c r="AX186" s="14" t="s">
        <v>81</v>
      </c>
      <c r="AY186" s="244" t="s">
        <v>130</v>
      </c>
    </row>
    <row r="187" spans="1:51" s="15" customFormat="1" ht="12">
      <c r="A187" s="15"/>
      <c r="B187" s="245"/>
      <c r="C187" s="246"/>
      <c r="D187" s="225" t="s">
        <v>141</v>
      </c>
      <c r="E187" s="247" t="s">
        <v>31</v>
      </c>
      <c r="F187" s="248" t="s">
        <v>144</v>
      </c>
      <c r="G187" s="246"/>
      <c r="H187" s="249">
        <v>2326</v>
      </c>
      <c r="I187" s="250"/>
      <c r="J187" s="246"/>
      <c r="K187" s="246"/>
      <c r="L187" s="251"/>
      <c r="M187" s="252"/>
      <c r="N187" s="253"/>
      <c r="O187" s="253"/>
      <c r="P187" s="253"/>
      <c r="Q187" s="253"/>
      <c r="R187" s="253"/>
      <c r="S187" s="253"/>
      <c r="T187" s="254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T187" s="255" t="s">
        <v>141</v>
      </c>
      <c r="AU187" s="255" t="s">
        <v>20</v>
      </c>
      <c r="AV187" s="15" t="s">
        <v>137</v>
      </c>
      <c r="AW187" s="15" t="s">
        <v>40</v>
      </c>
      <c r="AX187" s="15" t="s">
        <v>89</v>
      </c>
      <c r="AY187" s="255" t="s">
        <v>130</v>
      </c>
    </row>
    <row r="188" spans="1:65" s="2" customFormat="1" ht="16.5" customHeight="1">
      <c r="A188" s="40"/>
      <c r="B188" s="41"/>
      <c r="C188" s="206" t="s">
        <v>269</v>
      </c>
      <c r="D188" s="206" t="s">
        <v>132</v>
      </c>
      <c r="E188" s="207" t="s">
        <v>270</v>
      </c>
      <c r="F188" s="208" t="s">
        <v>271</v>
      </c>
      <c r="G188" s="209" t="s">
        <v>188</v>
      </c>
      <c r="H188" s="210">
        <v>100</v>
      </c>
      <c r="I188" s="211"/>
      <c r="J188" s="210">
        <f>ROUND(I188*H188,2)</f>
        <v>0</v>
      </c>
      <c r="K188" s="208" t="s">
        <v>31</v>
      </c>
      <c r="L188" s="46"/>
      <c r="M188" s="212" t="s">
        <v>31</v>
      </c>
      <c r="N188" s="213" t="s">
        <v>52</v>
      </c>
      <c r="O188" s="86"/>
      <c r="P188" s="214">
        <f>O188*H188</f>
        <v>0</v>
      </c>
      <c r="Q188" s="214">
        <v>1</v>
      </c>
      <c r="R188" s="214">
        <f>Q188*H188</f>
        <v>100</v>
      </c>
      <c r="S188" s="214">
        <v>0</v>
      </c>
      <c r="T188" s="215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16" t="s">
        <v>137</v>
      </c>
      <c r="AT188" s="216" t="s">
        <v>132</v>
      </c>
      <c r="AU188" s="216" t="s">
        <v>20</v>
      </c>
      <c r="AY188" s="18" t="s">
        <v>130</v>
      </c>
      <c r="BE188" s="217">
        <f>IF(N188="základní",J188,0)</f>
        <v>0</v>
      </c>
      <c r="BF188" s="217">
        <f>IF(N188="snížená",J188,0)</f>
        <v>0</v>
      </c>
      <c r="BG188" s="217">
        <f>IF(N188="zákl. přenesená",J188,0)</f>
        <v>0</v>
      </c>
      <c r="BH188" s="217">
        <f>IF(N188="sníž. přenesená",J188,0)</f>
        <v>0</v>
      </c>
      <c r="BI188" s="217">
        <f>IF(N188="nulová",J188,0)</f>
        <v>0</v>
      </c>
      <c r="BJ188" s="18" t="s">
        <v>89</v>
      </c>
      <c r="BK188" s="217">
        <f>ROUND(I188*H188,2)</f>
        <v>0</v>
      </c>
      <c r="BL188" s="18" t="s">
        <v>137</v>
      </c>
      <c r="BM188" s="216" t="s">
        <v>272</v>
      </c>
    </row>
    <row r="189" spans="1:51" s="13" customFormat="1" ht="12">
      <c r="A189" s="13"/>
      <c r="B189" s="223"/>
      <c r="C189" s="224"/>
      <c r="D189" s="225" t="s">
        <v>141</v>
      </c>
      <c r="E189" s="226" t="s">
        <v>31</v>
      </c>
      <c r="F189" s="227" t="s">
        <v>273</v>
      </c>
      <c r="G189" s="224"/>
      <c r="H189" s="228">
        <v>100</v>
      </c>
      <c r="I189" s="229"/>
      <c r="J189" s="224"/>
      <c r="K189" s="224"/>
      <c r="L189" s="230"/>
      <c r="M189" s="231"/>
      <c r="N189" s="232"/>
      <c r="O189" s="232"/>
      <c r="P189" s="232"/>
      <c r="Q189" s="232"/>
      <c r="R189" s="232"/>
      <c r="S189" s="232"/>
      <c r="T189" s="23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4" t="s">
        <v>141</v>
      </c>
      <c r="AU189" s="234" t="s">
        <v>20</v>
      </c>
      <c r="AV189" s="13" t="s">
        <v>20</v>
      </c>
      <c r="AW189" s="13" t="s">
        <v>40</v>
      </c>
      <c r="AX189" s="13" t="s">
        <v>81</v>
      </c>
      <c r="AY189" s="234" t="s">
        <v>130</v>
      </c>
    </row>
    <row r="190" spans="1:51" s="14" customFormat="1" ht="12">
      <c r="A190" s="14"/>
      <c r="B190" s="235"/>
      <c r="C190" s="236"/>
      <c r="D190" s="225" t="s">
        <v>141</v>
      </c>
      <c r="E190" s="237" t="s">
        <v>31</v>
      </c>
      <c r="F190" s="238" t="s">
        <v>204</v>
      </c>
      <c r="G190" s="236"/>
      <c r="H190" s="237" t="s">
        <v>31</v>
      </c>
      <c r="I190" s="239"/>
      <c r="J190" s="236"/>
      <c r="K190" s="236"/>
      <c r="L190" s="240"/>
      <c r="M190" s="241"/>
      <c r="N190" s="242"/>
      <c r="O190" s="242"/>
      <c r="P190" s="242"/>
      <c r="Q190" s="242"/>
      <c r="R190" s="242"/>
      <c r="S190" s="242"/>
      <c r="T190" s="243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44" t="s">
        <v>141</v>
      </c>
      <c r="AU190" s="244" t="s">
        <v>20</v>
      </c>
      <c r="AV190" s="14" t="s">
        <v>89</v>
      </c>
      <c r="AW190" s="14" t="s">
        <v>40</v>
      </c>
      <c r="AX190" s="14" t="s">
        <v>81</v>
      </c>
      <c r="AY190" s="244" t="s">
        <v>130</v>
      </c>
    </row>
    <row r="191" spans="1:51" s="15" customFormat="1" ht="12">
      <c r="A191" s="15"/>
      <c r="B191" s="245"/>
      <c r="C191" s="246"/>
      <c r="D191" s="225" t="s">
        <v>141</v>
      </c>
      <c r="E191" s="247" t="s">
        <v>31</v>
      </c>
      <c r="F191" s="248" t="s">
        <v>144</v>
      </c>
      <c r="G191" s="246"/>
      <c r="H191" s="249">
        <v>100</v>
      </c>
      <c r="I191" s="250"/>
      <c r="J191" s="246"/>
      <c r="K191" s="246"/>
      <c r="L191" s="251"/>
      <c r="M191" s="252"/>
      <c r="N191" s="253"/>
      <c r="O191" s="253"/>
      <c r="P191" s="253"/>
      <c r="Q191" s="253"/>
      <c r="R191" s="253"/>
      <c r="S191" s="253"/>
      <c r="T191" s="254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T191" s="255" t="s">
        <v>141</v>
      </c>
      <c r="AU191" s="255" t="s">
        <v>20</v>
      </c>
      <c r="AV191" s="15" t="s">
        <v>137</v>
      </c>
      <c r="AW191" s="15" t="s">
        <v>40</v>
      </c>
      <c r="AX191" s="15" t="s">
        <v>89</v>
      </c>
      <c r="AY191" s="255" t="s">
        <v>130</v>
      </c>
    </row>
    <row r="192" spans="1:65" s="2" customFormat="1" ht="16.5" customHeight="1">
      <c r="A192" s="40"/>
      <c r="B192" s="41"/>
      <c r="C192" s="206" t="s">
        <v>7</v>
      </c>
      <c r="D192" s="206" t="s">
        <v>132</v>
      </c>
      <c r="E192" s="207" t="s">
        <v>274</v>
      </c>
      <c r="F192" s="208" t="s">
        <v>275</v>
      </c>
      <c r="G192" s="209" t="s">
        <v>135</v>
      </c>
      <c r="H192" s="210">
        <v>259</v>
      </c>
      <c r="I192" s="211"/>
      <c r="J192" s="210">
        <f>ROUND(I192*H192,2)</f>
        <v>0</v>
      </c>
      <c r="K192" s="208" t="s">
        <v>136</v>
      </c>
      <c r="L192" s="46"/>
      <c r="M192" s="212" t="s">
        <v>31</v>
      </c>
      <c r="N192" s="213" t="s">
        <v>52</v>
      </c>
      <c r="O192" s="86"/>
      <c r="P192" s="214">
        <f>O192*H192</f>
        <v>0</v>
      </c>
      <c r="Q192" s="214">
        <v>0</v>
      </c>
      <c r="R192" s="214">
        <f>Q192*H192</f>
        <v>0</v>
      </c>
      <c r="S192" s="214">
        <v>0</v>
      </c>
      <c r="T192" s="215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16" t="s">
        <v>137</v>
      </c>
      <c r="AT192" s="216" t="s">
        <v>132</v>
      </c>
      <c r="AU192" s="216" t="s">
        <v>20</v>
      </c>
      <c r="AY192" s="18" t="s">
        <v>130</v>
      </c>
      <c r="BE192" s="217">
        <f>IF(N192="základní",J192,0)</f>
        <v>0</v>
      </c>
      <c r="BF192" s="217">
        <f>IF(N192="snížená",J192,0)</f>
        <v>0</v>
      </c>
      <c r="BG192" s="217">
        <f>IF(N192="zákl. přenesená",J192,0)</f>
        <v>0</v>
      </c>
      <c r="BH192" s="217">
        <f>IF(N192="sníž. přenesená",J192,0)</f>
        <v>0</v>
      </c>
      <c r="BI192" s="217">
        <f>IF(N192="nulová",J192,0)</f>
        <v>0</v>
      </c>
      <c r="BJ192" s="18" t="s">
        <v>89</v>
      </c>
      <c r="BK192" s="217">
        <f>ROUND(I192*H192,2)</f>
        <v>0</v>
      </c>
      <c r="BL192" s="18" t="s">
        <v>137</v>
      </c>
      <c r="BM192" s="216" t="s">
        <v>276</v>
      </c>
    </row>
    <row r="193" spans="1:47" s="2" customFormat="1" ht="12">
      <c r="A193" s="40"/>
      <c r="B193" s="41"/>
      <c r="C193" s="42"/>
      <c r="D193" s="218" t="s">
        <v>139</v>
      </c>
      <c r="E193" s="42"/>
      <c r="F193" s="219" t="s">
        <v>277</v>
      </c>
      <c r="G193" s="42"/>
      <c r="H193" s="42"/>
      <c r="I193" s="220"/>
      <c r="J193" s="42"/>
      <c r="K193" s="42"/>
      <c r="L193" s="46"/>
      <c r="M193" s="221"/>
      <c r="N193" s="222"/>
      <c r="O193" s="86"/>
      <c r="P193" s="86"/>
      <c r="Q193" s="86"/>
      <c r="R193" s="86"/>
      <c r="S193" s="86"/>
      <c r="T193" s="87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T193" s="18" t="s">
        <v>139</v>
      </c>
      <c r="AU193" s="18" t="s">
        <v>20</v>
      </c>
    </row>
    <row r="194" spans="1:51" s="13" customFormat="1" ht="12">
      <c r="A194" s="13"/>
      <c r="B194" s="223"/>
      <c r="C194" s="224"/>
      <c r="D194" s="225" t="s">
        <v>141</v>
      </c>
      <c r="E194" s="226" t="s">
        <v>31</v>
      </c>
      <c r="F194" s="227" t="s">
        <v>260</v>
      </c>
      <c r="G194" s="224"/>
      <c r="H194" s="228">
        <v>259</v>
      </c>
      <c r="I194" s="229"/>
      <c r="J194" s="224"/>
      <c r="K194" s="224"/>
      <c r="L194" s="230"/>
      <c r="M194" s="231"/>
      <c r="N194" s="232"/>
      <c r="O194" s="232"/>
      <c r="P194" s="232"/>
      <c r="Q194" s="232"/>
      <c r="R194" s="232"/>
      <c r="S194" s="232"/>
      <c r="T194" s="23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4" t="s">
        <v>141</v>
      </c>
      <c r="AU194" s="234" t="s">
        <v>20</v>
      </c>
      <c r="AV194" s="13" t="s">
        <v>20</v>
      </c>
      <c r="AW194" s="13" t="s">
        <v>40</v>
      </c>
      <c r="AX194" s="13" t="s">
        <v>81</v>
      </c>
      <c r="AY194" s="234" t="s">
        <v>130</v>
      </c>
    </row>
    <row r="195" spans="1:51" s="14" customFormat="1" ht="12">
      <c r="A195" s="14"/>
      <c r="B195" s="235"/>
      <c r="C195" s="236"/>
      <c r="D195" s="225" t="s">
        <v>141</v>
      </c>
      <c r="E195" s="237" t="s">
        <v>31</v>
      </c>
      <c r="F195" s="238" t="s">
        <v>261</v>
      </c>
      <c r="G195" s="236"/>
      <c r="H195" s="237" t="s">
        <v>31</v>
      </c>
      <c r="I195" s="239"/>
      <c r="J195" s="236"/>
      <c r="K195" s="236"/>
      <c r="L195" s="240"/>
      <c r="M195" s="241"/>
      <c r="N195" s="242"/>
      <c r="O195" s="242"/>
      <c r="P195" s="242"/>
      <c r="Q195" s="242"/>
      <c r="R195" s="242"/>
      <c r="S195" s="242"/>
      <c r="T195" s="243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44" t="s">
        <v>141</v>
      </c>
      <c r="AU195" s="244" t="s">
        <v>20</v>
      </c>
      <c r="AV195" s="14" t="s">
        <v>89</v>
      </c>
      <c r="AW195" s="14" t="s">
        <v>40</v>
      </c>
      <c r="AX195" s="14" t="s">
        <v>81</v>
      </c>
      <c r="AY195" s="244" t="s">
        <v>130</v>
      </c>
    </row>
    <row r="196" spans="1:51" s="15" customFormat="1" ht="12">
      <c r="A196" s="15"/>
      <c r="B196" s="245"/>
      <c r="C196" s="246"/>
      <c r="D196" s="225" t="s">
        <v>141</v>
      </c>
      <c r="E196" s="247" t="s">
        <v>31</v>
      </c>
      <c r="F196" s="248" t="s">
        <v>144</v>
      </c>
      <c r="G196" s="246"/>
      <c r="H196" s="249">
        <v>259</v>
      </c>
      <c r="I196" s="250"/>
      <c r="J196" s="246"/>
      <c r="K196" s="246"/>
      <c r="L196" s="251"/>
      <c r="M196" s="252"/>
      <c r="N196" s="253"/>
      <c r="O196" s="253"/>
      <c r="P196" s="253"/>
      <c r="Q196" s="253"/>
      <c r="R196" s="253"/>
      <c r="S196" s="253"/>
      <c r="T196" s="254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T196" s="255" t="s">
        <v>141</v>
      </c>
      <c r="AU196" s="255" t="s">
        <v>20</v>
      </c>
      <c r="AV196" s="15" t="s">
        <v>137</v>
      </c>
      <c r="AW196" s="15" t="s">
        <v>40</v>
      </c>
      <c r="AX196" s="15" t="s">
        <v>89</v>
      </c>
      <c r="AY196" s="255" t="s">
        <v>130</v>
      </c>
    </row>
    <row r="197" spans="1:65" s="2" customFormat="1" ht="16.5" customHeight="1">
      <c r="A197" s="40"/>
      <c r="B197" s="41"/>
      <c r="C197" s="206" t="s">
        <v>278</v>
      </c>
      <c r="D197" s="206" t="s">
        <v>132</v>
      </c>
      <c r="E197" s="207" t="s">
        <v>279</v>
      </c>
      <c r="F197" s="208" t="s">
        <v>280</v>
      </c>
      <c r="G197" s="209" t="s">
        <v>135</v>
      </c>
      <c r="H197" s="210">
        <v>19297.6</v>
      </c>
      <c r="I197" s="211"/>
      <c r="J197" s="210">
        <f>ROUND(I197*H197,2)</f>
        <v>0</v>
      </c>
      <c r="K197" s="208" t="s">
        <v>31</v>
      </c>
      <c r="L197" s="46"/>
      <c r="M197" s="212" t="s">
        <v>31</v>
      </c>
      <c r="N197" s="213" t="s">
        <v>52</v>
      </c>
      <c r="O197" s="86"/>
      <c r="P197" s="214">
        <f>O197*H197</f>
        <v>0</v>
      </c>
      <c r="Q197" s="214">
        <v>0</v>
      </c>
      <c r="R197" s="214">
        <f>Q197*H197</f>
        <v>0</v>
      </c>
      <c r="S197" s="214">
        <v>0</v>
      </c>
      <c r="T197" s="215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16" t="s">
        <v>137</v>
      </c>
      <c r="AT197" s="216" t="s">
        <v>132</v>
      </c>
      <c r="AU197" s="216" t="s">
        <v>20</v>
      </c>
      <c r="AY197" s="18" t="s">
        <v>130</v>
      </c>
      <c r="BE197" s="217">
        <f>IF(N197="základní",J197,0)</f>
        <v>0</v>
      </c>
      <c r="BF197" s="217">
        <f>IF(N197="snížená",J197,0)</f>
        <v>0</v>
      </c>
      <c r="BG197" s="217">
        <f>IF(N197="zákl. přenesená",J197,0)</f>
        <v>0</v>
      </c>
      <c r="BH197" s="217">
        <f>IF(N197="sníž. přenesená",J197,0)</f>
        <v>0</v>
      </c>
      <c r="BI197" s="217">
        <f>IF(N197="nulová",J197,0)</f>
        <v>0</v>
      </c>
      <c r="BJ197" s="18" t="s">
        <v>89</v>
      </c>
      <c r="BK197" s="217">
        <f>ROUND(I197*H197,2)</f>
        <v>0</v>
      </c>
      <c r="BL197" s="18" t="s">
        <v>137</v>
      </c>
      <c r="BM197" s="216" t="s">
        <v>281</v>
      </c>
    </row>
    <row r="198" spans="1:51" s="13" customFormat="1" ht="12">
      <c r="A198" s="13"/>
      <c r="B198" s="223"/>
      <c r="C198" s="224"/>
      <c r="D198" s="225" t="s">
        <v>141</v>
      </c>
      <c r="E198" s="226" t="s">
        <v>31</v>
      </c>
      <c r="F198" s="227" t="s">
        <v>160</v>
      </c>
      <c r="G198" s="224"/>
      <c r="H198" s="228">
        <v>19297.6</v>
      </c>
      <c r="I198" s="229"/>
      <c r="J198" s="224"/>
      <c r="K198" s="224"/>
      <c r="L198" s="230"/>
      <c r="M198" s="231"/>
      <c r="N198" s="232"/>
      <c r="O198" s="232"/>
      <c r="P198" s="232"/>
      <c r="Q198" s="232"/>
      <c r="R198" s="232"/>
      <c r="S198" s="232"/>
      <c r="T198" s="23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4" t="s">
        <v>141</v>
      </c>
      <c r="AU198" s="234" t="s">
        <v>20</v>
      </c>
      <c r="AV198" s="13" t="s">
        <v>20</v>
      </c>
      <c r="AW198" s="13" t="s">
        <v>40</v>
      </c>
      <c r="AX198" s="13" t="s">
        <v>81</v>
      </c>
      <c r="AY198" s="234" t="s">
        <v>130</v>
      </c>
    </row>
    <row r="199" spans="1:51" s="14" customFormat="1" ht="12">
      <c r="A199" s="14"/>
      <c r="B199" s="235"/>
      <c r="C199" s="236"/>
      <c r="D199" s="225" t="s">
        <v>141</v>
      </c>
      <c r="E199" s="237" t="s">
        <v>31</v>
      </c>
      <c r="F199" s="238" t="s">
        <v>282</v>
      </c>
      <c r="G199" s="236"/>
      <c r="H199" s="237" t="s">
        <v>31</v>
      </c>
      <c r="I199" s="239"/>
      <c r="J199" s="236"/>
      <c r="K199" s="236"/>
      <c r="L199" s="240"/>
      <c r="M199" s="241"/>
      <c r="N199" s="242"/>
      <c r="O199" s="242"/>
      <c r="P199" s="242"/>
      <c r="Q199" s="242"/>
      <c r="R199" s="242"/>
      <c r="S199" s="242"/>
      <c r="T199" s="243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44" t="s">
        <v>141</v>
      </c>
      <c r="AU199" s="244" t="s">
        <v>20</v>
      </c>
      <c r="AV199" s="14" t="s">
        <v>89</v>
      </c>
      <c r="AW199" s="14" t="s">
        <v>40</v>
      </c>
      <c r="AX199" s="14" t="s">
        <v>81</v>
      </c>
      <c r="AY199" s="244" t="s">
        <v>130</v>
      </c>
    </row>
    <row r="200" spans="1:51" s="15" customFormat="1" ht="12">
      <c r="A200" s="15"/>
      <c r="B200" s="245"/>
      <c r="C200" s="246"/>
      <c r="D200" s="225" t="s">
        <v>141</v>
      </c>
      <c r="E200" s="247" t="s">
        <v>31</v>
      </c>
      <c r="F200" s="248" t="s">
        <v>144</v>
      </c>
      <c r="G200" s="246"/>
      <c r="H200" s="249">
        <v>19297.6</v>
      </c>
      <c r="I200" s="250"/>
      <c r="J200" s="246"/>
      <c r="K200" s="246"/>
      <c r="L200" s="251"/>
      <c r="M200" s="252"/>
      <c r="N200" s="253"/>
      <c r="O200" s="253"/>
      <c r="P200" s="253"/>
      <c r="Q200" s="253"/>
      <c r="R200" s="253"/>
      <c r="S200" s="253"/>
      <c r="T200" s="254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T200" s="255" t="s">
        <v>141</v>
      </c>
      <c r="AU200" s="255" t="s">
        <v>20</v>
      </c>
      <c r="AV200" s="15" t="s">
        <v>137</v>
      </c>
      <c r="AW200" s="15" t="s">
        <v>40</v>
      </c>
      <c r="AX200" s="15" t="s">
        <v>89</v>
      </c>
      <c r="AY200" s="255" t="s">
        <v>130</v>
      </c>
    </row>
    <row r="201" spans="1:65" s="2" customFormat="1" ht="16.5" customHeight="1">
      <c r="A201" s="40"/>
      <c r="B201" s="41"/>
      <c r="C201" s="206" t="s">
        <v>283</v>
      </c>
      <c r="D201" s="206" t="s">
        <v>132</v>
      </c>
      <c r="E201" s="207" t="s">
        <v>279</v>
      </c>
      <c r="F201" s="208" t="s">
        <v>280</v>
      </c>
      <c r="G201" s="209" t="s">
        <v>135</v>
      </c>
      <c r="H201" s="210">
        <v>259</v>
      </c>
      <c r="I201" s="211"/>
      <c r="J201" s="210">
        <f>ROUND(I201*H201,2)</f>
        <v>0</v>
      </c>
      <c r="K201" s="208" t="s">
        <v>31</v>
      </c>
      <c r="L201" s="46"/>
      <c r="M201" s="212" t="s">
        <v>31</v>
      </c>
      <c r="N201" s="213" t="s">
        <v>52</v>
      </c>
      <c r="O201" s="86"/>
      <c r="P201" s="214">
        <f>O201*H201</f>
        <v>0</v>
      </c>
      <c r="Q201" s="214">
        <v>0</v>
      </c>
      <c r="R201" s="214">
        <f>Q201*H201</f>
        <v>0</v>
      </c>
      <c r="S201" s="214">
        <v>0</v>
      </c>
      <c r="T201" s="215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16" t="s">
        <v>137</v>
      </c>
      <c r="AT201" s="216" t="s">
        <v>132</v>
      </c>
      <c r="AU201" s="216" t="s">
        <v>20</v>
      </c>
      <c r="AY201" s="18" t="s">
        <v>130</v>
      </c>
      <c r="BE201" s="217">
        <f>IF(N201="základní",J201,0)</f>
        <v>0</v>
      </c>
      <c r="BF201" s="217">
        <f>IF(N201="snížená",J201,0)</f>
        <v>0</v>
      </c>
      <c r="BG201" s="217">
        <f>IF(N201="zákl. přenesená",J201,0)</f>
        <v>0</v>
      </c>
      <c r="BH201" s="217">
        <f>IF(N201="sníž. přenesená",J201,0)</f>
        <v>0</v>
      </c>
      <c r="BI201" s="217">
        <f>IF(N201="nulová",J201,0)</f>
        <v>0</v>
      </c>
      <c r="BJ201" s="18" t="s">
        <v>89</v>
      </c>
      <c r="BK201" s="217">
        <f>ROUND(I201*H201,2)</f>
        <v>0</v>
      </c>
      <c r="BL201" s="18" t="s">
        <v>137</v>
      </c>
      <c r="BM201" s="216" t="s">
        <v>284</v>
      </c>
    </row>
    <row r="202" spans="1:51" s="13" customFormat="1" ht="12">
      <c r="A202" s="13"/>
      <c r="B202" s="223"/>
      <c r="C202" s="224"/>
      <c r="D202" s="225" t="s">
        <v>141</v>
      </c>
      <c r="E202" s="226" t="s">
        <v>31</v>
      </c>
      <c r="F202" s="227" t="s">
        <v>260</v>
      </c>
      <c r="G202" s="224"/>
      <c r="H202" s="228">
        <v>259</v>
      </c>
      <c r="I202" s="229"/>
      <c r="J202" s="224"/>
      <c r="K202" s="224"/>
      <c r="L202" s="230"/>
      <c r="M202" s="231"/>
      <c r="N202" s="232"/>
      <c r="O202" s="232"/>
      <c r="P202" s="232"/>
      <c r="Q202" s="232"/>
      <c r="R202" s="232"/>
      <c r="S202" s="232"/>
      <c r="T202" s="23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4" t="s">
        <v>141</v>
      </c>
      <c r="AU202" s="234" t="s">
        <v>20</v>
      </c>
      <c r="AV202" s="13" t="s">
        <v>20</v>
      </c>
      <c r="AW202" s="13" t="s">
        <v>40</v>
      </c>
      <c r="AX202" s="13" t="s">
        <v>81</v>
      </c>
      <c r="AY202" s="234" t="s">
        <v>130</v>
      </c>
    </row>
    <row r="203" spans="1:51" s="14" customFormat="1" ht="12">
      <c r="A203" s="14"/>
      <c r="B203" s="235"/>
      <c r="C203" s="236"/>
      <c r="D203" s="225" t="s">
        <v>141</v>
      </c>
      <c r="E203" s="237" t="s">
        <v>31</v>
      </c>
      <c r="F203" s="238" t="s">
        <v>261</v>
      </c>
      <c r="G203" s="236"/>
      <c r="H203" s="237" t="s">
        <v>31</v>
      </c>
      <c r="I203" s="239"/>
      <c r="J203" s="236"/>
      <c r="K203" s="236"/>
      <c r="L203" s="240"/>
      <c r="M203" s="241"/>
      <c r="N203" s="242"/>
      <c r="O203" s="242"/>
      <c r="P203" s="242"/>
      <c r="Q203" s="242"/>
      <c r="R203" s="242"/>
      <c r="S203" s="242"/>
      <c r="T203" s="243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44" t="s">
        <v>141</v>
      </c>
      <c r="AU203" s="244" t="s">
        <v>20</v>
      </c>
      <c r="AV203" s="14" t="s">
        <v>89</v>
      </c>
      <c r="AW203" s="14" t="s">
        <v>40</v>
      </c>
      <c r="AX203" s="14" t="s">
        <v>81</v>
      </c>
      <c r="AY203" s="244" t="s">
        <v>130</v>
      </c>
    </row>
    <row r="204" spans="1:51" s="15" customFormat="1" ht="12">
      <c r="A204" s="15"/>
      <c r="B204" s="245"/>
      <c r="C204" s="246"/>
      <c r="D204" s="225" t="s">
        <v>141</v>
      </c>
      <c r="E204" s="247" t="s">
        <v>31</v>
      </c>
      <c r="F204" s="248" t="s">
        <v>144</v>
      </c>
      <c r="G204" s="246"/>
      <c r="H204" s="249">
        <v>259</v>
      </c>
      <c r="I204" s="250"/>
      <c r="J204" s="246"/>
      <c r="K204" s="246"/>
      <c r="L204" s="251"/>
      <c r="M204" s="252"/>
      <c r="N204" s="253"/>
      <c r="O204" s="253"/>
      <c r="P204" s="253"/>
      <c r="Q204" s="253"/>
      <c r="R204" s="253"/>
      <c r="S204" s="253"/>
      <c r="T204" s="254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T204" s="255" t="s">
        <v>141</v>
      </c>
      <c r="AU204" s="255" t="s">
        <v>20</v>
      </c>
      <c r="AV204" s="15" t="s">
        <v>137</v>
      </c>
      <c r="AW204" s="15" t="s">
        <v>40</v>
      </c>
      <c r="AX204" s="15" t="s">
        <v>89</v>
      </c>
      <c r="AY204" s="255" t="s">
        <v>130</v>
      </c>
    </row>
    <row r="205" spans="1:65" s="2" customFormat="1" ht="16.5" customHeight="1">
      <c r="A205" s="40"/>
      <c r="B205" s="41"/>
      <c r="C205" s="206" t="s">
        <v>285</v>
      </c>
      <c r="D205" s="206" t="s">
        <v>132</v>
      </c>
      <c r="E205" s="207" t="s">
        <v>286</v>
      </c>
      <c r="F205" s="208" t="s">
        <v>287</v>
      </c>
      <c r="G205" s="209" t="s">
        <v>135</v>
      </c>
      <c r="H205" s="210">
        <v>33</v>
      </c>
      <c r="I205" s="211"/>
      <c r="J205" s="210">
        <f>ROUND(I205*H205,2)</f>
        <v>0</v>
      </c>
      <c r="K205" s="208" t="s">
        <v>31</v>
      </c>
      <c r="L205" s="46"/>
      <c r="M205" s="212" t="s">
        <v>31</v>
      </c>
      <c r="N205" s="213" t="s">
        <v>52</v>
      </c>
      <c r="O205" s="86"/>
      <c r="P205" s="214">
        <f>O205*H205</f>
        <v>0</v>
      </c>
      <c r="Q205" s="214">
        <v>0</v>
      </c>
      <c r="R205" s="214">
        <f>Q205*H205</f>
        <v>0</v>
      </c>
      <c r="S205" s="214">
        <v>0</v>
      </c>
      <c r="T205" s="215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16" t="s">
        <v>137</v>
      </c>
      <c r="AT205" s="216" t="s">
        <v>132</v>
      </c>
      <c r="AU205" s="216" t="s">
        <v>20</v>
      </c>
      <c r="AY205" s="18" t="s">
        <v>130</v>
      </c>
      <c r="BE205" s="217">
        <f>IF(N205="základní",J205,0)</f>
        <v>0</v>
      </c>
      <c r="BF205" s="217">
        <f>IF(N205="snížená",J205,0)</f>
        <v>0</v>
      </c>
      <c r="BG205" s="217">
        <f>IF(N205="zákl. přenesená",J205,0)</f>
        <v>0</v>
      </c>
      <c r="BH205" s="217">
        <f>IF(N205="sníž. přenesená",J205,0)</f>
        <v>0</v>
      </c>
      <c r="BI205" s="217">
        <f>IF(N205="nulová",J205,0)</f>
        <v>0</v>
      </c>
      <c r="BJ205" s="18" t="s">
        <v>89</v>
      </c>
      <c r="BK205" s="217">
        <f>ROUND(I205*H205,2)</f>
        <v>0</v>
      </c>
      <c r="BL205" s="18" t="s">
        <v>137</v>
      </c>
      <c r="BM205" s="216" t="s">
        <v>288</v>
      </c>
    </row>
    <row r="206" spans="1:51" s="13" customFormat="1" ht="12">
      <c r="A206" s="13"/>
      <c r="B206" s="223"/>
      <c r="C206" s="224"/>
      <c r="D206" s="225" t="s">
        <v>141</v>
      </c>
      <c r="E206" s="226" t="s">
        <v>31</v>
      </c>
      <c r="F206" s="227" t="s">
        <v>289</v>
      </c>
      <c r="G206" s="224"/>
      <c r="H206" s="228">
        <v>33</v>
      </c>
      <c r="I206" s="229"/>
      <c r="J206" s="224"/>
      <c r="K206" s="224"/>
      <c r="L206" s="230"/>
      <c r="M206" s="231"/>
      <c r="N206" s="232"/>
      <c r="O206" s="232"/>
      <c r="P206" s="232"/>
      <c r="Q206" s="232"/>
      <c r="R206" s="232"/>
      <c r="S206" s="232"/>
      <c r="T206" s="23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4" t="s">
        <v>141</v>
      </c>
      <c r="AU206" s="234" t="s">
        <v>20</v>
      </c>
      <c r="AV206" s="13" t="s">
        <v>20</v>
      </c>
      <c r="AW206" s="13" t="s">
        <v>40</v>
      </c>
      <c r="AX206" s="13" t="s">
        <v>81</v>
      </c>
      <c r="AY206" s="234" t="s">
        <v>130</v>
      </c>
    </row>
    <row r="207" spans="1:51" s="14" customFormat="1" ht="12">
      <c r="A207" s="14"/>
      <c r="B207" s="235"/>
      <c r="C207" s="236"/>
      <c r="D207" s="225" t="s">
        <v>141</v>
      </c>
      <c r="E207" s="237" t="s">
        <v>31</v>
      </c>
      <c r="F207" s="238" t="s">
        <v>290</v>
      </c>
      <c r="G207" s="236"/>
      <c r="H207" s="237" t="s">
        <v>31</v>
      </c>
      <c r="I207" s="239"/>
      <c r="J207" s="236"/>
      <c r="K207" s="236"/>
      <c r="L207" s="240"/>
      <c r="M207" s="241"/>
      <c r="N207" s="242"/>
      <c r="O207" s="242"/>
      <c r="P207" s="242"/>
      <c r="Q207" s="242"/>
      <c r="R207" s="242"/>
      <c r="S207" s="242"/>
      <c r="T207" s="243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44" t="s">
        <v>141</v>
      </c>
      <c r="AU207" s="244" t="s">
        <v>20</v>
      </c>
      <c r="AV207" s="14" t="s">
        <v>89</v>
      </c>
      <c r="AW207" s="14" t="s">
        <v>40</v>
      </c>
      <c r="AX207" s="14" t="s">
        <v>81</v>
      </c>
      <c r="AY207" s="244" t="s">
        <v>130</v>
      </c>
    </row>
    <row r="208" spans="1:51" s="15" customFormat="1" ht="12">
      <c r="A208" s="15"/>
      <c r="B208" s="245"/>
      <c r="C208" s="246"/>
      <c r="D208" s="225" t="s">
        <v>141</v>
      </c>
      <c r="E208" s="247" t="s">
        <v>31</v>
      </c>
      <c r="F208" s="248" t="s">
        <v>144</v>
      </c>
      <c r="G208" s="246"/>
      <c r="H208" s="249">
        <v>33</v>
      </c>
      <c r="I208" s="250"/>
      <c r="J208" s="246"/>
      <c r="K208" s="246"/>
      <c r="L208" s="251"/>
      <c r="M208" s="252"/>
      <c r="N208" s="253"/>
      <c r="O208" s="253"/>
      <c r="P208" s="253"/>
      <c r="Q208" s="253"/>
      <c r="R208" s="253"/>
      <c r="S208" s="253"/>
      <c r="T208" s="254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T208" s="255" t="s">
        <v>141</v>
      </c>
      <c r="AU208" s="255" t="s">
        <v>20</v>
      </c>
      <c r="AV208" s="15" t="s">
        <v>137</v>
      </c>
      <c r="AW208" s="15" t="s">
        <v>40</v>
      </c>
      <c r="AX208" s="15" t="s">
        <v>89</v>
      </c>
      <c r="AY208" s="255" t="s">
        <v>130</v>
      </c>
    </row>
    <row r="209" spans="1:65" s="2" customFormat="1" ht="16.5" customHeight="1">
      <c r="A209" s="40"/>
      <c r="B209" s="41"/>
      <c r="C209" s="206" t="s">
        <v>291</v>
      </c>
      <c r="D209" s="206" t="s">
        <v>132</v>
      </c>
      <c r="E209" s="207" t="s">
        <v>292</v>
      </c>
      <c r="F209" s="208" t="s">
        <v>293</v>
      </c>
      <c r="G209" s="209" t="s">
        <v>135</v>
      </c>
      <c r="H209" s="210">
        <v>19297.6</v>
      </c>
      <c r="I209" s="211"/>
      <c r="J209" s="210">
        <f>ROUND(I209*H209,2)</f>
        <v>0</v>
      </c>
      <c r="K209" s="208" t="s">
        <v>31</v>
      </c>
      <c r="L209" s="46"/>
      <c r="M209" s="212" t="s">
        <v>31</v>
      </c>
      <c r="N209" s="213" t="s">
        <v>52</v>
      </c>
      <c r="O209" s="86"/>
      <c r="P209" s="214">
        <f>O209*H209</f>
        <v>0</v>
      </c>
      <c r="Q209" s="214">
        <v>0</v>
      </c>
      <c r="R209" s="214">
        <f>Q209*H209</f>
        <v>0</v>
      </c>
      <c r="S209" s="214">
        <v>0</v>
      </c>
      <c r="T209" s="215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16" t="s">
        <v>137</v>
      </c>
      <c r="AT209" s="216" t="s">
        <v>132</v>
      </c>
      <c r="AU209" s="216" t="s">
        <v>20</v>
      </c>
      <c r="AY209" s="18" t="s">
        <v>130</v>
      </c>
      <c r="BE209" s="217">
        <f>IF(N209="základní",J209,0)</f>
        <v>0</v>
      </c>
      <c r="BF209" s="217">
        <f>IF(N209="snížená",J209,0)</f>
        <v>0</v>
      </c>
      <c r="BG209" s="217">
        <f>IF(N209="zákl. přenesená",J209,0)</f>
        <v>0</v>
      </c>
      <c r="BH209" s="217">
        <f>IF(N209="sníž. přenesená",J209,0)</f>
        <v>0</v>
      </c>
      <c r="BI209" s="217">
        <f>IF(N209="nulová",J209,0)</f>
        <v>0</v>
      </c>
      <c r="BJ209" s="18" t="s">
        <v>89</v>
      </c>
      <c r="BK209" s="217">
        <f>ROUND(I209*H209,2)</f>
        <v>0</v>
      </c>
      <c r="BL209" s="18" t="s">
        <v>137</v>
      </c>
      <c r="BM209" s="216" t="s">
        <v>294</v>
      </c>
    </row>
    <row r="210" spans="1:51" s="13" customFormat="1" ht="12">
      <c r="A210" s="13"/>
      <c r="B210" s="223"/>
      <c r="C210" s="224"/>
      <c r="D210" s="225" t="s">
        <v>141</v>
      </c>
      <c r="E210" s="226" t="s">
        <v>31</v>
      </c>
      <c r="F210" s="227" t="s">
        <v>160</v>
      </c>
      <c r="G210" s="224"/>
      <c r="H210" s="228">
        <v>19297.6</v>
      </c>
      <c r="I210" s="229"/>
      <c r="J210" s="224"/>
      <c r="K210" s="224"/>
      <c r="L210" s="230"/>
      <c r="M210" s="231"/>
      <c r="N210" s="232"/>
      <c r="O210" s="232"/>
      <c r="P210" s="232"/>
      <c r="Q210" s="232"/>
      <c r="R210" s="232"/>
      <c r="S210" s="232"/>
      <c r="T210" s="23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4" t="s">
        <v>141</v>
      </c>
      <c r="AU210" s="234" t="s">
        <v>20</v>
      </c>
      <c r="AV210" s="13" t="s">
        <v>20</v>
      </c>
      <c r="AW210" s="13" t="s">
        <v>40</v>
      </c>
      <c r="AX210" s="13" t="s">
        <v>81</v>
      </c>
      <c r="AY210" s="234" t="s">
        <v>130</v>
      </c>
    </row>
    <row r="211" spans="1:51" s="14" customFormat="1" ht="12">
      <c r="A211" s="14"/>
      <c r="B211" s="235"/>
      <c r="C211" s="236"/>
      <c r="D211" s="225" t="s">
        <v>141</v>
      </c>
      <c r="E211" s="237" t="s">
        <v>31</v>
      </c>
      <c r="F211" s="238" t="s">
        <v>282</v>
      </c>
      <c r="G211" s="236"/>
      <c r="H211" s="237" t="s">
        <v>31</v>
      </c>
      <c r="I211" s="239"/>
      <c r="J211" s="236"/>
      <c r="K211" s="236"/>
      <c r="L211" s="240"/>
      <c r="M211" s="241"/>
      <c r="N211" s="242"/>
      <c r="O211" s="242"/>
      <c r="P211" s="242"/>
      <c r="Q211" s="242"/>
      <c r="R211" s="242"/>
      <c r="S211" s="242"/>
      <c r="T211" s="243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44" t="s">
        <v>141</v>
      </c>
      <c r="AU211" s="244" t="s">
        <v>20</v>
      </c>
      <c r="AV211" s="14" t="s">
        <v>89</v>
      </c>
      <c r="AW211" s="14" t="s">
        <v>40</v>
      </c>
      <c r="AX211" s="14" t="s">
        <v>81</v>
      </c>
      <c r="AY211" s="244" t="s">
        <v>130</v>
      </c>
    </row>
    <row r="212" spans="1:51" s="15" customFormat="1" ht="12">
      <c r="A212" s="15"/>
      <c r="B212" s="245"/>
      <c r="C212" s="246"/>
      <c r="D212" s="225" t="s">
        <v>141</v>
      </c>
      <c r="E212" s="247" t="s">
        <v>31</v>
      </c>
      <c r="F212" s="248" t="s">
        <v>144</v>
      </c>
      <c r="G212" s="246"/>
      <c r="H212" s="249">
        <v>19297.6</v>
      </c>
      <c r="I212" s="250"/>
      <c r="J212" s="246"/>
      <c r="K212" s="246"/>
      <c r="L212" s="251"/>
      <c r="M212" s="252"/>
      <c r="N212" s="253"/>
      <c r="O212" s="253"/>
      <c r="P212" s="253"/>
      <c r="Q212" s="253"/>
      <c r="R212" s="253"/>
      <c r="S212" s="253"/>
      <c r="T212" s="254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T212" s="255" t="s">
        <v>141</v>
      </c>
      <c r="AU212" s="255" t="s">
        <v>20</v>
      </c>
      <c r="AV212" s="15" t="s">
        <v>137</v>
      </c>
      <c r="AW212" s="15" t="s">
        <v>40</v>
      </c>
      <c r="AX212" s="15" t="s">
        <v>89</v>
      </c>
      <c r="AY212" s="255" t="s">
        <v>130</v>
      </c>
    </row>
    <row r="213" spans="1:65" s="2" customFormat="1" ht="16.5" customHeight="1">
      <c r="A213" s="40"/>
      <c r="B213" s="41"/>
      <c r="C213" s="206" t="s">
        <v>295</v>
      </c>
      <c r="D213" s="206" t="s">
        <v>132</v>
      </c>
      <c r="E213" s="207" t="s">
        <v>296</v>
      </c>
      <c r="F213" s="208" t="s">
        <v>297</v>
      </c>
      <c r="G213" s="209" t="s">
        <v>135</v>
      </c>
      <c r="H213" s="210">
        <v>2000</v>
      </c>
      <c r="I213" s="211"/>
      <c r="J213" s="210">
        <f>ROUND(I213*H213,2)</f>
        <v>0</v>
      </c>
      <c r="K213" s="208" t="s">
        <v>136</v>
      </c>
      <c r="L213" s="46"/>
      <c r="M213" s="212" t="s">
        <v>31</v>
      </c>
      <c r="N213" s="213" t="s">
        <v>52</v>
      </c>
      <c r="O213" s="86"/>
      <c r="P213" s="214">
        <f>O213*H213</f>
        <v>0</v>
      </c>
      <c r="Q213" s="214">
        <v>0</v>
      </c>
      <c r="R213" s="214">
        <f>Q213*H213</f>
        <v>0</v>
      </c>
      <c r="S213" s="214">
        <v>0</v>
      </c>
      <c r="T213" s="215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16" t="s">
        <v>137</v>
      </c>
      <c r="AT213" s="216" t="s">
        <v>132</v>
      </c>
      <c r="AU213" s="216" t="s">
        <v>20</v>
      </c>
      <c r="AY213" s="18" t="s">
        <v>130</v>
      </c>
      <c r="BE213" s="217">
        <f>IF(N213="základní",J213,0)</f>
        <v>0</v>
      </c>
      <c r="BF213" s="217">
        <f>IF(N213="snížená",J213,0)</f>
        <v>0</v>
      </c>
      <c r="BG213" s="217">
        <f>IF(N213="zákl. přenesená",J213,0)</f>
        <v>0</v>
      </c>
      <c r="BH213" s="217">
        <f>IF(N213="sníž. přenesená",J213,0)</f>
        <v>0</v>
      </c>
      <c r="BI213" s="217">
        <f>IF(N213="nulová",J213,0)</f>
        <v>0</v>
      </c>
      <c r="BJ213" s="18" t="s">
        <v>89</v>
      </c>
      <c r="BK213" s="217">
        <f>ROUND(I213*H213,2)</f>
        <v>0</v>
      </c>
      <c r="BL213" s="18" t="s">
        <v>137</v>
      </c>
      <c r="BM213" s="216" t="s">
        <v>298</v>
      </c>
    </row>
    <row r="214" spans="1:47" s="2" customFormat="1" ht="12">
      <c r="A214" s="40"/>
      <c r="B214" s="41"/>
      <c r="C214" s="42"/>
      <c r="D214" s="218" t="s">
        <v>139</v>
      </c>
      <c r="E214" s="42"/>
      <c r="F214" s="219" t="s">
        <v>299</v>
      </c>
      <c r="G214" s="42"/>
      <c r="H214" s="42"/>
      <c r="I214" s="220"/>
      <c r="J214" s="42"/>
      <c r="K214" s="42"/>
      <c r="L214" s="46"/>
      <c r="M214" s="221"/>
      <c r="N214" s="222"/>
      <c r="O214" s="86"/>
      <c r="P214" s="86"/>
      <c r="Q214" s="86"/>
      <c r="R214" s="86"/>
      <c r="S214" s="86"/>
      <c r="T214" s="87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T214" s="18" t="s">
        <v>139</v>
      </c>
      <c r="AU214" s="18" t="s">
        <v>20</v>
      </c>
    </row>
    <row r="215" spans="1:51" s="13" customFormat="1" ht="12">
      <c r="A215" s="13"/>
      <c r="B215" s="223"/>
      <c r="C215" s="224"/>
      <c r="D215" s="225" t="s">
        <v>141</v>
      </c>
      <c r="E215" s="226" t="s">
        <v>31</v>
      </c>
      <c r="F215" s="227" t="s">
        <v>153</v>
      </c>
      <c r="G215" s="224"/>
      <c r="H215" s="228">
        <v>2000</v>
      </c>
      <c r="I215" s="229"/>
      <c r="J215" s="224"/>
      <c r="K215" s="224"/>
      <c r="L215" s="230"/>
      <c r="M215" s="231"/>
      <c r="N215" s="232"/>
      <c r="O215" s="232"/>
      <c r="P215" s="232"/>
      <c r="Q215" s="232"/>
      <c r="R215" s="232"/>
      <c r="S215" s="232"/>
      <c r="T215" s="23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4" t="s">
        <v>141</v>
      </c>
      <c r="AU215" s="234" t="s">
        <v>20</v>
      </c>
      <c r="AV215" s="13" t="s">
        <v>20</v>
      </c>
      <c r="AW215" s="13" t="s">
        <v>40</v>
      </c>
      <c r="AX215" s="13" t="s">
        <v>81</v>
      </c>
      <c r="AY215" s="234" t="s">
        <v>130</v>
      </c>
    </row>
    <row r="216" spans="1:51" s="14" customFormat="1" ht="12">
      <c r="A216" s="14"/>
      <c r="B216" s="235"/>
      <c r="C216" s="236"/>
      <c r="D216" s="225" t="s">
        <v>141</v>
      </c>
      <c r="E216" s="237" t="s">
        <v>31</v>
      </c>
      <c r="F216" s="238" t="s">
        <v>300</v>
      </c>
      <c r="G216" s="236"/>
      <c r="H216" s="237" t="s">
        <v>31</v>
      </c>
      <c r="I216" s="239"/>
      <c r="J216" s="236"/>
      <c r="K216" s="236"/>
      <c r="L216" s="240"/>
      <c r="M216" s="241"/>
      <c r="N216" s="242"/>
      <c r="O216" s="242"/>
      <c r="P216" s="242"/>
      <c r="Q216" s="242"/>
      <c r="R216" s="242"/>
      <c r="S216" s="242"/>
      <c r="T216" s="243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44" t="s">
        <v>141</v>
      </c>
      <c r="AU216" s="244" t="s">
        <v>20</v>
      </c>
      <c r="AV216" s="14" t="s">
        <v>89</v>
      </c>
      <c r="AW216" s="14" t="s">
        <v>40</v>
      </c>
      <c r="AX216" s="14" t="s">
        <v>81</v>
      </c>
      <c r="AY216" s="244" t="s">
        <v>130</v>
      </c>
    </row>
    <row r="217" spans="1:51" s="15" customFormat="1" ht="12">
      <c r="A217" s="15"/>
      <c r="B217" s="245"/>
      <c r="C217" s="246"/>
      <c r="D217" s="225" t="s">
        <v>141</v>
      </c>
      <c r="E217" s="247" t="s">
        <v>31</v>
      </c>
      <c r="F217" s="248" t="s">
        <v>144</v>
      </c>
      <c r="G217" s="246"/>
      <c r="H217" s="249">
        <v>2000</v>
      </c>
      <c r="I217" s="250"/>
      <c r="J217" s="246"/>
      <c r="K217" s="246"/>
      <c r="L217" s="251"/>
      <c r="M217" s="252"/>
      <c r="N217" s="253"/>
      <c r="O217" s="253"/>
      <c r="P217" s="253"/>
      <c r="Q217" s="253"/>
      <c r="R217" s="253"/>
      <c r="S217" s="253"/>
      <c r="T217" s="254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T217" s="255" t="s">
        <v>141</v>
      </c>
      <c r="AU217" s="255" t="s">
        <v>20</v>
      </c>
      <c r="AV217" s="15" t="s">
        <v>137</v>
      </c>
      <c r="AW217" s="15" t="s">
        <v>40</v>
      </c>
      <c r="AX217" s="15" t="s">
        <v>89</v>
      </c>
      <c r="AY217" s="255" t="s">
        <v>130</v>
      </c>
    </row>
    <row r="218" spans="1:65" s="2" customFormat="1" ht="24.15" customHeight="1">
      <c r="A218" s="40"/>
      <c r="B218" s="41"/>
      <c r="C218" s="206" t="s">
        <v>301</v>
      </c>
      <c r="D218" s="206" t="s">
        <v>132</v>
      </c>
      <c r="E218" s="207" t="s">
        <v>302</v>
      </c>
      <c r="F218" s="208" t="s">
        <v>303</v>
      </c>
      <c r="G218" s="209" t="s">
        <v>135</v>
      </c>
      <c r="H218" s="210">
        <v>259</v>
      </c>
      <c r="I218" s="211"/>
      <c r="J218" s="210">
        <f>ROUND(I218*H218,2)</f>
        <v>0</v>
      </c>
      <c r="K218" s="208" t="s">
        <v>136</v>
      </c>
      <c r="L218" s="46"/>
      <c r="M218" s="212" t="s">
        <v>31</v>
      </c>
      <c r="N218" s="213" t="s">
        <v>52</v>
      </c>
      <c r="O218" s="86"/>
      <c r="P218" s="214">
        <f>O218*H218</f>
        <v>0</v>
      </c>
      <c r="Q218" s="214">
        <v>0</v>
      </c>
      <c r="R218" s="214">
        <f>Q218*H218</f>
        <v>0</v>
      </c>
      <c r="S218" s="214">
        <v>0</v>
      </c>
      <c r="T218" s="215">
        <f>S218*H218</f>
        <v>0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216" t="s">
        <v>137</v>
      </c>
      <c r="AT218" s="216" t="s">
        <v>132</v>
      </c>
      <c r="AU218" s="216" t="s">
        <v>20</v>
      </c>
      <c r="AY218" s="18" t="s">
        <v>130</v>
      </c>
      <c r="BE218" s="217">
        <f>IF(N218="základní",J218,0)</f>
        <v>0</v>
      </c>
      <c r="BF218" s="217">
        <f>IF(N218="snížená",J218,0)</f>
        <v>0</v>
      </c>
      <c r="BG218" s="217">
        <f>IF(N218="zákl. přenesená",J218,0)</f>
        <v>0</v>
      </c>
      <c r="BH218" s="217">
        <f>IF(N218="sníž. přenesená",J218,0)</f>
        <v>0</v>
      </c>
      <c r="BI218" s="217">
        <f>IF(N218="nulová",J218,0)</f>
        <v>0</v>
      </c>
      <c r="BJ218" s="18" t="s">
        <v>89</v>
      </c>
      <c r="BK218" s="217">
        <f>ROUND(I218*H218,2)</f>
        <v>0</v>
      </c>
      <c r="BL218" s="18" t="s">
        <v>137</v>
      </c>
      <c r="BM218" s="216" t="s">
        <v>304</v>
      </c>
    </row>
    <row r="219" spans="1:47" s="2" customFormat="1" ht="12">
      <c r="A219" s="40"/>
      <c r="B219" s="41"/>
      <c r="C219" s="42"/>
      <c r="D219" s="218" t="s">
        <v>139</v>
      </c>
      <c r="E219" s="42"/>
      <c r="F219" s="219" t="s">
        <v>305</v>
      </c>
      <c r="G219" s="42"/>
      <c r="H219" s="42"/>
      <c r="I219" s="220"/>
      <c r="J219" s="42"/>
      <c r="K219" s="42"/>
      <c r="L219" s="46"/>
      <c r="M219" s="221"/>
      <c r="N219" s="222"/>
      <c r="O219" s="86"/>
      <c r="P219" s="86"/>
      <c r="Q219" s="86"/>
      <c r="R219" s="86"/>
      <c r="S219" s="86"/>
      <c r="T219" s="87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T219" s="18" t="s">
        <v>139</v>
      </c>
      <c r="AU219" s="18" t="s">
        <v>20</v>
      </c>
    </row>
    <row r="220" spans="1:51" s="13" customFormat="1" ht="12">
      <c r="A220" s="13"/>
      <c r="B220" s="223"/>
      <c r="C220" s="224"/>
      <c r="D220" s="225" t="s">
        <v>141</v>
      </c>
      <c r="E220" s="226" t="s">
        <v>31</v>
      </c>
      <c r="F220" s="227" t="s">
        <v>260</v>
      </c>
      <c r="G220" s="224"/>
      <c r="H220" s="228">
        <v>259</v>
      </c>
      <c r="I220" s="229"/>
      <c r="J220" s="224"/>
      <c r="K220" s="224"/>
      <c r="L220" s="230"/>
      <c r="M220" s="231"/>
      <c r="N220" s="232"/>
      <c r="O220" s="232"/>
      <c r="P220" s="232"/>
      <c r="Q220" s="232"/>
      <c r="R220" s="232"/>
      <c r="S220" s="232"/>
      <c r="T220" s="23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34" t="s">
        <v>141</v>
      </c>
      <c r="AU220" s="234" t="s">
        <v>20</v>
      </c>
      <c r="AV220" s="13" t="s">
        <v>20</v>
      </c>
      <c r="AW220" s="13" t="s">
        <v>40</v>
      </c>
      <c r="AX220" s="13" t="s">
        <v>81</v>
      </c>
      <c r="AY220" s="234" t="s">
        <v>130</v>
      </c>
    </row>
    <row r="221" spans="1:51" s="14" customFormat="1" ht="12">
      <c r="A221" s="14"/>
      <c r="B221" s="235"/>
      <c r="C221" s="236"/>
      <c r="D221" s="225" t="s">
        <v>141</v>
      </c>
      <c r="E221" s="237" t="s">
        <v>31</v>
      </c>
      <c r="F221" s="238" t="s">
        <v>306</v>
      </c>
      <c r="G221" s="236"/>
      <c r="H221" s="237" t="s">
        <v>31</v>
      </c>
      <c r="I221" s="239"/>
      <c r="J221" s="236"/>
      <c r="K221" s="236"/>
      <c r="L221" s="240"/>
      <c r="M221" s="241"/>
      <c r="N221" s="242"/>
      <c r="O221" s="242"/>
      <c r="P221" s="242"/>
      <c r="Q221" s="242"/>
      <c r="R221" s="242"/>
      <c r="S221" s="242"/>
      <c r="T221" s="243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44" t="s">
        <v>141</v>
      </c>
      <c r="AU221" s="244" t="s">
        <v>20</v>
      </c>
      <c r="AV221" s="14" t="s">
        <v>89</v>
      </c>
      <c r="AW221" s="14" t="s">
        <v>40</v>
      </c>
      <c r="AX221" s="14" t="s">
        <v>81</v>
      </c>
      <c r="AY221" s="244" t="s">
        <v>130</v>
      </c>
    </row>
    <row r="222" spans="1:51" s="15" customFormat="1" ht="12">
      <c r="A222" s="15"/>
      <c r="B222" s="245"/>
      <c r="C222" s="246"/>
      <c r="D222" s="225" t="s">
        <v>141</v>
      </c>
      <c r="E222" s="247" t="s">
        <v>31</v>
      </c>
      <c r="F222" s="248" t="s">
        <v>144</v>
      </c>
      <c r="G222" s="246"/>
      <c r="H222" s="249">
        <v>259</v>
      </c>
      <c r="I222" s="250"/>
      <c r="J222" s="246"/>
      <c r="K222" s="246"/>
      <c r="L222" s="251"/>
      <c r="M222" s="252"/>
      <c r="N222" s="253"/>
      <c r="O222" s="253"/>
      <c r="P222" s="253"/>
      <c r="Q222" s="253"/>
      <c r="R222" s="253"/>
      <c r="S222" s="253"/>
      <c r="T222" s="254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T222" s="255" t="s">
        <v>141</v>
      </c>
      <c r="AU222" s="255" t="s">
        <v>20</v>
      </c>
      <c r="AV222" s="15" t="s">
        <v>137</v>
      </c>
      <c r="AW222" s="15" t="s">
        <v>40</v>
      </c>
      <c r="AX222" s="15" t="s">
        <v>89</v>
      </c>
      <c r="AY222" s="255" t="s">
        <v>130</v>
      </c>
    </row>
    <row r="223" spans="1:65" s="2" customFormat="1" ht="24.15" customHeight="1">
      <c r="A223" s="40"/>
      <c r="B223" s="41"/>
      <c r="C223" s="206" t="s">
        <v>307</v>
      </c>
      <c r="D223" s="206" t="s">
        <v>132</v>
      </c>
      <c r="E223" s="207" t="s">
        <v>302</v>
      </c>
      <c r="F223" s="208" t="s">
        <v>303</v>
      </c>
      <c r="G223" s="209" t="s">
        <v>135</v>
      </c>
      <c r="H223" s="210">
        <v>33</v>
      </c>
      <c r="I223" s="211"/>
      <c r="J223" s="210">
        <f>ROUND(I223*H223,2)</f>
        <v>0</v>
      </c>
      <c r="K223" s="208" t="s">
        <v>136</v>
      </c>
      <c r="L223" s="46"/>
      <c r="M223" s="212" t="s">
        <v>31</v>
      </c>
      <c r="N223" s="213" t="s">
        <v>52</v>
      </c>
      <c r="O223" s="86"/>
      <c r="P223" s="214">
        <f>O223*H223</f>
        <v>0</v>
      </c>
      <c r="Q223" s="214">
        <v>0</v>
      </c>
      <c r="R223" s="214">
        <f>Q223*H223</f>
        <v>0</v>
      </c>
      <c r="S223" s="214">
        <v>0</v>
      </c>
      <c r="T223" s="215">
        <f>S223*H223</f>
        <v>0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16" t="s">
        <v>137</v>
      </c>
      <c r="AT223" s="216" t="s">
        <v>132</v>
      </c>
      <c r="AU223" s="216" t="s">
        <v>20</v>
      </c>
      <c r="AY223" s="18" t="s">
        <v>130</v>
      </c>
      <c r="BE223" s="217">
        <f>IF(N223="základní",J223,0)</f>
        <v>0</v>
      </c>
      <c r="BF223" s="217">
        <f>IF(N223="snížená",J223,0)</f>
        <v>0</v>
      </c>
      <c r="BG223" s="217">
        <f>IF(N223="zákl. přenesená",J223,0)</f>
        <v>0</v>
      </c>
      <c r="BH223" s="217">
        <f>IF(N223="sníž. přenesená",J223,0)</f>
        <v>0</v>
      </c>
      <c r="BI223" s="217">
        <f>IF(N223="nulová",J223,0)</f>
        <v>0</v>
      </c>
      <c r="BJ223" s="18" t="s">
        <v>89</v>
      </c>
      <c r="BK223" s="217">
        <f>ROUND(I223*H223,2)</f>
        <v>0</v>
      </c>
      <c r="BL223" s="18" t="s">
        <v>137</v>
      </c>
      <c r="BM223" s="216" t="s">
        <v>308</v>
      </c>
    </row>
    <row r="224" spans="1:47" s="2" customFormat="1" ht="12">
      <c r="A224" s="40"/>
      <c r="B224" s="41"/>
      <c r="C224" s="42"/>
      <c r="D224" s="218" t="s">
        <v>139</v>
      </c>
      <c r="E224" s="42"/>
      <c r="F224" s="219" t="s">
        <v>305</v>
      </c>
      <c r="G224" s="42"/>
      <c r="H224" s="42"/>
      <c r="I224" s="220"/>
      <c r="J224" s="42"/>
      <c r="K224" s="42"/>
      <c r="L224" s="46"/>
      <c r="M224" s="221"/>
      <c r="N224" s="222"/>
      <c r="O224" s="86"/>
      <c r="P224" s="86"/>
      <c r="Q224" s="86"/>
      <c r="R224" s="86"/>
      <c r="S224" s="86"/>
      <c r="T224" s="87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T224" s="18" t="s">
        <v>139</v>
      </c>
      <c r="AU224" s="18" t="s">
        <v>20</v>
      </c>
    </row>
    <row r="225" spans="1:51" s="13" customFormat="1" ht="12">
      <c r="A225" s="13"/>
      <c r="B225" s="223"/>
      <c r="C225" s="224"/>
      <c r="D225" s="225" t="s">
        <v>141</v>
      </c>
      <c r="E225" s="226" t="s">
        <v>31</v>
      </c>
      <c r="F225" s="227" t="s">
        <v>289</v>
      </c>
      <c r="G225" s="224"/>
      <c r="H225" s="228">
        <v>33</v>
      </c>
      <c r="I225" s="229"/>
      <c r="J225" s="224"/>
      <c r="K225" s="224"/>
      <c r="L225" s="230"/>
      <c r="M225" s="231"/>
      <c r="N225" s="232"/>
      <c r="O225" s="232"/>
      <c r="P225" s="232"/>
      <c r="Q225" s="232"/>
      <c r="R225" s="232"/>
      <c r="S225" s="232"/>
      <c r="T225" s="23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4" t="s">
        <v>141</v>
      </c>
      <c r="AU225" s="234" t="s">
        <v>20</v>
      </c>
      <c r="AV225" s="13" t="s">
        <v>20</v>
      </c>
      <c r="AW225" s="13" t="s">
        <v>40</v>
      </c>
      <c r="AX225" s="13" t="s">
        <v>81</v>
      </c>
      <c r="AY225" s="234" t="s">
        <v>130</v>
      </c>
    </row>
    <row r="226" spans="1:51" s="14" customFormat="1" ht="12">
      <c r="A226" s="14"/>
      <c r="B226" s="235"/>
      <c r="C226" s="236"/>
      <c r="D226" s="225" t="s">
        <v>141</v>
      </c>
      <c r="E226" s="237" t="s">
        <v>31</v>
      </c>
      <c r="F226" s="238" t="s">
        <v>290</v>
      </c>
      <c r="G226" s="236"/>
      <c r="H226" s="237" t="s">
        <v>31</v>
      </c>
      <c r="I226" s="239"/>
      <c r="J226" s="236"/>
      <c r="K226" s="236"/>
      <c r="L226" s="240"/>
      <c r="M226" s="241"/>
      <c r="N226" s="242"/>
      <c r="O226" s="242"/>
      <c r="P226" s="242"/>
      <c r="Q226" s="242"/>
      <c r="R226" s="242"/>
      <c r="S226" s="242"/>
      <c r="T226" s="243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44" t="s">
        <v>141</v>
      </c>
      <c r="AU226" s="244" t="s">
        <v>20</v>
      </c>
      <c r="AV226" s="14" t="s">
        <v>89</v>
      </c>
      <c r="AW226" s="14" t="s">
        <v>40</v>
      </c>
      <c r="AX226" s="14" t="s">
        <v>81</v>
      </c>
      <c r="AY226" s="244" t="s">
        <v>130</v>
      </c>
    </row>
    <row r="227" spans="1:51" s="15" customFormat="1" ht="12">
      <c r="A227" s="15"/>
      <c r="B227" s="245"/>
      <c r="C227" s="246"/>
      <c r="D227" s="225" t="s">
        <v>141</v>
      </c>
      <c r="E227" s="247" t="s">
        <v>31</v>
      </c>
      <c r="F227" s="248" t="s">
        <v>144</v>
      </c>
      <c r="G227" s="246"/>
      <c r="H227" s="249">
        <v>33</v>
      </c>
      <c r="I227" s="250"/>
      <c r="J227" s="246"/>
      <c r="K227" s="246"/>
      <c r="L227" s="251"/>
      <c r="M227" s="252"/>
      <c r="N227" s="253"/>
      <c r="O227" s="253"/>
      <c r="P227" s="253"/>
      <c r="Q227" s="253"/>
      <c r="R227" s="253"/>
      <c r="S227" s="253"/>
      <c r="T227" s="254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T227" s="255" t="s">
        <v>141</v>
      </c>
      <c r="AU227" s="255" t="s">
        <v>20</v>
      </c>
      <c r="AV227" s="15" t="s">
        <v>137</v>
      </c>
      <c r="AW227" s="15" t="s">
        <v>40</v>
      </c>
      <c r="AX227" s="15" t="s">
        <v>89</v>
      </c>
      <c r="AY227" s="255" t="s">
        <v>130</v>
      </c>
    </row>
    <row r="228" spans="1:65" s="2" customFormat="1" ht="24.15" customHeight="1">
      <c r="A228" s="40"/>
      <c r="B228" s="41"/>
      <c r="C228" s="206" t="s">
        <v>309</v>
      </c>
      <c r="D228" s="206" t="s">
        <v>132</v>
      </c>
      <c r="E228" s="207" t="s">
        <v>310</v>
      </c>
      <c r="F228" s="208" t="s">
        <v>311</v>
      </c>
      <c r="G228" s="209" t="s">
        <v>135</v>
      </c>
      <c r="H228" s="210">
        <v>19297.6</v>
      </c>
      <c r="I228" s="211"/>
      <c r="J228" s="210">
        <f>ROUND(I228*H228,2)</f>
        <v>0</v>
      </c>
      <c r="K228" s="208" t="s">
        <v>31</v>
      </c>
      <c r="L228" s="46"/>
      <c r="M228" s="212" t="s">
        <v>31</v>
      </c>
      <c r="N228" s="213" t="s">
        <v>52</v>
      </c>
      <c r="O228" s="86"/>
      <c r="P228" s="214">
        <f>O228*H228</f>
        <v>0</v>
      </c>
      <c r="Q228" s="214">
        <v>0</v>
      </c>
      <c r="R228" s="214">
        <f>Q228*H228</f>
        <v>0</v>
      </c>
      <c r="S228" s="214">
        <v>0</v>
      </c>
      <c r="T228" s="215">
        <f>S228*H228</f>
        <v>0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16" t="s">
        <v>137</v>
      </c>
      <c r="AT228" s="216" t="s">
        <v>132</v>
      </c>
      <c r="AU228" s="216" t="s">
        <v>20</v>
      </c>
      <c r="AY228" s="18" t="s">
        <v>130</v>
      </c>
      <c r="BE228" s="217">
        <f>IF(N228="základní",J228,0)</f>
        <v>0</v>
      </c>
      <c r="BF228" s="217">
        <f>IF(N228="snížená",J228,0)</f>
        <v>0</v>
      </c>
      <c r="BG228" s="217">
        <f>IF(N228="zákl. přenesená",J228,0)</f>
        <v>0</v>
      </c>
      <c r="BH228" s="217">
        <f>IF(N228="sníž. přenesená",J228,0)</f>
        <v>0</v>
      </c>
      <c r="BI228" s="217">
        <f>IF(N228="nulová",J228,0)</f>
        <v>0</v>
      </c>
      <c r="BJ228" s="18" t="s">
        <v>89</v>
      </c>
      <c r="BK228" s="217">
        <f>ROUND(I228*H228,2)</f>
        <v>0</v>
      </c>
      <c r="BL228" s="18" t="s">
        <v>137</v>
      </c>
      <c r="BM228" s="216" t="s">
        <v>312</v>
      </c>
    </row>
    <row r="229" spans="1:51" s="13" customFormat="1" ht="12">
      <c r="A229" s="13"/>
      <c r="B229" s="223"/>
      <c r="C229" s="224"/>
      <c r="D229" s="225" t="s">
        <v>141</v>
      </c>
      <c r="E229" s="226" t="s">
        <v>31</v>
      </c>
      <c r="F229" s="227" t="s">
        <v>160</v>
      </c>
      <c r="G229" s="224"/>
      <c r="H229" s="228">
        <v>19297.6</v>
      </c>
      <c r="I229" s="229"/>
      <c r="J229" s="224"/>
      <c r="K229" s="224"/>
      <c r="L229" s="230"/>
      <c r="M229" s="231"/>
      <c r="N229" s="232"/>
      <c r="O229" s="232"/>
      <c r="P229" s="232"/>
      <c r="Q229" s="232"/>
      <c r="R229" s="232"/>
      <c r="S229" s="232"/>
      <c r="T229" s="23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4" t="s">
        <v>141</v>
      </c>
      <c r="AU229" s="234" t="s">
        <v>20</v>
      </c>
      <c r="AV229" s="13" t="s">
        <v>20</v>
      </c>
      <c r="AW229" s="13" t="s">
        <v>40</v>
      </c>
      <c r="AX229" s="13" t="s">
        <v>81</v>
      </c>
      <c r="AY229" s="234" t="s">
        <v>130</v>
      </c>
    </row>
    <row r="230" spans="1:51" s="14" customFormat="1" ht="12">
      <c r="A230" s="14"/>
      <c r="B230" s="235"/>
      <c r="C230" s="236"/>
      <c r="D230" s="225" t="s">
        <v>141</v>
      </c>
      <c r="E230" s="237" t="s">
        <v>31</v>
      </c>
      <c r="F230" s="238" t="s">
        <v>282</v>
      </c>
      <c r="G230" s="236"/>
      <c r="H230" s="237" t="s">
        <v>31</v>
      </c>
      <c r="I230" s="239"/>
      <c r="J230" s="236"/>
      <c r="K230" s="236"/>
      <c r="L230" s="240"/>
      <c r="M230" s="241"/>
      <c r="N230" s="242"/>
      <c r="O230" s="242"/>
      <c r="P230" s="242"/>
      <c r="Q230" s="242"/>
      <c r="R230" s="242"/>
      <c r="S230" s="242"/>
      <c r="T230" s="243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44" t="s">
        <v>141</v>
      </c>
      <c r="AU230" s="244" t="s">
        <v>20</v>
      </c>
      <c r="AV230" s="14" t="s">
        <v>89</v>
      </c>
      <c r="AW230" s="14" t="s">
        <v>40</v>
      </c>
      <c r="AX230" s="14" t="s">
        <v>81</v>
      </c>
      <c r="AY230" s="244" t="s">
        <v>130</v>
      </c>
    </row>
    <row r="231" spans="1:51" s="15" customFormat="1" ht="12">
      <c r="A231" s="15"/>
      <c r="B231" s="245"/>
      <c r="C231" s="246"/>
      <c r="D231" s="225" t="s">
        <v>141</v>
      </c>
      <c r="E231" s="247" t="s">
        <v>31</v>
      </c>
      <c r="F231" s="248" t="s">
        <v>144</v>
      </c>
      <c r="G231" s="246"/>
      <c r="H231" s="249">
        <v>19297.6</v>
      </c>
      <c r="I231" s="250"/>
      <c r="J231" s="246"/>
      <c r="K231" s="246"/>
      <c r="L231" s="251"/>
      <c r="M231" s="252"/>
      <c r="N231" s="253"/>
      <c r="O231" s="253"/>
      <c r="P231" s="253"/>
      <c r="Q231" s="253"/>
      <c r="R231" s="253"/>
      <c r="S231" s="253"/>
      <c r="T231" s="254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T231" s="255" t="s">
        <v>141</v>
      </c>
      <c r="AU231" s="255" t="s">
        <v>20</v>
      </c>
      <c r="AV231" s="15" t="s">
        <v>137</v>
      </c>
      <c r="AW231" s="15" t="s">
        <v>40</v>
      </c>
      <c r="AX231" s="15" t="s">
        <v>89</v>
      </c>
      <c r="AY231" s="255" t="s">
        <v>130</v>
      </c>
    </row>
    <row r="232" spans="1:65" s="2" customFormat="1" ht="24.15" customHeight="1">
      <c r="A232" s="40"/>
      <c r="B232" s="41"/>
      <c r="C232" s="206" t="s">
        <v>313</v>
      </c>
      <c r="D232" s="206" t="s">
        <v>132</v>
      </c>
      <c r="E232" s="207" t="s">
        <v>314</v>
      </c>
      <c r="F232" s="208" t="s">
        <v>315</v>
      </c>
      <c r="G232" s="209" t="s">
        <v>135</v>
      </c>
      <c r="H232" s="210">
        <v>19597.6</v>
      </c>
      <c r="I232" s="211"/>
      <c r="J232" s="210">
        <f>ROUND(I232*H232,2)</f>
        <v>0</v>
      </c>
      <c r="K232" s="208" t="s">
        <v>136</v>
      </c>
      <c r="L232" s="46"/>
      <c r="M232" s="212" t="s">
        <v>31</v>
      </c>
      <c r="N232" s="213" t="s">
        <v>52</v>
      </c>
      <c r="O232" s="86"/>
      <c r="P232" s="214">
        <f>O232*H232</f>
        <v>0</v>
      </c>
      <c r="Q232" s="214">
        <v>0</v>
      </c>
      <c r="R232" s="214">
        <f>Q232*H232</f>
        <v>0</v>
      </c>
      <c r="S232" s="214">
        <v>0</v>
      </c>
      <c r="T232" s="215">
        <f>S232*H232</f>
        <v>0</v>
      </c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R232" s="216" t="s">
        <v>137</v>
      </c>
      <c r="AT232" s="216" t="s">
        <v>132</v>
      </c>
      <c r="AU232" s="216" t="s">
        <v>20</v>
      </c>
      <c r="AY232" s="18" t="s">
        <v>130</v>
      </c>
      <c r="BE232" s="217">
        <f>IF(N232="základní",J232,0)</f>
        <v>0</v>
      </c>
      <c r="BF232" s="217">
        <f>IF(N232="snížená",J232,0)</f>
        <v>0</v>
      </c>
      <c r="BG232" s="217">
        <f>IF(N232="zákl. přenesená",J232,0)</f>
        <v>0</v>
      </c>
      <c r="BH232" s="217">
        <f>IF(N232="sníž. přenesená",J232,0)</f>
        <v>0</v>
      </c>
      <c r="BI232" s="217">
        <f>IF(N232="nulová",J232,0)</f>
        <v>0</v>
      </c>
      <c r="BJ232" s="18" t="s">
        <v>89</v>
      </c>
      <c r="BK232" s="217">
        <f>ROUND(I232*H232,2)</f>
        <v>0</v>
      </c>
      <c r="BL232" s="18" t="s">
        <v>137</v>
      </c>
      <c r="BM232" s="216" t="s">
        <v>316</v>
      </c>
    </row>
    <row r="233" spans="1:47" s="2" customFormat="1" ht="12">
      <c r="A233" s="40"/>
      <c r="B233" s="41"/>
      <c r="C233" s="42"/>
      <c r="D233" s="218" t="s">
        <v>139</v>
      </c>
      <c r="E233" s="42"/>
      <c r="F233" s="219" t="s">
        <v>317</v>
      </c>
      <c r="G233" s="42"/>
      <c r="H233" s="42"/>
      <c r="I233" s="220"/>
      <c r="J233" s="42"/>
      <c r="K233" s="42"/>
      <c r="L233" s="46"/>
      <c r="M233" s="221"/>
      <c r="N233" s="222"/>
      <c r="O233" s="86"/>
      <c r="P233" s="86"/>
      <c r="Q233" s="86"/>
      <c r="R233" s="86"/>
      <c r="S233" s="86"/>
      <c r="T233" s="87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T233" s="18" t="s">
        <v>139</v>
      </c>
      <c r="AU233" s="18" t="s">
        <v>20</v>
      </c>
    </row>
    <row r="234" spans="1:51" s="13" customFormat="1" ht="12">
      <c r="A234" s="13"/>
      <c r="B234" s="223"/>
      <c r="C234" s="224"/>
      <c r="D234" s="225" t="s">
        <v>141</v>
      </c>
      <c r="E234" s="226" t="s">
        <v>31</v>
      </c>
      <c r="F234" s="227" t="s">
        <v>318</v>
      </c>
      <c r="G234" s="224"/>
      <c r="H234" s="228">
        <v>19597.6</v>
      </c>
      <c r="I234" s="229"/>
      <c r="J234" s="224"/>
      <c r="K234" s="224"/>
      <c r="L234" s="230"/>
      <c r="M234" s="231"/>
      <c r="N234" s="232"/>
      <c r="O234" s="232"/>
      <c r="P234" s="232"/>
      <c r="Q234" s="232"/>
      <c r="R234" s="232"/>
      <c r="S234" s="232"/>
      <c r="T234" s="23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34" t="s">
        <v>141</v>
      </c>
      <c r="AU234" s="234" t="s">
        <v>20</v>
      </c>
      <c r="AV234" s="13" t="s">
        <v>20</v>
      </c>
      <c r="AW234" s="13" t="s">
        <v>40</v>
      </c>
      <c r="AX234" s="13" t="s">
        <v>81</v>
      </c>
      <c r="AY234" s="234" t="s">
        <v>130</v>
      </c>
    </row>
    <row r="235" spans="1:51" s="14" customFormat="1" ht="12">
      <c r="A235" s="14"/>
      <c r="B235" s="235"/>
      <c r="C235" s="236"/>
      <c r="D235" s="225" t="s">
        <v>141</v>
      </c>
      <c r="E235" s="237" t="s">
        <v>31</v>
      </c>
      <c r="F235" s="238" t="s">
        <v>282</v>
      </c>
      <c r="G235" s="236"/>
      <c r="H235" s="237" t="s">
        <v>31</v>
      </c>
      <c r="I235" s="239"/>
      <c r="J235" s="236"/>
      <c r="K235" s="236"/>
      <c r="L235" s="240"/>
      <c r="M235" s="241"/>
      <c r="N235" s="242"/>
      <c r="O235" s="242"/>
      <c r="P235" s="242"/>
      <c r="Q235" s="242"/>
      <c r="R235" s="242"/>
      <c r="S235" s="242"/>
      <c r="T235" s="243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44" t="s">
        <v>141</v>
      </c>
      <c r="AU235" s="244" t="s">
        <v>20</v>
      </c>
      <c r="AV235" s="14" t="s">
        <v>89</v>
      </c>
      <c r="AW235" s="14" t="s">
        <v>40</v>
      </c>
      <c r="AX235" s="14" t="s">
        <v>81</v>
      </c>
      <c r="AY235" s="244" t="s">
        <v>130</v>
      </c>
    </row>
    <row r="236" spans="1:51" s="15" customFormat="1" ht="12">
      <c r="A236" s="15"/>
      <c r="B236" s="245"/>
      <c r="C236" s="246"/>
      <c r="D236" s="225" t="s">
        <v>141</v>
      </c>
      <c r="E236" s="247" t="s">
        <v>31</v>
      </c>
      <c r="F236" s="248" t="s">
        <v>144</v>
      </c>
      <c r="G236" s="246"/>
      <c r="H236" s="249">
        <v>19597.6</v>
      </c>
      <c r="I236" s="250"/>
      <c r="J236" s="246"/>
      <c r="K236" s="246"/>
      <c r="L236" s="251"/>
      <c r="M236" s="252"/>
      <c r="N236" s="253"/>
      <c r="O236" s="253"/>
      <c r="P236" s="253"/>
      <c r="Q236" s="253"/>
      <c r="R236" s="253"/>
      <c r="S236" s="253"/>
      <c r="T236" s="254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T236" s="255" t="s">
        <v>141</v>
      </c>
      <c r="AU236" s="255" t="s">
        <v>20</v>
      </c>
      <c r="AV236" s="15" t="s">
        <v>137</v>
      </c>
      <c r="AW236" s="15" t="s">
        <v>40</v>
      </c>
      <c r="AX236" s="15" t="s">
        <v>89</v>
      </c>
      <c r="AY236" s="255" t="s">
        <v>130</v>
      </c>
    </row>
    <row r="237" spans="1:65" s="2" customFormat="1" ht="24.15" customHeight="1">
      <c r="A237" s="40"/>
      <c r="B237" s="41"/>
      <c r="C237" s="206" t="s">
        <v>319</v>
      </c>
      <c r="D237" s="206" t="s">
        <v>132</v>
      </c>
      <c r="E237" s="207" t="s">
        <v>320</v>
      </c>
      <c r="F237" s="208" t="s">
        <v>321</v>
      </c>
      <c r="G237" s="209" t="s">
        <v>135</v>
      </c>
      <c r="H237" s="210">
        <v>212</v>
      </c>
      <c r="I237" s="211"/>
      <c r="J237" s="210">
        <f>ROUND(I237*H237,2)</f>
        <v>0</v>
      </c>
      <c r="K237" s="208" t="s">
        <v>136</v>
      </c>
      <c r="L237" s="46"/>
      <c r="M237" s="212" t="s">
        <v>31</v>
      </c>
      <c r="N237" s="213" t="s">
        <v>52</v>
      </c>
      <c r="O237" s="86"/>
      <c r="P237" s="214">
        <f>O237*H237</f>
        <v>0</v>
      </c>
      <c r="Q237" s="214">
        <v>0.1514</v>
      </c>
      <c r="R237" s="214">
        <f>Q237*H237</f>
        <v>32.0968</v>
      </c>
      <c r="S237" s="214">
        <v>0</v>
      </c>
      <c r="T237" s="215">
        <f>S237*H237</f>
        <v>0</v>
      </c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R237" s="216" t="s">
        <v>137</v>
      </c>
      <c r="AT237" s="216" t="s">
        <v>132</v>
      </c>
      <c r="AU237" s="216" t="s">
        <v>20</v>
      </c>
      <c r="AY237" s="18" t="s">
        <v>130</v>
      </c>
      <c r="BE237" s="217">
        <f>IF(N237="základní",J237,0)</f>
        <v>0</v>
      </c>
      <c r="BF237" s="217">
        <f>IF(N237="snížená",J237,0)</f>
        <v>0</v>
      </c>
      <c r="BG237" s="217">
        <f>IF(N237="zákl. přenesená",J237,0)</f>
        <v>0</v>
      </c>
      <c r="BH237" s="217">
        <f>IF(N237="sníž. přenesená",J237,0)</f>
        <v>0</v>
      </c>
      <c r="BI237" s="217">
        <f>IF(N237="nulová",J237,0)</f>
        <v>0</v>
      </c>
      <c r="BJ237" s="18" t="s">
        <v>89</v>
      </c>
      <c r="BK237" s="217">
        <f>ROUND(I237*H237,2)</f>
        <v>0</v>
      </c>
      <c r="BL237" s="18" t="s">
        <v>137</v>
      </c>
      <c r="BM237" s="216" t="s">
        <v>322</v>
      </c>
    </row>
    <row r="238" spans="1:47" s="2" customFormat="1" ht="12">
      <c r="A238" s="40"/>
      <c r="B238" s="41"/>
      <c r="C238" s="42"/>
      <c r="D238" s="218" t="s">
        <v>139</v>
      </c>
      <c r="E238" s="42"/>
      <c r="F238" s="219" t="s">
        <v>323</v>
      </c>
      <c r="G238" s="42"/>
      <c r="H238" s="42"/>
      <c r="I238" s="220"/>
      <c r="J238" s="42"/>
      <c r="K238" s="42"/>
      <c r="L238" s="46"/>
      <c r="M238" s="221"/>
      <c r="N238" s="222"/>
      <c r="O238" s="86"/>
      <c r="P238" s="86"/>
      <c r="Q238" s="86"/>
      <c r="R238" s="86"/>
      <c r="S238" s="86"/>
      <c r="T238" s="87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T238" s="18" t="s">
        <v>139</v>
      </c>
      <c r="AU238" s="18" t="s">
        <v>20</v>
      </c>
    </row>
    <row r="239" spans="1:51" s="13" customFormat="1" ht="12">
      <c r="A239" s="13"/>
      <c r="B239" s="223"/>
      <c r="C239" s="224"/>
      <c r="D239" s="225" t="s">
        <v>141</v>
      </c>
      <c r="E239" s="226" t="s">
        <v>31</v>
      </c>
      <c r="F239" s="227" t="s">
        <v>217</v>
      </c>
      <c r="G239" s="224"/>
      <c r="H239" s="228">
        <v>212</v>
      </c>
      <c r="I239" s="229"/>
      <c r="J239" s="224"/>
      <c r="K239" s="224"/>
      <c r="L239" s="230"/>
      <c r="M239" s="231"/>
      <c r="N239" s="232"/>
      <c r="O239" s="232"/>
      <c r="P239" s="232"/>
      <c r="Q239" s="232"/>
      <c r="R239" s="232"/>
      <c r="S239" s="232"/>
      <c r="T239" s="23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34" t="s">
        <v>141</v>
      </c>
      <c r="AU239" s="234" t="s">
        <v>20</v>
      </c>
      <c r="AV239" s="13" t="s">
        <v>20</v>
      </c>
      <c r="AW239" s="13" t="s">
        <v>40</v>
      </c>
      <c r="AX239" s="13" t="s">
        <v>81</v>
      </c>
      <c r="AY239" s="234" t="s">
        <v>130</v>
      </c>
    </row>
    <row r="240" spans="1:51" s="14" customFormat="1" ht="12">
      <c r="A240" s="14"/>
      <c r="B240" s="235"/>
      <c r="C240" s="236"/>
      <c r="D240" s="225" t="s">
        <v>141</v>
      </c>
      <c r="E240" s="237" t="s">
        <v>31</v>
      </c>
      <c r="F240" s="238" t="s">
        <v>268</v>
      </c>
      <c r="G240" s="236"/>
      <c r="H240" s="237" t="s">
        <v>31</v>
      </c>
      <c r="I240" s="239"/>
      <c r="J240" s="236"/>
      <c r="K240" s="236"/>
      <c r="L240" s="240"/>
      <c r="M240" s="241"/>
      <c r="N240" s="242"/>
      <c r="O240" s="242"/>
      <c r="P240" s="242"/>
      <c r="Q240" s="242"/>
      <c r="R240" s="242"/>
      <c r="S240" s="242"/>
      <c r="T240" s="243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44" t="s">
        <v>141</v>
      </c>
      <c r="AU240" s="244" t="s">
        <v>20</v>
      </c>
      <c r="AV240" s="14" t="s">
        <v>89</v>
      </c>
      <c r="AW240" s="14" t="s">
        <v>40</v>
      </c>
      <c r="AX240" s="14" t="s">
        <v>81</v>
      </c>
      <c r="AY240" s="244" t="s">
        <v>130</v>
      </c>
    </row>
    <row r="241" spans="1:51" s="15" customFormat="1" ht="12">
      <c r="A241" s="15"/>
      <c r="B241" s="245"/>
      <c r="C241" s="246"/>
      <c r="D241" s="225" t="s">
        <v>141</v>
      </c>
      <c r="E241" s="247" t="s">
        <v>31</v>
      </c>
      <c r="F241" s="248" t="s">
        <v>144</v>
      </c>
      <c r="G241" s="246"/>
      <c r="H241" s="249">
        <v>212</v>
      </c>
      <c r="I241" s="250"/>
      <c r="J241" s="246"/>
      <c r="K241" s="246"/>
      <c r="L241" s="251"/>
      <c r="M241" s="252"/>
      <c r="N241" s="253"/>
      <c r="O241" s="253"/>
      <c r="P241" s="253"/>
      <c r="Q241" s="253"/>
      <c r="R241" s="253"/>
      <c r="S241" s="253"/>
      <c r="T241" s="254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T241" s="255" t="s">
        <v>141</v>
      </c>
      <c r="AU241" s="255" t="s">
        <v>20</v>
      </c>
      <c r="AV241" s="15" t="s">
        <v>137</v>
      </c>
      <c r="AW241" s="15" t="s">
        <v>40</v>
      </c>
      <c r="AX241" s="15" t="s">
        <v>89</v>
      </c>
      <c r="AY241" s="255" t="s">
        <v>130</v>
      </c>
    </row>
    <row r="242" spans="1:63" s="12" customFormat="1" ht="22.8" customHeight="1">
      <c r="A242" s="12"/>
      <c r="B242" s="190"/>
      <c r="C242" s="191"/>
      <c r="D242" s="192" t="s">
        <v>80</v>
      </c>
      <c r="E242" s="204" t="s">
        <v>198</v>
      </c>
      <c r="F242" s="204" t="s">
        <v>324</v>
      </c>
      <c r="G242" s="191"/>
      <c r="H242" s="191"/>
      <c r="I242" s="194"/>
      <c r="J242" s="205">
        <f>BK242</f>
        <v>0</v>
      </c>
      <c r="K242" s="191"/>
      <c r="L242" s="196"/>
      <c r="M242" s="197"/>
      <c r="N242" s="198"/>
      <c r="O242" s="198"/>
      <c r="P242" s="199">
        <f>SUM(P243:P357)</f>
        <v>0</v>
      </c>
      <c r="Q242" s="198"/>
      <c r="R242" s="199">
        <f>SUM(R243:R357)</f>
        <v>310.1339855</v>
      </c>
      <c r="S242" s="198"/>
      <c r="T242" s="200">
        <f>SUM(T243:T357)</f>
        <v>1551.559</v>
      </c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R242" s="201" t="s">
        <v>89</v>
      </c>
      <c r="AT242" s="202" t="s">
        <v>80</v>
      </c>
      <c r="AU242" s="202" t="s">
        <v>89</v>
      </c>
      <c r="AY242" s="201" t="s">
        <v>130</v>
      </c>
      <c r="BK242" s="203">
        <f>SUM(BK243:BK357)</f>
        <v>0</v>
      </c>
    </row>
    <row r="243" spans="1:65" s="2" customFormat="1" ht="21.75" customHeight="1">
      <c r="A243" s="40"/>
      <c r="B243" s="41"/>
      <c r="C243" s="206" t="s">
        <v>325</v>
      </c>
      <c r="D243" s="206" t="s">
        <v>132</v>
      </c>
      <c r="E243" s="207" t="s">
        <v>326</v>
      </c>
      <c r="F243" s="208" t="s">
        <v>327</v>
      </c>
      <c r="G243" s="209" t="s">
        <v>328</v>
      </c>
      <c r="H243" s="210">
        <v>114</v>
      </c>
      <c r="I243" s="211"/>
      <c r="J243" s="210">
        <f>ROUND(I243*H243,2)</f>
        <v>0</v>
      </c>
      <c r="K243" s="208" t="s">
        <v>136</v>
      </c>
      <c r="L243" s="46"/>
      <c r="M243" s="212" t="s">
        <v>31</v>
      </c>
      <c r="N243" s="213" t="s">
        <v>52</v>
      </c>
      <c r="O243" s="86"/>
      <c r="P243" s="214">
        <f>O243*H243</f>
        <v>0</v>
      </c>
      <c r="Q243" s="214">
        <v>0</v>
      </c>
      <c r="R243" s="214">
        <f>Q243*H243</f>
        <v>0</v>
      </c>
      <c r="S243" s="214">
        <v>0</v>
      </c>
      <c r="T243" s="215">
        <f>S243*H243</f>
        <v>0</v>
      </c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R243" s="216" t="s">
        <v>137</v>
      </c>
      <c r="AT243" s="216" t="s">
        <v>132</v>
      </c>
      <c r="AU243" s="216" t="s">
        <v>20</v>
      </c>
      <c r="AY243" s="18" t="s">
        <v>130</v>
      </c>
      <c r="BE243" s="217">
        <f>IF(N243="základní",J243,0)</f>
        <v>0</v>
      </c>
      <c r="BF243" s="217">
        <f>IF(N243="snížená",J243,0)</f>
        <v>0</v>
      </c>
      <c r="BG243" s="217">
        <f>IF(N243="zákl. přenesená",J243,0)</f>
        <v>0</v>
      </c>
      <c r="BH243" s="217">
        <f>IF(N243="sníž. přenesená",J243,0)</f>
        <v>0</v>
      </c>
      <c r="BI243" s="217">
        <f>IF(N243="nulová",J243,0)</f>
        <v>0</v>
      </c>
      <c r="BJ243" s="18" t="s">
        <v>89</v>
      </c>
      <c r="BK243" s="217">
        <f>ROUND(I243*H243,2)</f>
        <v>0</v>
      </c>
      <c r="BL243" s="18" t="s">
        <v>137</v>
      </c>
      <c r="BM243" s="216" t="s">
        <v>329</v>
      </c>
    </row>
    <row r="244" spans="1:47" s="2" customFormat="1" ht="12">
      <c r="A244" s="40"/>
      <c r="B244" s="41"/>
      <c r="C244" s="42"/>
      <c r="D244" s="218" t="s">
        <v>139</v>
      </c>
      <c r="E244" s="42"/>
      <c r="F244" s="219" t="s">
        <v>330</v>
      </c>
      <c r="G244" s="42"/>
      <c r="H244" s="42"/>
      <c r="I244" s="220"/>
      <c r="J244" s="42"/>
      <c r="K244" s="42"/>
      <c r="L244" s="46"/>
      <c r="M244" s="221"/>
      <c r="N244" s="222"/>
      <c r="O244" s="86"/>
      <c r="P244" s="86"/>
      <c r="Q244" s="86"/>
      <c r="R244" s="86"/>
      <c r="S244" s="86"/>
      <c r="T244" s="87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T244" s="18" t="s">
        <v>139</v>
      </c>
      <c r="AU244" s="18" t="s">
        <v>20</v>
      </c>
    </row>
    <row r="245" spans="1:51" s="13" customFormat="1" ht="12">
      <c r="A245" s="13"/>
      <c r="B245" s="223"/>
      <c r="C245" s="224"/>
      <c r="D245" s="225" t="s">
        <v>141</v>
      </c>
      <c r="E245" s="226" t="s">
        <v>31</v>
      </c>
      <c r="F245" s="227" t="s">
        <v>331</v>
      </c>
      <c r="G245" s="224"/>
      <c r="H245" s="228">
        <v>114</v>
      </c>
      <c r="I245" s="229"/>
      <c r="J245" s="224"/>
      <c r="K245" s="224"/>
      <c r="L245" s="230"/>
      <c r="M245" s="231"/>
      <c r="N245" s="232"/>
      <c r="O245" s="232"/>
      <c r="P245" s="232"/>
      <c r="Q245" s="232"/>
      <c r="R245" s="232"/>
      <c r="S245" s="232"/>
      <c r="T245" s="23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34" t="s">
        <v>141</v>
      </c>
      <c r="AU245" s="234" t="s">
        <v>20</v>
      </c>
      <c r="AV245" s="13" t="s">
        <v>20</v>
      </c>
      <c r="AW245" s="13" t="s">
        <v>40</v>
      </c>
      <c r="AX245" s="13" t="s">
        <v>81</v>
      </c>
      <c r="AY245" s="234" t="s">
        <v>130</v>
      </c>
    </row>
    <row r="246" spans="1:51" s="14" customFormat="1" ht="12">
      <c r="A246" s="14"/>
      <c r="B246" s="235"/>
      <c r="C246" s="236"/>
      <c r="D246" s="225" t="s">
        <v>141</v>
      </c>
      <c r="E246" s="237" t="s">
        <v>31</v>
      </c>
      <c r="F246" s="238" t="s">
        <v>204</v>
      </c>
      <c r="G246" s="236"/>
      <c r="H246" s="237" t="s">
        <v>31</v>
      </c>
      <c r="I246" s="239"/>
      <c r="J246" s="236"/>
      <c r="K246" s="236"/>
      <c r="L246" s="240"/>
      <c r="M246" s="241"/>
      <c r="N246" s="242"/>
      <c r="O246" s="242"/>
      <c r="P246" s="242"/>
      <c r="Q246" s="242"/>
      <c r="R246" s="242"/>
      <c r="S246" s="242"/>
      <c r="T246" s="243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44" t="s">
        <v>141</v>
      </c>
      <c r="AU246" s="244" t="s">
        <v>20</v>
      </c>
      <c r="AV246" s="14" t="s">
        <v>89</v>
      </c>
      <c r="AW246" s="14" t="s">
        <v>40</v>
      </c>
      <c r="AX246" s="14" t="s">
        <v>81</v>
      </c>
      <c r="AY246" s="244" t="s">
        <v>130</v>
      </c>
    </row>
    <row r="247" spans="1:51" s="15" customFormat="1" ht="12">
      <c r="A247" s="15"/>
      <c r="B247" s="245"/>
      <c r="C247" s="246"/>
      <c r="D247" s="225" t="s">
        <v>141</v>
      </c>
      <c r="E247" s="247" t="s">
        <v>31</v>
      </c>
      <c r="F247" s="248" t="s">
        <v>144</v>
      </c>
      <c r="G247" s="246"/>
      <c r="H247" s="249">
        <v>114</v>
      </c>
      <c r="I247" s="250"/>
      <c r="J247" s="246"/>
      <c r="K247" s="246"/>
      <c r="L247" s="251"/>
      <c r="M247" s="252"/>
      <c r="N247" s="253"/>
      <c r="O247" s="253"/>
      <c r="P247" s="253"/>
      <c r="Q247" s="253"/>
      <c r="R247" s="253"/>
      <c r="S247" s="253"/>
      <c r="T247" s="254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T247" s="255" t="s">
        <v>141</v>
      </c>
      <c r="AU247" s="255" t="s">
        <v>20</v>
      </c>
      <c r="AV247" s="15" t="s">
        <v>137</v>
      </c>
      <c r="AW247" s="15" t="s">
        <v>40</v>
      </c>
      <c r="AX247" s="15" t="s">
        <v>89</v>
      </c>
      <c r="AY247" s="255" t="s">
        <v>130</v>
      </c>
    </row>
    <row r="248" spans="1:65" s="2" customFormat="1" ht="16.5" customHeight="1">
      <c r="A248" s="40"/>
      <c r="B248" s="41"/>
      <c r="C248" s="256" t="s">
        <v>289</v>
      </c>
      <c r="D248" s="256" t="s">
        <v>219</v>
      </c>
      <c r="E248" s="257" t="s">
        <v>332</v>
      </c>
      <c r="F248" s="258" t="s">
        <v>333</v>
      </c>
      <c r="G248" s="259" t="s">
        <v>328</v>
      </c>
      <c r="H248" s="260">
        <v>100</v>
      </c>
      <c r="I248" s="261"/>
      <c r="J248" s="260">
        <f>ROUND(I248*H248,2)</f>
        <v>0</v>
      </c>
      <c r="K248" s="258" t="s">
        <v>136</v>
      </c>
      <c r="L248" s="262"/>
      <c r="M248" s="263" t="s">
        <v>31</v>
      </c>
      <c r="N248" s="264" t="s">
        <v>52</v>
      </c>
      <c r="O248" s="86"/>
      <c r="P248" s="214">
        <f>O248*H248</f>
        <v>0</v>
      </c>
      <c r="Q248" s="214">
        <v>0.0021</v>
      </c>
      <c r="R248" s="214">
        <f>Q248*H248</f>
        <v>0.21</v>
      </c>
      <c r="S248" s="214">
        <v>0</v>
      </c>
      <c r="T248" s="215">
        <f>S248*H248</f>
        <v>0</v>
      </c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R248" s="216" t="s">
        <v>192</v>
      </c>
      <c r="AT248" s="216" t="s">
        <v>219</v>
      </c>
      <c r="AU248" s="216" t="s">
        <v>20</v>
      </c>
      <c r="AY248" s="18" t="s">
        <v>130</v>
      </c>
      <c r="BE248" s="217">
        <f>IF(N248="základní",J248,0)</f>
        <v>0</v>
      </c>
      <c r="BF248" s="217">
        <f>IF(N248="snížená",J248,0)</f>
        <v>0</v>
      </c>
      <c r="BG248" s="217">
        <f>IF(N248="zákl. přenesená",J248,0)</f>
        <v>0</v>
      </c>
      <c r="BH248" s="217">
        <f>IF(N248="sníž. přenesená",J248,0)</f>
        <v>0</v>
      </c>
      <c r="BI248" s="217">
        <f>IF(N248="nulová",J248,0)</f>
        <v>0</v>
      </c>
      <c r="BJ248" s="18" t="s">
        <v>89</v>
      </c>
      <c r="BK248" s="217">
        <f>ROUND(I248*H248,2)</f>
        <v>0</v>
      </c>
      <c r="BL248" s="18" t="s">
        <v>137</v>
      </c>
      <c r="BM248" s="216" t="s">
        <v>334</v>
      </c>
    </row>
    <row r="249" spans="1:65" s="2" customFormat="1" ht="16.5" customHeight="1">
      <c r="A249" s="40"/>
      <c r="B249" s="41"/>
      <c r="C249" s="256" t="s">
        <v>335</v>
      </c>
      <c r="D249" s="256" t="s">
        <v>219</v>
      </c>
      <c r="E249" s="257" t="s">
        <v>336</v>
      </c>
      <c r="F249" s="258" t="s">
        <v>337</v>
      </c>
      <c r="G249" s="259" t="s">
        <v>328</v>
      </c>
      <c r="H249" s="260">
        <v>14</v>
      </c>
      <c r="I249" s="261"/>
      <c r="J249" s="260">
        <f>ROUND(I249*H249,2)</f>
        <v>0</v>
      </c>
      <c r="K249" s="258" t="s">
        <v>31</v>
      </c>
      <c r="L249" s="262"/>
      <c r="M249" s="263" t="s">
        <v>31</v>
      </c>
      <c r="N249" s="264" t="s">
        <v>52</v>
      </c>
      <c r="O249" s="86"/>
      <c r="P249" s="214">
        <f>O249*H249</f>
        <v>0</v>
      </c>
      <c r="Q249" s="214">
        <v>0.0021</v>
      </c>
      <c r="R249" s="214">
        <f>Q249*H249</f>
        <v>0.0294</v>
      </c>
      <c r="S249" s="214">
        <v>0</v>
      </c>
      <c r="T249" s="215">
        <f>S249*H249</f>
        <v>0</v>
      </c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R249" s="216" t="s">
        <v>192</v>
      </c>
      <c r="AT249" s="216" t="s">
        <v>219</v>
      </c>
      <c r="AU249" s="216" t="s">
        <v>20</v>
      </c>
      <c r="AY249" s="18" t="s">
        <v>130</v>
      </c>
      <c r="BE249" s="217">
        <f>IF(N249="základní",J249,0)</f>
        <v>0</v>
      </c>
      <c r="BF249" s="217">
        <f>IF(N249="snížená",J249,0)</f>
        <v>0</v>
      </c>
      <c r="BG249" s="217">
        <f>IF(N249="zákl. přenesená",J249,0)</f>
        <v>0</v>
      </c>
      <c r="BH249" s="217">
        <f>IF(N249="sníž. přenesená",J249,0)</f>
        <v>0</v>
      </c>
      <c r="BI249" s="217">
        <f>IF(N249="nulová",J249,0)</f>
        <v>0</v>
      </c>
      <c r="BJ249" s="18" t="s">
        <v>89</v>
      </c>
      <c r="BK249" s="217">
        <f>ROUND(I249*H249,2)</f>
        <v>0</v>
      </c>
      <c r="BL249" s="18" t="s">
        <v>137</v>
      </c>
      <c r="BM249" s="216" t="s">
        <v>338</v>
      </c>
    </row>
    <row r="250" spans="1:65" s="2" customFormat="1" ht="16.5" customHeight="1">
      <c r="A250" s="40"/>
      <c r="B250" s="41"/>
      <c r="C250" s="206" t="s">
        <v>339</v>
      </c>
      <c r="D250" s="206" t="s">
        <v>132</v>
      </c>
      <c r="E250" s="207" t="s">
        <v>340</v>
      </c>
      <c r="F250" s="208" t="s">
        <v>341</v>
      </c>
      <c r="G250" s="209" t="s">
        <v>342</v>
      </c>
      <c r="H250" s="210">
        <v>549.4</v>
      </c>
      <c r="I250" s="211"/>
      <c r="J250" s="210">
        <f>ROUND(I250*H250,2)</f>
        <v>0</v>
      </c>
      <c r="K250" s="208" t="s">
        <v>136</v>
      </c>
      <c r="L250" s="46"/>
      <c r="M250" s="212" t="s">
        <v>31</v>
      </c>
      <c r="N250" s="213" t="s">
        <v>52</v>
      </c>
      <c r="O250" s="86"/>
      <c r="P250" s="214">
        <f>O250*H250</f>
        <v>0</v>
      </c>
      <c r="Q250" s="214">
        <v>0.0001</v>
      </c>
      <c r="R250" s="214">
        <f>Q250*H250</f>
        <v>0.05494</v>
      </c>
      <c r="S250" s="214">
        <v>0</v>
      </c>
      <c r="T250" s="215">
        <f>S250*H250</f>
        <v>0</v>
      </c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R250" s="216" t="s">
        <v>137</v>
      </c>
      <c r="AT250" s="216" t="s">
        <v>132</v>
      </c>
      <c r="AU250" s="216" t="s">
        <v>20</v>
      </c>
      <c r="AY250" s="18" t="s">
        <v>130</v>
      </c>
      <c r="BE250" s="217">
        <f>IF(N250="základní",J250,0)</f>
        <v>0</v>
      </c>
      <c r="BF250" s="217">
        <f>IF(N250="snížená",J250,0)</f>
        <v>0</v>
      </c>
      <c r="BG250" s="217">
        <f>IF(N250="zákl. přenesená",J250,0)</f>
        <v>0</v>
      </c>
      <c r="BH250" s="217">
        <f>IF(N250="sníž. přenesená",J250,0)</f>
        <v>0</v>
      </c>
      <c r="BI250" s="217">
        <f>IF(N250="nulová",J250,0)</f>
        <v>0</v>
      </c>
      <c r="BJ250" s="18" t="s">
        <v>89</v>
      </c>
      <c r="BK250" s="217">
        <f>ROUND(I250*H250,2)</f>
        <v>0</v>
      </c>
      <c r="BL250" s="18" t="s">
        <v>137</v>
      </c>
      <c r="BM250" s="216" t="s">
        <v>343</v>
      </c>
    </row>
    <row r="251" spans="1:47" s="2" customFormat="1" ht="12">
      <c r="A251" s="40"/>
      <c r="B251" s="41"/>
      <c r="C251" s="42"/>
      <c r="D251" s="218" t="s">
        <v>139</v>
      </c>
      <c r="E251" s="42"/>
      <c r="F251" s="219" t="s">
        <v>344</v>
      </c>
      <c r="G251" s="42"/>
      <c r="H251" s="42"/>
      <c r="I251" s="220"/>
      <c r="J251" s="42"/>
      <c r="K251" s="42"/>
      <c r="L251" s="46"/>
      <c r="M251" s="221"/>
      <c r="N251" s="222"/>
      <c r="O251" s="86"/>
      <c r="P251" s="86"/>
      <c r="Q251" s="86"/>
      <c r="R251" s="86"/>
      <c r="S251" s="86"/>
      <c r="T251" s="87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T251" s="18" t="s">
        <v>139</v>
      </c>
      <c r="AU251" s="18" t="s">
        <v>20</v>
      </c>
    </row>
    <row r="252" spans="1:65" s="2" customFormat="1" ht="16.5" customHeight="1">
      <c r="A252" s="40"/>
      <c r="B252" s="41"/>
      <c r="C252" s="206" t="s">
        <v>345</v>
      </c>
      <c r="D252" s="206" t="s">
        <v>132</v>
      </c>
      <c r="E252" s="207" t="s">
        <v>340</v>
      </c>
      <c r="F252" s="208" t="s">
        <v>341</v>
      </c>
      <c r="G252" s="209" t="s">
        <v>342</v>
      </c>
      <c r="H252" s="210">
        <v>4828.5</v>
      </c>
      <c r="I252" s="211"/>
      <c r="J252" s="210">
        <f>ROUND(I252*H252,2)</f>
        <v>0</v>
      </c>
      <c r="K252" s="208" t="s">
        <v>136</v>
      </c>
      <c r="L252" s="46"/>
      <c r="M252" s="212" t="s">
        <v>31</v>
      </c>
      <c r="N252" s="213" t="s">
        <v>52</v>
      </c>
      <c r="O252" s="86"/>
      <c r="P252" s="214">
        <f>O252*H252</f>
        <v>0</v>
      </c>
      <c r="Q252" s="214">
        <v>0.0001</v>
      </c>
      <c r="R252" s="214">
        <f>Q252*H252</f>
        <v>0.48285</v>
      </c>
      <c r="S252" s="214">
        <v>0</v>
      </c>
      <c r="T252" s="215">
        <f>S252*H252</f>
        <v>0</v>
      </c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R252" s="216" t="s">
        <v>137</v>
      </c>
      <c r="AT252" s="216" t="s">
        <v>132</v>
      </c>
      <c r="AU252" s="216" t="s">
        <v>20</v>
      </c>
      <c r="AY252" s="18" t="s">
        <v>130</v>
      </c>
      <c r="BE252" s="217">
        <f>IF(N252="základní",J252,0)</f>
        <v>0</v>
      </c>
      <c r="BF252" s="217">
        <f>IF(N252="snížená",J252,0)</f>
        <v>0</v>
      </c>
      <c r="BG252" s="217">
        <f>IF(N252="zákl. přenesená",J252,0)</f>
        <v>0</v>
      </c>
      <c r="BH252" s="217">
        <f>IF(N252="sníž. přenesená",J252,0)</f>
        <v>0</v>
      </c>
      <c r="BI252" s="217">
        <f>IF(N252="nulová",J252,0)</f>
        <v>0</v>
      </c>
      <c r="BJ252" s="18" t="s">
        <v>89</v>
      </c>
      <c r="BK252" s="217">
        <f>ROUND(I252*H252,2)</f>
        <v>0</v>
      </c>
      <c r="BL252" s="18" t="s">
        <v>137</v>
      </c>
      <c r="BM252" s="216" t="s">
        <v>346</v>
      </c>
    </row>
    <row r="253" spans="1:47" s="2" customFormat="1" ht="12">
      <c r="A253" s="40"/>
      <c r="B253" s="41"/>
      <c r="C253" s="42"/>
      <c r="D253" s="218" t="s">
        <v>139</v>
      </c>
      <c r="E253" s="42"/>
      <c r="F253" s="219" t="s">
        <v>344</v>
      </c>
      <c r="G253" s="42"/>
      <c r="H253" s="42"/>
      <c r="I253" s="220"/>
      <c r="J253" s="42"/>
      <c r="K253" s="42"/>
      <c r="L253" s="46"/>
      <c r="M253" s="221"/>
      <c r="N253" s="222"/>
      <c r="O253" s="86"/>
      <c r="P253" s="86"/>
      <c r="Q253" s="86"/>
      <c r="R253" s="86"/>
      <c r="S253" s="86"/>
      <c r="T253" s="87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T253" s="18" t="s">
        <v>139</v>
      </c>
      <c r="AU253" s="18" t="s">
        <v>20</v>
      </c>
    </row>
    <row r="254" spans="1:65" s="2" customFormat="1" ht="16.5" customHeight="1">
      <c r="A254" s="40"/>
      <c r="B254" s="41"/>
      <c r="C254" s="206" t="s">
        <v>347</v>
      </c>
      <c r="D254" s="206" t="s">
        <v>132</v>
      </c>
      <c r="E254" s="207" t="s">
        <v>348</v>
      </c>
      <c r="F254" s="208" t="s">
        <v>349</v>
      </c>
      <c r="G254" s="209" t="s">
        <v>342</v>
      </c>
      <c r="H254" s="210">
        <v>2337.7</v>
      </c>
      <c r="I254" s="211"/>
      <c r="J254" s="210">
        <f>ROUND(I254*H254,2)</f>
        <v>0</v>
      </c>
      <c r="K254" s="208" t="s">
        <v>136</v>
      </c>
      <c r="L254" s="46"/>
      <c r="M254" s="212" t="s">
        <v>31</v>
      </c>
      <c r="N254" s="213" t="s">
        <v>52</v>
      </c>
      <c r="O254" s="86"/>
      <c r="P254" s="214">
        <f>O254*H254</f>
        <v>0</v>
      </c>
      <c r="Q254" s="214">
        <v>5E-05</v>
      </c>
      <c r="R254" s="214">
        <f>Q254*H254</f>
        <v>0.116885</v>
      </c>
      <c r="S254" s="214">
        <v>0</v>
      </c>
      <c r="T254" s="215">
        <f>S254*H254</f>
        <v>0</v>
      </c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R254" s="216" t="s">
        <v>137</v>
      </c>
      <c r="AT254" s="216" t="s">
        <v>132</v>
      </c>
      <c r="AU254" s="216" t="s">
        <v>20</v>
      </c>
      <c r="AY254" s="18" t="s">
        <v>130</v>
      </c>
      <c r="BE254" s="217">
        <f>IF(N254="základní",J254,0)</f>
        <v>0</v>
      </c>
      <c r="BF254" s="217">
        <f>IF(N254="snížená",J254,0)</f>
        <v>0</v>
      </c>
      <c r="BG254" s="217">
        <f>IF(N254="zákl. přenesená",J254,0)</f>
        <v>0</v>
      </c>
      <c r="BH254" s="217">
        <f>IF(N254="sníž. přenesená",J254,0)</f>
        <v>0</v>
      </c>
      <c r="BI254" s="217">
        <f>IF(N254="nulová",J254,0)</f>
        <v>0</v>
      </c>
      <c r="BJ254" s="18" t="s">
        <v>89</v>
      </c>
      <c r="BK254" s="217">
        <f>ROUND(I254*H254,2)</f>
        <v>0</v>
      </c>
      <c r="BL254" s="18" t="s">
        <v>137</v>
      </c>
      <c r="BM254" s="216" t="s">
        <v>350</v>
      </c>
    </row>
    <row r="255" spans="1:47" s="2" customFormat="1" ht="12">
      <c r="A255" s="40"/>
      <c r="B255" s="41"/>
      <c r="C255" s="42"/>
      <c r="D255" s="218" t="s">
        <v>139</v>
      </c>
      <c r="E255" s="42"/>
      <c r="F255" s="219" t="s">
        <v>351</v>
      </c>
      <c r="G255" s="42"/>
      <c r="H255" s="42"/>
      <c r="I255" s="220"/>
      <c r="J255" s="42"/>
      <c r="K255" s="42"/>
      <c r="L255" s="46"/>
      <c r="M255" s="221"/>
      <c r="N255" s="222"/>
      <c r="O255" s="86"/>
      <c r="P255" s="86"/>
      <c r="Q255" s="86"/>
      <c r="R255" s="86"/>
      <c r="S255" s="86"/>
      <c r="T255" s="87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T255" s="18" t="s">
        <v>139</v>
      </c>
      <c r="AU255" s="18" t="s">
        <v>20</v>
      </c>
    </row>
    <row r="256" spans="1:65" s="2" customFormat="1" ht="16.5" customHeight="1">
      <c r="A256" s="40"/>
      <c r="B256" s="41"/>
      <c r="C256" s="206" t="s">
        <v>352</v>
      </c>
      <c r="D256" s="206" t="s">
        <v>132</v>
      </c>
      <c r="E256" s="207" t="s">
        <v>353</v>
      </c>
      <c r="F256" s="208" t="s">
        <v>354</v>
      </c>
      <c r="G256" s="209" t="s">
        <v>342</v>
      </c>
      <c r="H256" s="210">
        <v>24.5</v>
      </c>
      <c r="I256" s="211"/>
      <c r="J256" s="210">
        <f>ROUND(I256*H256,2)</f>
        <v>0</v>
      </c>
      <c r="K256" s="208" t="s">
        <v>136</v>
      </c>
      <c r="L256" s="46"/>
      <c r="M256" s="212" t="s">
        <v>31</v>
      </c>
      <c r="N256" s="213" t="s">
        <v>52</v>
      </c>
      <c r="O256" s="86"/>
      <c r="P256" s="214">
        <f>O256*H256</f>
        <v>0</v>
      </c>
      <c r="Q256" s="214">
        <v>0.0002</v>
      </c>
      <c r="R256" s="214">
        <f>Q256*H256</f>
        <v>0.0049</v>
      </c>
      <c r="S256" s="214">
        <v>0</v>
      </c>
      <c r="T256" s="215">
        <f>S256*H256</f>
        <v>0</v>
      </c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R256" s="216" t="s">
        <v>137</v>
      </c>
      <c r="AT256" s="216" t="s">
        <v>132</v>
      </c>
      <c r="AU256" s="216" t="s">
        <v>20</v>
      </c>
      <c r="AY256" s="18" t="s">
        <v>130</v>
      </c>
      <c r="BE256" s="217">
        <f>IF(N256="základní",J256,0)</f>
        <v>0</v>
      </c>
      <c r="BF256" s="217">
        <f>IF(N256="snížená",J256,0)</f>
        <v>0</v>
      </c>
      <c r="BG256" s="217">
        <f>IF(N256="zákl. přenesená",J256,0)</f>
        <v>0</v>
      </c>
      <c r="BH256" s="217">
        <f>IF(N256="sníž. přenesená",J256,0)</f>
        <v>0</v>
      </c>
      <c r="BI256" s="217">
        <f>IF(N256="nulová",J256,0)</f>
        <v>0</v>
      </c>
      <c r="BJ256" s="18" t="s">
        <v>89</v>
      </c>
      <c r="BK256" s="217">
        <f>ROUND(I256*H256,2)</f>
        <v>0</v>
      </c>
      <c r="BL256" s="18" t="s">
        <v>137</v>
      </c>
      <c r="BM256" s="216" t="s">
        <v>355</v>
      </c>
    </row>
    <row r="257" spans="1:47" s="2" customFormat="1" ht="12">
      <c r="A257" s="40"/>
      <c r="B257" s="41"/>
      <c r="C257" s="42"/>
      <c r="D257" s="218" t="s">
        <v>139</v>
      </c>
      <c r="E257" s="42"/>
      <c r="F257" s="219" t="s">
        <v>356</v>
      </c>
      <c r="G257" s="42"/>
      <c r="H257" s="42"/>
      <c r="I257" s="220"/>
      <c r="J257" s="42"/>
      <c r="K257" s="42"/>
      <c r="L257" s="46"/>
      <c r="M257" s="221"/>
      <c r="N257" s="222"/>
      <c r="O257" s="86"/>
      <c r="P257" s="86"/>
      <c r="Q257" s="86"/>
      <c r="R257" s="86"/>
      <c r="S257" s="86"/>
      <c r="T257" s="87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T257" s="18" t="s">
        <v>139</v>
      </c>
      <c r="AU257" s="18" t="s">
        <v>20</v>
      </c>
    </row>
    <row r="258" spans="1:65" s="2" customFormat="1" ht="16.5" customHeight="1">
      <c r="A258" s="40"/>
      <c r="B258" s="41"/>
      <c r="C258" s="206" t="s">
        <v>357</v>
      </c>
      <c r="D258" s="206" t="s">
        <v>132</v>
      </c>
      <c r="E258" s="207" t="s">
        <v>358</v>
      </c>
      <c r="F258" s="208" t="s">
        <v>359</v>
      </c>
      <c r="G258" s="209" t="s">
        <v>342</v>
      </c>
      <c r="H258" s="210">
        <v>172.2</v>
      </c>
      <c r="I258" s="211"/>
      <c r="J258" s="210">
        <f>ROUND(I258*H258,2)</f>
        <v>0</v>
      </c>
      <c r="K258" s="208" t="s">
        <v>136</v>
      </c>
      <c r="L258" s="46"/>
      <c r="M258" s="212" t="s">
        <v>31</v>
      </c>
      <c r="N258" s="213" t="s">
        <v>52</v>
      </c>
      <c r="O258" s="86"/>
      <c r="P258" s="214">
        <f>O258*H258</f>
        <v>0</v>
      </c>
      <c r="Q258" s="214">
        <v>0.0001</v>
      </c>
      <c r="R258" s="214">
        <f>Q258*H258</f>
        <v>0.01722</v>
      </c>
      <c r="S258" s="214">
        <v>0</v>
      </c>
      <c r="T258" s="215">
        <f>S258*H258</f>
        <v>0</v>
      </c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R258" s="216" t="s">
        <v>137</v>
      </c>
      <c r="AT258" s="216" t="s">
        <v>132</v>
      </c>
      <c r="AU258" s="216" t="s">
        <v>20</v>
      </c>
      <c r="AY258" s="18" t="s">
        <v>130</v>
      </c>
      <c r="BE258" s="217">
        <f>IF(N258="základní",J258,0)</f>
        <v>0</v>
      </c>
      <c r="BF258" s="217">
        <f>IF(N258="snížená",J258,0)</f>
        <v>0</v>
      </c>
      <c r="BG258" s="217">
        <f>IF(N258="zákl. přenesená",J258,0)</f>
        <v>0</v>
      </c>
      <c r="BH258" s="217">
        <f>IF(N258="sníž. přenesená",J258,0)</f>
        <v>0</v>
      </c>
      <c r="BI258" s="217">
        <f>IF(N258="nulová",J258,0)</f>
        <v>0</v>
      </c>
      <c r="BJ258" s="18" t="s">
        <v>89</v>
      </c>
      <c r="BK258" s="217">
        <f>ROUND(I258*H258,2)</f>
        <v>0</v>
      </c>
      <c r="BL258" s="18" t="s">
        <v>137</v>
      </c>
      <c r="BM258" s="216" t="s">
        <v>360</v>
      </c>
    </row>
    <row r="259" spans="1:47" s="2" customFormat="1" ht="12">
      <c r="A259" s="40"/>
      <c r="B259" s="41"/>
      <c r="C259" s="42"/>
      <c r="D259" s="218" t="s">
        <v>139</v>
      </c>
      <c r="E259" s="42"/>
      <c r="F259" s="219" t="s">
        <v>361</v>
      </c>
      <c r="G259" s="42"/>
      <c r="H259" s="42"/>
      <c r="I259" s="220"/>
      <c r="J259" s="42"/>
      <c r="K259" s="42"/>
      <c r="L259" s="46"/>
      <c r="M259" s="221"/>
      <c r="N259" s="222"/>
      <c r="O259" s="86"/>
      <c r="P259" s="86"/>
      <c r="Q259" s="86"/>
      <c r="R259" s="86"/>
      <c r="S259" s="86"/>
      <c r="T259" s="87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T259" s="18" t="s">
        <v>139</v>
      </c>
      <c r="AU259" s="18" t="s">
        <v>20</v>
      </c>
    </row>
    <row r="260" spans="1:65" s="2" customFormat="1" ht="16.5" customHeight="1">
      <c r="A260" s="40"/>
      <c r="B260" s="41"/>
      <c r="C260" s="206" t="s">
        <v>362</v>
      </c>
      <c r="D260" s="206" t="s">
        <v>132</v>
      </c>
      <c r="E260" s="207" t="s">
        <v>363</v>
      </c>
      <c r="F260" s="208" t="s">
        <v>364</v>
      </c>
      <c r="G260" s="209" t="s">
        <v>342</v>
      </c>
      <c r="H260" s="210">
        <v>549.4</v>
      </c>
      <c r="I260" s="211"/>
      <c r="J260" s="210">
        <f>ROUND(I260*H260,2)</f>
        <v>0</v>
      </c>
      <c r="K260" s="208" t="s">
        <v>136</v>
      </c>
      <c r="L260" s="46"/>
      <c r="M260" s="212" t="s">
        <v>31</v>
      </c>
      <c r="N260" s="213" t="s">
        <v>52</v>
      </c>
      <c r="O260" s="86"/>
      <c r="P260" s="214">
        <f>O260*H260</f>
        <v>0</v>
      </c>
      <c r="Q260" s="214">
        <v>0.00033</v>
      </c>
      <c r="R260" s="214">
        <f>Q260*H260</f>
        <v>0.181302</v>
      </c>
      <c r="S260" s="214">
        <v>0</v>
      </c>
      <c r="T260" s="215">
        <f>S260*H260</f>
        <v>0</v>
      </c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R260" s="216" t="s">
        <v>137</v>
      </c>
      <c r="AT260" s="216" t="s">
        <v>132</v>
      </c>
      <c r="AU260" s="216" t="s">
        <v>20</v>
      </c>
      <c r="AY260" s="18" t="s">
        <v>130</v>
      </c>
      <c r="BE260" s="217">
        <f>IF(N260="základní",J260,0)</f>
        <v>0</v>
      </c>
      <c r="BF260" s="217">
        <f>IF(N260="snížená",J260,0)</f>
        <v>0</v>
      </c>
      <c r="BG260" s="217">
        <f>IF(N260="zákl. přenesená",J260,0)</f>
        <v>0</v>
      </c>
      <c r="BH260" s="217">
        <f>IF(N260="sníž. přenesená",J260,0)</f>
        <v>0</v>
      </c>
      <c r="BI260" s="217">
        <f>IF(N260="nulová",J260,0)</f>
        <v>0</v>
      </c>
      <c r="BJ260" s="18" t="s">
        <v>89</v>
      </c>
      <c r="BK260" s="217">
        <f>ROUND(I260*H260,2)</f>
        <v>0</v>
      </c>
      <c r="BL260" s="18" t="s">
        <v>137</v>
      </c>
      <c r="BM260" s="216" t="s">
        <v>365</v>
      </c>
    </row>
    <row r="261" spans="1:47" s="2" customFormat="1" ht="12">
      <c r="A261" s="40"/>
      <c r="B261" s="41"/>
      <c r="C261" s="42"/>
      <c r="D261" s="218" t="s">
        <v>139</v>
      </c>
      <c r="E261" s="42"/>
      <c r="F261" s="219" t="s">
        <v>366</v>
      </c>
      <c r="G261" s="42"/>
      <c r="H261" s="42"/>
      <c r="I261" s="220"/>
      <c r="J261" s="42"/>
      <c r="K261" s="42"/>
      <c r="L261" s="46"/>
      <c r="M261" s="221"/>
      <c r="N261" s="222"/>
      <c r="O261" s="86"/>
      <c r="P261" s="86"/>
      <c r="Q261" s="86"/>
      <c r="R261" s="86"/>
      <c r="S261" s="86"/>
      <c r="T261" s="87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T261" s="18" t="s">
        <v>139</v>
      </c>
      <c r="AU261" s="18" t="s">
        <v>20</v>
      </c>
    </row>
    <row r="262" spans="1:51" s="13" customFormat="1" ht="12">
      <c r="A262" s="13"/>
      <c r="B262" s="223"/>
      <c r="C262" s="224"/>
      <c r="D262" s="225" t="s">
        <v>141</v>
      </c>
      <c r="E262" s="226" t="s">
        <v>31</v>
      </c>
      <c r="F262" s="227" t="s">
        <v>367</v>
      </c>
      <c r="G262" s="224"/>
      <c r="H262" s="228">
        <v>549.4</v>
      </c>
      <c r="I262" s="229"/>
      <c r="J262" s="224"/>
      <c r="K262" s="224"/>
      <c r="L262" s="230"/>
      <c r="M262" s="231"/>
      <c r="N262" s="232"/>
      <c r="O262" s="232"/>
      <c r="P262" s="232"/>
      <c r="Q262" s="232"/>
      <c r="R262" s="232"/>
      <c r="S262" s="232"/>
      <c r="T262" s="23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34" t="s">
        <v>141</v>
      </c>
      <c r="AU262" s="234" t="s">
        <v>20</v>
      </c>
      <c r="AV262" s="13" t="s">
        <v>20</v>
      </c>
      <c r="AW262" s="13" t="s">
        <v>40</v>
      </c>
      <c r="AX262" s="13" t="s">
        <v>81</v>
      </c>
      <c r="AY262" s="234" t="s">
        <v>130</v>
      </c>
    </row>
    <row r="263" spans="1:51" s="14" customFormat="1" ht="12">
      <c r="A263" s="14"/>
      <c r="B263" s="235"/>
      <c r="C263" s="236"/>
      <c r="D263" s="225" t="s">
        <v>141</v>
      </c>
      <c r="E263" s="237" t="s">
        <v>31</v>
      </c>
      <c r="F263" s="238" t="s">
        <v>368</v>
      </c>
      <c r="G263" s="236"/>
      <c r="H263" s="237" t="s">
        <v>31</v>
      </c>
      <c r="I263" s="239"/>
      <c r="J263" s="236"/>
      <c r="K263" s="236"/>
      <c r="L263" s="240"/>
      <c r="M263" s="241"/>
      <c r="N263" s="242"/>
      <c r="O263" s="242"/>
      <c r="P263" s="242"/>
      <c r="Q263" s="242"/>
      <c r="R263" s="242"/>
      <c r="S263" s="242"/>
      <c r="T263" s="243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44" t="s">
        <v>141</v>
      </c>
      <c r="AU263" s="244" t="s">
        <v>20</v>
      </c>
      <c r="AV263" s="14" t="s">
        <v>89</v>
      </c>
      <c r="AW263" s="14" t="s">
        <v>40</v>
      </c>
      <c r="AX263" s="14" t="s">
        <v>81</v>
      </c>
      <c r="AY263" s="244" t="s">
        <v>130</v>
      </c>
    </row>
    <row r="264" spans="1:51" s="15" customFormat="1" ht="12">
      <c r="A264" s="15"/>
      <c r="B264" s="245"/>
      <c r="C264" s="246"/>
      <c r="D264" s="225" t="s">
        <v>141</v>
      </c>
      <c r="E264" s="247" t="s">
        <v>31</v>
      </c>
      <c r="F264" s="248" t="s">
        <v>144</v>
      </c>
      <c r="G264" s="246"/>
      <c r="H264" s="249">
        <v>549.4</v>
      </c>
      <c r="I264" s="250"/>
      <c r="J264" s="246"/>
      <c r="K264" s="246"/>
      <c r="L264" s="251"/>
      <c r="M264" s="252"/>
      <c r="N264" s="253"/>
      <c r="O264" s="253"/>
      <c r="P264" s="253"/>
      <c r="Q264" s="253"/>
      <c r="R264" s="253"/>
      <c r="S264" s="253"/>
      <c r="T264" s="254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T264" s="255" t="s">
        <v>141</v>
      </c>
      <c r="AU264" s="255" t="s">
        <v>20</v>
      </c>
      <c r="AV264" s="15" t="s">
        <v>137</v>
      </c>
      <c r="AW264" s="15" t="s">
        <v>40</v>
      </c>
      <c r="AX264" s="15" t="s">
        <v>89</v>
      </c>
      <c r="AY264" s="255" t="s">
        <v>130</v>
      </c>
    </row>
    <row r="265" spans="1:65" s="2" customFormat="1" ht="21.75" customHeight="1">
      <c r="A265" s="40"/>
      <c r="B265" s="41"/>
      <c r="C265" s="206" t="s">
        <v>369</v>
      </c>
      <c r="D265" s="206" t="s">
        <v>132</v>
      </c>
      <c r="E265" s="207" t="s">
        <v>370</v>
      </c>
      <c r="F265" s="208" t="s">
        <v>371</v>
      </c>
      <c r="G265" s="209" t="s">
        <v>342</v>
      </c>
      <c r="H265" s="210">
        <v>4828.5</v>
      </c>
      <c r="I265" s="211"/>
      <c r="J265" s="210">
        <f>ROUND(I265*H265,2)</f>
        <v>0</v>
      </c>
      <c r="K265" s="208" t="s">
        <v>31</v>
      </c>
      <c r="L265" s="46"/>
      <c r="M265" s="212" t="s">
        <v>31</v>
      </c>
      <c r="N265" s="213" t="s">
        <v>52</v>
      </c>
      <c r="O265" s="86"/>
      <c r="P265" s="214">
        <f>O265*H265</f>
        <v>0</v>
      </c>
      <c r="Q265" s="214">
        <v>0.00033</v>
      </c>
      <c r="R265" s="214">
        <f>Q265*H265</f>
        <v>1.593405</v>
      </c>
      <c r="S265" s="214">
        <v>0</v>
      </c>
      <c r="T265" s="215">
        <f>S265*H265</f>
        <v>0</v>
      </c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R265" s="216" t="s">
        <v>137</v>
      </c>
      <c r="AT265" s="216" t="s">
        <v>132</v>
      </c>
      <c r="AU265" s="216" t="s">
        <v>20</v>
      </c>
      <c r="AY265" s="18" t="s">
        <v>130</v>
      </c>
      <c r="BE265" s="217">
        <f>IF(N265="základní",J265,0)</f>
        <v>0</v>
      </c>
      <c r="BF265" s="217">
        <f>IF(N265="snížená",J265,0)</f>
        <v>0</v>
      </c>
      <c r="BG265" s="217">
        <f>IF(N265="zákl. přenesená",J265,0)</f>
        <v>0</v>
      </c>
      <c r="BH265" s="217">
        <f>IF(N265="sníž. přenesená",J265,0)</f>
        <v>0</v>
      </c>
      <c r="BI265" s="217">
        <f>IF(N265="nulová",J265,0)</f>
        <v>0</v>
      </c>
      <c r="BJ265" s="18" t="s">
        <v>89</v>
      </c>
      <c r="BK265" s="217">
        <f>ROUND(I265*H265,2)</f>
        <v>0</v>
      </c>
      <c r="BL265" s="18" t="s">
        <v>137</v>
      </c>
      <c r="BM265" s="216" t="s">
        <v>372</v>
      </c>
    </row>
    <row r="266" spans="1:51" s="13" customFormat="1" ht="12">
      <c r="A266" s="13"/>
      <c r="B266" s="223"/>
      <c r="C266" s="224"/>
      <c r="D266" s="225" t="s">
        <v>141</v>
      </c>
      <c r="E266" s="226" t="s">
        <v>31</v>
      </c>
      <c r="F266" s="227" t="s">
        <v>373</v>
      </c>
      <c r="G266" s="224"/>
      <c r="H266" s="228">
        <v>4828.5</v>
      </c>
      <c r="I266" s="229"/>
      <c r="J266" s="224"/>
      <c r="K266" s="224"/>
      <c r="L266" s="230"/>
      <c r="M266" s="231"/>
      <c r="N266" s="232"/>
      <c r="O266" s="232"/>
      <c r="P266" s="232"/>
      <c r="Q266" s="232"/>
      <c r="R266" s="232"/>
      <c r="S266" s="232"/>
      <c r="T266" s="23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34" t="s">
        <v>141</v>
      </c>
      <c r="AU266" s="234" t="s">
        <v>20</v>
      </c>
      <c r="AV266" s="13" t="s">
        <v>20</v>
      </c>
      <c r="AW266" s="13" t="s">
        <v>40</v>
      </c>
      <c r="AX266" s="13" t="s">
        <v>81</v>
      </c>
      <c r="AY266" s="234" t="s">
        <v>130</v>
      </c>
    </row>
    <row r="267" spans="1:51" s="14" customFormat="1" ht="12">
      <c r="A267" s="14"/>
      <c r="B267" s="235"/>
      <c r="C267" s="236"/>
      <c r="D267" s="225" t="s">
        <v>141</v>
      </c>
      <c r="E267" s="237" t="s">
        <v>31</v>
      </c>
      <c r="F267" s="238" t="s">
        <v>268</v>
      </c>
      <c r="G267" s="236"/>
      <c r="H267" s="237" t="s">
        <v>31</v>
      </c>
      <c r="I267" s="239"/>
      <c r="J267" s="236"/>
      <c r="K267" s="236"/>
      <c r="L267" s="240"/>
      <c r="M267" s="241"/>
      <c r="N267" s="242"/>
      <c r="O267" s="242"/>
      <c r="P267" s="242"/>
      <c r="Q267" s="242"/>
      <c r="R267" s="242"/>
      <c r="S267" s="242"/>
      <c r="T267" s="243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44" t="s">
        <v>141</v>
      </c>
      <c r="AU267" s="244" t="s">
        <v>20</v>
      </c>
      <c r="AV267" s="14" t="s">
        <v>89</v>
      </c>
      <c r="AW267" s="14" t="s">
        <v>40</v>
      </c>
      <c r="AX267" s="14" t="s">
        <v>81</v>
      </c>
      <c r="AY267" s="244" t="s">
        <v>130</v>
      </c>
    </row>
    <row r="268" spans="1:51" s="15" customFormat="1" ht="12">
      <c r="A268" s="15"/>
      <c r="B268" s="245"/>
      <c r="C268" s="246"/>
      <c r="D268" s="225" t="s">
        <v>141</v>
      </c>
      <c r="E268" s="247" t="s">
        <v>31</v>
      </c>
      <c r="F268" s="248" t="s">
        <v>144</v>
      </c>
      <c r="G268" s="246"/>
      <c r="H268" s="249">
        <v>4828.5</v>
      </c>
      <c r="I268" s="250"/>
      <c r="J268" s="246"/>
      <c r="K268" s="246"/>
      <c r="L268" s="251"/>
      <c r="M268" s="252"/>
      <c r="N268" s="253"/>
      <c r="O268" s="253"/>
      <c r="P268" s="253"/>
      <c r="Q268" s="253"/>
      <c r="R268" s="253"/>
      <c r="S268" s="253"/>
      <c r="T268" s="254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T268" s="255" t="s">
        <v>141</v>
      </c>
      <c r="AU268" s="255" t="s">
        <v>20</v>
      </c>
      <c r="AV268" s="15" t="s">
        <v>137</v>
      </c>
      <c r="AW268" s="15" t="s">
        <v>40</v>
      </c>
      <c r="AX268" s="15" t="s">
        <v>89</v>
      </c>
      <c r="AY268" s="255" t="s">
        <v>130</v>
      </c>
    </row>
    <row r="269" spans="1:65" s="2" customFormat="1" ht="21.75" customHeight="1">
      <c r="A269" s="40"/>
      <c r="B269" s="41"/>
      <c r="C269" s="206" t="s">
        <v>28</v>
      </c>
      <c r="D269" s="206" t="s">
        <v>132</v>
      </c>
      <c r="E269" s="207" t="s">
        <v>374</v>
      </c>
      <c r="F269" s="208" t="s">
        <v>375</v>
      </c>
      <c r="G269" s="209" t="s">
        <v>342</v>
      </c>
      <c r="H269" s="210">
        <v>2337.7</v>
      </c>
      <c r="I269" s="211"/>
      <c r="J269" s="210">
        <f>ROUND(I269*H269,2)</f>
        <v>0</v>
      </c>
      <c r="K269" s="208" t="s">
        <v>136</v>
      </c>
      <c r="L269" s="46"/>
      <c r="M269" s="212" t="s">
        <v>31</v>
      </c>
      <c r="N269" s="213" t="s">
        <v>52</v>
      </c>
      <c r="O269" s="86"/>
      <c r="P269" s="214">
        <f>O269*H269</f>
        <v>0</v>
      </c>
      <c r="Q269" s="214">
        <v>0.00011</v>
      </c>
      <c r="R269" s="214">
        <f>Q269*H269</f>
        <v>0.257147</v>
      </c>
      <c r="S269" s="214">
        <v>0</v>
      </c>
      <c r="T269" s="215">
        <f>S269*H269</f>
        <v>0</v>
      </c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R269" s="216" t="s">
        <v>137</v>
      </c>
      <c r="AT269" s="216" t="s">
        <v>132</v>
      </c>
      <c r="AU269" s="216" t="s">
        <v>20</v>
      </c>
      <c r="AY269" s="18" t="s">
        <v>130</v>
      </c>
      <c r="BE269" s="217">
        <f>IF(N269="základní",J269,0)</f>
        <v>0</v>
      </c>
      <c r="BF269" s="217">
        <f>IF(N269="snížená",J269,0)</f>
        <v>0</v>
      </c>
      <c r="BG269" s="217">
        <f>IF(N269="zákl. přenesená",J269,0)</f>
        <v>0</v>
      </c>
      <c r="BH269" s="217">
        <f>IF(N269="sníž. přenesená",J269,0)</f>
        <v>0</v>
      </c>
      <c r="BI269" s="217">
        <f>IF(N269="nulová",J269,0)</f>
        <v>0</v>
      </c>
      <c r="BJ269" s="18" t="s">
        <v>89</v>
      </c>
      <c r="BK269" s="217">
        <f>ROUND(I269*H269,2)</f>
        <v>0</v>
      </c>
      <c r="BL269" s="18" t="s">
        <v>137</v>
      </c>
      <c r="BM269" s="216" t="s">
        <v>376</v>
      </c>
    </row>
    <row r="270" spans="1:47" s="2" customFormat="1" ht="12">
      <c r="A270" s="40"/>
      <c r="B270" s="41"/>
      <c r="C270" s="42"/>
      <c r="D270" s="218" t="s">
        <v>139</v>
      </c>
      <c r="E270" s="42"/>
      <c r="F270" s="219" t="s">
        <v>377</v>
      </c>
      <c r="G270" s="42"/>
      <c r="H270" s="42"/>
      <c r="I270" s="220"/>
      <c r="J270" s="42"/>
      <c r="K270" s="42"/>
      <c r="L270" s="46"/>
      <c r="M270" s="221"/>
      <c r="N270" s="222"/>
      <c r="O270" s="86"/>
      <c r="P270" s="86"/>
      <c r="Q270" s="86"/>
      <c r="R270" s="86"/>
      <c r="S270" s="86"/>
      <c r="T270" s="87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T270" s="18" t="s">
        <v>139</v>
      </c>
      <c r="AU270" s="18" t="s">
        <v>20</v>
      </c>
    </row>
    <row r="271" spans="1:51" s="13" customFormat="1" ht="12">
      <c r="A271" s="13"/>
      <c r="B271" s="223"/>
      <c r="C271" s="224"/>
      <c r="D271" s="225" t="s">
        <v>141</v>
      </c>
      <c r="E271" s="226" t="s">
        <v>31</v>
      </c>
      <c r="F271" s="227" t="s">
        <v>378</v>
      </c>
      <c r="G271" s="224"/>
      <c r="H271" s="228">
        <v>912.5</v>
      </c>
      <c r="I271" s="229"/>
      <c r="J271" s="224"/>
      <c r="K271" s="224"/>
      <c r="L271" s="230"/>
      <c r="M271" s="231"/>
      <c r="N271" s="232"/>
      <c r="O271" s="232"/>
      <c r="P271" s="232"/>
      <c r="Q271" s="232"/>
      <c r="R271" s="232"/>
      <c r="S271" s="232"/>
      <c r="T271" s="23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34" t="s">
        <v>141</v>
      </c>
      <c r="AU271" s="234" t="s">
        <v>20</v>
      </c>
      <c r="AV271" s="13" t="s">
        <v>20</v>
      </c>
      <c r="AW271" s="13" t="s">
        <v>40</v>
      </c>
      <c r="AX271" s="13" t="s">
        <v>81</v>
      </c>
      <c r="AY271" s="234" t="s">
        <v>130</v>
      </c>
    </row>
    <row r="272" spans="1:51" s="14" customFormat="1" ht="12">
      <c r="A272" s="14"/>
      <c r="B272" s="235"/>
      <c r="C272" s="236"/>
      <c r="D272" s="225" t="s">
        <v>141</v>
      </c>
      <c r="E272" s="237" t="s">
        <v>31</v>
      </c>
      <c r="F272" s="238" t="s">
        <v>379</v>
      </c>
      <c r="G272" s="236"/>
      <c r="H272" s="237" t="s">
        <v>31</v>
      </c>
      <c r="I272" s="239"/>
      <c r="J272" s="236"/>
      <c r="K272" s="236"/>
      <c r="L272" s="240"/>
      <c r="M272" s="241"/>
      <c r="N272" s="242"/>
      <c r="O272" s="242"/>
      <c r="P272" s="242"/>
      <c r="Q272" s="242"/>
      <c r="R272" s="242"/>
      <c r="S272" s="242"/>
      <c r="T272" s="243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44" t="s">
        <v>141</v>
      </c>
      <c r="AU272" s="244" t="s">
        <v>20</v>
      </c>
      <c r="AV272" s="14" t="s">
        <v>89</v>
      </c>
      <c r="AW272" s="14" t="s">
        <v>40</v>
      </c>
      <c r="AX272" s="14" t="s">
        <v>81</v>
      </c>
      <c r="AY272" s="244" t="s">
        <v>130</v>
      </c>
    </row>
    <row r="273" spans="1:51" s="13" customFormat="1" ht="12">
      <c r="A273" s="13"/>
      <c r="B273" s="223"/>
      <c r="C273" s="224"/>
      <c r="D273" s="225" t="s">
        <v>141</v>
      </c>
      <c r="E273" s="226" t="s">
        <v>31</v>
      </c>
      <c r="F273" s="227" t="s">
        <v>380</v>
      </c>
      <c r="G273" s="224"/>
      <c r="H273" s="228">
        <v>660</v>
      </c>
      <c r="I273" s="229"/>
      <c r="J273" s="224"/>
      <c r="K273" s="224"/>
      <c r="L273" s="230"/>
      <c r="M273" s="231"/>
      <c r="N273" s="232"/>
      <c r="O273" s="232"/>
      <c r="P273" s="232"/>
      <c r="Q273" s="232"/>
      <c r="R273" s="232"/>
      <c r="S273" s="232"/>
      <c r="T273" s="23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34" t="s">
        <v>141</v>
      </c>
      <c r="AU273" s="234" t="s">
        <v>20</v>
      </c>
      <c r="AV273" s="13" t="s">
        <v>20</v>
      </c>
      <c r="AW273" s="13" t="s">
        <v>40</v>
      </c>
      <c r="AX273" s="13" t="s">
        <v>81</v>
      </c>
      <c r="AY273" s="234" t="s">
        <v>130</v>
      </c>
    </row>
    <row r="274" spans="1:51" s="14" customFormat="1" ht="12">
      <c r="A274" s="14"/>
      <c r="B274" s="235"/>
      <c r="C274" s="236"/>
      <c r="D274" s="225" t="s">
        <v>141</v>
      </c>
      <c r="E274" s="237" t="s">
        <v>31</v>
      </c>
      <c r="F274" s="238" t="s">
        <v>381</v>
      </c>
      <c r="G274" s="236"/>
      <c r="H274" s="237" t="s">
        <v>31</v>
      </c>
      <c r="I274" s="239"/>
      <c r="J274" s="236"/>
      <c r="K274" s="236"/>
      <c r="L274" s="240"/>
      <c r="M274" s="241"/>
      <c r="N274" s="242"/>
      <c r="O274" s="242"/>
      <c r="P274" s="242"/>
      <c r="Q274" s="242"/>
      <c r="R274" s="242"/>
      <c r="S274" s="242"/>
      <c r="T274" s="243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44" t="s">
        <v>141</v>
      </c>
      <c r="AU274" s="244" t="s">
        <v>20</v>
      </c>
      <c r="AV274" s="14" t="s">
        <v>89</v>
      </c>
      <c r="AW274" s="14" t="s">
        <v>40</v>
      </c>
      <c r="AX274" s="14" t="s">
        <v>81</v>
      </c>
      <c r="AY274" s="244" t="s">
        <v>130</v>
      </c>
    </row>
    <row r="275" spans="1:51" s="13" customFormat="1" ht="12">
      <c r="A275" s="13"/>
      <c r="B275" s="223"/>
      <c r="C275" s="224"/>
      <c r="D275" s="225" t="s">
        <v>141</v>
      </c>
      <c r="E275" s="226" t="s">
        <v>31</v>
      </c>
      <c r="F275" s="227" t="s">
        <v>382</v>
      </c>
      <c r="G275" s="224"/>
      <c r="H275" s="228">
        <v>765.2</v>
      </c>
      <c r="I275" s="229"/>
      <c r="J275" s="224"/>
      <c r="K275" s="224"/>
      <c r="L275" s="230"/>
      <c r="M275" s="231"/>
      <c r="N275" s="232"/>
      <c r="O275" s="232"/>
      <c r="P275" s="232"/>
      <c r="Q275" s="232"/>
      <c r="R275" s="232"/>
      <c r="S275" s="232"/>
      <c r="T275" s="23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34" t="s">
        <v>141</v>
      </c>
      <c r="AU275" s="234" t="s">
        <v>20</v>
      </c>
      <c r="AV275" s="13" t="s">
        <v>20</v>
      </c>
      <c r="AW275" s="13" t="s">
        <v>40</v>
      </c>
      <c r="AX275" s="13" t="s">
        <v>81</v>
      </c>
      <c r="AY275" s="234" t="s">
        <v>130</v>
      </c>
    </row>
    <row r="276" spans="1:51" s="14" customFormat="1" ht="12">
      <c r="A276" s="14"/>
      <c r="B276" s="235"/>
      <c r="C276" s="236"/>
      <c r="D276" s="225" t="s">
        <v>141</v>
      </c>
      <c r="E276" s="237" t="s">
        <v>31</v>
      </c>
      <c r="F276" s="238" t="s">
        <v>383</v>
      </c>
      <c r="G276" s="236"/>
      <c r="H276" s="237" t="s">
        <v>31</v>
      </c>
      <c r="I276" s="239"/>
      <c r="J276" s="236"/>
      <c r="K276" s="236"/>
      <c r="L276" s="240"/>
      <c r="M276" s="241"/>
      <c r="N276" s="242"/>
      <c r="O276" s="242"/>
      <c r="P276" s="242"/>
      <c r="Q276" s="242"/>
      <c r="R276" s="242"/>
      <c r="S276" s="242"/>
      <c r="T276" s="243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44" t="s">
        <v>141</v>
      </c>
      <c r="AU276" s="244" t="s">
        <v>20</v>
      </c>
      <c r="AV276" s="14" t="s">
        <v>89</v>
      </c>
      <c r="AW276" s="14" t="s">
        <v>40</v>
      </c>
      <c r="AX276" s="14" t="s">
        <v>81</v>
      </c>
      <c r="AY276" s="244" t="s">
        <v>130</v>
      </c>
    </row>
    <row r="277" spans="1:51" s="14" customFormat="1" ht="12">
      <c r="A277" s="14"/>
      <c r="B277" s="235"/>
      <c r="C277" s="236"/>
      <c r="D277" s="225" t="s">
        <v>141</v>
      </c>
      <c r="E277" s="237" t="s">
        <v>31</v>
      </c>
      <c r="F277" s="238" t="s">
        <v>204</v>
      </c>
      <c r="G277" s="236"/>
      <c r="H277" s="237" t="s">
        <v>31</v>
      </c>
      <c r="I277" s="239"/>
      <c r="J277" s="236"/>
      <c r="K277" s="236"/>
      <c r="L277" s="240"/>
      <c r="M277" s="241"/>
      <c r="N277" s="242"/>
      <c r="O277" s="242"/>
      <c r="P277" s="242"/>
      <c r="Q277" s="242"/>
      <c r="R277" s="242"/>
      <c r="S277" s="242"/>
      <c r="T277" s="243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44" t="s">
        <v>141</v>
      </c>
      <c r="AU277" s="244" t="s">
        <v>20</v>
      </c>
      <c r="AV277" s="14" t="s">
        <v>89</v>
      </c>
      <c r="AW277" s="14" t="s">
        <v>40</v>
      </c>
      <c r="AX277" s="14" t="s">
        <v>81</v>
      </c>
      <c r="AY277" s="244" t="s">
        <v>130</v>
      </c>
    </row>
    <row r="278" spans="1:51" s="15" customFormat="1" ht="12">
      <c r="A278" s="15"/>
      <c r="B278" s="245"/>
      <c r="C278" s="246"/>
      <c r="D278" s="225" t="s">
        <v>141</v>
      </c>
      <c r="E278" s="247" t="s">
        <v>31</v>
      </c>
      <c r="F278" s="248" t="s">
        <v>144</v>
      </c>
      <c r="G278" s="246"/>
      <c r="H278" s="249">
        <v>2337.7</v>
      </c>
      <c r="I278" s="250"/>
      <c r="J278" s="246"/>
      <c r="K278" s="246"/>
      <c r="L278" s="251"/>
      <c r="M278" s="252"/>
      <c r="N278" s="253"/>
      <c r="O278" s="253"/>
      <c r="P278" s="253"/>
      <c r="Q278" s="253"/>
      <c r="R278" s="253"/>
      <c r="S278" s="253"/>
      <c r="T278" s="254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T278" s="255" t="s">
        <v>141</v>
      </c>
      <c r="AU278" s="255" t="s">
        <v>20</v>
      </c>
      <c r="AV278" s="15" t="s">
        <v>137</v>
      </c>
      <c r="AW278" s="15" t="s">
        <v>40</v>
      </c>
      <c r="AX278" s="15" t="s">
        <v>89</v>
      </c>
      <c r="AY278" s="255" t="s">
        <v>130</v>
      </c>
    </row>
    <row r="279" spans="1:65" s="2" customFormat="1" ht="16.5" customHeight="1">
      <c r="A279" s="40"/>
      <c r="B279" s="41"/>
      <c r="C279" s="206" t="s">
        <v>384</v>
      </c>
      <c r="D279" s="206" t="s">
        <v>132</v>
      </c>
      <c r="E279" s="207" t="s">
        <v>385</v>
      </c>
      <c r="F279" s="208" t="s">
        <v>386</v>
      </c>
      <c r="G279" s="209" t="s">
        <v>342</v>
      </c>
      <c r="H279" s="210">
        <v>24.5</v>
      </c>
      <c r="I279" s="211"/>
      <c r="J279" s="210">
        <f>ROUND(I279*H279,2)</f>
        <v>0</v>
      </c>
      <c r="K279" s="208" t="s">
        <v>136</v>
      </c>
      <c r="L279" s="46"/>
      <c r="M279" s="212" t="s">
        <v>31</v>
      </c>
      <c r="N279" s="213" t="s">
        <v>52</v>
      </c>
      <c r="O279" s="86"/>
      <c r="P279" s="214">
        <f>O279*H279</f>
        <v>0</v>
      </c>
      <c r="Q279" s="214">
        <v>0.00065</v>
      </c>
      <c r="R279" s="214">
        <f>Q279*H279</f>
        <v>0.015924999999999998</v>
      </c>
      <c r="S279" s="214">
        <v>0</v>
      </c>
      <c r="T279" s="215">
        <f>S279*H279</f>
        <v>0</v>
      </c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R279" s="216" t="s">
        <v>137</v>
      </c>
      <c r="AT279" s="216" t="s">
        <v>132</v>
      </c>
      <c r="AU279" s="216" t="s">
        <v>20</v>
      </c>
      <c r="AY279" s="18" t="s">
        <v>130</v>
      </c>
      <c r="BE279" s="217">
        <f>IF(N279="základní",J279,0)</f>
        <v>0</v>
      </c>
      <c r="BF279" s="217">
        <f>IF(N279="snížená",J279,0)</f>
        <v>0</v>
      </c>
      <c r="BG279" s="217">
        <f>IF(N279="zákl. přenesená",J279,0)</f>
        <v>0</v>
      </c>
      <c r="BH279" s="217">
        <f>IF(N279="sníž. přenesená",J279,0)</f>
        <v>0</v>
      </c>
      <c r="BI279" s="217">
        <f>IF(N279="nulová",J279,0)</f>
        <v>0</v>
      </c>
      <c r="BJ279" s="18" t="s">
        <v>89</v>
      </c>
      <c r="BK279" s="217">
        <f>ROUND(I279*H279,2)</f>
        <v>0</v>
      </c>
      <c r="BL279" s="18" t="s">
        <v>137</v>
      </c>
      <c r="BM279" s="216" t="s">
        <v>387</v>
      </c>
    </row>
    <row r="280" spans="1:47" s="2" customFormat="1" ht="12">
      <c r="A280" s="40"/>
      <c r="B280" s="41"/>
      <c r="C280" s="42"/>
      <c r="D280" s="218" t="s">
        <v>139</v>
      </c>
      <c r="E280" s="42"/>
      <c r="F280" s="219" t="s">
        <v>388</v>
      </c>
      <c r="G280" s="42"/>
      <c r="H280" s="42"/>
      <c r="I280" s="220"/>
      <c r="J280" s="42"/>
      <c r="K280" s="42"/>
      <c r="L280" s="46"/>
      <c r="M280" s="221"/>
      <c r="N280" s="222"/>
      <c r="O280" s="86"/>
      <c r="P280" s="86"/>
      <c r="Q280" s="86"/>
      <c r="R280" s="86"/>
      <c r="S280" s="86"/>
      <c r="T280" s="87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T280" s="18" t="s">
        <v>139</v>
      </c>
      <c r="AU280" s="18" t="s">
        <v>20</v>
      </c>
    </row>
    <row r="281" spans="1:51" s="13" customFormat="1" ht="12">
      <c r="A281" s="13"/>
      <c r="B281" s="223"/>
      <c r="C281" s="224"/>
      <c r="D281" s="225" t="s">
        <v>141</v>
      </c>
      <c r="E281" s="226" t="s">
        <v>31</v>
      </c>
      <c r="F281" s="227" t="s">
        <v>389</v>
      </c>
      <c r="G281" s="224"/>
      <c r="H281" s="228">
        <v>24.5</v>
      </c>
      <c r="I281" s="229"/>
      <c r="J281" s="224"/>
      <c r="K281" s="224"/>
      <c r="L281" s="230"/>
      <c r="M281" s="231"/>
      <c r="N281" s="232"/>
      <c r="O281" s="232"/>
      <c r="P281" s="232"/>
      <c r="Q281" s="232"/>
      <c r="R281" s="232"/>
      <c r="S281" s="232"/>
      <c r="T281" s="23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34" t="s">
        <v>141</v>
      </c>
      <c r="AU281" s="234" t="s">
        <v>20</v>
      </c>
      <c r="AV281" s="13" t="s">
        <v>20</v>
      </c>
      <c r="AW281" s="13" t="s">
        <v>40</v>
      </c>
      <c r="AX281" s="13" t="s">
        <v>81</v>
      </c>
      <c r="AY281" s="234" t="s">
        <v>130</v>
      </c>
    </row>
    <row r="282" spans="1:51" s="14" customFormat="1" ht="12">
      <c r="A282" s="14"/>
      <c r="B282" s="235"/>
      <c r="C282" s="236"/>
      <c r="D282" s="225" t="s">
        <v>141</v>
      </c>
      <c r="E282" s="237" t="s">
        <v>31</v>
      </c>
      <c r="F282" s="238" t="s">
        <v>390</v>
      </c>
      <c r="G282" s="236"/>
      <c r="H282" s="237" t="s">
        <v>31</v>
      </c>
      <c r="I282" s="239"/>
      <c r="J282" s="236"/>
      <c r="K282" s="236"/>
      <c r="L282" s="240"/>
      <c r="M282" s="241"/>
      <c r="N282" s="242"/>
      <c r="O282" s="242"/>
      <c r="P282" s="242"/>
      <c r="Q282" s="242"/>
      <c r="R282" s="242"/>
      <c r="S282" s="242"/>
      <c r="T282" s="243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44" t="s">
        <v>141</v>
      </c>
      <c r="AU282" s="244" t="s">
        <v>20</v>
      </c>
      <c r="AV282" s="14" t="s">
        <v>89</v>
      </c>
      <c r="AW282" s="14" t="s">
        <v>40</v>
      </c>
      <c r="AX282" s="14" t="s">
        <v>81</v>
      </c>
      <c r="AY282" s="244" t="s">
        <v>130</v>
      </c>
    </row>
    <row r="283" spans="1:51" s="15" customFormat="1" ht="12">
      <c r="A283" s="15"/>
      <c r="B283" s="245"/>
      <c r="C283" s="246"/>
      <c r="D283" s="225" t="s">
        <v>141</v>
      </c>
      <c r="E283" s="247" t="s">
        <v>31</v>
      </c>
      <c r="F283" s="248" t="s">
        <v>144</v>
      </c>
      <c r="G283" s="246"/>
      <c r="H283" s="249">
        <v>24.5</v>
      </c>
      <c r="I283" s="250"/>
      <c r="J283" s="246"/>
      <c r="K283" s="246"/>
      <c r="L283" s="251"/>
      <c r="M283" s="252"/>
      <c r="N283" s="253"/>
      <c r="O283" s="253"/>
      <c r="P283" s="253"/>
      <c r="Q283" s="253"/>
      <c r="R283" s="253"/>
      <c r="S283" s="253"/>
      <c r="T283" s="254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T283" s="255" t="s">
        <v>141</v>
      </c>
      <c r="AU283" s="255" t="s">
        <v>20</v>
      </c>
      <c r="AV283" s="15" t="s">
        <v>137</v>
      </c>
      <c r="AW283" s="15" t="s">
        <v>40</v>
      </c>
      <c r="AX283" s="15" t="s">
        <v>89</v>
      </c>
      <c r="AY283" s="255" t="s">
        <v>130</v>
      </c>
    </row>
    <row r="284" spans="1:65" s="2" customFormat="1" ht="21.75" customHeight="1">
      <c r="A284" s="40"/>
      <c r="B284" s="41"/>
      <c r="C284" s="206" t="s">
        <v>391</v>
      </c>
      <c r="D284" s="206" t="s">
        <v>132</v>
      </c>
      <c r="E284" s="207" t="s">
        <v>392</v>
      </c>
      <c r="F284" s="208" t="s">
        <v>393</v>
      </c>
      <c r="G284" s="209" t="s">
        <v>342</v>
      </c>
      <c r="H284" s="210">
        <v>172.2</v>
      </c>
      <c r="I284" s="211"/>
      <c r="J284" s="210">
        <f>ROUND(I284*H284,2)</f>
        <v>0</v>
      </c>
      <c r="K284" s="208" t="s">
        <v>136</v>
      </c>
      <c r="L284" s="46"/>
      <c r="M284" s="212" t="s">
        <v>31</v>
      </c>
      <c r="N284" s="213" t="s">
        <v>52</v>
      </c>
      <c r="O284" s="86"/>
      <c r="P284" s="214">
        <f>O284*H284</f>
        <v>0</v>
      </c>
      <c r="Q284" s="214">
        <v>0.00038</v>
      </c>
      <c r="R284" s="214">
        <f>Q284*H284</f>
        <v>0.065436</v>
      </c>
      <c r="S284" s="214">
        <v>0</v>
      </c>
      <c r="T284" s="215">
        <f>S284*H284</f>
        <v>0</v>
      </c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R284" s="216" t="s">
        <v>137</v>
      </c>
      <c r="AT284" s="216" t="s">
        <v>132</v>
      </c>
      <c r="AU284" s="216" t="s">
        <v>20</v>
      </c>
      <c r="AY284" s="18" t="s">
        <v>130</v>
      </c>
      <c r="BE284" s="217">
        <f>IF(N284="základní",J284,0)</f>
        <v>0</v>
      </c>
      <c r="BF284" s="217">
        <f>IF(N284="snížená",J284,0)</f>
        <v>0</v>
      </c>
      <c r="BG284" s="217">
        <f>IF(N284="zákl. přenesená",J284,0)</f>
        <v>0</v>
      </c>
      <c r="BH284" s="217">
        <f>IF(N284="sníž. přenesená",J284,0)</f>
        <v>0</v>
      </c>
      <c r="BI284" s="217">
        <f>IF(N284="nulová",J284,0)</f>
        <v>0</v>
      </c>
      <c r="BJ284" s="18" t="s">
        <v>89</v>
      </c>
      <c r="BK284" s="217">
        <f>ROUND(I284*H284,2)</f>
        <v>0</v>
      </c>
      <c r="BL284" s="18" t="s">
        <v>137</v>
      </c>
      <c r="BM284" s="216" t="s">
        <v>394</v>
      </c>
    </row>
    <row r="285" spans="1:47" s="2" customFormat="1" ht="12">
      <c r="A285" s="40"/>
      <c r="B285" s="41"/>
      <c r="C285" s="42"/>
      <c r="D285" s="218" t="s">
        <v>139</v>
      </c>
      <c r="E285" s="42"/>
      <c r="F285" s="219" t="s">
        <v>395</v>
      </c>
      <c r="G285" s="42"/>
      <c r="H285" s="42"/>
      <c r="I285" s="220"/>
      <c r="J285" s="42"/>
      <c r="K285" s="42"/>
      <c r="L285" s="46"/>
      <c r="M285" s="221"/>
      <c r="N285" s="222"/>
      <c r="O285" s="86"/>
      <c r="P285" s="86"/>
      <c r="Q285" s="86"/>
      <c r="R285" s="86"/>
      <c r="S285" s="86"/>
      <c r="T285" s="87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T285" s="18" t="s">
        <v>139</v>
      </c>
      <c r="AU285" s="18" t="s">
        <v>20</v>
      </c>
    </row>
    <row r="286" spans="1:51" s="13" customFormat="1" ht="12">
      <c r="A286" s="13"/>
      <c r="B286" s="223"/>
      <c r="C286" s="224"/>
      <c r="D286" s="225" t="s">
        <v>141</v>
      </c>
      <c r="E286" s="226" t="s">
        <v>31</v>
      </c>
      <c r="F286" s="227" t="s">
        <v>396</v>
      </c>
      <c r="G286" s="224"/>
      <c r="H286" s="228">
        <v>116.6</v>
      </c>
      <c r="I286" s="229"/>
      <c r="J286" s="224"/>
      <c r="K286" s="224"/>
      <c r="L286" s="230"/>
      <c r="M286" s="231"/>
      <c r="N286" s="232"/>
      <c r="O286" s="232"/>
      <c r="P286" s="232"/>
      <c r="Q286" s="232"/>
      <c r="R286" s="232"/>
      <c r="S286" s="232"/>
      <c r="T286" s="23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34" t="s">
        <v>141</v>
      </c>
      <c r="AU286" s="234" t="s">
        <v>20</v>
      </c>
      <c r="AV286" s="13" t="s">
        <v>20</v>
      </c>
      <c r="AW286" s="13" t="s">
        <v>40</v>
      </c>
      <c r="AX286" s="13" t="s">
        <v>81</v>
      </c>
      <c r="AY286" s="234" t="s">
        <v>130</v>
      </c>
    </row>
    <row r="287" spans="1:51" s="14" customFormat="1" ht="12">
      <c r="A287" s="14"/>
      <c r="B287" s="235"/>
      <c r="C287" s="236"/>
      <c r="D287" s="225" t="s">
        <v>141</v>
      </c>
      <c r="E287" s="237" t="s">
        <v>31</v>
      </c>
      <c r="F287" s="238" t="s">
        <v>397</v>
      </c>
      <c r="G287" s="236"/>
      <c r="H287" s="237" t="s">
        <v>31</v>
      </c>
      <c r="I287" s="239"/>
      <c r="J287" s="236"/>
      <c r="K287" s="236"/>
      <c r="L287" s="240"/>
      <c r="M287" s="241"/>
      <c r="N287" s="242"/>
      <c r="O287" s="242"/>
      <c r="P287" s="242"/>
      <c r="Q287" s="242"/>
      <c r="R287" s="242"/>
      <c r="S287" s="242"/>
      <c r="T287" s="243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44" t="s">
        <v>141</v>
      </c>
      <c r="AU287" s="244" t="s">
        <v>20</v>
      </c>
      <c r="AV287" s="14" t="s">
        <v>89</v>
      </c>
      <c r="AW287" s="14" t="s">
        <v>40</v>
      </c>
      <c r="AX287" s="14" t="s">
        <v>81</v>
      </c>
      <c r="AY287" s="244" t="s">
        <v>130</v>
      </c>
    </row>
    <row r="288" spans="1:51" s="13" customFormat="1" ht="12">
      <c r="A288" s="13"/>
      <c r="B288" s="223"/>
      <c r="C288" s="224"/>
      <c r="D288" s="225" t="s">
        <v>141</v>
      </c>
      <c r="E288" s="226" t="s">
        <v>31</v>
      </c>
      <c r="F288" s="227" t="s">
        <v>398</v>
      </c>
      <c r="G288" s="224"/>
      <c r="H288" s="228">
        <v>55.6</v>
      </c>
      <c r="I288" s="229"/>
      <c r="J288" s="224"/>
      <c r="K288" s="224"/>
      <c r="L288" s="230"/>
      <c r="M288" s="231"/>
      <c r="N288" s="232"/>
      <c r="O288" s="232"/>
      <c r="P288" s="232"/>
      <c r="Q288" s="232"/>
      <c r="R288" s="232"/>
      <c r="S288" s="232"/>
      <c r="T288" s="23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34" t="s">
        <v>141</v>
      </c>
      <c r="AU288" s="234" t="s">
        <v>20</v>
      </c>
      <c r="AV288" s="13" t="s">
        <v>20</v>
      </c>
      <c r="AW288" s="13" t="s">
        <v>40</v>
      </c>
      <c r="AX288" s="13" t="s">
        <v>81</v>
      </c>
      <c r="AY288" s="234" t="s">
        <v>130</v>
      </c>
    </row>
    <row r="289" spans="1:51" s="14" customFormat="1" ht="12">
      <c r="A289" s="14"/>
      <c r="B289" s="235"/>
      <c r="C289" s="236"/>
      <c r="D289" s="225" t="s">
        <v>141</v>
      </c>
      <c r="E289" s="237" t="s">
        <v>31</v>
      </c>
      <c r="F289" s="238" t="s">
        <v>381</v>
      </c>
      <c r="G289" s="236"/>
      <c r="H289" s="237" t="s">
        <v>31</v>
      </c>
      <c r="I289" s="239"/>
      <c r="J289" s="236"/>
      <c r="K289" s="236"/>
      <c r="L289" s="240"/>
      <c r="M289" s="241"/>
      <c r="N289" s="242"/>
      <c r="O289" s="242"/>
      <c r="P289" s="242"/>
      <c r="Q289" s="242"/>
      <c r="R289" s="242"/>
      <c r="S289" s="242"/>
      <c r="T289" s="243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44" t="s">
        <v>141</v>
      </c>
      <c r="AU289" s="244" t="s">
        <v>20</v>
      </c>
      <c r="AV289" s="14" t="s">
        <v>89</v>
      </c>
      <c r="AW289" s="14" t="s">
        <v>40</v>
      </c>
      <c r="AX289" s="14" t="s">
        <v>81</v>
      </c>
      <c r="AY289" s="244" t="s">
        <v>130</v>
      </c>
    </row>
    <row r="290" spans="1:51" s="14" customFormat="1" ht="12">
      <c r="A290" s="14"/>
      <c r="B290" s="235"/>
      <c r="C290" s="236"/>
      <c r="D290" s="225" t="s">
        <v>141</v>
      </c>
      <c r="E290" s="237" t="s">
        <v>31</v>
      </c>
      <c r="F290" s="238" t="s">
        <v>204</v>
      </c>
      <c r="G290" s="236"/>
      <c r="H290" s="237" t="s">
        <v>31</v>
      </c>
      <c r="I290" s="239"/>
      <c r="J290" s="236"/>
      <c r="K290" s="236"/>
      <c r="L290" s="240"/>
      <c r="M290" s="241"/>
      <c r="N290" s="242"/>
      <c r="O290" s="242"/>
      <c r="P290" s="242"/>
      <c r="Q290" s="242"/>
      <c r="R290" s="242"/>
      <c r="S290" s="242"/>
      <c r="T290" s="243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44" t="s">
        <v>141</v>
      </c>
      <c r="AU290" s="244" t="s">
        <v>20</v>
      </c>
      <c r="AV290" s="14" t="s">
        <v>89</v>
      </c>
      <c r="AW290" s="14" t="s">
        <v>40</v>
      </c>
      <c r="AX290" s="14" t="s">
        <v>81</v>
      </c>
      <c r="AY290" s="244" t="s">
        <v>130</v>
      </c>
    </row>
    <row r="291" spans="1:51" s="15" customFormat="1" ht="12">
      <c r="A291" s="15"/>
      <c r="B291" s="245"/>
      <c r="C291" s="246"/>
      <c r="D291" s="225" t="s">
        <v>141</v>
      </c>
      <c r="E291" s="247" t="s">
        <v>31</v>
      </c>
      <c r="F291" s="248" t="s">
        <v>144</v>
      </c>
      <c r="G291" s="246"/>
      <c r="H291" s="249">
        <v>172.2</v>
      </c>
      <c r="I291" s="250"/>
      <c r="J291" s="246"/>
      <c r="K291" s="246"/>
      <c r="L291" s="251"/>
      <c r="M291" s="252"/>
      <c r="N291" s="253"/>
      <c r="O291" s="253"/>
      <c r="P291" s="253"/>
      <c r="Q291" s="253"/>
      <c r="R291" s="253"/>
      <c r="S291" s="253"/>
      <c r="T291" s="254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T291" s="255" t="s">
        <v>141</v>
      </c>
      <c r="AU291" s="255" t="s">
        <v>20</v>
      </c>
      <c r="AV291" s="15" t="s">
        <v>137</v>
      </c>
      <c r="AW291" s="15" t="s">
        <v>40</v>
      </c>
      <c r="AX291" s="15" t="s">
        <v>89</v>
      </c>
      <c r="AY291" s="255" t="s">
        <v>130</v>
      </c>
    </row>
    <row r="292" spans="1:65" s="2" customFormat="1" ht="16.5" customHeight="1">
      <c r="A292" s="40"/>
      <c r="B292" s="41"/>
      <c r="C292" s="206" t="s">
        <v>399</v>
      </c>
      <c r="D292" s="206" t="s">
        <v>132</v>
      </c>
      <c r="E292" s="207" t="s">
        <v>400</v>
      </c>
      <c r="F292" s="208" t="s">
        <v>401</v>
      </c>
      <c r="G292" s="209" t="s">
        <v>135</v>
      </c>
      <c r="H292" s="210">
        <v>52</v>
      </c>
      <c r="I292" s="211"/>
      <c r="J292" s="210">
        <f>ROUND(I292*H292,2)</f>
        <v>0</v>
      </c>
      <c r="K292" s="208" t="s">
        <v>136</v>
      </c>
      <c r="L292" s="46"/>
      <c r="M292" s="212" t="s">
        <v>31</v>
      </c>
      <c r="N292" s="213" t="s">
        <v>52</v>
      </c>
      <c r="O292" s="86"/>
      <c r="P292" s="214">
        <f>O292*H292</f>
        <v>0</v>
      </c>
      <c r="Q292" s="214">
        <v>0.0026</v>
      </c>
      <c r="R292" s="214">
        <f>Q292*H292</f>
        <v>0.1352</v>
      </c>
      <c r="S292" s="214">
        <v>0</v>
      </c>
      <c r="T292" s="215">
        <f>S292*H292</f>
        <v>0</v>
      </c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R292" s="216" t="s">
        <v>137</v>
      </c>
      <c r="AT292" s="216" t="s">
        <v>132</v>
      </c>
      <c r="AU292" s="216" t="s">
        <v>20</v>
      </c>
      <c r="AY292" s="18" t="s">
        <v>130</v>
      </c>
      <c r="BE292" s="217">
        <f>IF(N292="základní",J292,0)</f>
        <v>0</v>
      </c>
      <c r="BF292" s="217">
        <f>IF(N292="snížená",J292,0)</f>
        <v>0</v>
      </c>
      <c r="BG292" s="217">
        <f>IF(N292="zákl. přenesená",J292,0)</f>
        <v>0</v>
      </c>
      <c r="BH292" s="217">
        <f>IF(N292="sníž. přenesená",J292,0)</f>
        <v>0</v>
      </c>
      <c r="BI292" s="217">
        <f>IF(N292="nulová",J292,0)</f>
        <v>0</v>
      </c>
      <c r="BJ292" s="18" t="s">
        <v>89</v>
      </c>
      <c r="BK292" s="217">
        <f>ROUND(I292*H292,2)</f>
        <v>0</v>
      </c>
      <c r="BL292" s="18" t="s">
        <v>137</v>
      </c>
      <c r="BM292" s="216" t="s">
        <v>402</v>
      </c>
    </row>
    <row r="293" spans="1:47" s="2" customFormat="1" ht="12">
      <c r="A293" s="40"/>
      <c r="B293" s="41"/>
      <c r="C293" s="42"/>
      <c r="D293" s="218" t="s">
        <v>139</v>
      </c>
      <c r="E293" s="42"/>
      <c r="F293" s="219" t="s">
        <v>403</v>
      </c>
      <c r="G293" s="42"/>
      <c r="H293" s="42"/>
      <c r="I293" s="220"/>
      <c r="J293" s="42"/>
      <c r="K293" s="42"/>
      <c r="L293" s="46"/>
      <c r="M293" s="221"/>
      <c r="N293" s="222"/>
      <c r="O293" s="86"/>
      <c r="P293" s="86"/>
      <c r="Q293" s="86"/>
      <c r="R293" s="86"/>
      <c r="S293" s="86"/>
      <c r="T293" s="87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T293" s="18" t="s">
        <v>139</v>
      </c>
      <c r="AU293" s="18" t="s">
        <v>20</v>
      </c>
    </row>
    <row r="294" spans="1:51" s="13" customFormat="1" ht="12">
      <c r="A294" s="13"/>
      <c r="B294" s="223"/>
      <c r="C294" s="224"/>
      <c r="D294" s="225" t="s">
        <v>141</v>
      </c>
      <c r="E294" s="226" t="s">
        <v>31</v>
      </c>
      <c r="F294" s="227" t="s">
        <v>404</v>
      </c>
      <c r="G294" s="224"/>
      <c r="H294" s="228">
        <v>52</v>
      </c>
      <c r="I294" s="229"/>
      <c r="J294" s="224"/>
      <c r="K294" s="224"/>
      <c r="L294" s="230"/>
      <c r="M294" s="231"/>
      <c r="N294" s="232"/>
      <c r="O294" s="232"/>
      <c r="P294" s="232"/>
      <c r="Q294" s="232"/>
      <c r="R294" s="232"/>
      <c r="S294" s="232"/>
      <c r="T294" s="23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34" t="s">
        <v>141</v>
      </c>
      <c r="AU294" s="234" t="s">
        <v>20</v>
      </c>
      <c r="AV294" s="13" t="s">
        <v>20</v>
      </c>
      <c r="AW294" s="13" t="s">
        <v>40</v>
      </c>
      <c r="AX294" s="13" t="s">
        <v>81</v>
      </c>
      <c r="AY294" s="234" t="s">
        <v>130</v>
      </c>
    </row>
    <row r="295" spans="1:51" s="14" customFormat="1" ht="12">
      <c r="A295" s="14"/>
      <c r="B295" s="235"/>
      <c r="C295" s="236"/>
      <c r="D295" s="225" t="s">
        <v>141</v>
      </c>
      <c r="E295" s="237" t="s">
        <v>31</v>
      </c>
      <c r="F295" s="238" t="s">
        <v>204</v>
      </c>
      <c r="G295" s="236"/>
      <c r="H295" s="237" t="s">
        <v>31</v>
      </c>
      <c r="I295" s="239"/>
      <c r="J295" s="236"/>
      <c r="K295" s="236"/>
      <c r="L295" s="240"/>
      <c r="M295" s="241"/>
      <c r="N295" s="242"/>
      <c r="O295" s="242"/>
      <c r="P295" s="242"/>
      <c r="Q295" s="242"/>
      <c r="R295" s="242"/>
      <c r="S295" s="242"/>
      <c r="T295" s="243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44" t="s">
        <v>141</v>
      </c>
      <c r="AU295" s="244" t="s">
        <v>20</v>
      </c>
      <c r="AV295" s="14" t="s">
        <v>89</v>
      </c>
      <c r="AW295" s="14" t="s">
        <v>40</v>
      </c>
      <c r="AX295" s="14" t="s">
        <v>81</v>
      </c>
      <c r="AY295" s="244" t="s">
        <v>130</v>
      </c>
    </row>
    <row r="296" spans="1:51" s="15" customFormat="1" ht="12">
      <c r="A296" s="15"/>
      <c r="B296" s="245"/>
      <c r="C296" s="246"/>
      <c r="D296" s="225" t="s">
        <v>141</v>
      </c>
      <c r="E296" s="247" t="s">
        <v>31</v>
      </c>
      <c r="F296" s="248" t="s">
        <v>144</v>
      </c>
      <c r="G296" s="246"/>
      <c r="H296" s="249">
        <v>52</v>
      </c>
      <c r="I296" s="250"/>
      <c r="J296" s="246"/>
      <c r="K296" s="246"/>
      <c r="L296" s="251"/>
      <c r="M296" s="252"/>
      <c r="N296" s="253"/>
      <c r="O296" s="253"/>
      <c r="P296" s="253"/>
      <c r="Q296" s="253"/>
      <c r="R296" s="253"/>
      <c r="S296" s="253"/>
      <c r="T296" s="254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T296" s="255" t="s">
        <v>141</v>
      </c>
      <c r="AU296" s="255" t="s">
        <v>20</v>
      </c>
      <c r="AV296" s="15" t="s">
        <v>137</v>
      </c>
      <c r="AW296" s="15" t="s">
        <v>40</v>
      </c>
      <c r="AX296" s="15" t="s">
        <v>89</v>
      </c>
      <c r="AY296" s="255" t="s">
        <v>130</v>
      </c>
    </row>
    <row r="297" spans="1:65" s="2" customFormat="1" ht="21.75" customHeight="1">
      <c r="A297" s="40"/>
      <c r="B297" s="41"/>
      <c r="C297" s="206" t="s">
        <v>405</v>
      </c>
      <c r="D297" s="206" t="s">
        <v>132</v>
      </c>
      <c r="E297" s="207" t="s">
        <v>406</v>
      </c>
      <c r="F297" s="208" t="s">
        <v>407</v>
      </c>
      <c r="G297" s="209" t="s">
        <v>328</v>
      </c>
      <c r="H297" s="210">
        <v>14</v>
      </c>
      <c r="I297" s="211"/>
      <c r="J297" s="210">
        <f>ROUND(I297*H297,2)</f>
        <v>0</v>
      </c>
      <c r="K297" s="208" t="s">
        <v>136</v>
      </c>
      <c r="L297" s="46"/>
      <c r="M297" s="212" t="s">
        <v>31</v>
      </c>
      <c r="N297" s="213" t="s">
        <v>52</v>
      </c>
      <c r="O297" s="86"/>
      <c r="P297" s="214">
        <f>O297*H297</f>
        <v>0</v>
      </c>
      <c r="Q297" s="214">
        <v>7.00566</v>
      </c>
      <c r="R297" s="214">
        <f>Q297*H297</f>
        <v>98.07924</v>
      </c>
      <c r="S297" s="214">
        <v>0</v>
      </c>
      <c r="T297" s="215">
        <f>S297*H297</f>
        <v>0</v>
      </c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R297" s="216" t="s">
        <v>137</v>
      </c>
      <c r="AT297" s="216" t="s">
        <v>132</v>
      </c>
      <c r="AU297" s="216" t="s">
        <v>20</v>
      </c>
      <c r="AY297" s="18" t="s">
        <v>130</v>
      </c>
      <c r="BE297" s="217">
        <f>IF(N297="základní",J297,0)</f>
        <v>0</v>
      </c>
      <c r="BF297" s="217">
        <f>IF(N297="snížená",J297,0)</f>
        <v>0</v>
      </c>
      <c r="BG297" s="217">
        <f>IF(N297="zákl. přenesená",J297,0)</f>
        <v>0</v>
      </c>
      <c r="BH297" s="217">
        <f>IF(N297="sníž. přenesená",J297,0)</f>
        <v>0</v>
      </c>
      <c r="BI297" s="217">
        <f>IF(N297="nulová",J297,0)</f>
        <v>0</v>
      </c>
      <c r="BJ297" s="18" t="s">
        <v>89</v>
      </c>
      <c r="BK297" s="217">
        <f>ROUND(I297*H297,2)</f>
        <v>0</v>
      </c>
      <c r="BL297" s="18" t="s">
        <v>137</v>
      </c>
      <c r="BM297" s="216" t="s">
        <v>408</v>
      </c>
    </row>
    <row r="298" spans="1:47" s="2" customFormat="1" ht="12">
      <c r="A298" s="40"/>
      <c r="B298" s="41"/>
      <c r="C298" s="42"/>
      <c r="D298" s="218" t="s">
        <v>139</v>
      </c>
      <c r="E298" s="42"/>
      <c r="F298" s="219" t="s">
        <v>409</v>
      </c>
      <c r="G298" s="42"/>
      <c r="H298" s="42"/>
      <c r="I298" s="220"/>
      <c r="J298" s="42"/>
      <c r="K298" s="42"/>
      <c r="L298" s="46"/>
      <c r="M298" s="221"/>
      <c r="N298" s="222"/>
      <c r="O298" s="86"/>
      <c r="P298" s="86"/>
      <c r="Q298" s="86"/>
      <c r="R298" s="86"/>
      <c r="S298" s="86"/>
      <c r="T298" s="87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T298" s="18" t="s">
        <v>139</v>
      </c>
      <c r="AU298" s="18" t="s">
        <v>20</v>
      </c>
    </row>
    <row r="299" spans="1:51" s="13" customFormat="1" ht="12">
      <c r="A299" s="13"/>
      <c r="B299" s="223"/>
      <c r="C299" s="224"/>
      <c r="D299" s="225" t="s">
        <v>141</v>
      </c>
      <c r="E299" s="226" t="s">
        <v>31</v>
      </c>
      <c r="F299" s="227" t="s">
        <v>410</v>
      </c>
      <c r="G299" s="224"/>
      <c r="H299" s="228">
        <v>14</v>
      </c>
      <c r="I299" s="229"/>
      <c r="J299" s="224"/>
      <c r="K299" s="224"/>
      <c r="L299" s="230"/>
      <c r="M299" s="231"/>
      <c r="N299" s="232"/>
      <c r="O299" s="232"/>
      <c r="P299" s="232"/>
      <c r="Q299" s="232"/>
      <c r="R299" s="232"/>
      <c r="S299" s="232"/>
      <c r="T299" s="23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34" t="s">
        <v>141</v>
      </c>
      <c r="AU299" s="234" t="s">
        <v>20</v>
      </c>
      <c r="AV299" s="13" t="s">
        <v>20</v>
      </c>
      <c r="AW299" s="13" t="s">
        <v>40</v>
      </c>
      <c r="AX299" s="13" t="s">
        <v>81</v>
      </c>
      <c r="AY299" s="234" t="s">
        <v>130</v>
      </c>
    </row>
    <row r="300" spans="1:51" s="14" customFormat="1" ht="12">
      <c r="A300" s="14"/>
      <c r="B300" s="235"/>
      <c r="C300" s="236"/>
      <c r="D300" s="225" t="s">
        <v>141</v>
      </c>
      <c r="E300" s="237" t="s">
        <v>31</v>
      </c>
      <c r="F300" s="238" t="s">
        <v>204</v>
      </c>
      <c r="G300" s="236"/>
      <c r="H300" s="237" t="s">
        <v>31</v>
      </c>
      <c r="I300" s="239"/>
      <c r="J300" s="236"/>
      <c r="K300" s="236"/>
      <c r="L300" s="240"/>
      <c r="M300" s="241"/>
      <c r="N300" s="242"/>
      <c r="O300" s="242"/>
      <c r="P300" s="242"/>
      <c r="Q300" s="242"/>
      <c r="R300" s="242"/>
      <c r="S300" s="242"/>
      <c r="T300" s="243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44" t="s">
        <v>141</v>
      </c>
      <c r="AU300" s="244" t="s">
        <v>20</v>
      </c>
      <c r="AV300" s="14" t="s">
        <v>89</v>
      </c>
      <c r="AW300" s="14" t="s">
        <v>40</v>
      </c>
      <c r="AX300" s="14" t="s">
        <v>81</v>
      </c>
      <c r="AY300" s="244" t="s">
        <v>130</v>
      </c>
    </row>
    <row r="301" spans="1:51" s="15" customFormat="1" ht="12">
      <c r="A301" s="15"/>
      <c r="B301" s="245"/>
      <c r="C301" s="246"/>
      <c r="D301" s="225" t="s">
        <v>141</v>
      </c>
      <c r="E301" s="247" t="s">
        <v>31</v>
      </c>
      <c r="F301" s="248" t="s">
        <v>144</v>
      </c>
      <c r="G301" s="246"/>
      <c r="H301" s="249">
        <v>14</v>
      </c>
      <c r="I301" s="250"/>
      <c r="J301" s="246"/>
      <c r="K301" s="246"/>
      <c r="L301" s="251"/>
      <c r="M301" s="252"/>
      <c r="N301" s="253"/>
      <c r="O301" s="253"/>
      <c r="P301" s="253"/>
      <c r="Q301" s="253"/>
      <c r="R301" s="253"/>
      <c r="S301" s="253"/>
      <c r="T301" s="254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T301" s="255" t="s">
        <v>141</v>
      </c>
      <c r="AU301" s="255" t="s">
        <v>20</v>
      </c>
      <c r="AV301" s="15" t="s">
        <v>137</v>
      </c>
      <c r="AW301" s="15" t="s">
        <v>40</v>
      </c>
      <c r="AX301" s="15" t="s">
        <v>89</v>
      </c>
      <c r="AY301" s="255" t="s">
        <v>130</v>
      </c>
    </row>
    <row r="302" spans="1:65" s="2" customFormat="1" ht="16.5" customHeight="1">
      <c r="A302" s="40"/>
      <c r="B302" s="41"/>
      <c r="C302" s="206" t="s">
        <v>411</v>
      </c>
      <c r="D302" s="206" t="s">
        <v>132</v>
      </c>
      <c r="E302" s="207" t="s">
        <v>412</v>
      </c>
      <c r="F302" s="208" t="s">
        <v>413</v>
      </c>
      <c r="G302" s="209" t="s">
        <v>342</v>
      </c>
      <c r="H302" s="210">
        <v>92.5</v>
      </c>
      <c r="I302" s="211"/>
      <c r="J302" s="210">
        <f>ROUND(I302*H302,2)</f>
        <v>0</v>
      </c>
      <c r="K302" s="208" t="s">
        <v>136</v>
      </c>
      <c r="L302" s="46"/>
      <c r="M302" s="212" t="s">
        <v>31</v>
      </c>
      <c r="N302" s="213" t="s">
        <v>52</v>
      </c>
      <c r="O302" s="86"/>
      <c r="P302" s="214">
        <f>O302*H302</f>
        <v>0</v>
      </c>
      <c r="Q302" s="214">
        <v>0.61348</v>
      </c>
      <c r="R302" s="214">
        <f>Q302*H302</f>
        <v>56.746900000000004</v>
      </c>
      <c r="S302" s="214">
        <v>0</v>
      </c>
      <c r="T302" s="215">
        <f>S302*H302</f>
        <v>0</v>
      </c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R302" s="216" t="s">
        <v>137</v>
      </c>
      <c r="AT302" s="216" t="s">
        <v>132</v>
      </c>
      <c r="AU302" s="216" t="s">
        <v>20</v>
      </c>
      <c r="AY302" s="18" t="s">
        <v>130</v>
      </c>
      <c r="BE302" s="217">
        <f>IF(N302="základní",J302,0)</f>
        <v>0</v>
      </c>
      <c r="BF302" s="217">
        <f>IF(N302="snížená",J302,0)</f>
        <v>0</v>
      </c>
      <c r="BG302" s="217">
        <f>IF(N302="zákl. přenesená",J302,0)</f>
        <v>0</v>
      </c>
      <c r="BH302" s="217">
        <f>IF(N302="sníž. přenesená",J302,0)</f>
        <v>0</v>
      </c>
      <c r="BI302" s="217">
        <f>IF(N302="nulová",J302,0)</f>
        <v>0</v>
      </c>
      <c r="BJ302" s="18" t="s">
        <v>89</v>
      </c>
      <c r="BK302" s="217">
        <f>ROUND(I302*H302,2)</f>
        <v>0</v>
      </c>
      <c r="BL302" s="18" t="s">
        <v>137</v>
      </c>
      <c r="BM302" s="216" t="s">
        <v>414</v>
      </c>
    </row>
    <row r="303" spans="1:47" s="2" customFormat="1" ht="12">
      <c r="A303" s="40"/>
      <c r="B303" s="41"/>
      <c r="C303" s="42"/>
      <c r="D303" s="218" t="s">
        <v>139</v>
      </c>
      <c r="E303" s="42"/>
      <c r="F303" s="219" t="s">
        <v>415</v>
      </c>
      <c r="G303" s="42"/>
      <c r="H303" s="42"/>
      <c r="I303" s="220"/>
      <c r="J303" s="42"/>
      <c r="K303" s="42"/>
      <c r="L303" s="46"/>
      <c r="M303" s="221"/>
      <c r="N303" s="222"/>
      <c r="O303" s="86"/>
      <c r="P303" s="86"/>
      <c r="Q303" s="86"/>
      <c r="R303" s="86"/>
      <c r="S303" s="86"/>
      <c r="T303" s="87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T303" s="18" t="s">
        <v>139</v>
      </c>
      <c r="AU303" s="18" t="s">
        <v>20</v>
      </c>
    </row>
    <row r="304" spans="1:51" s="13" customFormat="1" ht="12">
      <c r="A304" s="13"/>
      <c r="B304" s="223"/>
      <c r="C304" s="224"/>
      <c r="D304" s="225" t="s">
        <v>141</v>
      </c>
      <c r="E304" s="226" t="s">
        <v>31</v>
      </c>
      <c r="F304" s="227" t="s">
        <v>416</v>
      </c>
      <c r="G304" s="224"/>
      <c r="H304" s="228">
        <v>92.5</v>
      </c>
      <c r="I304" s="229"/>
      <c r="J304" s="224"/>
      <c r="K304" s="224"/>
      <c r="L304" s="230"/>
      <c r="M304" s="231"/>
      <c r="N304" s="232"/>
      <c r="O304" s="232"/>
      <c r="P304" s="232"/>
      <c r="Q304" s="232"/>
      <c r="R304" s="232"/>
      <c r="S304" s="232"/>
      <c r="T304" s="23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34" t="s">
        <v>141</v>
      </c>
      <c r="AU304" s="234" t="s">
        <v>20</v>
      </c>
      <c r="AV304" s="13" t="s">
        <v>20</v>
      </c>
      <c r="AW304" s="13" t="s">
        <v>40</v>
      </c>
      <c r="AX304" s="13" t="s">
        <v>81</v>
      </c>
      <c r="AY304" s="234" t="s">
        <v>130</v>
      </c>
    </row>
    <row r="305" spans="1:51" s="14" customFormat="1" ht="12">
      <c r="A305" s="14"/>
      <c r="B305" s="235"/>
      <c r="C305" s="236"/>
      <c r="D305" s="225" t="s">
        <v>141</v>
      </c>
      <c r="E305" s="237" t="s">
        <v>31</v>
      </c>
      <c r="F305" s="238" t="s">
        <v>204</v>
      </c>
      <c r="G305" s="236"/>
      <c r="H305" s="237" t="s">
        <v>31</v>
      </c>
      <c r="I305" s="239"/>
      <c r="J305" s="236"/>
      <c r="K305" s="236"/>
      <c r="L305" s="240"/>
      <c r="M305" s="241"/>
      <c r="N305" s="242"/>
      <c r="O305" s="242"/>
      <c r="P305" s="242"/>
      <c r="Q305" s="242"/>
      <c r="R305" s="242"/>
      <c r="S305" s="242"/>
      <c r="T305" s="243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44" t="s">
        <v>141</v>
      </c>
      <c r="AU305" s="244" t="s">
        <v>20</v>
      </c>
      <c r="AV305" s="14" t="s">
        <v>89</v>
      </c>
      <c r="AW305" s="14" t="s">
        <v>40</v>
      </c>
      <c r="AX305" s="14" t="s">
        <v>81</v>
      </c>
      <c r="AY305" s="244" t="s">
        <v>130</v>
      </c>
    </row>
    <row r="306" spans="1:51" s="15" customFormat="1" ht="12">
      <c r="A306" s="15"/>
      <c r="B306" s="245"/>
      <c r="C306" s="246"/>
      <c r="D306" s="225" t="s">
        <v>141</v>
      </c>
      <c r="E306" s="247" t="s">
        <v>31</v>
      </c>
      <c r="F306" s="248" t="s">
        <v>144</v>
      </c>
      <c r="G306" s="246"/>
      <c r="H306" s="249">
        <v>92.5</v>
      </c>
      <c r="I306" s="250"/>
      <c r="J306" s="246"/>
      <c r="K306" s="246"/>
      <c r="L306" s="251"/>
      <c r="M306" s="252"/>
      <c r="N306" s="253"/>
      <c r="O306" s="253"/>
      <c r="P306" s="253"/>
      <c r="Q306" s="253"/>
      <c r="R306" s="253"/>
      <c r="S306" s="253"/>
      <c r="T306" s="254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T306" s="255" t="s">
        <v>141</v>
      </c>
      <c r="AU306" s="255" t="s">
        <v>20</v>
      </c>
      <c r="AV306" s="15" t="s">
        <v>137</v>
      </c>
      <c r="AW306" s="15" t="s">
        <v>40</v>
      </c>
      <c r="AX306" s="15" t="s">
        <v>89</v>
      </c>
      <c r="AY306" s="255" t="s">
        <v>130</v>
      </c>
    </row>
    <row r="307" spans="1:65" s="2" customFormat="1" ht="16.5" customHeight="1">
      <c r="A307" s="40"/>
      <c r="B307" s="41"/>
      <c r="C307" s="256" t="s">
        <v>417</v>
      </c>
      <c r="D307" s="256" t="s">
        <v>219</v>
      </c>
      <c r="E307" s="257" t="s">
        <v>418</v>
      </c>
      <c r="F307" s="258" t="s">
        <v>419</v>
      </c>
      <c r="G307" s="259" t="s">
        <v>342</v>
      </c>
      <c r="H307" s="260">
        <v>14.14</v>
      </c>
      <c r="I307" s="261"/>
      <c r="J307" s="260">
        <f>ROUND(I307*H307,2)</f>
        <v>0</v>
      </c>
      <c r="K307" s="258" t="s">
        <v>31</v>
      </c>
      <c r="L307" s="262"/>
      <c r="M307" s="263" t="s">
        <v>31</v>
      </c>
      <c r="N307" s="264" t="s">
        <v>52</v>
      </c>
      <c r="O307" s="86"/>
      <c r="P307" s="214">
        <f>O307*H307</f>
        <v>0</v>
      </c>
      <c r="Q307" s="214">
        <v>0.2996</v>
      </c>
      <c r="R307" s="214">
        <f>Q307*H307</f>
        <v>4.236344</v>
      </c>
      <c r="S307" s="214">
        <v>0</v>
      </c>
      <c r="T307" s="215">
        <f>S307*H307</f>
        <v>0</v>
      </c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R307" s="216" t="s">
        <v>192</v>
      </c>
      <c r="AT307" s="216" t="s">
        <v>219</v>
      </c>
      <c r="AU307" s="216" t="s">
        <v>20</v>
      </c>
      <c r="AY307" s="18" t="s">
        <v>130</v>
      </c>
      <c r="BE307" s="217">
        <f>IF(N307="základní",J307,0)</f>
        <v>0</v>
      </c>
      <c r="BF307" s="217">
        <f>IF(N307="snížená",J307,0)</f>
        <v>0</v>
      </c>
      <c r="BG307" s="217">
        <f>IF(N307="zákl. přenesená",J307,0)</f>
        <v>0</v>
      </c>
      <c r="BH307" s="217">
        <f>IF(N307="sníž. přenesená",J307,0)</f>
        <v>0</v>
      </c>
      <c r="BI307" s="217">
        <f>IF(N307="nulová",J307,0)</f>
        <v>0</v>
      </c>
      <c r="BJ307" s="18" t="s">
        <v>89</v>
      </c>
      <c r="BK307" s="217">
        <f>ROUND(I307*H307,2)</f>
        <v>0</v>
      </c>
      <c r="BL307" s="18" t="s">
        <v>137</v>
      </c>
      <c r="BM307" s="216" t="s">
        <v>420</v>
      </c>
    </row>
    <row r="308" spans="1:51" s="13" customFormat="1" ht="12">
      <c r="A308" s="13"/>
      <c r="B308" s="223"/>
      <c r="C308" s="224"/>
      <c r="D308" s="225" t="s">
        <v>141</v>
      </c>
      <c r="E308" s="224"/>
      <c r="F308" s="227" t="s">
        <v>421</v>
      </c>
      <c r="G308" s="224"/>
      <c r="H308" s="228">
        <v>14.14</v>
      </c>
      <c r="I308" s="229"/>
      <c r="J308" s="224"/>
      <c r="K308" s="224"/>
      <c r="L308" s="230"/>
      <c r="M308" s="231"/>
      <c r="N308" s="232"/>
      <c r="O308" s="232"/>
      <c r="P308" s="232"/>
      <c r="Q308" s="232"/>
      <c r="R308" s="232"/>
      <c r="S308" s="232"/>
      <c r="T308" s="23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34" t="s">
        <v>141</v>
      </c>
      <c r="AU308" s="234" t="s">
        <v>20</v>
      </c>
      <c r="AV308" s="13" t="s">
        <v>20</v>
      </c>
      <c r="AW308" s="13" t="s">
        <v>4</v>
      </c>
      <c r="AX308" s="13" t="s">
        <v>89</v>
      </c>
      <c r="AY308" s="234" t="s">
        <v>130</v>
      </c>
    </row>
    <row r="309" spans="1:65" s="2" customFormat="1" ht="16.5" customHeight="1">
      <c r="A309" s="40"/>
      <c r="B309" s="41"/>
      <c r="C309" s="256" t="s">
        <v>422</v>
      </c>
      <c r="D309" s="256" t="s">
        <v>219</v>
      </c>
      <c r="E309" s="257" t="s">
        <v>423</v>
      </c>
      <c r="F309" s="258" t="s">
        <v>424</v>
      </c>
      <c r="G309" s="259" t="s">
        <v>342</v>
      </c>
      <c r="H309" s="260">
        <v>79.79</v>
      </c>
      <c r="I309" s="261"/>
      <c r="J309" s="260">
        <f>ROUND(I309*H309,2)</f>
        <v>0</v>
      </c>
      <c r="K309" s="258" t="s">
        <v>136</v>
      </c>
      <c r="L309" s="262"/>
      <c r="M309" s="263" t="s">
        <v>31</v>
      </c>
      <c r="N309" s="264" t="s">
        <v>52</v>
      </c>
      <c r="O309" s="86"/>
      <c r="P309" s="214">
        <f>O309*H309</f>
        <v>0</v>
      </c>
      <c r="Q309" s="214">
        <v>0.2996</v>
      </c>
      <c r="R309" s="214">
        <f>Q309*H309</f>
        <v>23.905084</v>
      </c>
      <c r="S309" s="214">
        <v>0</v>
      </c>
      <c r="T309" s="215">
        <f>S309*H309</f>
        <v>0</v>
      </c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R309" s="216" t="s">
        <v>192</v>
      </c>
      <c r="AT309" s="216" t="s">
        <v>219</v>
      </c>
      <c r="AU309" s="216" t="s">
        <v>20</v>
      </c>
      <c r="AY309" s="18" t="s">
        <v>130</v>
      </c>
      <c r="BE309" s="217">
        <f>IF(N309="základní",J309,0)</f>
        <v>0</v>
      </c>
      <c r="BF309" s="217">
        <f>IF(N309="snížená",J309,0)</f>
        <v>0</v>
      </c>
      <c r="BG309" s="217">
        <f>IF(N309="zákl. přenesená",J309,0)</f>
        <v>0</v>
      </c>
      <c r="BH309" s="217">
        <f>IF(N309="sníž. přenesená",J309,0)</f>
        <v>0</v>
      </c>
      <c r="BI309" s="217">
        <f>IF(N309="nulová",J309,0)</f>
        <v>0</v>
      </c>
      <c r="BJ309" s="18" t="s">
        <v>89</v>
      </c>
      <c r="BK309" s="217">
        <f>ROUND(I309*H309,2)</f>
        <v>0</v>
      </c>
      <c r="BL309" s="18" t="s">
        <v>137</v>
      </c>
      <c r="BM309" s="216" t="s">
        <v>425</v>
      </c>
    </row>
    <row r="310" spans="1:51" s="13" customFormat="1" ht="12">
      <c r="A310" s="13"/>
      <c r="B310" s="223"/>
      <c r="C310" s="224"/>
      <c r="D310" s="225" t="s">
        <v>141</v>
      </c>
      <c r="E310" s="224"/>
      <c r="F310" s="227" t="s">
        <v>426</v>
      </c>
      <c r="G310" s="224"/>
      <c r="H310" s="228">
        <v>79.79</v>
      </c>
      <c r="I310" s="229"/>
      <c r="J310" s="224"/>
      <c r="K310" s="224"/>
      <c r="L310" s="230"/>
      <c r="M310" s="231"/>
      <c r="N310" s="232"/>
      <c r="O310" s="232"/>
      <c r="P310" s="232"/>
      <c r="Q310" s="232"/>
      <c r="R310" s="232"/>
      <c r="S310" s="232"/>
      <c r="T310" s="23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34" t="s">
        <v>141</v>
      </c>
      <c r="AU310" s="234" t="s">
        <v>20</v>
      </c>
      <c r="AV310" s="13" t="s">
        <v>20</v>
      </c>
      <c r="AW310" s="13" t="s">
        <v>4</v>
      </c>
      <c r="AX310" s="13" t="s">
        <v>89</v>
      </c>
      <c r="AY310" s="234" t="s">
        <v>130</v>
      </c>
    </row>
    <row r="311" spans="1:65" s="2" customFormat="1" ht="21.75" customHeight="1">
      <c r="A311" s="40"/>
      <c r="B311" s="41"/>
      <c r="C311" s="206" t="s">
        <v>427</v>
      </c>
      <c r="D311" s="206" t="s">
        <v>132</v>
      </c>
      <c r="E311" s="207" t="s">
        <v>428</v>
      </c>
      <c r="F311" s="208" t="s">
        <v>429</v>
      </c>
      <c r="G311" s="209" t="s">
        <v>164</v>
      </c>
      <c r="H311" s="210">
        <v>46.27</v>
      </c>
      <c r="I311" s="211"/>
      <c r="J311" s="210">
        <f>ROUND(I311*H311,2)</f>
        <v>0</v>
      </c>
      <c r="K311" s="208" t="s">
        <v>136</v>
      </c>
      <c r="L311" s="46"/>
      <c r="M311" s="212" t="s">
        <v>31</v>
      </c>
      <c r="N311" s="213" t="s">
        <v>52</v>
      </c>
      <c r="O311" s="86"/>
      <c r="P311" s="214">
        <f>O311*H311</f>
        <v>0</v>
      </c>
      <c r="Q311" s="214">
        <v>2.51225</v>
      </c>
      <c r="R311" s="214">
        <f>Q311*H311</f>
        <v>116.24180750000001</v>
      </c>
      <c r="S311" s="214">
        <v>0</v>
      </c>
      <c r="T311" s="215">
        <f>S311*H311</f>
        <v>0</v>
      </c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R311" s="216" t="s">
        <v>137</v>
      </c>
      <c r="AT311" s="216" t="s">
        <v>132</v>
      </c>
      <c r="AU311" s="216" t="s">
        <v>20</v>
      </c>
      <c r="AY311" s="18" t="s">
        <v>130</v>
      </c>
      <c r="BE311" s="217">
        <f>IF(N311="základní",J311,0)</f>
        <v>0</v>
      </c>
      <c r="BF311" s="217">
        <f>IF(N311="snížená",J311,0)</f>
        <v>0</v>
      </c>
      <c r="BG311" s="217">
        <f>IF(N311="zákl. přenesená",J311,0)</f>
        <v>0</v>
      </c>
      <c r="BH311" s="217">
        <f>IF(N311="sníž. přenesená",J311,0)</f>
        <v>0</v>
      </c>
      <c r="BI311" s="217">
        <f>IF(N311="nulová",J311,0)</f>
        <v>0</v>
      </c>
      <c r="BJ311" s="18" t="s">
        <v>89</v>
      </c>
      <c r="BK311" s="217">
        <f>ROUND(I311*H311,2)</f>
        <v>0</v>
      </c>
      <c r="BL311" s="18" t="s">
        <v>137</v>
      </c>
      <c r="BM311" s="216" t="s">
        <v>430</v>
      </c>
    </row>
    <row r="312" spans="1:47" s="2" customFormat="1" ht="12">
      <c r="A312" s="40"/>
      <c r="B312" s="41"/>
      <c r="C312" s="42"/>
      <c r="D312" s="218" t="s">
        <v>139</v>
      </c>
      <c r="E312" s="42"/>
      <c r="F312" s="219" t="s">
        <v>431</v>
      </c>
      <c r="G312" s="42"/>
      <c r="H312" s="42"/>
      <c r="I312" s="220"/>
      <c r="J312" s="42"/>
      <c r="K312" s="42"/>
      <c r="L312" s="46"/>
      <c r="M312" s="221"/>
      <c r="N312" s="222"/>
      <c r="O312" s="86"/>
      <c r="P312" s="86"/>
      <c r="Q312" s="86"/>
      <c r="R312" s="86"/>
      <c r="S312" s="86"/>
      <c r="T312" s="87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T312" s="18" t="s">
        <v>139</v>
      </c>
      <c r="AU312" s="18" t="s">
        <v>20</v>
      </c>
    </row>
    <row r="313" spans="1:51" s="13" customFormat="1" ht="12">
      <c r="A313" s="13"/>
      <c r="B313" s="223"/>
      <c r="C313" s="224"/>
      <c r="D313" s="225" t="s">
        <v>141</v>
      </c>
      <c r="E313" s="226" t="s">
        <v>31</v>
      </c>
      <c r="F313" s="227" t="s">
        <v>432</v>
      </c>
      <c r="G313" s="224"/>
      <c r="H313" s="228">
        <v>24.98</v>
      </c>
      <c r="I313" s="229"/>
      <c r="J313" s="224"/>
      <c r="K313" s="224"/>
      <c r="L313" s="230"/>
      <c r="M313" s="231"/>
      <c r="N313" s="232"/>
      <c r="O313" s="232"/>
      <c r="P313" s="232"/>
      <c r="Q313" s="232"/>
      <c r="R313" s="232"/>
      <c r="S313" s="232"/>
      <c r="T313" s="23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34" t="s">
        <v>141</v>
      </c>
      <c r="AU313" s="234" t="s">
        <v>20</v>
      </c>
      <c r="AV313" s="13" t="s">
        <v>20</v>
      </c>
      <c r="AW313" s="13" t="s">
        <v>40</v>
      </c>
      <c r="AX313" s="13" t="s">
        <v>81</v>
      </c>
      <c r="AY313" s="234" t="s">
        <v>130</v>
      </c>
    </row>
    <row r="314" spans="1:51" s="13" customFormat="1" ht="12">
      <c r="A314" s="13"/>
      <c r="B314" s="223"/>
      <c r="C314" s="224"/>
      <c r="D314" s="225" t="s">
        <v>141</v>
      </c>
      <c r="E314" s="226" t="s">
        <v>31</v>
      </c>
      <c r="F314" s="227" t="s">
        <v>433</v>
      </c>
      <c r="G314" s="224"/>
      <c r="H314" s="228">
        <v>21.29</v>
      </c>
      <c r="I314" s="229"/>
      <c r="J314" s="224"/>
      <c r="K314" s="224"/>
      <c r="L314" s="230"/>
      <c r="M314" s="231"/>
      <c r="N314" s="232"/>
      <c r="O314" s="232"/>
      <c r="P314" s="232"/>
      <c r="Q314" s="232"/>
      <c r="R314" s="232"/>
      <c r="S314" s="232"/>
      <c r="T314" s="23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34" t="s">
        <v>141</v>
      </c>
      <c r="AU314" s="234" t="s">
        <v>20</v>
      </c>
      <c r="AV314" s="13" t="s">
        <v>20</v>
      </c>
      <c r="AW314" s="13" t="s">
        <v>40</v>
      </c>
      <c r="AX314" s="13" t="s">
        <v>81</v>
      </c>
      <c r="AY314" s="234" t="s">
        <v>130</v>
      </c>
    </row>
    <row r="315" spans="1:51" s="14" customFormat="1" ht="12">
      <c r="A315" s="14"/>
      <c r="B315" s="235"/>
      <c r="C315" s="236"/>
      <c r="D315" s="225" t="s">
        <v>141</v>
      </c>
      <c r="E315" s="237" t="s">
        <v>31</v>
      </c>
      <c r="F315" s="238" t="s">
        <v>204</v>
      </c>
      <c r="G315" s="236"/>
      <c r="H315" s="237" t="s">
        <v>31</v>
      </c>
      <c r="I315" s="239"/>
      <c r="J315" s="236"/>
      <c r="K315" s="236"/>
      <c r="L315" s="240"/>
      <c r="M315" s="241"/>
      <c r="N315" s="242"/>
      <c r="O315" s="242"/>
      <c r="P315" s="242"/>
      <c r="Q315" s="242"/>
      <c r="R315" s="242"/>
      <c r="S315" s="242"/>
      <c r="T315" s="243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44" t="s">
        <v>141</v>
      </c>
      <c r="AU315" s="244" t="s">
        <v>20</v>
      </c>
      <c r="AV315" s="14" t="s">
        <v>89</v>
      </c>
      <c r="AW315" s="14" t="s">
        <v>40</v>
      </c>
      <c r="AX315" s="14" t="s">
        <v>81</v>
      </c>
      <c r="AY315" s="244" t="s">
        <v>130</v>
      </c>
    </row>
    <row r="316" spans="1:51" s="15" customFormat="1" ht="12">
      <c r="A316" s="15"/>
      <c r="B316" s="245"/>
      <c r="C316" s="246"/>
      <c r="D316" s="225" t="s">
        <v>141</v>
      </c>
      <c r="E316" s="247" t="s">
        <v>31</v>
      </c>
      <c r="F316" s="248" t="s">
        <v>144</v>
      </c>
      <c r="G316" s="246"/>
      <c r="H316" s="249">
        <v>46.269999999999996</v>
      </c>
      <c r="I316" s="250"/>
      <c r="J316" s="246"/>
      <c r="K316" s="246"/>
      <c r="L316" s="251"/>
      <c r="M316" s="252"/>
      <c r="N316" s="253"/>
      <c r="O316" s="253"/>
      <c r="P316" s="253"/>
      <c r="Q316" s="253"/>
      <c r="R316" s="253"/>
      <c r="S316" s="253"/>
      <c r="T316" s="254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T316" s="255" t="s">
        <v>141</v>
      </c>
      <c r="AU316" s="255" t="s">
        <v>20</v>
      </c>
      <c r="AV316" s="15" t="s">
        <v>137</v>
      </c>
      <c r="AW316" s="15" t="s">
        <v>40</v>
      </c>
      <c r="AX316" s="15" t="s">
        <v>89</v>
      </c>
      <c r="AY316" s="255" t="s">
        <v>130</v>
      </c>
    </row>
    <row r="317" spans="1:65" s="2" customFormat="1" ht="24.15" customHeight="1">
      <c r="A317" s="40"/>
      <c r="B317" s="41"/>
      <c r="C317" s="206" t="s">
        <v>434</v>
      </c>
      <c r="D317" s="206" t="s">
        <v>132</v>
      </c>
      <c r="E317" s="207" t="s">
        <v>435</v>
      </c>
      <c r="F317" s="208" t="s">
        <v>436</v>
      </c>
      <c r="G317" s="209" t="s">
        <v>135</v>
      </c>
      <c r="H317" s="210">
        <v>2000</v>
      </c>
      <c r="I317" s="211"/>
      <c r="J317" s="210">
        <f>ROUND(I317*H317,2)</f>
        <v>0</v>
      </c>
      <c r="K317" s="208" t="s">
        <v>136</v>
      </c>
      <c r="L317" s="46"/>
      <c r="M317" s="212" t="s">
        <v>31</v>
      </c>
      <c r="N317" s="213" t="s">
        <v>52</v>
      </c>
      <c r="O317" s="86"/>
      <c r="P317" s="214">
        <f>O317*H317</f>
        <v>0</v>
      </c>
      <c r="Q317" s="214">
        <v>0.00388</v>
      </c>
      <c r="R317" s="214">
        <f>Q317*H317</f>
        <v>7.760000000000001</v>
      </c>
      <c r="S317" s="214">
        <v>0</v>
      </c>
      <c r="T317" s="215">
        <f>S317*H317</f>
        <v>0</v>
      </c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R317" s="216" t="s">
        <v>137</v>
      </c>
      <c r="AT317" s="216" t="s">
        <v>132</v>
      </c>
      <c r="AU317" s="216" t="s">
        <v>20</v>
      </c>
      <c r="AY317" s="18" t="s">
        <v>130</v>
      </c>
      <c r="BE317" s="217">
        <f>IF(N317="základní",J317,0)</f>
        <v>0</v>
      </c>
      <c r="BF317" s="217">
        <f>IF(N317="snížená",J317,0)</f>
        <v>0</v>
      </c>
      <c r="BG317" s="217">
        <f>IF(N317="zákl. přenesená",J317,0)</f>
        <v>0</v>
      </c>
      <c r="BH317" s="217">
        <f>IF(N317="sníž. přenesená",J317,0)</f>
        <v>0</v>
      </c>
      <c r="BI317" s="217">
        <f>IF(N317="nulová",J317,0)</f>
        <v>0</v>
      </c>
      <c r="BJ317" s="18" t="s">
        <v>89</v>
      </c>
      <c r="BK317" s="217">
        <f>ROUND(I317*H317,2)</f>
        <v>0</v>
      </c>
      <c r="BL317" s="18" t="s">
        <v>137</v>
      </c>
      <c r="BM317" s="216" t="s">
        <v>437</v>
      </c>
    </row>
    <row r="318" spans="1:47" s="2" customFormat="1" ht="12">
      <c r="A318" s="40"/>
      <c r="B318" s="41"/>
      <c r="C318" s="42"/>
      <c r="D318" s="218" t="s">
        <v>139</v>
      </c>
      <c r="E318" s="42"/>
      <c r="F318" s="219" t="s">
        <v>438</v>
      </c>
      <c r="G318" s="42"/>
      <c r="H318" s="42"/>
      <c r="I318" s="220"/>
      <c r="J318" s="42"/>
      <c r="K318" s="42"/>
      <c r="L318" s="46"/>
      <c r="M318" s="221"/>
      <c r="N318" s="222"/>
      <c r="O318" s="86"/>
      <c r="P318" s="86"/>
      <c r="Q318" s="86"/>
      <c r="R318" s="86"/>
      <c r="S318" s="86"/>
      <c r="T318" s="87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T318" s="18" t="s">
        <v>139</v>
      </c>
      <c r="AU318" s="18" t="s">
        <v>20</v>
      </c>
    </row>
    <row r="319" spans="1:51" s="13" customFormat="1" ht="12">
      <c r="A319" s="13"/>
      <c r="B319" s="223"/>
      <c r="C319" s="224"/>
      <c r="D319" s="225" t="s">
        <v>141</v>
      </c>
      <c r="E319" s="226" t="s">
        <v>31</v>
      </c>
      <c r="F319" s="227" t="s">
        <v>153</v>
      </c>
      <c r="G319" s="224"/>
      <c r="H319" s="228">
        <v>2000</v>
      </c>
      <c r="I319" s="229"/>
      <c r="J319" s="224"/>
      <c r="K319" s="224"/>
      <c r="L319" s="230"/>
      <c r="M319" s="231"/>
      <c r="N319" s="232"/>
      <c r="O319" s="232"/>
      <c r="P319" s="232"/>
      <c r="Q319" s="232"/>
      <c r="R319" s="232"/>
      <c r="S319" s="232"/>
      <c r="T319" s="23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34" t="s">
        <v>141</v>
      </c>
      <c r="AU319" s="234" t="s">
        <v>20</v>
      </c>
      <c r="AV319" s="13" t="s">
        <v>20</v>
      </c>
      <c r="AW319" s="13" t="s">
        <v>40</v>
      </c>
      <c r="AX319" s="13" t="s">
        <v>81</v>
      </c>
      <c r="AY319" s="234" t="s">
        <v>130</v>
      </c>
    </row>
    <row r="320" spans="1:51" s="14" customFormat="1" ht="12">
      <c r="A320" s="14"/>
      <c r="B320" s="235"/>
      <c r="C320" s="236"/>
      <c r="D320" s="225" t="s">
        <v>141</v>
      </c>
      <c r="E320" s="237" t="s">
        <v>31</v>
      </c>
      <c r="F320" s="238" t="s">
        <v>204</v>
      </c>
      <c r="G320" s="236"/>
      <c r="H320" s="237" t="s">
        <v>31</v>
      </c>
      <c r="I320" s="239"/>
      <c r="J320" s="236"/>
      <c r="K320" s="236"/>
      <c r="L320" s="240"/>
      <c r="M320" s="241"/>
      <c r="N320" s="242"/>
      <c r="O320" s="242"/>
      <c r="P320" s="242"/>
      <c r="Q320" s="242"/>
      <c r="R320" s="242"/>
      <c r="S320" s="242"/>
      <c r="T320" s="243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44" t="s">
        <v>141</v>
      </c>
      <c r="AU320" s="244" t="s">
        <v>20</v>
      </c>
      <c r="AV320" s="14" t="s">
        <v>89</v>
      </c>
      <c r="AW320" s="14" t="s">
        <v>40</v>
      </c>
      <c r="AX320" s="14" t="s">
        <v>81</v>
      </c>
      <c r="AY320" s="244" t="s">
        <v>130</v>
      </c>
    </row>
    <row r="321" spans="1:51" s="15" customFormat="1" ht="12">
      <c r="A321" s="15"/>
      <c r="B321" s="245"/>
      <c r="C321" s="246"/>
      <c r="D321" s="225" t="s">
        <v>141</v>
      </c>
      <c r="E321" s="247" t="s">
        <v>31</v>
      </c>
      <c r="F321" s="248" t="s">
        <v>144</v>
      </c>
      <c r="G321" s="246"/>
      <c r="H321" s="249">
        <v>2000</v>
      </c>
      <c r="I321" s="250"/>
      <c r="J321" s="246"/>
      <c r="K321" s="246"/>
      <c r="L321" s="251"/>
      <c r="M321" s="252"/>
      <c r="N321" s="253"/>
      <c r="O321" s="253"/>
      <c r="P321" s="253"/>
      <c r="Q321" s="253"/>
      <c r="R321" s="253"/>
      <c r="S321" s="253"/>
      <c r="T321" s="254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T321" s="255" t="s">
        <v>141</v>
      </c>
      <c r="AU321" s="255" t="s">
        <v>20</v>
      </c>
      <c r="AV321" s="15" t="s">
        <v>137</v>
      </c>
      <c r="AW321" s="15" t="s">
        <v>40</v>
      </c>
      <c r="AX321" s="15" t="s">
        <v>89</v>
      </c>
      <c r="AY321" s="255" t="s">
        <v>130</v>
      </c>
    </row>
    <row r="322" spans="1:65" s="2" customFormat="1" ht="24.15" customHeight="1">
      <c r="A322" s="40"/>
      <c r="B322" s="41"/>
      <c r="C322" s="206" t="s">
        <v>439</v>
      </c>
      <c r="D322" s="206" t="s">
        <v>132</v>
      </c>
      <c r="E322" s="207" t="s">
        <v>440</v>
      </c>
      <c r="F322" s="208" t="s">
        <v>441</v>
      </c>
      <c r="G322" s="209" t="s">
        <v>342</v>
      </c>
      <c r="H322" s="210">
        <v>441</v>
      </c>
      <c r="I322" s="211"/>
      <c r="J322" s="210">
        <f>ROUND(I322*H322,2)</f>
        <v>0</v>
      </c>
      <c r="K322" s="208" t="s">
        <v>31</v>
      </c>
      <c r="L322" s="46"/>
      <c r="M322" s="212" t="s">
        <v>31</v>
      </c>
      <c r="N322" s="213" t="s">
        <v>52</v>
      </c>
      <c r="O322" s="86"/>
      <c r="P322" s="214">
        <f>O322*H322</f>
        <v>0</v>
      </c>
      <c r="Q322" s="214">
        <v>0</v>
      </c>
      <c r="R322" s="214">
        <f>Q322*H322</f>
        <v>0</v>
      </c>
      <c r="S322" s="214">
        <v>0</v>
      </c>
      <c r="T322" s="215">
        <f>S322*H322</f>
        <v>0</v>
      </c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R322" s="216" t="s">
        <v>137</v>
      </c>
      <c r="AT322" s="216" t="s">
        <v>132</v>
      </c>
      <c r="AU322" s="216" t="s">
        <v>20</v>
      </c>
      <c r="AY322" s="18" t="s">
        <v>130</v>
      </c>
      <c r="BE322" s="217">
        <f>IF(N322="základní",J322,0)</f>
        <v>0</v>
      </c>
      <c r="BF322" s="217">
        <f>IF(N322="snížená",J322,0)</f>
        <v>0</v>
      </c>
      <c r="BG322" s="217">
        <f>IF(N322="zákl. přenesená",J322,0)</f>
        <v>0</v>
      </c>
      <c r="BH322" s="217">
        <f>IF(N322="sníž. přenesená",J322,0)</f>
        <v>0</v>
      </c>
      <c r="BI322" s="217">
        <f>IF(N322="nulová",J322,0)</f>
        <v>0</v>
      </c>
      <c r="BJ322" s="18" t="s">
        <v>89</v>
      </c>
      <c r="BK322" s="217">
        <f>ROUND(I322*H322,2)</f>
        <v>0</v>
      </c>
      <c r="BL322" s="18" t="s">
        <v>137</v>
      </c>
      <c r="BM322" s="216" t="s">
        <v>442</v>
      </c>
    </row>
    <row r="323" spans="1:51" s="13" customFormat="1" ht="12">
      <c r="A323" s="13"/>
      <c r="B323" s="223"/>
      <c r="C323" s="224"/>
      <c r="D323" s="225" t="s">
        <v>141</v>
      </c>
      <c r="E323" s="226" t="s">
        <v>31</v>
      </c>
      <c r="F323" s="227" t="s">
        <v>443</v>
      </c>
      <c r="G323" s="224"/>
      <c r="H323" s="228">
        <v>441</v>
      </c>
      <c r="I323" s="229"/>
      <c r="J323" s="224"/>
      <c r="K323" s="224"/>
      <c r="L323" s="230"/>
      <c r="M323" s="231"/>
      <c r="N323" s="232"/>
      <c r="O323" s="232"/>
      <c r="P323" s="232"/>
      <c r="Q323" s="232"/>
      <c r="R323" s="232"/>
      <c r="S323" s="232"/>
      <c r="T323" s="23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34" t="s">
        <v>141</v>
      </c>
      <c r="AU323" s="234" t="s">
        <v>20</v>
      </c>
      <c r="AV323" s="13" t="s">
        <v>20</v>
      </c>
      <c r="AW323" s="13" t="s">
        <v>40</v>
      </c>
      <c r="AX323" s="13" t="s">
        <v>81</v>
      </c>
      <c r="AY323" s="234" t="s">
        <v>130</v>
      </c>
    </row>
    <row r="324" spans="1:51" s="14" customFormat="1" ht="12">
      <c r="A324" s="14"/>
      <c r="B324" s="235"/>
      <c r="C324" s="236"/>
      <c r="D324" s="225" t="s">
        <v>141</v>
      </c>
      <c r="E324" s="237" t="s">
        <v>31</v>
      </c>
      <c r="F324" s="238" t="s">
        <v>204</v>
      </c>
      <c r="G324" s="236"/>
      <c r="H324" s="237" t="s">
        <v>31</v>
      </c>
      <c r="I324" s="239"/>
      <c r="J324" s="236"/>
      <c r="K324" s="236"/>
      <c r="L324" s="240"/>
      <c r="M324" s="241"/>
      <c r="N324" s="242"/>
      <c r="O324" s="242"/>
      <c r="P324" s="242"/>
      <c r="Q324" s="242"/>
      <c r="R324" s="242"/>
      <c r="S324" s="242"/>
      <c r="T324" s="243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44" t="s">
        <v>141</v>
      </c>
      <c r="AU324" s="244" t="s">
        <v>20</v>
      </c>
      <c r="AV324" s="14" t="s">
        <v>89</v>
      </c>
      <c r="AW324" s="14" t="s">
        <v>40</v>
      </c>
      <c r="AX324" s="14" t="s">
        <v>81</v>
      </c>
      <c r="AY324" s="244" t="s">
        <v>130</v>
      </c>
    </row>
    <row r="325" spans="1:51" s="15" customFormat="1" ht="12">
      <c r="A325" s="15"/>
      <c r="B325" s="245"/>
      <c r="C325" s="246"/>
      <c r="D325" s="225" t="s">
        <v>141</v>
      </c>
      <c r="E325" s="247" t="s">
        <v>31</v>
      </c>
      <c r="F325" s="248" t="s">
        <v>144</v>
      </c>
      <c r="G325" s="246"/>
      <c r="H325" s="249">
        <v>441</v>
      </c>
      <c r="I325" s="250"/>
      <c r="J325" s="246"/>
      <c r="K325" s="246"/>
      <c r="L325" s="251"/>
      <c r="M325" s="252"/>
      <c r="N325" s="253"/>
      <c r="O325" s="253"/>
      <c r="P325" s="253"/>
      <c r="Q325" s="253"/>
      <c r="R325" s="253"/>
      <c r="S325" s="253"/>
      <c r="T325" s="254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T325" s="255" t="s">
        <v>141</v>
      </c>
      <c r="AU325" s="255" t="s">
        <v>20</v>
      </c>
      <c r="AV325" s="15" t="s">
        <v>137</v>
      </c>
      <c r="AW325" s="15" t="s">
        <v>40</v>
      </c>
      <c r="AX325" s="15" t="s">
        <v>89</v>
      </c>
      <c r="AY325" s="255" t="s">
        <v>130</v>
      </c>
    </row>
    <row r="326" spans="1:65" s="2" customFormat="1" ht="16.5" customHeight="1">
      <c r="A326" s="40"/>
      <c r="B326" s="41"/>
      <c r="C326" s="206" t="s">
        <v>444</v>
      </c>
      <c r="D326" s="206" t="s">
        <v>132</v>
      </c>
      <c r="E326" s="207" t="s">
        <v>445</v>
      </c>
      <c r="F326" s="208" t="s">
        <v>446</v>
      </c>
      <c r="G326" s="209" t="s">
        <v>342</v>
      </c>
      <c r="H326" s="210">
        <v>441</v>
      </c>
      <c r="I326" s="211"/>
      <c r="J326" s="210">
        <f>ROUND(I326*H326,2)</f>
        <v>0</v>
      </c>
      <c r="K326" s="208" t="s">
        <v>136</v>
      </c>
      <c r="L326" s="46"/>
      <c r="M326" s="212" t="s">
        <v>31</v>
      </c>
      <c r="N326" s="213" t="s">
        <v>52</v>
      </c>
      <c r="O326" s="86"/>
      <c r="P326" s="214">
        <f>O326*H326</f>
        <v>0</v>
      </c>
      <c r="Q326" s="214">
        <v>0</v>
      </c>
      <c r="R326" s="214">
        <f>Q326*H326</f>
        <v>0</v>
      </c>
      <c r="S326" s="214">
        <v>0</v>
      </c>
      <c r="T326" s="215">
        <f>S326*H326</f>
        <v>0</v>
      </c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R326" s="216" t="s">
        <v>137</v>
      </c>
      <c r="AT326" s="216" t="s">
        <v>132</v>
      </c>
      <c r="AU326" s="216" t="s">
        <v>20</v>
      </c>
      <c r="AY326" s="18" t="s">
        <v>130</v>
      </c>
      <c r="BE326" s="217">
        <f>IF(N326="základní",J326,0)</f>
        <v>0</v>
      </c>
      <c r="BF326" s="217">
        <f>IF(N326="snížená",J326,0)</f>
        <v>0</v>
      </c>
      <c r="BG326" s="217">
        <f>IF(N326="zákl. přenesená",J326,0)</f>
        <v>0</v>
      </c>
      <c r="BH326" s="217">
        <f>IF(N326="sníž. přenesená",J326,0)</f>
        <v>0</v>
      </c>
      <c r="BI326" s="217">
        <f>IF(N326="nulová",J326,0)</f>
        <v>0</v>
      </c>
      <c r="BJ326" s="18" t="s">
        <v>89</v>
      </c>
      <c r="BK326" s="217">
        <f>ROUND(I326*H326,2)</f>
        <v>0</v>
      </c>
      <c r="BL326" s="18" t="s">
        <v>137</v>
      </c>
      <c r="BM326" s="216" t="s">
        <v>447</v>
      </c>
    </row>
    <row r="327" spans="1:47" s="2" customFormat="1" ht="12">
      <c r="A327" s="40"/>
      <c r="B327" s="41"/>
      <c r="C327" s="42"/>
      <c r="D327" s="218" t="s">
        <v>139</v>
      </c>
      <c r="E327" s="42"/>
      <c r="F327" s="219" t="s">
        <v>448</v>
      </c>
      <c r="G327" s="42"/>
      <c r="H327" s="42"/>
      <c r="I327" s="220"/>
      <c r="J327" s="42"/>
      <c r="K327" s="42"/>
      <c r="L327" s="46"/>
      <c r="M327" s="221"/>
      <c r="N327" s="222"/>
      <c r="O327" s="86"/>
      <c r="P327" s="86"/>
      <c r="Q327" s="86"/>
      <c r="R327" s="86"/>
      <c r="S327" s="86"/>
      <c r="T327" s="87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T327" s="18" t="s">
        <v>139</v>
      </c>
      <c r="AU327" s="18" t="s">
        <v>20</v>
      </c>
    </row>
    <row r="328" spans="1:51" s="13" customFormat="1" ht="12">
      <c r="A328" s="13"/>
      <c r="B328" s="223"/>
      <c r="C328" s="224"/>
      <c r="D328" s="225" t="s">
        <v>141</v>
      </c>
      <c r="E328" s="226" t="s">
        <v>31</v>
      </c>
      <c r="F328" s="227" t="s">
        <v>242</v>
      </c>
      <c r="G328" s="224"/>
      <c r="H328" s="228">
        <v>16</v>
      </c>
      <c r="I328" s="229"/>
      <c r="J328" s="224"/>
      <c r="K328" s="224"/>
      <c r="L328" s="230"/>
      <c r="M328" s="231"/>
      <c r="N328" s="232"/>
      <c r="O328" s="232"/>
      <c r="P328" s="232"/>
      <c r="Q328" s="232"/>
      <c r="R328" s="232"/>
      <c r="S328" s="232"/>
      <c r="T328" s="23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34" t="s">
        <v>141</v>
      </c>
      <c r="AU328" s="234" t="s">
        <v>20</v>
      </c>
      <c r="AV328" s="13" t="s">
        <v>20</v>
      </c>
      <c r="AW328" s="13" t="s">
        <v>40</v>
      </c>
      <c r="AX328" s="13" t="s">
        <v>81</v>
      </c>
      <c r="AY328" s="234" t="s">
        <v>130</v>
      </c>
    </row>
    <row r="329" spans="1:51" s="14" customFormat="1" ht="12">
      <c r="A329" s="14"/>
      <c r="B329" s="235"/>
      <c r="C329" s="236"/>
      <c r="D329" s="225" t="s">
        <v>141</v>
      </c>
      <c r="E329" s="237" t="s">
        <v>31</v>
      </c>
      <c r="F329" s="238" t="s">
        <v>449</v>
      </c>
      <c r="G329" s="236"/>
      <c r="H329" s="237" t="s">
        <v>31</v>
      </c>
      <c r="I329" s="239"/>
      <c r="J329" s="236"/>
      <c r="K329" s="236"/>
      <c r="L329" s="240"/>
      <c r="M329" s="241"/>
      <c r="N329" s="242"/>
      <c r="O329" s="242"/>
      <c r="P329" s="242"/>
      <c r="Q329" s="242"/>
      <c r="R329" s="242"/>
      <c r="S329" s="242"/>
      <c r="T329" s="243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44" t="s">
        <v>141</v>
      </c>
      <c r="AU329" s="244" t="s">
        <v>20</v>
      </c>
      <c r="AV329" s="14" t="s">
        <v>89</v>
      </c>
      <c r="AW329" s="14" t="s">
        <v>40</v>
      </c>
      <c r="AX329" s="14" t="s">
        <v>81</v>
      </c>
      <c r="AY329" s="244" t="s">
        <v>130</v>
      </c>
    </row>
    <row r="330" spans="1:51" s="13" customFormat="1" ht="12">
      <c r="A330" s="13"/>
      <c r="B330" s="223"/>
      <c r="C330" s="224"/>
      <c r="D330" s="225" t="s">
        <v>141</v>
      </c>
      <c r="E330" s="226" t="s">
        <v>31</v>
      </c>
      <c r="F330" s="227" t="s">
        <v>450</v>
      </c>
      <c r="G330" s="224"/>
      <c r="H330" s="228">
        <v>125</v>
      </c>
      <c r="I330" s="229"/>
      <c r="J330" s="224"/>
      <c r="K330" s="224"/>
      <c r="L330" s="230"/>
      <c r="M330" s="231"/>
      <c r="N330" s="232"/>
      <c r="O330" s="232"/>
      <c r="P330" s="232"/>
      <c r="Q330" s="232"/>
      <c r="R330" s="232"/>
      <c r="S330" s="232"/>
      <c r="T330" s="23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34" t="s">
        <v>141</v>
      </c>
      <c r="AU330" s="234" t="s">
        <v>20</v>
      </c>
      <c r="AV330" s="13" t="s">
        <v>20</v>
      </c>
      <c r="AW330" s="13" t="s">
        <v>40</v>
      </c>
      <c r="AX330" s="13" t="s">
        <v>81</v>
      </c>
      <c r="AY330" s="234" t="s">
        <v>130</v>
      </c>
    </row>
    <row r="331" spans="1:51" s="14" customFormat="1" ht="12">
      <c r="A331" s="14"/>
      <c r="B331" s="235"/>
      <c r="C331" s="236"/>
      <c r="D331" s="225" t="s">
        <v>141</v>
      </c>
      <c r="E331" s="237" t="s">
        <v>31</v>
      </c>
      <c r="F331" s="238" t="s">
        <v>451</v>
      </c>
      <c r="G331" s="236"/>
      <c r="H331" s="237" t="s">
        <v>31</v>
      </c>
      <c r="I331" s="239"/>
      <c r="J331" s="236"/>
      <c r="K331" s="236"/>
      <c r="L331" s="240"/>
      <c r="M331" s="241"/>
      <c r="N331" s="242"/>
      <c r="O331" s="242"/>
      <c r="P331" s="242"/>
      <c r="Q331" s="242"/>
      <c r="R331" s="242"/>
      <c r="S331" s="242"/>
      <c r="T331" s="243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44" t="s">
        <v>141</v>
      </c>
      <c r="AU331" s="244" t="s">
        <v>20</v>
      </c>
      <c r="AV331" s="14" t="s">
        <v>89</v>
      </c>
      <c r="AW331" s="14" t="s">
        <v>40</v>
      </c>
      <c r="AX331" s="14" t="s">
        <v>81</v>
      </c>
      <c r="AY331" s="244" t="s">
        <v>130</v>
      </c>
    </row>
    <row r="332" spans="1:51" s="13" customFormat="1" ht="12">
      <c r="A332" s="13"/>
      <c r="B332" s="223"/>
      <c r="C332" s="224"/>
      <c r="D332" s="225" t="s">
        <v>141</v>
      </c>
      <c r="E332" s="226" t="s">
        <v>31</v>
      </c>
      <c r="F332" s="227" t="s">
        <v>452</v>
      </c>
      <c r="G332" s="224"/>
      <c r="H332" s="228">
        <v>300</v>
      </c>
      <c r="I332" s="229"/>
      <c r="J332" s="224"/>
      <c r="K332" s="224"/>
      <c r="L332" s="230"/>
      <c r="M332" s="231"/>
      <c r="N332" s="232"/>
      <c r="O332" s="232"/>
      <c r="P332" s="232"/>
      <c r="Q332" s="232"/>
      <c r="R332" s="232"/>
      <c r="S332" s="232"/>
      <c r="T332" s="23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34" t="s">
        <v>141</v>
      </c>
      <c r="AU332" s="234" t="s">
        <v>20</v>
      </c>
      <c r="AV332" s="13" t="s">
        <v>20</v>
      </c>
      <c r="AW332" s="13" t="s">
        <v>40</v>
      </c>
      <c r="AX332" s="13" t="s">
        <v>81</v>
      </c>
      <c r="AY332" s="234" t="s">
        <v>130</v>
      </c>
    </row>
    <row r="333" spans="1:51" s="14" customFormat="1" ht="12">
      <c r="A333" s="14"/>
      <c r="B333" s="235"/>
      <c r="C333" s="236"/>
      <c r="D333" s="225" t="s">
        <v>141</v>
      </c>
      <c r="E333" s="237" t="s">
        <v>31</v>
      </c>
      <c r="F333" s="238" t="s">
        <v>453</v>
      </c>
      <c r="G333" s="236"/>
      <c r="H333" s="237" t="s">
        <v>31</v>
      </c>
      <c r="I333" s="239"/>
      <c r="J333" s="236"/>
      <c r="K333" s="236"/>
      <c r="L333" s="240"/>
      <c r="M333" s="241"/>
      <c r="N333" s="242"/>
      <c r="O333" s="242"/>
      <c r="P333" s="242"/>
      <c r="Q333" s="242"/>
      <c r="R333" s="242"/>
      <c r="S333" s="242"/>
      <c r="T333" s="243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44" t="s">
        <v>141</v>
      </c>
      <c r="AU333" s="244" t="s">
        <v>20</v>
      </c>
      <c r="AV333" s="14" t="s">
        <v>89</v>
      </c>
      <c r="AW333" s="14" t="s">
        <v>40</v>
      </c>
      <c r="AX333" s="14" t="s">
        <v>81</v>
      </c>
      <c r="AY333" s="244" t="s">
        <v>130</v>
      </c>
    </row>
    <row r="334" spans="1:51" s="14" customFormat="1" ht="12">
      <c r="A334" s="14"/>
      <c r="B334" s="235"/>
      <c r="C334" s="236"/>
      <c r="D334" s="225" t="s">
        <v>141</v>
      </c>
      <c r="E334" s="237" t="s">
        <v>31</v>
      </c>
      <c r="F334" s="238" t="s">
        <v>204</v>
      </c>
      <c r="G334" s="236"/>
      <c r="H334" s="237" t="s">
        <v>31</v>
      </c>
      <c r="I334" s="239"/>
      <c r="J334" s="236"/>
      <c r="K334" s="236"/>
      <c r="L334" s="240"/>
      <c r="M334" s="241"/>
      <c r="N334" s="242"/>
      <c r="O334" s="242"/>
      <c r="P334" s="242"/>
      <c r="Q334" s="242"/>
      <c r="R334" s="242"/>
      <c r="S334" s="242"/>
      <c r="T334" s="243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44" t="s">
        <v>141</v>
      </c>
      <c r="AU334" s="244" t="s">
        <v>20</v>
      </c>
      <c r="AV334" s="14" t="s">
        <v>89</v>
      </c>
      <c r="AW334" s="14" t="s">
        <v>40</v>
      </c>
      <c r="AX334" s="14" t="s">
        <v>81</v>
      </c>
      <c r="AY334" s="244" t="s">
        <v>130</v>
      </c>
    </row>
    <row r="335" spans="1:51" s="15" customFormat="1" ht="12">
      <c r="A335" s="15"/>
      <c r="B335" s="245"/>
      <c r="C335" s="246"/>
      <c r="D335" s="225" t="s">
        <v>141</v>
      </c>
      <c r="E335" s="247" t="s">
        <v>31</v>
      </c>
      <c r="F335" s="248" t="s">
        <v>144</v>
      </c>
      <c r="G335" s="246"/>
      <c r="H335" s="249">
        <v>441</v>
      </c>
      <c r="I335" s="250"/>
      <c r="J335" s="246"/>
      <c r="K335" s="246"/>
      <c r="L335" s="251"/>
      <c r="M335" s="252"/>
      <c r="N335" s="253"/>
      <c r="O335" s="253"/>
      <c r="P335" s="253"/>
      <c r="Q335" s="253"/>
      <c r="R335" s="253"/>
      <c r="S335" s="253"/>
      <c r="T335" s="254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T335" s="255" t="s">
        <v>141</v>
      </c>
      <c r="AU335" s="255" t="s">
        <v>20</v>
      </c>
      <c r="AV335" s="15" t="s">
        <v>137</v>
      </c>
      <c r="AW335" s="15" t="s">
        <v>40</v>
      </c>
      <c r="AX335" s="15" t="s">
        <v>89</v>
      </c>
      <c r="AY335" s="255" t="s">
        <v>130</v>
      </c>
    </row>
    <row r="336" spans="1:65" s="2" customFormat="1" ht="37.8" customHeight="1">
      <c r="A336" s="40"/>
      <c r="B336" s="41"/>
      <c r="C336" s="206" t="s">
        <v>454</v>
      </c>
      <c r="D336" s="206" t="s">
        <v>132</v>
      </c>
      <c r="E336" s="207" t="s">
        <v>455</v>
      </c>
      <c r="F336" s="208" t="s">
        <v>456</v>
      </c>
      <c r="G336" s="209" t="s">
        <v>342</v>
      </c>
      <c r="H336" s="210">
        <v>4389</v>
      </c>
      <c r="I336" s="211"/>
      <c r="J336" s="210">
        <f>ROUND(I336*H336,2)</f>
        <v>0</v>
      </c>
      <c r="K336" s="208" t="s">
        <v>136</v>
      </c>
      <c r="L336" s="46"/>
      <c r="M336" s="212" t="s">
        <v>31</v>
      </c>
      <c r="N336" s="213" t="s">
        <v>52</v>
      </c>
      <c r="O336" s="86"/>
      <c r="P336" s="214">
        <f>O336*H336</f>
        <v>0</v>
      </c>
      <c r="Q336" s="214">
        <v>0</v>
      </c>
      <c r="R336" s="214">
        <f>Q336*H336</f>
        <v>0</v>
      </c>
      <c r="S336" s="214">
        <v>0.194</v>
      </c>
      <c r="T336" s="215">
        <f>S336*H336</f>
        <v>851.466</v>
      </c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R336" s="216" t="s">
        <v>137</v>
      </c>
      <c r="AT336" s="216" t="s">
        <v>132</v>
      </c>
      <c r="AU336" s="216" t="s">
        <v>20</v>
      </c>
      <c r="AY336" s="18" t="s">
        <v>130</v>
      </c>
      <c r="BE336" s="217">
        <f>IF(N336="základní",J336,0)</f>
        <v>0</v>
      </c>
      <c r="BF336" s="217">
        <f>IF(N336="snížená",J336,0)</f>
        <v>0</v>
      </c>
      <c r="BG336" s="217">
        <f>IF(N336="zákl. přenesená",J336,0)</f>
        <v>0</v>
      </c>
      <c r="BH336" s="217">
        <f>IF(N336="sníž. přenesená",J336,0)</f>
        <v>0</v>
      </c>
      <c r="BI336" s="217">
        <f>IF(N336="nulová",J336,0)</f>
        <v>0</v>
      </c>
      <c r="BJ336" s="18" t="s">
        <v>89</v>
      </c>
      <c r="BK336" s="217">
        <f>ROUND(I336*H336,2)</f>
        <v>0</v>
      </c>
      <c r="BL336" s="18" t="s">
        <v>137</v>
      </c>
      <c r="BM336" s="216" t="s">
        <v>457</v>
      </c>
    </row>
    <row r="337" spans="1:47" s="2" customFormat="1" ht="12">
      <c r="A337" s="40"/>
      <c r="B337" s="41"/>
      <c r="C337" s="42"/>
      <c r="D337" s="218" t="s">
        <v>139</v>
      </c>
      <c r="E337" s="42"/>
      <c r="F337" s="219" t="s">
        <v>458</v>
      </c>
      <c r="G337" s="42"/>
      <c r="H337" s="42"/>
      <c r="I337" s="220"/>
      <c r="J337" s="42"/>
      <c r="K337" s="42"/>
      <c r="L337" s="46"/>
      <c r="M337" s="221"/>
      <c r="N337" s="222"/>
      <c r="O337" s="86"/>
      <c r="P337" s="86"/>
      <c r="Q337" s="86"/>
      <c r="R337" s="86"/>
      <c r="S337" s="86"/>
      <c r="T337" s="87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T337" s="18" t="s">
        <v>139</v>
      </c>
      <c r="AU337" s="18" t="s">
        <v>20</v>
      </c>
    </row>
    <row r="338" spans="1:51" s="13" customFormat="1" ht="12">
      <c r="A338" s="13"/>
      <c r="B338" s="223"/>
      <c r="C338" s="224"/>
      <c r="D338" s="225" t="s">
        <v>141</v>
      </c>
      <c r="E338" s="226" t="s">
        <v>31</v>
      </c>
      <c r="F338" s="227" t="s">
        <v>459</v>
      </c>
      <c r="G338" s="224"/>
      <c r="H338" s="228">
        <v>4389</v>
      </c>
      <c r="I338" s="229"/>
      <c r="J338" s="224"/>
      <c r="K338" s="224"/>
      <c r="L338" s="230"/>
      <c r="M338" s="231"/>
      <c r="N338" s="232"/>
      <c r="O338" s="232"/>
      <c r="P338" s="232"/>
      <c r="Q338" s="232"/>
      <c r="R338" s="232"/>
      <c r="S338" s="232"/>
      <c r="T338" s="23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34" t="s">
        <v>141</v>
      </c>
      <c r="AU338" s="234" t="s">
        <v>20</v>
      </c>
      <c r="AV338" s="13" t="s">
        <v>20</v>
      </c>
      <c r="AW338" s="13" t="s">
        <v>40</v>
      </c>
      <c r="AX338" s="13" t="s">
        <v>81</v>
      </c>
      <c r="AY338" s="234" t="s">
        <v>130</v>
      </c>
    </row>
    <row r="339" spans="1:51" s="14" customFormat="1" ht="12">
      <c r="A339" s="14"/>
      <c r="B339" s="235"/>
      <c r="C339" s="236"/>
      <c r="D339" s="225" t="s">
        <v>141</v>
      </c>
      <c r="E339" s="237" t="s">
        <v>31</v>
      </c>
      <c r="F339" s="238" t="s">
        <v>204</v>
      </c>
      <c r="G339" s="236"/>
      <c r="H339" s="237" t="s">
        <v>31</v>
      </c>
      <c r="I339" s="239"/>
      <c r="J339" s="236"/>
      <c r="K339" s="236"/>
      <c r="L339" s="240"/>
      <c r="M339" s="241"/>
      <c r="N339" s="242"/>
      <c r="O339" s="242"/>
      <c r="P339" s="242"/>
      <c r="Q339" s="242"/>
      <c r="R339" s="242"/>
      <c r="S339" s="242"/>
      <c r="T339" s="243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44" t="s">
        <v>141</v>
      </c>
      <c r="AU339" s="244" t="s">
        <v>20</v>
      </c>
      <c r="AV339" s="14" t="s">
        <v>89</v>
      </c>
      <c r="AW339" s="14" t="s">
        <v>40</v>
      </c>
      <c r="AX339" s="14" t="s">
        <v>81</v>
      </c>
      <c r="AY339" s="244" t="s">
        <v>130</v>
      </c>
    </row>
    <row r="340" spans="1:51" s="15" customFormat="1" ht="12">
      <c r="A340" s="15"/>
      <c r="B340" s="245"/>
      <c r="C340" s="246"/>
      <c r="D340" s="225" t="s">
        <v>141</v>
      </c>
      <c r="E340" s="247" t="s">
        <v>31</v>
      </c>
      <c r="F340" s="248" t="s">
        <v>144</v>
      </c>
      <c r="G340" s="246"/>
      <c r="H340" s="249">
        <v>4389</v>
      </c>
      <c r="I340" s="250"/>
      <c r="J340" s="246"/>
      <c r="K340" s="246"/>
      <c r="L340" s="251"/>
      <c r="M340" s="252"/>
      <c r="N340" s="253"/>
      <c r="O340" s="253"/>
      <c r="P340" s="253"/>
      <c r="Q340" s="253"/>
      <c r="R340" s="253"/>
      <c r="S340" s="253"/>
      <c r="T340" s="254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T340" s="255" t="s">
        <v>141</v>
      </c>
      <c r="AU340" s="255" t="s">
        <v>20</v>
      </c>
      <c r="AV340" s="15" t="s">
        <v>137</v>
      </c>
      <c r="AW340" s="15" t="s">
        <v>40</v>
      </c>
      <c r="AX340" s="15" t="s">
        <v>89</v>
      </c>
      <c r="AY340" s="255" t="s">
        <v>130</v>
      </c>
    </row>
    <row r="341" spans="1:65" s="2" customFormat="1" ht="37.8" customHeight="1">
      <c r="A341" s="40"/>
      <c r="B341" s="41"/>
      <c r="C341" s="206" t="s">
        <v>460</v>
      </c>
      <c r="D341" s="206" t="s">
        <v>132</v>
      </c>
      <c r="E341" s="207" t="s">
        <v>461</v>
      </c>
      <c r="F341" s="208" t="s">
        <v>462</v>
      </c>
      <c r="G341" s="209" t="s">
        <v>135</v>
      </c>
      <c r="H341" s="210">
        <v>2326</v>
      </c>
      <c r="I341" s="211"/>
      <c r="J341" s="210">
        <f>ROUND(I341*H341,2)</f>
        <v>0</v>
      </c>
      <c r="K341" s="208" t="s">
        <v>136</v>
      </c>
      <c r="L341" s="46"/>
      <c r="M341" s="212" t="s">
        <v>31</v>
      </c>
      <c r="N341" s="213" t="s">
        <v>52</v>
      </c>
      <c r="O341" s="86"/>
      <c r="P341" s="214">
        <f>O341*H341</f>
        <v>0</v>
      </c>
      <c r="Q341" s="214">
        <v>0</v>
      </c>
      <c r="R341" s="214">
        <f>Q341*H341</f>
        <v>0</v>
      </c>
      <c r="S341" s="214">
        <v>0.252</v>
      </c>
      <c r="T341" s="215">
        <f>S341*H341</f>
        <v>586.152</v>
      </c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R341" s="216" t="s">
        <v>137</v>
      </c>
      <c r="AT341" s="216" t="s">
        <v>132</v>
      </c>
      <c r="AU341" s="216" t="s">
        <v>20</v>
      </c>
      <c r="AY341" s="18" t="s">
        <v>130</v>
      </c>
      <c r="BE341" s="217">
        <f>IF(N341="základní",J341,0)</f>
        <v>0</v>
      </c>
      <c r="BF341" s="217">
        <f>IF(N341="snížená",J341,0)</f>
        <v>0</v>
      </c>
      <c r="BG341" s="217">
        <f>IF(N341="zákl. přenesená",J341,0)</f>
        <v>0</v>
      </c>
      <c r="BH341" s="217">
        <f>IF(N341="sníž. přenesená",J341,0)</f>
        <v>0</v>
      </c>
      <c r="BI341" s="217">
        <f>IF(N341="nulová",J341,0)</f>
        <v>0</v>
      </c>
      <c r="BJ341" s="18" t="s">
        <v>89</v>
      </c>
      <c r="BK341" s="217">
        <f>ROUND(I341*H341,2)</f>
        <v>0</v>
      </c>
      <c r="BL341" s="18" t="s">
        <v>137</v>
      </c>
      <c r="BM341" s="216" t="s">
        <v>463</v>
      </c>
    </row>
    <row r="342" spans="1:47" s="2" customFormat="1" ht="12">
      <c r="A342" s="40"/>
      <c r="B342" s="41"/>
      <c r="C342" s="42"/>
      <c r="D342" s="218" t="s">
        <v>139</v>
      </c>
      <c r="E342" s="42"/>
      <c r="F342" s="219" t="s">
        <v>464</v>
      </c>
      <c r="G342" s="42"/>
      <c r="H342" s="42"/>
      <c r="I342" s="220"/>
      <c r="J342" s="42"/>
      <c r="K342" s="42"/>
      <c r="L342" s="46"/>
      <c r="M342" s="221"/>
      <c r="N342" s="222"/>
      <c r="O342" s="86"/>
      <c r="P342" s="86"/>
      <c r="Q342" s="86"/>
      <c r="R342" s="86"/>
      <c r="S342" s="86"/>
      <c r="T342" s="87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T342" s="18" t="s">
        <v>139</v>
      </c>
      <c r="AU342" s="18" t="s">
        <v>20</v>
      </c>
    </row>
    <row r="343" spans="1:51" s="13" customFormat="1" ht="12">
      <c r="A343" s="13"/>
      <c r="B343" s="223"/>
      <c r="C343" s="224"/>
      <c r="D343" s="225" t="s">
        <v>141</v>
      </c>
      <c r="E343" s="226" t="s">
        <v>31</v>
      </c>
      <c r="F343" s="227" t="s">
        <v>267</v>
      </c>
      <c r="G343" s="224"/>
      <c r="H343" s="228">
        <v>2326</v>
      </c>
      <c r="I343" s="229"/>
      <c r="J343" s="224"/>
      <c r="K343" s="224"/>
      <c r="L343" s="230"/>
      <c r="M343" s="231"/>
      <c r="N343" s="232"/>
      <c r="O343" s="232"/>
      <c r="P343" s="232"/>
      <c r="Q343" s="232"/>
      <c r="R343" s="232"/>
      <c r="S343" s="232"/>
      <c r="T343" s="23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34" t="s">
        <v>141</v>
      </c>
      <c r="AU343" s="234" t="s">
        <v>20</v>
      </c>
      <c r="AV343" s="13" t="s">
        <v>20</v>
      </c>
      <c r="AW343" s="13" t="s">
        <v>40</v>
      </c>
      <c r="AX343" s="13" t="s">
        <v>81</v>
      </c>
      <c r="AY343" s="234" t="s">
        <v>130</v>
      </c>
    </row>
    <row r="344" spans="1:51" s="14" customFormat="1" ht="12">
      <c r="A344" s="14"/>
      <c r="B344" s="235"/>
      <c r="C344" s="236"/>
      <c r="D344" s="225" t="s">
        <v>141</v>
      </c>
      <c r="E344" s="237" t="s">
        <v>31</v>
      </c>
      <c r="F344" s="238" t="s">
        <v>465</v>
      </c>
      <c r="G344" s="236"/>
      <c r="H344" s="237" t="s">
        <v>31</v>
      </c>
      <c r="I344" s="239"/>
      <c r="J344" s="236"/>
      <c r="K344" s="236"/>
      <c r="L344" s="240"/>
      <c r="M344" s="241"/>
      <c r="N344" s="242"/>
      <c r="O344" s="242"/>
      <c r="P344" s="242"/>
      <c r="Q344" s="242"/>
      <c r="R344" s="242"/>
      <c r="S344" s="242"/>
      <c r="T344" s="243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44" t="s">
        <v>141</v>
      </c>
      <c r="AU344" s="244" t="s">
        <v>20</v>
      </c>
      <c r="AV344" s="14" t="s">
        <v>89</v>
      </c>
      <c r="AW344" s="14" t="s">
        <v>40</v>
      </c>
      <c r="AX344" s="14" t="s">
        <v>81</v>
      </c>
      <c r="AY344" s="244" t="s">
        <v>130</v>
      </c>
    </row>
    <row r="345" spans="1:51" s="15" customFormat="1" ht="12">
      <c r="A345" s="15"/>
      <c r="B345" s="245"/>
      <c r="C345" s="246"/>
      <c r="D345" s="225" t="s">
        <v>141</v>
      </c>
      <c r="E345" s="247" t="s">
        <v>31</v>
      </c>
      <c r="F345" s="248" t="s">
        <v>144</v>
      </c>
      <c r="G345" s="246"/>
      <c r="H345" s="249">
        <v>2326</v>
      </c>
      <c r="I345" s="250"/>
      <c r="J345" s="246"/>
      <c r="K345" s="246"/>
      <c r="L345" s="251"/>
      <c r="M345" s="252"/>
      <c r="N345" s="253"/>
      <c r="O345" s="253"/>
      <c r="P345" s="253"/>
      <c r="Q345" s="253"/>
      <c r="R345" s="253"/>
      <c r="S345" s="253"/>
      <c r="T345" s="254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T345" s="255" t="s">
        <v>141</v>
      </c>
      <c r="AU345" s="255" t="s">
        <v>20</v>
      </c>
      <c r="AV345" s="15" t="s">
        <v>137</v>
      </c>
      <c r="AW345" s="15" t="s">
        <v>40</v>
      </c>
      <c r="AX345" s="15" t="s">
        <v>89</v>
      </c>
      <c r="AY345" s="255" t="s">
        <v>130</v>
      </c>
    </row>
    <row r="346" spans="1:65" s="2" customFormat="1" ht="33" customHeight="1">
      <c r="A346" s="40"/>
      <c r="B346" s="41"/>
      <c r="C346" s="206" t="s">
        <v>466</v>
      </c>
      <c r="D346" s="206" t="s">
        <v>132</v>
      </c>
      <c r="E346" s="207" t="s">
        <v>467</v>
      </c>
      <c r="F346" s="208" t="s">
        <v>468</v>
      </c>
      <c r="G346" s="209" t="s">
        <v>342</v>
      </c>
      <c r="H346" s="210">
        <v>97.85</v>
      </c>
      <c r="I346" s="211"/>
      <c r="J346" s="210">
        <f>ROUND(I346*H346,2)</f>
        <v>0</v>
      </c>
      <c r="K346" s="208" t="s">
        <v>136</v>
      </c>
      <c r="L346" s="46"/>
      <c r="M346" s="212" t="s">
        <v>31</v>
      </c>
      <c r="N346" s="213" t="s">
        <v>52</v>
      </c>
      <c r="O346" s="86"/>
      <c r="P346" s="214">
        <f>O346*H346</f>
        <v>0</v>
      </c>
      <c r="Q346" s="214">
        <v>0</v>
      </c>
      <c r="R346" s="214">
        <f>Q346*H346</f>
        <v>0</v>
      </c>
      <c r="S346" s="214">
        <v>0.98</v>
      </c>
      <c r="T346" s="215">
        <f>S346*H346</f>
        <v>95.89299999999999</v>
      </c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R346" s="216" t="s">
        <v>137</v>
      </c>
      <c r="AT346" s="216" t="s">
        <v>132</v>
      </c>
      <c r="AU346" s="216" t="s">
        <v>20</v>
      </c>
      <c r="AY346" s="18" t="s">
        <v>130</v>
      </c>
      <c r="BE346" s="217">
        <f>IF(N346="základní",J346,0)</f>
        <v>0</v>
      </c>
      <c r="BF346" s="217">
        <f>IF(N346="snížená",J346,0)</f>
        <v>0</v>
      </c>
      <c r="BG346" s="217">
        <f>IF(N346="zákl. přenesená",J346,0)</f>
        <v>0</v>
      </c>
      <c r="BH346" s="217">
        <f>IF(N346="sníž. přenesená",J346,0)</f>
        <v>0</v>
      </c>
      <c r="BI346" s="217">
        <f>IF(N346="nulová",J346,0)</f>
        <v>0</v>
      </c>
      <c r="BJ346" s="18" t="s">
        <v>89</v>
      </c>
      <c r="BK346" s="217">
        <f>ROUND(I346*H346,2)</f>
        <v>0</v>
      </c>
      <c r="BL346" s="18" t="s">
        <v>137</v>
      </c>
      <c r="BM346" s="216" t="s">
        <v>469</v>
      </c>
    </row>
    <row r="347" spans="1:47" s="2" customFormat="1" ht="12">
      <c r="A347" s="40"/>
      <c r="B347" s="41"/>
      <c r="C347" s="42"/>
      <c r="D347" s="218" t="s">
        <v>139</v>
      </c>
      <c r="E347" s="42"/>
      <c r="F347" s="219" t="s">
        <v>470</v>
      </c>
      <c r="G347" s="42"/>
      <c r="H347" s="42"/>
      <c r="I347" s="220"/>
      <c r="J347" s="42"/>
      <c r="K347" s="42"/>
      <c r="L347" s="46"/>
      <c r="M347" s="221"/>
      <c r="N347" s="222"/>
      <c r="O347" s="86"/>
      <c r="P347" s="86"/>
      <c r="Q347" s="86"/>
      <c r="R347" s="86"/>
      <c r="S347" s="86"/>
      <c r="T347" s="87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T347" s="18" t="s">
        <v>139</v>
      </c>
      <c r="AU347" s="18" t="s">
        <v>20</v>
      </c>
    </row>
    <row r="348" spans="1:51" s="13" customFormat="1" ht="12">
      <c r="A348" s="13"/>
      <c r="B348" s="223"/>
      <c r="C348" s="224"/>
      <c r="D348" s="225" t="s">
        <v>141</v>
      </c>
      <c r="E348" s="226" t="s">
        <v>31</v>
      </c>
      <c r="F348" s="227" t="s">
        <v>471</v>
      </c>
      <c r="G348" s="224"/>
      <c r="H348" s="228">
        <v>97.85</v>
      </c>
      <c r="I348" s="229"/>
      <c r="J348" s="224"/>
      <c r="K348" s="224"/>
      <c r="L348" s="230"/>
      <c r="M348" s="231"/>
      <c r="N348" s="232"/>
      <c r="O348" s="232"/>
      <c r="P348" s="232"/>
      <c r="Q348" s="232"/>
      <c r="R348" s="232"/>
      <c r="S348" s="232"/>
      <c r="T348" s="23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34" t="s">
        <v>141</v>
      </c>
      <c r="AU348" s="234" t="s">
        <v>20</v>
      </c>
      <c r="AV348" s="13" t="s">
        <v>20</v>
      </c>
      <c r="AW348" s="13" t="s">
        <v>40</v>
      </c>
      <c r="AX348" s="13" t="s">
        <v>81</v>
      </c>
      <c r="AY348" s="234" t="s">
        <v>130</v>
      </c>
    </row>
    <row r="349" spans="1:51" s="14" customFormat="1" ht="12">
      <c r="A349" s="14"/>
      <c r="B349" s="235"/>
      <c r="C349" s="236"/>
      <c r="D349" s="225" t="s">
        <v>141</v>
      </c>
      <c r="E349" s="237" t="s">
        <v>31</v>
      </c>
      <c r="F349" s="238" t="s">
        <v>204</v>
      </c>
      <c r="G349" s="236"/>
      <c r="H349" s="237" t="s">
        <v>31</v>
      </c>
      <c r="I349" s="239"/>
      <c r="J349" s="236"/>
      <c r="K349" s="236"/>
      <c r="L349" s="240"/>
      <c r="M349" s="241"/>
      <c r="N349" s="242"/>
      <c r="O349" s="242"/>
      <c r="P349" s="242"/>
      <c r="Q349" s="242"/>
      <c r="R349" s="242"/>
      <c r="S349" s="242"/>
      <c r="T349" s="243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44" t="s">
        <v>141</v>
      </c>
      <c r="AU349" s="244" t="s">
        <v>20</v>
      </c>
      <c r="AV349" s="14" t="s">
        <v>89</v>
      </c>
      <c r="AW349" s="14" t="s">
        <v>40</v>
      </c>
      <c r="AX349" s="14" t="s">
        <v>81</v>
      </c>
      <c r="AY349" s="244" t="s">
        <v>130</v>
      </c>
    </row>
    <row r="350" spans="1:51" s="15" customFormat="1" ht="12">
      <c r="A350" s="15"/>
      <c r="B350" s="245"/>
      <c r="C350" s="246"/>
      <c r="D350" s="225" t="s">
        <v>141</v>
      </c>
      <c r="E350" s="247" t="s">
        <v>31</v>
      </c>
      <c r="F350" s="248" t="s">
        <v>144</v>
      </c>
      <c r="G350" s="246"/>
      <c r="H350" s="249">
        <v>97.85</v>
      </c>
      <c r="I350" s="250"/>
      <c r="J350" s="246"/>
      <c r="K350" s="246"/>
      <c r="L350" s="251"/>
      <c r="M350" s="252"/>
      <c r="N350" s="253"/>
      <c r="O350" s="253"/>
      <c r="P350" s="253"/>
      <c r="Q350" s="253"/>
      <c r="R350" s="253"/>
      <c r="S350" s="253"/>
      <c r="T350" s="254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T350" s="255" t="s">
        <v>141</v>
      </c>
      <c r="AU350" s="255" t="s">
        <v>20</v>
      </c>
      <c r="AV350" s="15" t="s">
        <v>137</v>
      </c>
      <c r="AW350" s="15" t="s">
        <v>40</v>
      </c>
      <c r="AX350" s="15" t="s">
        <v>89</v>
      </c>
      <c r="AY350" s="255" t="s">
        <v>130</v>
      </c>
    </row>
    <row r="351" spans="1:65" s="2" customFormat="1" ht="24.15" customHeight="1">
      <c r="A351" s="40"/>
      <c r="B351" s="41"/>
      <c r="C351" s="206" t="s">
        <v>472</v>
      </c>
      <c r="D351" s="206" t="s">
        <v>132</v>
      </c>
      <c r="E351" s="207" t="s">
        <v>473</v>
      </c>
      <c r="F351" s="208" t="s">
        <v>474</v>
      </c>
      <c r="G351" s="209" t="s">
        <v>164</v>
      </c>
      <c r="H351" s="210">
        <v>7.52</v>
      </c>
      <c r="I351" s="211"/>
      <c r="J351" s="210">
        <f>ROUND(I351*H351,2)</f>
        <v>0</v>
      </c>
      <c r="K351" s="208" t="s">
        <v>136</v>
      </c>
      <c r="L351" s="46"/>
      <c r="M351" s="212" t="s">
        <v>31</v>
      </c>
      <c r="N351" s="213" t="s">
        <v>52</v>
      </c>
      <c r="O351" s="86"/>
      <c r="P351" s="214">
        <f>O351*H351</f>
        <v>0</v>
      </c>
      <c r="Q351" s="214">
        <v>0</v>
      </c>
      <c r="R351" s="214">
        <f>Q351*H351</f>
        <v>0</v>
      </c>
      <c r="S351" s="214">
        <v>2.4</v>
      </c>
      <c r="T351" s="215">
        <f>S351*H351</f>
        <v>18.048</v>
      </c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R351" s="216" t="s">
        <v>137</v>
      </c>
      <c r="AT351" s="216" t="s">
        <v>132</v>
      </c>
      <c r="AU351" s="216" t="s">
        <v>20</v>
      </c>
      <c r="AY351" s="18" t="s">
        <v>130</v>
      </c>
      <c r="BE351" s="217">
        <f>IF(N351="základní",J351,0)</f>
        <v>0</v>
      </c>
      <c r="BF351" s="217">
        <f>IF(N351="snížená",J351,0)</f>
        <v>0</v>
      </c>
      <c r="BG351" s="217">
        <f>IF(N351="zákl. přenesená",J351,0)</f>
        <v>0</v>
      </c>
      <c r="BH351" s="217">
        <f>IF(N351="sníž. přenesená",J351,0)</f>
        <v>0</v>
      </c>
      <c r="BI351" s="217">
        <f>IF(N351="nulová",J351,0)</f>
        <v>0</v>
      </c>
      <c r="BJ351" s="18" t="s">
        <v>89</v>
      </c>
      <c r="BK351" s="217">
        <f>ROUND(I351*H351,2)</f>
        <v>0</v>
      </c>
      <c r="BL351" s="18" t="s">
        <v>137</v>
      </c>
      <c r="BM351" s="216" t="s">
        <v>475</v>
      </c>
    </row>
    <row r="352" spans="1:47" s="2" customFormat="1" ht="12">
      <c r="A352" s="40"/>
      <c r="B352" s="41"/>
      <c r="C352" s="42"/>
      <c r="D352" s="218" t="s">
        <v>139</v>
      </c>
      <c r="E352" s="42"/>
      <c r="F352" s="219" t="s">
        <v>476</v>
      </c>
      <c r="G352" s="42"/>
      <c r="H352" s="42"/>
      <c r="I352" s="220"/>
      <c r="J352" s="42"/>
      <c r="K352" s="42"/>
      <c r="L352" s="46"/>
      <c r="M352" s="221"/>
      <c r="N352" s="222"/>
      <c r="O352" s="86"/>
      <c r="P352" s="86"/>
      <c r="Q352" s="86"/>
      <c r="R352" s="86"/>
      <c r="S352" s="86"/>
      <c r="T352" s="87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T352" s="18" t="s">
        <v>139</v>
      </c>
      <c r="AU352" s="18" t="s">
        <v>20</v>
      </c>
    </row>
    <row r="353" spans="1:51" s="13" customFormat="1" ht="12">
      <c r="A353" s="13"/>
      <c r="B353" s="223"/>
      <c r="C353" s="224"/>
      <c r="D353" s="225" t="s">
        <v>141</v>
      </c>
      <c r="E353" s="226" t="s">
        <v>31</v>
      </c>
      <c r="F353" s="227" t="s">
        <v>477</v>
      </c>
      <c r="G353" s="224"/>
      <c r="H353" s="228">
        <v>2.66</v>
      </c>
      <c r="I353" s="229"/>
      <c r="J353" s="224"/>
      <c r="K353" s="224"/>
      <c r="L353" s="230"/>
      <c r="M353" s="231"/>
      <c r="N353" s="232"/>
      <c r="O353" s="232"/>
      <c r="P353" s="232"/>
      <c r="Q353" s="232"/>
      <c r="R353" s="232"/>
      <c r="S353" s="232"/>
      <c r="T353" s="23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34" t="s">
        <v>141</v>
      </c>
      <c r="AU353" s="234" t="s">
        <v>20</v>
      </c>
      <c r="AV353" s="13" t="s">
        <v>20</v>
      </c>
      <c r="AW353" s="13" t="s">
        <v>40</v>
      </c>
      <c r="AX353" s="13" t="s">
        <v>81</v>
      </c>
      <c r="AY353" s="234" t="s">
        <v>130</v>
      </c>
    </row>
    <row r="354" spans="1:51" s="13" customFormat="1" ht="12">
      <c r="A354" s="13"/>
      <c r="B354" s="223"/>
      <c r="C354" s="224"/>
      <c r="D354" s="225" t="s">
        <v>141</v>
      </c>
      <c r="E354" s="226" t="s">
        <v>31</v>
      </c>
      <c r="F354" s="227" t="s">
        <v>478</v>
      </c>
      <c r="G354" s="224"/>
      <c r="H354" s="228">
        <v>4.46</v>
      </c>
      <c r="I354" s="229"/>
      <c r="J354" s="224"/>
      <c r="K354" s="224"/>
      <c r="L354" s="230"/>
      <c r="M354" s="231"/>
      <c r="N354" s="232"/>
      <c r="O354" s="232"/>
      <c r="P354" s="232"/>
      <c r="Q354" s="232"/>
      <c r="R354" s="232"/>
      <c r="S354" s="232"/>
      <c r="T354" s="23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34" t="s">
        <v>141</v>
      </c>
      <c r="AU354" s="234" t="s">
        <v>20</v>
      </c>
      <c r="AV354" s="13" t="s">
        <v>20</v>
      </c>
      <c r="AW354" s="13" t="s">
        <v>40</v>
      </c>
      <c r="AX354" s="13" t="s">
        <v>81</v>
      </c>
      <c r="AY354" s="234" t="s">
        <v>130</v>
      </c>
    </row>
    <row r="355" spans="1:51" s="13" customFormat="1" ht="12">
      <c r="A355" s="13"/>
      <c r="B355" s="223"/>
      <c r="C355" s="224"/>
      <c r="D355" s="225" t="s">
        <v>141</v>
      </c>
      <c r="E355" s="226" t="s">
        <v>31</v>
      </c>
      <c r="F355" s="227" t="s">
        <v>479</v>
      </c>
      <c r="G355" s="224"/>
      <c r="H355" s="228">
        <v>0.4</v>
      </c>
      <c r="I355" s="229"/>
      <c r="J355" s="224"/>
      <c r="K355" s="224"/>
      <c r="L355" s="230"/>
      <c r="M355" s="231"/>
      <c r="N355" s="232"/>
      <c r="O355" s="232"/>
      <c r="P355" s="232"/>
      <c r="Q355" s="232"/>
      <c r="R355" s="232"/>
      <c r="S355" s="232"/>
      <c r="T355" s="23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34" t="s">
        <v>141</v>
      </c>
      <c r="AU355" s="234" t="s">
        <v>20</v>
      </c>
      <c r="AV355" s="13" t="s">
        <v>20</v>
      </c>
      <c r="AW355" s="13" t="s">
        <v>40</v>
      </c>
      <c r="AX355" s="13" t="s">
        <v>81</v>
      </c>
      <c r="AY355" s="234" t="s">
        <v>130</v>
      </c>
    </row>
    <row r="356" spans="1:51" s="14" customFormat="1" ht="12">
      <c r="A356" s="14"/>
      <c r="B356" s="235"/>
      <c r="C356" s="236"/>
      <c r="D356" s="225" t="s">
        <v>141</v>
      </c>
      <c r="E356" s="237" t="s">
        <v>31</v>
      </c>
      <c r="F356" s="238" t="s">
        <v>204</v>
      </c>
      <c r="G356" s="236"/>
      <c r="H356" s="237" t="s">
        <v>31</v>
      </c>
      <c r="I356" s="239"/>
      <c r="J356" s="236"/>
      <c r="K356" s="236"/>
      <c r="L356" s="240"/>
      <c r="M356" s="241"/>
      <c r="N356" s="242"/>
      <c r="O356" s="242"/>
      <c r="P356" s="242"/>
      <c r="Q356" s="242"/>
      <c r="R356" s="242"/>
      <c r="S356" s="242"/>
      <c r="T356" s="243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44" t="s">
        <v>141</v>
      </c>
      <c r="AU356" s="244" t="s">
        <v>20</v>
      </c>
      <c r="AV356" s="14" t="s">
        <v>89</v>
      </c>
      <c r="AW356" s="14" t="s">
        <v>40</v>
      </c>
      <c r="AX356" s="14" t="s">
        <v>81</v>
      </c>
      <c r="AY356" s="244" t="s">
        <v>130</v>
      </c>
    </row>
    <row r="357" spans="1:51" s="15" customFormat="1" ht="12">
      <c r="A357" s="15"/>
      <c r="B357" s="245"/>
      <c r="C357" s="246"/>
      <c r="D357" s="225" t="s">
        <v>141</v>
      </c>
      <c r="E357" s="247" t="s">
        <v>31</v>
      </c>
      <c r="F357" s="248" t="s">
        <v>144</v>
      </c>
      <c r="G357" s="246"/>
      <c r="H357" s="249">
        <v>7.5200000000000005</v>
      </c>
      <c r="I357" s="250"/>
      <c r="J357" s="246"/>
      <c r="K357" s="246"/>
      <c r="L357" s="251"/>
      <c r="M357" s="252"/>
      <c r="N357" s="253"/>
      <c r="O357" s="253"/>
      <c r="P357" s="253"/>
      <c r="Q357" s="253"/>
      <c r="R357" s="253"/>
      <c r="S357" s="253"/>
      <c r="T357" s="254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T357" s="255" t="s">
        <v>141</v>
      </c>
      <c r="AU357" s="255" t="s">
        <v>20</v>
      </c>
      <c r="AV357" s="15" t="s">
        <v>137</v>
      </c>
      <c r="AW357" s="15" t="s">
        <v>40</v>
      </c>
      <c r="AX357" s="15" t="s">
        <v>89</v>
      </c>
      <c r="AY357" s="255" t="s">
        <v>130</v>
      </c>
    </row>
    <row r="358" spans="1:63" s="12" customFormat="1" ht="22.8" customHeight="1">
      <c r="A358" s="12"/>
      <c r="B358" s="190"/>
      <c r="C358" s="191"/>
      <c r="D358" s="192" t="s">
        <v>80</v>
      </c>
      <c r="E358" s="204" t="s">
        <v>480</v>
      </c>
      <c r="F358" s="204" t="s">
        <v>481</v>
      </c>
      <c r="G358" s="191"/>
      <c r="H358" s="191"/>
      <c r="I358" s="194"/>
      <c r="J358" s="205">
        <f>BK358</f>
        <v>0</v>
      </c>
      <c r="K358" s="191"/>
      <c r="L358" s="196"/>
      <c r="M358" s="197"/>
      <c r="N358" s="198"/>
      <c r="O358" s="198"/>
      <c r="P358" s="199">
        <f>SUM(P359:P400)</f>
        <v>0</v>
      </c>
      <c r="Q358" s="198"/>
      <c r="R358" s="199">
        <f>SUM(R359:R400)</f>
        <v>0</v>
      </c>
      <c r="S358" s="198"/>
      <c r="T358" s="200">
        <f>SUM(T359:T400)</f>
        <v>0</v>
      </c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R358" s="201" t="s">
        <v>89</v>
      </c>
      <c r="AT358" s="202" t="s">
        <v>80</v>
      </c>
      <c r="AU358" s="202" t="s">
        <v>89</v>
      </c>
      <c r="AY358" s="201" t="s">
        <v>130</v>
      </c>
      <c r="BK358" s="203">
        <f>SUM(BK359:BK400)</f>
        <v>0</v>
      </c>
    </row>
    <row r="359" spans="1:65" s="2" customFormat="1" ht="24.15" customHeight="1">
      <c r="A359" s="40"/>
      <c r="B359" s="41"/>
      <c r="C359" s="206" t="s">
        <v>482</v>
      </c>
      <c r="D359" s="206" t="s">
        <v>132</v>
      </c>
      <c r="E359" s="207" t="s">
        <v>483</v>
      </c>
      <c r="F359" s="208" t="s">
        <v>484</v>
      </c>
      <c r="G359" s="209" t="s">
        <v>188</v>
      </c>
      <c r="H359" s="210">
        <v>2674.24</v>
      </c>
      <c r="I359" s="211"/>
      <c r="J359" s="210">
        <f>ROUND(I359*H359,2)</f>
        <v>0</v>
      </c>
      <c r="K359" s="208" t="s">
        <v>136</v>
      </c>
      <c r="L359" s="46"/>
      <c r="M359" s="212" t="s">
        <v>31</v>
      </c>
      <c r="N359" s="213" t="s">
        <v>52</v>
      </c>
      <c r="O359" s="86"/>
      <c r="P359" s="214">
        <f>O359*H359</f>
        <v>0</v>
      </c>
      <c r="Q359" s="214">
        <v>0</v>
      </c>
      <c r="R359" s="214">
        <f>Q359*H359</f>
        <v>0</v>
      </c>
      <c r="S359" s="214">
        <v>0</v>
      </c>
      <c r="T359" s="215">
        <f>S359*H359</f>
        <v>0</v>
      </c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R359" s="216" t="s">
        <v>137</v>
      </c>
      <c r="AT359" s="216" t="s">
        <v>132</v>
      </c>
      <c r="AU359" s="216" t="s">
        <v>20</v>
      </c>
      <c r="AY359" s="18" t="s">
        <v>130</v>
      </c>
      <c r="BE359" s="217">
        <f>IF(N359="základní",J359,0)</f>
        <v>0</v>
      </c>
      <c r="BF359" s="217">
        <f>IF(N359="snížená",J359,0)</f>
        <v>0</v>
      </c>
      <c r="BG359" s="217">
        <f>IF(N359="zákl. přenesená",J359,0)</f>
        <v>0</v>
      </c>
      <c r="BH359" s="217">
        <f>IF(N359="sníž. přenesená",J359,0)</f>
        <v>0</v>
      </c>
      <c r="BI359" s="217">
        <f>IF(N359="nulová",J359,0)</f>
        <v>0</v>
      </c>
      <c r="BJ359" s="18" t="s">
        <v>89</v>
      </c>
      <c r="BK359" s="217">
        <f>ROUND(I359*H359,2)</f>
        <v>0</v>
      </c>
      <c r="BL359" s="18" t="s">
        <v>137</v>
      </c>
      <c r="BM359" s="216" t="s">
        <v>485</v>
      </c>
    </row>
    <row r="360" spans="1:47" s="2" customFormat="1" ht="12">
      <c r="A360" s="40"/>
      <c r="B360" s="41"/>
      <c r="C360" s="42"/>
      <c r="D360" s="218" t="s">
        <v>139</v>
      </c>
      <c r="E360" s="42"/>
      <c r="F360" s="219" t="s">
        <v>486</v>
      </c>
      <c r="G360" s="42"/>
      <c r="H360" s="42"/>
      <c r="I360" s="220"/>
      <c r="J360" s="42"/>
      <c r="K360" s="42"/>
      <c r="L360" s="46"/>
      <c r="M360" s="221"/>
      <c r="N360" s="222"/>
      <c r="O360" s="86"/>
      <c r="P360" s="86"/>
      <c r="Q360" s="86"/>
      <c r="R360" s="86"/>
      <c r="S360" s="86"/>
      <c r="T360" s="87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T360" s="18" t="s">
        <v>139</v>
      </c>
      <c r="AU360" s="18" t="s">
        <v>20</v>
      </c>
    </row>
    <row r="361" spans="1:51" s="13" customFormat="1" ht="12">
      <c r="A361" s="13"/>
      <c r="B361" s="223"/>
      <c r="C361" s="224"/>
      <c r="D361" s="225" t="s">
        <v>141</v>
      </c>
      <c r="E361" s="226" t="s">
        <v>31</v>
      </c>
      <c r="F361" s="227" t="s">
        <v>487</v>
      </c>
      <c r="G361" s="224"/>
      <c r="H361" s="228">
        <v>4109.28</v>
      </c>
      <c r="I361" s="229"/>
      <c r="J361" s="224"/>
      <c r="K361" s="224"/>
      <c r="L361" s="230"/>
      <c r="M361" s="231"/>
      <c r="N361" s="232"/>
      <c r="O361" s="232"/>
      <c r="P361" s="232"/>
      <c r="Q361" s="232"/>
      <c r="R361" s="232"/>
      <c r="S361" s="232"/>
      <c r="T361" s="23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34" t="s">
        <v>141</v>
      </c>
      <c r="AU361" s="234" t="s">
        <v>20</v>
      </c>
      <c r="AV361" s="13" t="s">
        <v>20</v>
      </c>
      <c r="AW361" s="13" t="s">
        <v>40</v>
      </c>
      <c r="AX361" s="13" t="s">
        <v>81</v>
      </c>
      <c r="AY361" s="234" t="s">
        <v>130</v>
      </c>
    </row>
    <row r="362" spans="1:51" s="13" customFormat="1" ht="12">
      <c r="A362" s="13"/>
      <c r="B362" s="223"/>
      <c r="C362" s="224"/>
      <c r="D362" s="225" t="s">
        <v>141</v>
      </c>
      <c r="E362" s="226" t="s">
        <v>31</v>
      </c>
      <c r="F362" s="227" t="s">
        <v>488</v>
      </c>
      <c r="G362" s="224"/>
      <c r="H362" s="228">
        <v>-156.84</v>
      </c>
      <c r="I362" s="229"/>
      <c r="J362" s="224"/>
      <c r="K362" s="224"/>
      <c r="L362" s="230"/>
      <c r="M362" s="231"/>
      <c r="N362" s="232"/>
      <c r="O362" s="232"/>
      <c r="P362" s="232"/>
      <c r="Q362" s="232"/>
      <c r="R362" s="232"/>
      <c r="S362" s="232"/>
      <c r="T362" s="23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34" t="s">
        <v>141</v>
      </c>
      <c r="AU362" s="234" t="s">
        <v>20</v>
      </c>
      <c r="AV362" s="13" t="s">
        <v>20</v>
      </c>
      <c r="AW362" s="13" t="s">
        <v>40</v>
      </c>
      <c r="AX362" s="13" t="s">
        <v>81</v>
      </c>
      <c r="AY362" s="234" t="s">
        <v>130</v>
      </c>
    </row>
    <row r="363" spans="1:51" s="14" customFormat="1" ht="12">
      <c r="A363" s="14"/>
      <c r="B363" s="235"/>
      <c r="C363" s="236"/>
      <c r="D363" s="225" t="s">
        <v>141</v>
      </c>
      <c r="E363" s="237" t="s">
        <v>31</v>
      </c>
      <c r="F363" s="238" t="s">
        <v>489</v>
      </c>
      <c r="G363" s="236"/>
      <c r="H363" s="237" t="s">
        <v>31</v>
      </c>
      <c r="I363" s="239"/>
      <c r="J363" s="236"/>
      <c r="K363" s="236"/>
      <c r="L363" s="240"/>
      <c r="M363" s="241"/>
      <c r="N363" s="242"/>
      <c r="O363" s="242"/>
      <c r="P363" s="242"/>
      <c r="Q363" s="242"/>
      <c r="R363" s="242"/>
      <c r="S363" s="242"/>
      <c r="T363" s="243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44" t="s">
        <v>141</v>
      </c>
      <c r="AU363" s="244" t="s">
        <v>20</v>
      </c>
      <c r="AV363" s="14" t="s">
        <v>89</v>
      </c>
      <c r="AW363" s="14" t="s">
        <v>40</v>
      </c>
      <c r="AX363" s="14" t="s">
        <v>81</v>
      </c>
      <c r="AY363" s="244" t="s">
        <v>130</v>
      </c>
    </row>
    <row r="364" spans="1:51" s="14" customFormat="1" ht="12">
      <c r="A364" s="14"/>
      <c r="B364" s="235"/>
      <c r="C364" s="236"/>
      <c r="D364" s="225" t="s">
        <v>141</v>
      </c>
      <c r="E364" s="237" t="s">
        <v>31</v>
      </c>
      <c r="F364" s="238" t="s">
        <v>490</v>
      </c>
      <c r="G364" s="236"/>
      <c r="H364" s="237" t="s">
        <v>31</v>
      </c>
      <c r="I364" s="239"/>
      <c r="J364" s="236"/>
      <c r="K364" s="236"/>
      <c r="L364" s="240"/>
      <c r="M364" s="241"/>
      <c r="N364" s="242"/>
      <c r="O364" s="242"/>
      <c r="P364" s="242"/>
      <c r="Q364" s="242"/>
      <c r="R364" s="242"/>
      <c r="S364" s="242"/>
      <c r="T364" s="243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44" t="s">
        <v>141</v>
      </c>
      <c r="AU364" s="244" t="s">
        <v>20</v>
      </c>
      <c r="AV364" s="14" t="s">
        <v>89</v>
      </c>
      <c r="AW364" s="14" t="s">
        <v>40</v>
      </c>
      <c r="AX364" s="14" t="s">
        <v>81</v>
      </c>
      <c r="AY364" s="244" t="s">
        <v>130</v>
      </c>
    </row>
    <row r="365" spans="1:51" s="14" customFormat="1" ht="12">
      <c r="A365" s="14"/>
      <c r="B365" s="235"/>
      <c r="C365" s="236"/>
      <c r="D365" s="225" t="s">
        <v>141</v>
      </c>
      <c r="E365" s="237" t="s">
        <v>31</v>
      </c>
      <c r="F365" s="238" t="s">
        <v>491</v>
      </c>
      <c r="G365" s="236"/>
      <c r="H365" s="237" t="s">
        <v>31</v>
      </c>
      <c r="I365" s="239"/>
      <c r="J365" s="236"/>
      <c r="K365" s="236"/>
      <c r="L365" s="240"/>
      <c r="M365" s="241"/>
      <c r="N365" s="242"/>
      <c r="O365" s="242"/>
      <c r="P365" s="242"/>
      <c r="Q365" s="242"/>
      <c r="R365" s="242"/>
      <c r="S365" s="242"/>
      <c r="T365" s="243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44" t="s">
        <v>141</v>
      </c>
      <c r="AU365" s="244" t="s">
        <v>20</v>
      </c>
      <c r="AV365" s="14" t="s">
        <v>89</v>
      </c>
      <c r="AW365" s="14" t="s">
        <v>40</v>
      </c>
      <c r="AX365" s="14" t="s">
        <v>81</v>
      </c>
      <c r="AY365" s="244" t="s">
        <v>130</v>
      </c>
    </row>
    <row r="366" spans="1:51" s="13" customFormat="1" ht="12">
      <c r="A366" s="13"/>
      <c r="B366" s="223"/>
      <c r="C366" s="224"/>
      <c r="D366" s="225" t="s">
        <v>141</v>
      </c>
      <c r="E366" s="226" t="s">
        <v>31</v>
      </c>
      <c r="F366" s="227" t="s">
        <v>492</v>
      </c>
      <c r="G366" s="224"/>
      <c r="H366" s="228">
        <v>-1278.2</v>
      </c>
      <c r="I366" s="229"/>
      <c r="J366" s="224"/>
      <c r="K366" s="224"/>
      <c r="L366" s="230"/>
      <c r="M366" s="231"/>
      <c r="N366" s="232"/>
      <c r="O366" s="232"/>
      <c r="P366" s="232"/>
      <c r="Q366" s="232"/>
      <c r="R366" s="232"/>
      <c r="S366" s="232"/>
      <c r="T366" s="23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34" t="s">
        <v>141</v>
      </c>
      <c r="AU366" s="234" t="s">
        <v>20</v>
      </c>
      <c r="AV366" s="13" t="s">
        <v>20</v>
      </c>
      <c r="AW366" s="13" t="s">
        <v>40</v>
      </c>
      <c r="AX366" s="13" t="s">
        <v>81</v>
      </c>
      <c r="AY366" s="234" t="s">
        <v>130</v>
      </c>
    </row>
    <row r="367" spans="1:51" s="15" customFormat="1" ht="12">
      <c r="A367" s="15"/>
      <c r="B367" s="245"/>
      <c r="C367" s="246"/>
      <c r="D367" s="225" t="s">
        <v>141</v>
      </c>
      <c r="E367" s="247" t="s">
        <v>31</v>
      </c>
      <c r="F367" s="248" t="s">
        <v>144</v>
      </c>
      <c r="G367" s="246"/>
      <c r="H367" s="249">
        <v>2674.24</v>
      </c>
      <c r="I367" s="250"/>
      <c r="J367" s="246"/>
      <c r="K367" s="246"/>
      <c r="L367" s="251"/>
      <c r="M367" s="252"/>
      <c r="N367" s="253"/>
      <c r="O367" s="253"/>
      <c r="P367" s="253"/>
      <c r="Q367" s="253"/>
      <c r="R367" s="253"/>
      <c r="S367" s="253"/>
      <c r="T367" s="254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T367" s="255" t="s">
        <v>141</v>
      </c>
      <c r="AU367" s="255" t="s">
        <v>20</v>
      </c>
      <c r="AV367" s="15" t="s">
        <v>137</v>
      </c>
      <c r="AW367" s="15" t="s">
        <v>40</v>
      </c>
      <c r="AX367" s="15" t="s">
        <v>89</v>
      </c>
      <c r="AY367" s="255" t="s">
        <v>130</v>
      </c>
    </row>
    <row r="368" spans="1:65" s="2" customFormat="1" ht="24.15" customHeight="1">
      <c r="A368" s="40"/>
      <c r="B368" s="41"/>
      <c r="C368" s="206" t="s">
        <v>493</v>
      </c>
      <c r="D368" s="206" t="s">
        <v>132</v>
      </c>
      <c r="E368" s="207" t="s">
        <v>494</v>
      </c>
      <c r="F368" s="208" t="s">
        <v>495</v>
      </c>
      <c r="G368" s="209" t="s">
        <v>188</v>
      </c>
      <c r="H368" s="210">
        <v>37439.36</v>
      </c>
      <c r="I368" s="211"/>
      <c r="J368" s="210">
        <f>ROUND(I368*H368,2)</f>
        <v>0</v>
      </c>
      <c r="K368" s="208" t="s">
        <v>136</v>
      </c>
      <c r="L368" s="46"/>
      <c r="M368" s="212" t="s">
        <v>31</v>
      </c>
      <c r="N368" s="213" t="s">
        <v>52</v>
      </c>
      <c r="O368" s="86"/>
      <c r="P368" s="214">
        <f>O368*H368</f>
        <v>0</v>
      </c>
      <c r="Q368" s="214">
        <v>0</v>
      </c>
      <c r="R368" s="214">
        <f>Q368*H368</f>
        <v>0</v>
      </c>
      <c r="S368" s="214">
        <v>0</v>
      </c>
      <c r="T368" s="215">
        <f>S368*H368</f>
        <v>0</v>
      </c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R368" s="216" t="s">
        <v>137</v>
      </c>
      <c r="AT368" s="216" t="s">
        <v>132</v>
      </c>
      <c r="AU368" s="216" t="s">
        <v>20</v>
      </c>
      <c r="AY368" s="18" t="s">
        <v>130</v>
      </c>
      <c r="BE368" s="217">
        <f>IF(N368="základní",J368,0)</f>
        <v>0</v>
      </c>
      <c r="BF368" s="217">
        <f>IF(N368="snížená",J368,0)</f>
        <v>0</v>
      </c>
      <c r="BG368" s="217">
        <f>IF(N368="zákl. přenesená",J368,0)</f>
        <v>0</v>
      </c>
      <c r="BH368" s="217">
        <f>IF(N368="sníž. přenesená",J368,0)</f>
        <v>0</v>
      </c>
      <c r="BI368" s="217">
        <f>IF(N368="nulová",J368,0)</f>
        <v>0</v>
      </c>
      <c r="BJ368" s="18" t="s">
        <v>89</v>
      </c>
      <c r="BK368" s="217">
        <f>ROUND(I368*H368,2)</f>
        <v>0</v>
      </c>
      <c r="BL368" s="18" t="s">
        <v>137</v>
      </c>
      <c r="BM368" s="216" t="s">
        <v>496</v>
      </c>
    </row>
    <row r="369" spans="1:47" s="2" customFormat="1" ht="12">
      <c r="A369" s="40"/>
      <c r="B369" s="41"/>
      <c r="C369" s="42"/>
      <c r="D369" s="218" t="s">
        <v>139</v>
      </c>
      <c r="E369" s="42"/>
      <c r="F369" s="219" t="s">
        <v>497</v>
      </c>
      <c r="G369" s="42"/>
      <c r="H369" s="42"/>
      <c r="I369" s="220"/>
      <c r="J369" s="42"/>
      <c r="K369" s="42"/>
      <c r="L369" s="46"/>
      <c r="M369" s="221"/>
      <c r="N369" s="222"/>
      <c r="O369" s="86"/>
      <c r="P369" s="86"/>
      <c r="Q369" s="86"/>
      <c r="R369" s="86"/>
      <c r="S369" s="86"/>
      <c r="T369" s="87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T369" s="18" t="s">
        <v>139</v>
      </c>
      <c r="AU369" s="18" t="s">
        <v>20</v>
      </c>
    </row>
    <row r="370" spans="1:51" s="13" customFormat="1" ht="12">
      <c r="A370" s="13"/>
      <c r="B370" s="223"/>
      <c r="C370" s="224"/>
      <c r="D370" s="225" t="s">
        <v>141</v>
      </c>
      <c r="E370" s="226" t="s">
        <v>31</v>
      </c>
      <c r="F370" s="227" t="s">
        <v>498</v>
      </c>
      <c r="G370" s="224"/>
      <c r="H370" s="228">
        <v>37439.36</v>
      </c>
      <c r="I370" s="229"/>
      <c r="J370" s="224"/>
      <c r="K370" s="224"/>
      <c r="L370" s="230"/>
      <c r="M370" s="231"/>
      <c r="N370" s="232"/>
      <c r="O370" s="232"/>
      <c r="P370" s="232"/>
      <c r="Q370" s="232"/>
      <c r="R370" s="232"/>
      <c r="S370" s="232"/>
      <c r="T370" s="23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34" t="s">
        <v>141</v>
      </c>
      <c r="AU370" s="234" t="s">
        <v>20</v>
      </c>
      <c r="AV370" s="13" t="s">
        <v>20</v>
      </c>
      <c r="AW370" s="13" t="s">
        <v>40</v>
      </c>
      <c r="AX370" s="13" t="s">
        <v>81</v>
      </c>
      <c r="AY370" s="234" t="s">
        <v>130</v>
      </c>
    </row>
    <row r="371" spans="1:51" s="15" customFormat="1" ht="12">
      <c r="A371" s="15"/>
      <c r="B371" s="245"/>
      <c r="C371" s="246"/>
      <c r="D371" s="225" t="s">
        <v>141</v>
      </c>
      <c r="E371" s="247" t="s">
        <v>31</v>
      </c>
      <c r="F371" s="248" t="s">
        <v>144</v>
      </c>
      <c r="G371" s="246"/>
      <c r="H371" s="249">
        <v>37439.36</v>
      </c>
      <c r="I371" s="250"/>
      <c r="J371" s="246"/>
      <c r="K371" s="246"/>
      <c r="L371" s="251"/>
      <c r="M371" s="252"/>
      <c r="N371" s="253"/>
      <c r="O371" s="253"/>
      <c r="P371" s="253"/>
      <c r="Q371" s="253"/>
      <c r="R371" s="253"/>
      <c r="S371" s="253"/>
      <c r="T371" s="254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T371" s="255" t="s">
        <v>141</v>
      </c>
      <c r="AU371" s="255" t="s">
        <v>20</v>
      </c>
      <c r="AV371" s="15" t="s">
        <v>137</v>
      </c>
      <c r="AW371" s="15" t="s">
        <v>40</v>
      </c>
      <c r="AX371" s="15" t="s">
        <v>89</v>
      </c>
      <c r="AY371" s="255" t="s">
        <v>130</v>
      </c>
    </row>
    <row r="372" spans="1:65" s="2" customFormat="1" ht="24.15" customHeight="1">
      <c r="A372" s="40"/>
      <c r="B372" s="41"/>
      <c r="C372" s="206" t="s">
        <v>499</v>
      </c>
      <c r="D372" s="206" t="s">
        <v>132</v>
      </c>
      <c r="E372" s="207" t="s">
        <v>500</v>
      </c>
      <c r="F372" s="208" t="s">
        <v>501</v>
      </c>
      <c r="G372" s="209" t="s">
        <v>188</v>
      </c>
      <c r="H372" s="210">
        <v>156.84</v>
      </c>
      <c r="I372" s="211"/>
      <c r="J372" s="210">
        <f>ROUND(I372*H372,2)</f>
        <v>0</v>
      </c>
      <c r="K372" s="208" t="s">
        <v>136</v>
      </c>
      <c r="L372" s="46"/>
      <c r="M372" s="212" t="s">
        <v>31</v>
      </c>
      <c r="N372" s="213" t="s">
        <v>52</v>
      </c>
      <c r="O372" s="86"/>
      <c r="P372" s="214">
        <f>O372*H372</f>
        <v>0</v>
      </c>
      <c r="Q372" s="214">
        <v>0</v>
      </c>
      <c r="R372" s="214">
        <f>Q372*H372</f>
        <v>0</v>
      </c>
      <c r="S372" s="214">
        <v>0</v>
      </c>
      <c r="T372" s="215">
        <f>S372*H372</f>
        <v>0</v>
      </c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R372" s="216" t="s">
        <v>137</v>
      </c>
      <c r="AT372" s="216" t="s">
        <v>132</v>
      </c>
      <c r="AU372" s="216" t="s">
        <v>20</v>
      </c>
      <c r="AY372" s="18" t="s">
        <v>130</v>
      </c>
      <c r="BE372" s="217">
        <f>IF(N372="základní",J372,0)</f>
        <v>0</v>
      </c>
      <c r="BF372" s="217">
        <f>IF(N372="snížená",J372,0)</f>
        <v>0</v>
      </c>
      <c r="BG372" s="217">
        <f>IF(N372="zákl. přenesená",J372,0)</f>
        <v>0</v>
      </c>
      <c r="BH372" s="217">
        <f>IF(N372="sníž. přenesená",J372,0)</f>
        <v>0</v>
      </c>
      <c r="BI372" s="217">
        <f>IF(N372="nulová",J372,0)</f>
        <v>0</v>
      </c>
      <c r="BJ372" s="18" t="s">
        <v>89</v>
      </c>
      <c r="BK372" s="217">
        <f>ROUND(I372*H372,2)</f>
        <v>0</v>
      </c>
      <c r="BL372" s="18" t="s">
        <v>137</v>
      </c>
      <c r="BM372" s="216" t="s">
        <v>502</v>
      </c>
    </row>
    <row r="373" spans="1:47" s="2" customFormat="1" ht="12">
      <c r="A373" s="40"/>
      <c r="B373" s="41"/>
      <c r="C373" s="42"/>
      <c r="D373" s="218" t="s">
        <v>139</v>
      </c>
      <c r="E373" s="42"/>
      <c r="F373" s="219" t="s">
        <v>503</v>
      </c>
      <c r="G373" s="42"/>
      <c r="H373" s="42"/>
      <c r="I373" s="220"/>
      <c r="J373" s="42"/>
      <c r="K373" s="42"/>
      <c r="L373" s="46"/>
      <c r="M373" s="221"/>
      <c r="N373" s="222"/>
      <c r="O373" s="86"/>
      <c r="P373" s="86"/>
      <c r="Q373" s="86"/>
      <c r="R373" s="86"/>
      <c r="S373" s="86"/>
      <c r="T373" s="87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T373" s="18" t="s">
        <v>139</v>
      </c>
      <c r="AU373" s="18" t="s">
        <v>20</v>
      </c>
    </row>
    <row r="374" spans="1:51" s="13" customFormat="1" ht="12">
      <c r="A374" s="13"/>
      <c r="B374" s="223"/>
      <c r="C374" s="224"/>
      <c r="D374" s="225" t="s">
        <v>141</v>
      </c>
      <c r="E374" s="226" t="s">
        <v>31</v>
      </c>
      <c r="F374" s="227" t="s">
        <v>504</v>
      </c>
      <c r="G374" s="224"/>
      <c r="H374" s="228">
        <v>18.05</v>
      </c>
      <c r="I374" s="229"/>
      <c r="J374" s="224"/>
      <c r="K374" s="224"/>
      <c r="L374" s="230"/>
      <c r="M374" s="231"/>
      <c r="N374" s="232"/>
      <c r="O374" s="232"/>
      <c r="P374" s="232"/>
      <c r="Q374" s="232"/>
      <c r="R374" s="232"/>
      <c r="S374" s="232"/>
      <c r="T374" s="23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34" t="s">
        <v>141</v>
      </c>
      <c r="AU374" s="234" t="s">
        <v>20</v>
      </c>
      <c r="AV374" s="13" t="s">
        <v>20</v>
      </c>
      <c r="AW374" s="13" t="s">
        <v>40</v>
      </c>
      <c r="AX374" s="13" t="s">
        <v>81</v>
      </c>
      <c r="AY374" s="234" t="s">
        <v>130</v>
      </c>
    </row>
    <row r="375" spans="1:51" s="14" customFormat="1" ht="12">
      <c r="A375" s="14"/>
      <c r="B375" s="235"/>
      <c r="C375" s="236"/>
      <c r="D375" s="225" t="s">
        <v>141</v>
      </c>
      <c r="E375" s="237" t="s">
        <v>31</v>
      </c>
      <c r="F375" s="238" t="s">
        <v>505</v>
      </c>
      <c r="G375" s="236"/>
      <c r="H375" s="237" t="s">
        <v>31</v>
      </c>
      <c r="I375" s="239"/>
      <c r="J375" s="236"/>
      <c r="K375" s="236"/>
      <c r="L375" s="240"/>
      <c r="M375" s="241"/>
      <c r="N375" s="242"/>
      <c r="O375" s="242"/>
      <c r="P375" s="242"/>
      <c r="Q375" s="242"/>
      <c r="R375" s="242"/>
      <c r="S375" s="242"/>
      <c r="T375" s="243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44" t="s">
        <v>141</v>
      </c>
      <c r="AU375" s="244" t="s">
        <v>20</v>
      </c>
      <c r="AV375" s="14" t="s">
        <v>89</v>
      </c>
      <c r="AW375" s="14" t="s">
        <v>40</v>
      </c>
      <c r="AX375" s="14" t="s">
        <v>81</v>
      </c>
      <c r="AY375" s="244" t="s">
        <v>130</v>
      </c>
    </row>
    <row r="376" spans="1:51" s="13" customFormat="1" ht="12">
      <c r="A376" s="13"/>
      <c r="B376" s="223"/>
      <c r="C376" s="224"/>
      <c r="D376" s="225" t="s">
        <v>141</v>
      </c>
      <c r="E376" s="226" t="s">
        <v>31</v>
      </c>
      <c r="F376" s="227" t="s">
        <v>506</v>
      </c>
      <c r="G376" s="224"/>
      <c r="H376" s="228">
        <v>95.89</v>
      </c>
      <c r="I376" s="229"/>
      <c r="J376" s="224"/>
      <c r="K376" s="224"/>
      <c r="L376" s="230"/>
      <c r="M376" s="231"/>
      <c r="N376" s="232"/>
      <c r="O376" s="232"/>
      <c r="P376" s="232"/>
      <c r="Q376" s="232"/>
      <c r="R376" s="232"/>
      <c r="S376" s="232"/>
      <c r="T376" s="23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34" t="s">
        <v>141</v>
      </c>
      <c r="AU376" s="234" t="s">
        <v>20</v>
      </c>
      <c r="AV376" s="13" t="s">
        <v>20</v>
      </c>
      <c r="AW376" s="13" t="s">
        <v>40</v>
      </c>
      <c r="AX376" s="13" t="s">
        <v>81</v>
      </c>
      <c r="AY376" s="234" t="s">
        <v>130</v>
      </c>
    </row>
    <row r="377" spans="1:51" s="14" customFormat="1" ht="12">
      <c r="A377" s="14"/>
      <c r="B377" s="235"/>
      <c r="C377" s="236"/>
      <c r="D377" s="225" t="s">
        <v>141</v>
      </c>
      <c r="E377" s="237" t="s">
        <v>31</v>
      </c>
      <c r="F377" s="238" t="s">
        <v>507</v>
      </c>
      <c r="G377" s="236"/>
      <c r="H377" s="237" t="s">
        <v>31</v>
      </c>
      <c r="I377" s="239"/>
      <c r="J377" s="236"/>
      <c r="K377" s="236"/>
      <c r="L377" s="240"/>
      <c r="M377" s="241"/>
      <c r="N377" s="242"/>
      <c r="O377" s="242"/>
      <c r="P377" s="242"/>
      <c r="Q377" s="242"/>
      <c r="R377" s="242"/>
      <c r="S377" s="242"/>
      <c r="T377" s="243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44" t="s">
        <v>141</v>
      </c>
      <c r="AU377" s="244" t="s">
        <v>20</v>
      </c>
      <c r="AV377" s="14" t="s">
        <v>89</v>
      </c>
      <c r="AW377" s="14" t="s">
        <v>40</v>
      </c>
      <c r="AX377" s="14" t="s">
        <v>81</v>
      </c>
      <c r="AY377" s="244" t="s">
        <v>130</v>
      </c>
    </row>
    <row r="378" spans="1:51" s="13" customFormat="1" ht="12">
      <c r="A378" s="13"/>
      <c r="B378" s="223"/>
      <c r="C378" s="224"/>
      <c r="D378" s="225" t="s">
        <v>141</v>
      </c>
      <c r="E378" s="226" t="s">
        <v>31</v>
      </c>
      <c r="F378" s="227" t="s">
        <v>508</v>
      </c>
      <c r="G378" s="224"/>
      <c r="H378" s="228">
        <v>42.9</v>
      </c>
      <c r="I378" s="229"/>
      <c r="J378" s="224"/>
      <c r="K378" s="224"/>
      <c r="L378" s="230"/>
      <c r="M378" s="231"/>
      <c r="N378" s="232"/>
      <c r="O378" s="232"/>
      <c r="P378" s="232"/>
      <c r="Q378" s="232"/>
      <c r="R378" s="232"/>
      <c r="S378" s="232"/>
      <c r="T378" s="23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34" t="s">
        <v>141</v>
      </c>
      <c r="AU378" s="234" t="s">
        <v>20</v>
      </c>
      <c r="AV378" s="13" t="s">
        <v>20</v>
      </c>
      <c r="AW378" s="13" t="s">
        <v>40</v>
      </c>
      <c r="AX378" s="13" t="s">
        <v>81</v>
      </c>
      <c r="AY378" s="234" t="s">
        <v>130</v>
      </c>
    </row>
    <row r="379" spans="1:51" s="14" customFormat="1" ht="12">
      <c r="A379" s="14"/>
      <c r="B379" s="235"/>
      <c r="C379" s="236"/>
      <c r="D379" s="225" t="s">
        <v>141</v>
      </c>
      <c r="E379" s="237" t="s">
        <v>31</v>
      </c>
      <c r="F379" s="238" t="s">
        <v>509</v>
      </c>
      <c r="G379" s="236"/>
      <c r="H379" s="237" t="s">
        <v>31</v>
      </c>
      <c r="I379" s="239"/>
      <c r="J379" s="236"/>
      <c r="K379" s="236"/>
      <c r="L379" s="240"/>
      <c r="M379" s="241"/>
      <c r="N379" s="242"/>
      <c r="O379" s="242"/>
      <c r="P379" s="242"/>
      <c r="Q379" s="242"/>
      <c r="R379" s="242"/>
      <c r="S379" s="242"/>
      <c r="T379" s="243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44" t="s">
        <v>141</v>
      </c>
      <c r="AU379" s="244" t="s">
        <v>20</v>
      </c>
      <c r="AV379" s="14" t="s">
        <v>89</v>
      </c>
      <c r="AW379" s="14" t="s">
        <v>40</v>
      </c>
      <c r="AX379" s="14" t="s">
        <v>81</v>
      </c>
      <c r="AY379" s="244" t="s">
        <v>130</v>
      </c>
    </row>
    <row r="380" spans="1:51" s="15" customFormat="1" ht="12">
      <c r="A380" s="15"/>
      <c r="B380" s="245"/>
      <c r="C380" s="246"/>
      <c r="D380" s="225" t="s">
        <v>141</v>
      </c>
      <c r="E380" s="247" t="s">
        <v>31</v>
      </c>
      <c r="F380" s="248" t="s">
        <v>144</v>
      </c>
      <c r="G380" s="246"/>
      <c r="H380" s="249">
        <v>156.84</v>
      </c>
      <c r="I380" s="250"/>
      <c r="J380" s="246"/>
      <c r="K380" s="246"/>
      <c r="L380" s="251"/>
      <c r="M380" s="252"/>
      <c r="N380" s="253"/>
      <c r="O380" s="253"/>
      <c r="P380" s="253"/>
      <c r="Q380" s="253"/>
      <c r="R380" s="253"/>
      <c r="S380" s="253"/>
      <c r="T380" s="254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T380" s="255" t="s">
        <v>141</v>
      </c>
      <c r="AU380" s="255" t="s">
        <v>20</v>
      </c>
      <c r="AV380" s="15" t="s">
        <v>137</v>
      </c>
      <c r="AW380" s="15" t="s">
        <v>40</v>
      </c>
      <c r="AX380" s="15" t="s">
        <v>89</v>
      </c>
      <c r="AY380" s="255" t="s">
        <v>130</v>
      </c>
    </row>
    <row r="381" spans="1:65" s="2" customFormat="1" ht="24.15" customHeight="1">
      <c r="A381" s="40"/>
      <c r="B381" s="41"/>
      <c r="C381" s="206" t="s">
        <v>510</v>
      </c>
      <c r="D381" s="206" t="s">
        <v>132</v>
      </c>
      <c r="E381" s="207" t="s">
        <v>511</v>
      </c>
      <c r="F381" s="208" t="s">
        <v>495</v>
      </c>
      <c r="G381" s="209" t="s">
        <v>188</v>
      </c>
      <c r="H381" s="210">
        <v>2195.76</v>
      </c>
      <c r="I381" s="211"/>
      <c r="J381" s="210">
        <f>ROUND(I381*H381,2)</f>
        <v>0</v>
      </c>
      <c r="K381" s="208" t="s">
        <v>136</v>
      </c>
      <c r="L381" s="46"/>
      <c r="M381" s="212" t="s">
        <v>31</v>
      </c>
      <c r="N381" s="213" t="s">
        <v>52</v>
      </c>
      <c r="O381" s="86"/>
      <c r="P381" s="214">
        <f>O381*H381</f>
        <v>0</v>
      </c>
      <c r="Q381" s="214">
        <v>0</v>
      </c>
      <c r="R381" s="214">
        <f>Q381*H381</f>
        <v>0</v>
      </c>
      <c r="S381" s="214">
        <v>0</v>
      </c>
      <c r="T381" s="215">
        <f>S381*H381</f>
        <v>0</v>
      </c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R381" s="216" t="s">
        <v>137</v>
      </c>
      <c r="AT381" s="216" t="s">
        <v>132</v>
      </c>
      <c r="AU381" s="216" t="s">
        <v>20</v>
      </c>
      <c r="AY381" s="18" t="s">
        <v>130</v>
      </c>
      <c r="BE381" s="217">
        <f>IF(N381="základní",J381,0)</f>
        <v>0</v>
      </c>
      <c r="BF381" s="217">
        <f>IF(N381="snížená",J381,0)</f>
        <v>0</v>
      </c>
      <c r="BG381" s="217">
        <f>IF(N381="zákl. přenesená",J381,0)</f>
        <v>0</v>
      </c>
      <c r="BH381" s="217">
        <f>IF(N381="sníž. přenesená",J381,0)</f>
        <v>0</v>
      </c>
      <c r="BI381" s="217">
        <f>IF(N381="nulová",J381,0)</f>
        <v>0</v>
      </c>
      <c r="BJ381" s="18" t="s">
        <v>89</v>
      </c>
      <c r="BK381" s="217">
        <f>ROUND(I381*H381,2)</f>
        <v>0</v>
      </c>
      <c r="BL381" s="18" t="s">
        <v>137</v>
      </c>
      <c r="BM381" s="216" t="s">
        <v>512</v>
      </c>
    </row>
    <row r="382" spans="1:47" s="2" customFormat="1" ht="12">
      <c r="A382" s="40"/>
      <c r="B382" s="41"/>
      <c r="C382" s="42"/>
      <c r="D382" s="218" t="s">
        <v>139</v>
      </c>
      <c r="E382" s="42"/>
      <c r="F382" s="219" t="s">
        <v>513</v>
      </c>
      <c r="G382" s="42"/>
      <c r="H382" s="42"/>
      <c r="I382" s="220"/>
      <c r="J382" s="42"/>
      <c r="K382" s="42"/>
      <c r="L382" s="46"/>
      <c r="M382" s="221"/>
      <c r="N382" s="222"/>
      <c r="O382" s="86"/>
      <c r="P382" s="86"/>
      <c r="Q382" s="86"/>
      <c r="R382" s="86"/>
      <c r="S382" s="86"/>
      <c r="T382" s="87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T382" s="18" t="s">
        <v>139</v>
      </c>
      <c r="AU382" s="18" t="s">
        <v>20</v>
      </c>
    </row>
    <row r="383" spans="1:51" s="13" customFormat="1" ht="12">
      <c r="A383" s="13"/>
      <c r="B383" s="223"/>
      <c r="C383" s="224"/>
      <c r="D383" s="225" t="s">
        <v>141</v>
      </c>
      <c r="E383" s="226" t="s">
        <v>31</v>
      </c>
      <c r="F383" s="227" t="s">
        <v>514</v>
      </c>
      <c r="G383" s="224"/>
      <c r="H383" s="228">
        <v>2195.76</v>
      </c>
      <c r="I383" s="229"/>
      <c r="J383" s="224"/>
      <c r="K383" s="224"/>
      <c r="L383" s="230"/>
      <c r="M383" s="231"/>
      <c r="N383" s="232"/>
      <c r="O383" s="232"/>
      <c r="P383" s="232"/>
      <c r="Q383" s="232"/>
      <c r="R383" s="232"/>
      <c r="S383" s="232"/>
      <c r="T383" s="23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34" t="s">
        <v>141</v>
      </c>
      <c r="AU383" s="234" t="s">
        <v>20</v>
      </c>
      <c r="AV383" s="13" t="s">
        <v>20</v>
      </c>
      <c r="AW383" s="13" t="s">
        <v>40</v>
      </c>
      <c r="AX383" s="13" t="s">
        <v>81</v>
      </c>
      <c r="AY383" s="234" t="s">
        <v>130</v>
      </c>
    </row>
    <row r="384" spans="1:51" s="15" customFormat="1" ht="12">
      <c r="A384" s="15"/>
      <c r="B384" s="245"/>
      <c r="C384" s="246"/>
      <c r="D384" s="225" t="s">
        <v>141</v>
      </c>
      <c r="E384" s="247" t="s">
        <v>31</v>
      </c>
      <c r="F384" s="248" t="s">
        <v>144</v>
      </c>
      <c r="G384" s="246"/>
      <c r="H384" s="249">
        <v>2195.76</v>
      </c>
      <c r="I384" s="250"/>
      <c r="J384" s="246"/>
      <c r="K384" s="246"/>
      <c r="L384" s="251"/>
      <c r="M384" s="252"/>
      <c r="N384" s="253"/>
      <c r="O384" s="253"/>
      <c r="P384" s="253"/>
      <c r="Q384" s="253"/>
      <c r="R384" s="253"/>
      <c r="S384" s="253"/>
      <c r="T384" s="254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T384" s="255" t="s">
        <v>141</v>
      </c>
      <c r="AU384" s="255" t="s">
        <v>20</v>
      </c>
      <c r="AV384" s="15" t="s">
        <v>137</v>
      </c>
      <c r="AW384" s="15" t="s">
        <v>40</v>
      </c>
      <c r="AX384" s="15" t="s">
        <v>89</v>
      </c>
      <c r="AY384" s="255" t="s">
        <v>130</v>
      </c>
    </row>
    <row r="385" spans="1:65" s="2" customFormat="1" ht="16.5" customHeight="1">
      <c r="A385" s="40"/>
      <c r="B385" s="41"/>
      <c r="C385" s="206" t="s">
        <v>515</v>
      </c>
      <c r="D385" s="206" t="s">
        <v>132</v>
      </c>
      <c r="E385" s="207" t="s">
        <v>516</v>
      </c>
      <c r="F385" s="208" t="s">
        <v>517</v>
      </c>
      <c r="G385" s="209" t="s">
        <v>188</v>
      </c>
      <c r="H385" s="210">
        <v>2674.24</v>
      </c>
      <c r="I385" s="211"/>
      <c r="J385" s="210">
        <f>ROUND(I385*H385,2)</f>
        <v>0</v>
      </c>
      <c r="K385" s="208" t="s">
        <v>136</v>
      </c>
      <c r="L385" s="46"/>
      <c r="M385" s="212" t="s">
        <v>31</v>
      </c>
      <c r="N385" s="213" t="s">
        <v>52</v>
      </c>
      <c r="O385" s="86"/>
      <c r="P385" s="214">
        <f>O385*H385</f>
        <v>0</v>
      </c>
      <c r="Q385" s="214">
        <v>0</v>
      </c>
      <c r="R385" s="214">
        <f>Q385*H385</f>
        <v>0</v>
      </c>
      <c r="S385" s="214">
        <v>0</v>
      </c>
      <c r="T385" s="215">
        <f>S385*H385</f>
        <v>0</v>
      </c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R385" s="216" t="s">
        <v>137</v>
      </c>
      <c r="AT385" s="216" t="s">
        <v>132</v>
      </c>
      <c r="AU385" s="216" t="s">
        <v>20</v>
      </c>
      <c r="AY385" s="18" t="s">
        <v>130</v>
      </c>
      <c r="BE385" s="217">
        <f>IF(N385="základní",J385,0)</f>
        <v>0</v>
      </c>
      <c r="BF385" s="217">
        <f>IF(N385="snížená",J385,0)</f>
        <v>0</v>
      </c>
      <c r="BG385" s="217">
        <f>IF(N385="zákl. přenesená",J385,0)</f>
        <v>0</v>
      </c>
      <c r="BH385" s="217">
        <f>IF(N385="sníž. přenesená",J385,0)</f>
        <v>0</v>
      </c>
      <c r="BI385" s="217">
        <f>IF(N385="nulová",J385,0)</f>
        <v>0</v>
      </c>
      <c r="BJ385" s="18" t="s">
        <v>89</v>
      </c>
      <c r="BK385" s="217">
        <f>ROUND(I385*H385,2)</f>
        <v>0</v>
      </c>
      <c r="BL385" s="18" t="s">
        <v>137</v>
      </c>
      <c r="BM385" s="216" t="s">
        <v>518</v>
      </c>
    </row>
    <row r="386" spans="1:47" s="2" customFormat="1" ht="12">
      <c r="A386" s="40"/>
      <c r="B386" s="41"/>
      <c r="C386" s="42"/>
      <c r="D386" s="218" t="s">
        <v>139</v>
      </c>
      <c r="E386" s="42"/>
      <c r="F386" s="219" t="s">
        <v>519</v>
      </c>
      <c r="G386" s="42"/>
      <c r="H386" s="42"/>
      <c r="I386" s="220"/>
      <c r="J386" s="42"/>
      <c r="K386" s="42"/>
      <c r="L386" s="46"/>
      <c r="M386" s="221"/>
      <c r="N386" s="222"/>
      <c r="O386" s="86"/>
      <c r="P386" s="86"/>
      <c r="Q386" s="86"/>
      <c r="R386" s="86"/>
      <c r="S386" s="86"/>
      <c r="T386" s="87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T386" s="18" t="s">
        <v>139</v>
      </c>
      <c r="AU386" s="18" t="s">
        <v>20</v>
      </c>
    </row>
    <row r="387" spans="1:51" s="13" customFormat="1" ht="12">
      <c r="A387" s="13"/>
      <c r="B387" s="223"/>
      <c r="C387" s="224"/>
      <c r="D387" s="225" t="s">
        <v>141</v>
      </c>
      <c r="E387" s="226" t="s">
        <v>31</v>
      </c>
      <c r="F387" s="227" t="s">
        <v>520</v>
      </c>
      <c r="G387" s="224"/>
      <c r="H387" s="228">
        <v>2674.24</v>
      </c>
      <c r="I387" s="229"/>
      <c r="J387" s="224"/>
      <c r="K387" s="224"/>
      <c r="L387" s="230"/>
      <c r="M387" s="231"/>
      <c r="N387" s="232"/>
      <c r="O387" s="232"/>
      <c r="P387" s="232"/>
      <c r="Q387" s="232"/>
      <c r="R387" s="232"/>
      <c r="S387" s="232"/>
      <c r="T387" s="23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34" t="s">
        <v>141</v>
      </c>
      <c r="AU387" s="234" t="s">
        <v>20</v>
      </c>
      <c r="AV387" s="13" t="s">
        <v>20</v>
      </c>
      <c r="AW387" s="13" t="s">
        <v>40</v>
      </c>
      <c r="AX387" s="13" t="s">
        <v>81</v>
      </c>
      <c r="AY387" s="234" t="s">
        <v>130</v>
      </c>
    </row>
    <row r="388" spans="1:51" s="15" customFormat="1" ht="12">
      <c r="A388" s="15"/>
      <c r="B388" s="245"/>
      <c r="C388" s="246"/>
      <c r="D388" s="225" t="s">
        <v>141</v>
      </c>
      <c r="E388" s="247" t="s">
        <v>31</v>
      </c>
      <c r="F388" s="248" t="s">
        <v>144</v>
      </c>
      <c r="G388" s="246"/>
      <c r="H388" s="249">
        <v>2674.24</v>
      </c>
      <c r="I388" s="250"/>
      <c r="J388" s="246"/>
      <c r="K388" s="246"/>
      <c r="L388" s="251"/>
      <c r="M388" s="252"/>
      <c r="N388" s="253"/>
      <c r="O388" s="253"/>
      <c r="P388" s="253"/>
      <c r="Q388" s="253"/>
      <c r="R388" s="253"/>
      <c r="S388" s="253"/>
      <c r="T388" s="254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T388" s="255" t="s">
        <v>141</v>
      </c>
      <c r="AU388" s="255" t="s">
        <v>20</v>
      </c>
      <c r="AV388" s="15" t="s">
        <v>137</v>
      </c>
      <c r="AW388" s="15" t="s">
        <v>40</v>
      </c>
      <c r="AX388" s="15" t="s">
        <v>89</v>
      </c>
      <c r="AY388" s="255" t="s">
        <v>130</v>
      </c>
    </row>
    <row r="389" spans="1:65" s="2" customFormat="1" ht="16.5" customHeight="1">
      <c r="A389" s="40"/>
      <c r="B389" s="41"/>
      <c r="C389" s="206" t="s">
        <v>521</v>
      </c>
      <c r="D389" s="206" t="s">
        <v>132</v>
      </c>
      <c r="E389" s="207" t="s">
        <v>522</v>
      </c>
      <c r="F389" s="208" t="s">
        <v>523</v>
      </c>
      <c r="G389" s="209" t="s">
        <v>188</v>
      </c>
      <c r="H389" s="210">
        <v>156.84</v>
      </c>
      <c r="I389" s="211"/>
      <c r="J389" s="210">
        <f>ROUND(I389*H389,2)</f>
        <v>0</v>
      </c>
      <c r="K389" s="208" t="s">
        <v>136</v>
      </c>
      <c r="L389" s="46"/>
      <c r="M389" s="212" t="s">
        <v>31</v>
      </c>
      <c r="N389" s="213" t="s">
        <v>52</v>
      </c>
      <c r="O389" s="86"/>
      <c r="P389" s="214">
        <f>O389*H389</f>
        <v>0</v>
      </c>
      <c r="Q389" s="214">
        <v>0</v>
      </c>
      <c r="R389" s="214">
        <f>Q389*H389</f>
        <v>0</v>
      </c>
      <c r="S389" s="214">
        <v>0</v>
      </c>
      <c r="T389" s="215">
        <f>S389*H389</f>
        <v>0</v>
      </c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R389" s="216" t="s">
        <v>137</v>
      </c>
      <c r="AT389" s="216" t="s">
        <v>132</v>
      </c>
      <c r="AU389" s="216" t="s">
        <v>20</v>
      </c>
      <c r="AY389" s="18" t="s">
        <v>130</v>
      </c>
      <c r="BE389" s="217">
        <f>IF(N389="základní",J389,0)</f>
        <v>0</v>
      </c>
      <c r="BF389" s="217">
        <f>IF(N389="snížená",J389,0)</f>
        <v>0</v>
      </c>
      <c r="BG389" s="217">
        <f>IF(N389="zákl. přenesená",J389,0)</f>
        <v>0</v>
      </c>
      <c r="BH389" s="217">
        <f>IF(N389="sníž. přenesená",J389,0)</f>
        <v>0</v>
      </c>
      <c r="BI389" s="217">
        <f>IF(N389="nulová",J389,0)</f>
        <v>0</v>
      </c>
      <c r="BJ389" s="18" t="s">
        <v>89</v>
      </c>
      <c r="BK389" s="217">
        <f>ROUND(I389*H389,2)</f>
        <v>0</v>
      </c>
      <c r="BL389" s="18" t="s">
        <v>137</v>
      </c>
      <c r="BM389" s="216" t="s">
        <v>524</v>
      </c>
    </row>
    <row r="390" spans="1:47" s="2" customFormat="1" ht="12">
      <c r="A390" s="40"/>
      <c r="B390" s="41"/>
      <c r="C390" s="42"/>
      <c r="D390" s="218" t="s">
        <v>139</v>
      </c>
      <c r="E390" s="42"/>
      <c r="F390" s="219" t="s">
        <v>525</v>
      </c>
      <c r="G390" s="42"/>
      <c r="H390" s="42"/>
      <c r="I390" s="220"/>
      <c r="J390" s="42"/>
      <c r="K390" s="42"/>
      <c r="L390" s="46"/>
      <c r="M390" s="221"/>
      <c r="N390" s="222"/>
      <c r="O390" s="86"/>
      <c r="P390" s="86"/>
      <c r="Q390" s="86"/>
      <c r="R390" s="86"/>
      <c r="S390" s="86"/>
      <c r="T390" s="87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T390" s="18" t="s">
        <v>139</v>
      </c>
      <c r="AU390" s="18" t="s">
        <v>20</v>
      </c>
    </row>
    <row r="391" spans="1:51" s="13" customFormat="1" ht="12">
      <c r="A391" s="13"/>
      <c r="B391" s="223"/>
      <c r="C391" s="224"/>
      <c r="D391" s="225" t="s">
        <v>141</v>
      </c>
      <c r="E391" s="226" t="s">
        <v>31</v>
      </c>
      <c r="F391" s="227" t="s">
        <v>526</v>
      </c>
      <c r="G391" s="224"/>
      <c r="H391" s="228">
        <v>156.84</v>
      </c>
      <c r="I391" s="229"/>
      <c r="J391" s="224"/>
      <c r="K391" s="224"/>
      <c r="L391" s="230"/>
      <c r="M391" s="231"/>
      <c r="N391" s="232"/>
      <c r="O391" s="232"/>
      <c r="P391" s="232"/>
      <c r="Q391" s="232"/>
      <c r="R391" s="232"/>
      <c r="S391" s="232"/>
      <c r="T391" s="23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34" t="s">
        <v>141</v>
      </c>
      <c r="AU391" s="234" t="s">
        <v>20</v>
      </c>
      <c r="AV391" s="13" t="s">
        <v>20</v>
      </c>
      <c r="AW391" s="13" t="s">
        <v>40</v>
      </c>
      <c r="AX391" s="13" t="s">
        <v>81</v>
      </c>
      <c r="AY391" s="234" t="s">
        <v>130</v>
      </c>
    </row>
    <row r="392" spans="1:51" s="15" customFormat="1" ht="12">
      <c r="A392" s="15"/>
      <c r="B392" s="245"/>
      <c r="C392" s="246"/>
      <c r="D392" s="225" t="s">
        <v>141</v>
      </c>
      <c r="E392" s="247" t="s">
        <v>31</v>
      </c>
      <c r="F392" s="248" t="s">
        <v>144</v>
      </c>
      <c r="G392" s="246"/>
      <c r="H392" s="249">
        <v>156.84</v>
      </c>
      <c r="I392" s="250"/>
      <c r="J392" s="246"/>
      <c r="K392" s="246"/>
      <c r="L392" s="251"/>
      <c r="M392" s="252"/>
      <c r="N392" s="253"/>
      <c r="O392" s="253"/>
      <c r="P392" s="253"/>
      <c r="Q392" s="253"/>
      <c r="R392" s="253"/>
      <c r="S392" s="253"/>
      <c r="T392" s="254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T392" s="255" t="s">
        <v>141</v>
      </c>
      <c r="AU392" s="255" t="s">
        <v>20</v>
      </c>
      <c r="AV392" s="15" t="s">
        <v>137</v>
      </c>
      <c r="AW392" s="15" t="s">
        <v>40</v>
      </c>
      <c r="AX392" s="15" t="s">
        <v>89</v>
      </c>
      <c r="AY392" s="255" t="s">
        <v>130</v>
      </c>
    </row>
    <row r="393" spans="1:65" s="2" customFormat="1" ht="24.15" customHeight="1">
      <c r="A393" s="40"/>
      <c r="B393" s="41"/>
      <c r="C393" s="206" t="s">
        <v>527</v>
      </c>
      <c r="D393" s="206" t="s">
        <v>132</v>
      </c>
      <c r="E393" s="207" t="s">
        <v>528</v>
      </c>
      <c r="F393" s="208" t="s">
        <v>529</v>
      </c>
      <c r="G393" s="209" t="s">
        <v>188</v>
      </c>
      <c r="H393" s="210">
        <v>156.84</v>
      </c>
      <c r="I393" s="211"/>
      <c r="J393" s="210">
        <f>ROUND(I393*H393,2)</f>
        <v>0</v>
      </c>
      <c r="K393" s="208" t="s">
        <v>136</v>
      </c>
      <c r="L393" s="46"/>
      <c r="M393" s="212" t="s">
        <v>31</v>
      </c>
      <c r="N393" s="213" t="s">
        <v>52</v>
      </c>
      <c r="O393" s="86"/>
      <c r="P393" s="214">
        <f>O393*H393</f>
        <v>0</v>
      </c>
      <c r="Q393" s="214">
        <v>0</v>
      </c>
      <c r="R393" s="214">
        <f>Q393*H393</f>
        <v>0</v>
      </c>
      <c r="S393" s="214">
        <v>0</v>
      </c>
      <c r="T393" s="215">
        <f>S393*H393</f>
        <v>0</v>
      </c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R393" s="216" t="s">
        <v>137</v>
      </c>
      <c r="AT393" s="216" t="s">
        <v>132</v>
      </c>
      <c r="AU393" s="216" t="s">
        <v>20</v>
      </c>
      <c r="AY393" s="18" t="s">
        <v>130</v>
      </c>
      <c r="BE393" s="217">
        <f>IF(N393="základní",J393,0)</f>
        <v>0</v>
      </c>
      <c r="BF393" s="217">
        <f>IF(N393="snížená",J393,0)</f>
        <v>0</v>
      </c>
      <c r="BG393" s="217">
        <f>IF(N393="zákl. přenesená",J393,0)</f>
        <v>0</v>
      </c>
      <c r="BH393" s="217">
        <f>IF(N393="sníž. přenesená",J393,0)</f>
        <v>0</v>
      </c>
      <c r="BI393" s="217">
        <f>IF(N393="nulová",J393,0)</f>
        <v>0</v>
      </c>
      <c r="BJ393" s="18" t="s">
        <v>89</v>
      </c>
      <c r="BK393" s="217">
        <f>ROUND(I393*H393,2)</f>
        <v>0</v>
      </c>
      <c r="BL393" s="18" t="s">
        <v>137</v>
      </c>
      <c r="BM393" s="216" t="s">
        <v>530</v>
      </c>
    </row>
    <row r="394" spans="1:47" s="2" customFormat="1" ht="12">
      <c r="A394" s="40"/>
      <c r="B394" s="41"/>
      <c r="C394" s="42"/>
      <c r="D394" s="218" t="s">
        <v>139</v>
      </c>
      <c r="E394" s="42"/>
      <c r="F394" s="219" t="s">
        <v>531</v>
      </c>
      <c r="G394" s="42"/>
      <c r="H394" s="42"/>
      <c r="I394" s="220"/>
      <c r="J394" s="42"/>
      <c r="K394" s="42"/>
      <c r="L394" s="46"/>
      <c r="M394" s="221"/>
      <c r="N394" s="222"/>
      <c r="O394" s="86"/>
      <c r="P394" s="86"/>
      <c r="Q394" s="86"/>
      <c r="R394" s="86"/>
      <c r="S394" s="86"/>
      <c r="T394" s="87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  <c r="AT394" s="18" t="s">
        <v>139</v>
      </c>
      <c r="AU394" s="18" t="s">
        <v>20</v>
      </c>
    </row>
    <row r="395" spans="1:51" s="13" customFormat="1" ht="12">
      <c r="A395" s="13"/>
      <c r="B395" s="223"/>
      <c r="C395" s="224"/>
      <c r="D395" s="225" t="s">
        <v>141</v>
      </c>
      <c r="E395" s="226" t="s">
        <v>31</v>
      </c>
      <c r="F395" s="227" t="s">
        <v>526</v>
      </c>
      <c r="G395" s="224"/>
      <c r="H395" s="228">
        <v>156.84</v>
      </c>
      <c r="I395" s="229"/>
      <c r="J395" s="224"/>
      <c r="K395" s="224"/>
      <c r="L395" s="230"/>
      <c r="M395" s="231"/>
      <c r="N395" s="232"/>
      <c r="O395" s="232"/>
      <c r="P395" s="232"/>
      <c r="Q395" s="232"/>
      <c r="R395" s="232"/>
      <c r="S395" s="232"/>
      <c r="T395" s="23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34" t="s">
        <v>141</v>
      </c>
      <c r="AU395" s="234" t="s">
        <v>20</v>
      </c>
      <c r="AV395" s="13" t="s">
        <v>20</v>
      </c>
      <c r="AW395" s="13" t="s">
        <v>40</v>
      </c>
      <c r="AX395" s="13" t="s">
        <v>81</v>
      </c>
      <c r="AY395" s="234" t="s">
        <v>130</v>
      </c>
    </row>
    <row r="396" spans="1:51" s="15" customFormat="1" ht="12">
      <c r="A396" s="15"/>
      <c r="B396" s="245"/>
      <c r="C396" s="246"/>
      <c r="D396" s="225" t="s">
        <v>141</v>
      </c>
      <c r="E396" s="247" t="s">
        <v>31</v>
      </c>
      <c r="F396" s="248" t="s">
        <v>144</v>
      </c>
      <c r="G396" s="246"/>
      <c r="H396" s="249">
        <v>156.84</v>
      </c>
      <c r="I396" s="250"/>
      <c r="J396" s="246"/>
      <c r="K396" s="246"/>
      <c r="L396" s="251"/>
      <c r="M396" s="252"/>
      <c r="N396" s="253"/>
      <c r="O396" s="253"/>
      <c r="P396" s="253"/>
      <c r="Q396" s="253"/>
      <c r="R396" s="253"/>
      <c r="S396" s="253"/>
      <c r="T396" s="254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T396" s="255" t="s">
        <v>141</v>
      </c>
      <c r="AU396" s="255" t="s">
        <v>20</v>
      </c>
      <c r="AV396" s="15" t="s">
        <v>137</v>
      </c>
      <c r="AW396" s="15" t="s">
        <v>40</v>
      </c>
      <c r="AX396" s="15" t="s">
        <v>89</v>
      </c>
      <c r="AY396" s="255" t="s">
        <v>130</v>
      </c>
    </row>
    <row r="397" spans="1:65" s="2" customFormat="1" ht="24.15" customHeight="1">
      <c r="A397" s="40"/>
      <c r="B397" s="41"/>
      <c r="C397" s="206" t="s">
        <v>532</v>
      </c>
      <c r="D397" s="206" t="s">
        <v>132</v>
      </c>
      <c r="E397" s="207" t="s">
        <v>533</v>
      </c>
      <c r="F397" s="208" t="s">
        <v>187</v>
      </c>
      <c r="G397" s="209" t="s">
        <v>188</v>
      </c>
      <c r="H397" s="210">
        <v>2674.24</v>
      </c>
      <c r="I397" s="211"/>
      <c r="J397" s="210">
        <f>ROUND(I397*H397,2)</f>
        <v>0</v>
      </c>
      <c r="K397" s="208" t="s">
        <v>136</v>
      </c>
      <c r="L397" s="46"/>
      <c r="M397" s="212" t="s">
        <v>31</v>
      </c>
      <c r="N397" s="213" t="s">
        <v>52</v>
      </c>
      <c r="O397" s="86"/>
      <c r="P397" s="214">
        <f>O397*H397</f>
        <v>0</v>
      </c>
      <c r="Q397" s="214">
        <v>0</v>
      </c>
      <c r="R397" s="214">
        <f>Q397*H397</f>
        <v>0</v>
      </c>
      <c r="S397" s="214">
        <v>0</v>
      </c>
      <c r="T397" s="215">
        <f>S397*H397</f>
        <v>0</v>
      </c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R397" s="216" t="s">
        <v>137</v>
      </c>
      <c r="AT397" s="216" t="s">
        <v>132</v>
      </c>
      <c r="AU397" s="216" t="s">
        <v>20</v>
      </c>
      <c r="AY397" s="18" t="s">
        <v>130</v>
      </c>
      <c r="BE397" s="217">
        <f>IF(N397="základní",J397,0)</f>
        <v>0</v>
      </c>
      <c r="BF397" s="217">
        <f>IF(N397="snížená",J397,0)</f>
        <v>0</v>
      </c>
      <c r="BG397" s="217">
        <f>IF(N397="zákl. přenesená",J397,0)</f>
        <v>0</v>
      </c>
      <c r="BH397" s="217">
        <f>IF(N397="sníž. přenesená",J397,0)</f>
        <v>0</v>
      </c>
      <c r="BI397" s="217">
        <f>IF(N397="nulová",J397,0)</f>
        <v>0</v>
      </c>
      <c r="BJ397" s="18" t="s">
        <v>89</v>
      </c>
      <c r="BK397" s="217">
        <f>ROUND(I397*H397,2)</f>
        <v>0</v>
      </c>
      <c r="BL397" s="18" t="s">
        <v>137</v>
      </c>
      <c r="BM397" s="216" t="s">
        <v>534</v>
      </c>
    </row>
    <row r="398" spans="1:47" s="2" customFormat="1" ht="12">
      <c r="A398" s="40"/>
      <c r="B398" s="41"/>
      <c r="C398" s="42"/>
      <c r="D398" s="218" t="s">
        <v>139</v>
      </c>
      <c r="E398" s="42"/>
      <c r="F398" s="219" t="s">
        <v>535</v>
      </c>
      <c r="G398" s="42"/>
      <c r="H398" s="42"/>
      <c r="I398" s="220"/>
      <c r="J398" s="42"/>
      <c r="K398" s="42"/>
      <c r="L398" s="46"/>
      <c r="M398" s="221"/>
      <c r="N398" s="222"/>
      <c r="O398" s="86"/>
      <c r="P398" s="86"/>
      <c r="Q398" s="86"/>
      <c r="R398" s="86"/>
      <c r="S398" s="86"/>
      <c r="T398" s="87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  <c r="AE398" s="40"/>
      <c r="AT398" s="18" t="s">
        <v>139</v>
      </c>
      <c r="AU398" s="18" t="s">
        <v>20</v>
      </c>
    </row>
    <row r="399" spans="1:51" s="13" customFormat="1" ht="12">
      <c r="A399" s="13"/>
      <c r="B399" s="223"/>
      <c r="C399" s="224"/>
      <c r="D399" s="225" t="s">
        <v>141</v>
      </c>
      <c r="E399" s="226" t="s">
        <v>31</v>
      </c>
      <c r="F399" s="227" t="s">
        <v>520</v>
      </c>
      <c r="G399" s="224"/>
      <c r="H399" s="228">
        <v>2674.24</v>
      </c>
      <c r="I399" s="229"/>
      <c r="J399" s="224"/>
      <c r="K399" s="224"/>
      <c r="L399" s="230"/>
      <c r="M399" s="231"/>
      <c r="N399" s="232"/>
      <c r="O399" s="232"/>
      <c r="P399" s="232"/>
      <c r="Q399" s="232"/>
      <c r="R399" s="232"/>
      <c r="S399" s="232"/>
      <c r="T399" s="23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34" t="s">
        <v>141</v>
      </c>
      <c r="AU399" s="234" t="s">
        <v>20</v>
      </c>
      <c r="AV399" s="13" t="s">
        <v>20</v>
      </c>
      <c r="AW399" s="13" t="s">
        <v>40</v>
      </c>
      <c r="AX399" s="13" t="s">
        <v>81</v>
      </c>
      <c r="AY399" s="234" t="s">
        <v>130</v>
      </c>
    </row>
    <row r="400" spans="1:51" s="15" customFormat="1" ht="12">
      <c r="A400" s="15"/>
      <c r="B400" s="245"/>
      <c r="C400" s="246"/>
      <c r="D400" s="225" t="s">
        <v>141</v>
      </c>
      <c r="E400" s="247" t="s">
        <v>31</v>
      </c>
      <c r="F400" s="248" t="s">
        <v>144</v>
      </c>
      <c r="G400" s="246"/>
      <c r="H400" s="249">
        <v>2674.24</v>
      </c>
      <c r="I400" s="250"/>
      <c r="J400" s="246"/>
      <c r="K400" s="246"/>
      <c r="L400" s="251"/>
      <c r="M400" s="252"/>
      <c r="N400" s="253"/>
      <c r="O400" s="253"/>
      <c r="P400" s="253"/>
      <c r="Q400" s="253"/>
      <c r="R400" s="253"/>
      <c r="S400" s="253"/>
      <c r="T400" s="254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T400" s="255" t="s">
        <v>141</v>
      </c>
      <c r="AU400" s="255" t="s">
        <v>20</v>
      </c>
      <c r="AV400" s="15" t="s">
        <v>137</v>
      </c>
      <c r="AW400" s="15" t="s">
        <v>40</v>
      </c>
      <c r="AX400" s="15" t="s">
        <v>89</v>
      </c>
      <c r="AY400" s="255" t="s">
        <v>130</v>
      </c>
    </row>
    <row r="401" spans="1:63" s="12" customFormat="1" ht="22.8" customHeight="1">
      <c r="A401" s="12"/>
      <c r="B401" s="190"/>
      <c r="C401" s="191"/>
      <c r="D401" s="192" t="s">
        <v>80</v>
      </c>
      <c r="E401" s="204" t="s">
        <v>536</v>
      </c>
      <c r="F401" s="204" t="s">
        <v>537</v>
      </c>
      <c r="G401" s="191"/>
      <c r="H401" s="191"/>
      <c r="I401" s="194"/>
      <c r="J401" s="205">
        <f>BK401</f>
        <v>0</v>
      </c>
      <c r="K401" s="191"/>
      <c r="L401" s="196"/>
      <c r="M401" s="197"/>
      <c r="N401" s="198"/>
      <c r="O401" s="198"/>
      <c r="P401" s="199">
        <f>SUM(P402:P403)</f>
        <v>0</v>
      </c>
      <c r="Q401" s="198"/>
      <c r="R401" s="199">
        <f>SUM(R402:R403)</f>
        <v>0</v>
      </c>
      <c r="S401" s="198"/>
      <c r="T401" s="200">
        <f>SUM(T402:T403)</f>
        <v>0</v>
      </c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R401" s="201" t="s">
        <v>89</v>
      </c>
      <c r="AT401" s="202" t="s">
        <v>80</v>
      </c>
      <c r="AU401" s="202" t="s">
        <v>89</v>
      </c>
      <c r="AY401" s="201" t="s">
        <v>130</v>
      </c>
      <c r="BK401" s="203">
        <f>SUM(BK402:BK403)</f>
        <v>0</v>
      </c>
    </row>
    <row r="402" spans="1:65" s="2" customFormat="1" ht="24.15" customHeight="1">
      <c r="A402" s="40"/>
      <c r="B402" s="41"/>
      <c r="C402" s="206" t="s">
        <v>538</v>
      </c>
      <c r="D402" s="206" t="s">
        <v>132</v>
      </c>
      <c r="E402" s="207" t="s">
        <v>539</v>
      </c>
      <c r="F402" s="208" t="s">
        <v>540</v>
      </c>
      <c r="G402" s="209" t="s">
        <v>188</v>
      </c>
      <c r="H402" s="210">
        <v>1355.73</v>
      </c>
      <c r="I402" s="211"/>
      <c r="J402" s="210">
        <f>ROUND(I402*H402,2)</f>
        <v>0</v>
      </c>
      <c r="K402" s="208" t="s">
        <v>136</v>
      </c>
      <c r="L402" s="46"/>
      <c r="M402" s="212" t="s">
        <v>31</v>
      </c>
      <c r="N402" s="213" t="s">
        <v>52</v>
      </c>
      <c r="O402" s="86"/>
      <c r="P402" s="214">
        <f>O402*H402</f>
        <v>0</v>
      </c>
      <c r="Q402" s="214">
        <v>0</v>
      </c>
      <c r="R402" s="214">
        <f>Q402*H402</f>
        <v>0</v>
      </c>
      <c r="S402" s="214">
        <v>0</v>
      </c>
      <c r="T402" s="215">
        <f>S402*H402</f>
        <v>0</v>
      </c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  <c r="AE402" s="40"/>
      <c r="AR402" s="216" t="s">
        <v>137</v>
      </c>
      <c r="AT402" s="216" t="s">
        <v>132</v>
      </c>
      <c r="AU402" s="216" t="s">
        <v>20</v>
      </c>
      <c r="AY402" s="18" t="s">
        <v>130</v>
      </c>
      <c r="BE402" s="217">
        <f>IF(N402="základní",J402,0)</f>
        <v>0</v>
      </c>
      <c r="BF402" s="217">
        <f>IF(N402="snížená",J402,0)</f>
        <v>0</v>
      </c>
      <c r="BG402" s="217">
        <f>IF(N402="zákl. přenesená",J402,0)</f>
        <v>0</v>
      </c>
      <c r="BH402" s="217">
        <f>IF(N402="sníž. přenesená",J402,0)</f>
        <v>0</v>
      </c>
      <c r="BI402" s="217">
        <f>IF(N402="nulová",J402,0)</f>
        <v>0</v>
      </c>
      <c r="BJ402" s="18" t="s">
        <v>89</v>
      </c>
      <c r="BK402" s="217">
        <f>ROUND(I402*H402,2)</f>
        <v>0</v>
      </c>
      <c r="BL402" s="18" t="s">
        <v>137</v>
      </c>
      <c r="BM402" s="216" t="s">
        <v>541</v>
      </c>
    </row>
    <row r="403" spans="1:47" s="2" customFormat="1" ht="12">
      <c r="A403" s="40"/>
      <c r="B403" s="41"/>
      <c r="C403" s="42"/>
      <c r="D403" s="218" t="s">
        <v>139</v>
      </c>
      <c r="E403" s="42"/>
      <c r="F403" s="219" t="s">
        <v>542</v>
      </c>
      <c r="G403" s="42"/>
      <c r="H403" s="42"/>
      <c r="I403" s="220"/>
      <c r="J403" s="42"/>
      <c r="K403" s="42"/>
      <c r="L403" s="46"/>
      <c r="M403" s="265"/>
      <c r="N403" s="266"/>
      <c r="O403" s="267"/>
      <c r="P403" s="267"/>
      <c r="Q403" s="267"/>
      <c r="R403" s="267"/>
      <c r="S403" s="267"/>
      <c r="T403" s="268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  <c r="AT403" s="18" t="s">
        <v>139</v>
      </c>
      <c r="AU403" s="18" t="s">
        <v>20</v>
      </c>
    </row>
    <row r="404" spans="1:31" s="2" customFormat="1" ht="6.95" customHeight="1">
      <c r="A404" s="40"/>
      <c r="B404" s="61"/>
      <c r="C404" s="62"/>
      <c r="D404" s="62"/>
      <c r="E404" s="62"/>
      <c r="F404" s="62"/>
      <c r="G404" s="62"/>
      <c r="H404" s="62"/>
      <c r="I404" s="62"/>
      <c r="J404" s="62"/>
      <c r="K404" s="62"/>
      <c r="L404" s="46"/>
      <c r="M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</row>
  </sheetData>
  <sheetProtection password="CC35" sheet="1" objects="1" scenarios="1" formatColumns="0" formatRows="0" autoFilter="0"/>
  <autoFilter ref="C86:K403"/>
  <mergeCells count="9">
    <mergeCell ref="E7:H7"/>
    <mergeCell ref="E9:H9"/>
    <mergeCell ref="E18:H18"/>
    <mergeCell ref="E27:H27"/>
    <mergeCell ref="E48:H48"/>
    <mergeCell ref="E50:H50"/>
    <mergeCell ref="E77:H77"/>
    <mergeCell ref="E79:H79"/>
    <mergeCell ref="L2:V2"/>
  </mergeCells>
  <hyperlinks>
    <hyperlink ref="F91" r:id="rId1" display="https://podminky.urs.cz/item/CS_URS_2022_02/113107171"/>
    <hyperlink ref="F96" r:id="rId2" display="https://podminky.urs.cz/item/CS_URS_2022_02/113154333"/>
    <hyperlink ref="F105" r:id="rId3" display="https://podminky.urs.cz/item/CS_URS_2022_02/113154433"/>
    <hyperlink ref="F110" r:id="rId4" display="https://podminky.urs.cz/item/CS_URS_2022_02/122452203"/>
    <hyperlink ref="F119" r:id="rId5" display="https://podminky.urs.cz/item/CS_URS_2022_02/162751137"/>
    <hyperlink ref="F123" r:id="rId6" display="https://podminky.urs.cz/item/CS_URS_2022_02/162751139"/>
    <hyperlink ref="F127" r:id="rId7" display="https://podminky.urs.cz/item/CS_URS_2022_02/171201231"/>
    <hyperlink ref="F131" r:id="rId8" display="https://podminky.urs.cz/item/CS_URS_2022_02/171251201"/>
    <hyperlink ref="F136" r:id="rId9" display="https://podminky.urs.cz/item/CS_URS_2022_02/275321511"/>
    <hyperlink ref="F141" r:id="rId10" display="https://podminky.urs.cz/item/CS_URS_2022_02/275362021"/>
    <hyperlink ref="F146" r:id="rId11" display="https://podminky.urs.cz/item/CS_URS_2022_02/451504112"/>
    <hyperlink ref="F153" r:id="rId12" display="https://podminky.urs.cz/item/CS_URS_2022_02/451541111"/>
    <hyperlink ref="F158" r:id="rId13" display="https://podminky.urs.cz/item/CS_URS_2022_02/452311161"/>
    <hyperlink ref="F163" r:id="rId14" display="https://podminky.urs.cz/item/CS_URS_2022_02/465513228"/>
    <hyperlink ref="F169" r:id="rId15" display="https://podminky.urs.cz/item/CS_URS_2022_02/564851111"/>
    <hyperlink ref="F174" r:id="rId16" display="https://podminky.urs.cz/item/CS_URS_2022_02/565135121"/>
    <hyperlink ref="F179" r:id="rId17" display="https://podminky.urs.cz/item/CS_URS_2022_02/565145121"/>
    <hyperlink ref="F184" r:id="rId18" display="https://podminky.urs.cz/item/CS_URS_2022_02/569951133"/>
    <hyperlink ref="F193" r:id="rId19" display="https://podminky.urs.cz/item/CS_URS_2022_02/573111111"/>
    <hyperlink ref="F214" r:id="rId20" display="https://podminky.urs.cz/item/CS_URS_2022_02/573231112"/>
    <hyperlink ref="F219" r:id="rId21" display="https://podminky.urs.cz/item/CS_URS_2022_02/577134121"/>
    <hyperlink ref="F224" r:id="rId22" display="https://podminky.urs.cz/item/CS_URS_2022_02/577134121"/>
    <hyperlink ref="F233" r:id="rId23" display="https://podminky.urs.cz/item/CS_URS_2022_02/577155142"/>
    <hyperlink ref="F238" r:id="rId24" display="https://podminky.urs.cz/item/CS_URS_2022_02/599632111"/>
    <hyperlink ref="F244" r:id="rId25" display="https://podminky.urs.cz/item/CS_URS_2022_02/912211111"/>
    <hyperlink ref="F251" r:id="rId26" display="https://podminky.urs.cz/item/CS_URS_2022_02/915111111"/>
    <hyperlink ref="F253" r:id="rId27" display="https://podminky.urs.cz/item/CS_URS_2022_02/915111111"/>
    <hyperlink ref="F255" r:id="rId28" display="https://podminky.urs.cz/item/CS_URS_2022_02/915111121"/>
    <hyperlink ref="F257" r:id="rId29" display="https://podminky.urs.cz/item/CS_URS_2022_02/915121111"/>
    <hyperlink ref="F259" r:id="rId30" display="https://podminky.urs.cz/item/CS_URS_2022_02/915121121"/>
    <hyperlink ref="F261" r:id="rId31" display="https://podminky.urs.cz/item/CS_URS_2022_02/915211112"/>
    <hyperlink ref="F270" r:id="rId32" display="https://podminky.urs.cz/item/CS_URS_2022_02/915211122"/>
    <hyperlink ref="F280" r:id="rId33" display="https://podminky.urs.cz/item/CS_URS_2022_02/915221112"/>
    <hyperlink ref="F285" r:id="rId34" display="https://podminky.urs.cz/item/CS_URS_2022_02/915221122"/>
    <hyperlink ref="F293" r:id="rId35" display="https://podminky.urs.cz/item/CS_URS_2022_02/915231112"/>
    <hyperlink ref="F298" r:id="rId36" display="https://podminky.urs.cz/item/CS_URS_2022_02/919441211"/>
    <hyperlink ref="F303" r:id="rId37" display="https://podminky.urs.cz/item/CS_URS_2022_02/919521120"/>
    <hyperlink ref="F312" r:id="rId38" display="https://podminky.urs.cz/item/CS_URS_2022_02/919535559"/>
    <hyperlink ref="F318" r:id="rId39" display="https://podminky.urs.cz/item/CS_URS_2022_02/919721295"/>
    <hyperlink ref="F327" r:id="rId40" display="https://podminky.urs.cz/item/CS_URS_2022_02/919735111"/>
    <hyperlink ref="F337" r:id="rId41" display="https://podminky.urs.cz/item/CS_URS_2022_02/938902152"/>
    <hyperlink ref="F342" r:id="rId42" display="https://podminky.urs.cz/item/CS_URS_2022_02/938909612"/>
    <hyperlink ref="F347" r:id="rId43" display="https://podminky.urs.cz/item/CS_URS_2022_02/966008112"/>
    <hyperlink ref="F352" r:id="rId44" display="https://podminky.urs.cz/item/CS_URS_2022_02/966008311"/>
    <hyperlink ref="F360" r:id="rId45" display="https://podminky.urs.cz/item/CS_URS_2022_02/997221551"/>
    <hyperlink ref="F369" r:id="rId46" display="https://podminky.urs.cz/item/CS_URS_2022_02/997221559"/>
    <hyperlink ref="F373" r:id="rId47" display="https://podminky.urs.cz/item/CS_URS_2022_02/997221561"/>
    <hyperlink ref="F382" r:id="rId48" display="https://podminky.urs.cz/item/CS_URS_2022_02/997221569"/>
    <hyperlink ref="F386" r:id="rId49" display="https://podminky.urs.cz/item/CS_URS_2022_02/997221611"/>
    <hyperlink ref="F390" r:id="rId50" display="https://podminky.urs.cz/item/CS_URS_2022_02/997221612"/>
    <hyperlink ref="F394" r:id="rId51" display="https://podminky.urs.cz/item/CS_URS_2022_02/997221615"/>
    <hyperlink ref="F398" r:id="rId52" display="https://podminky.urs.cz/item/CS_URS_2022_02/997221873"/>
    <hyperlink ref="F403" r:id="rId53" display="https://podminky.urs.cz/item/CS_URS_2022_02/9982251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1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93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1"/>
      <c r="AT3" s="18" t="s">
        <v>20</v>
      </c>
    </row>
    <row r="4" spans="2:46" s="1" customFormat="1" ht="24.95" customHeight="1">
      <c r="B4" s="21"/>
      <c r="D4" s="132" t="s">
        <v>100</v>
      </c>
      <c r="L4" s="21"/>
      <c r="M4" s="133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4" t="s">
        <v>15</v>
      </c>
      <c r="L6" s="21"/>
    </row>
    <row r="7" spans="2:12" s="1" customFormat="1" ht="16.5" customHeight="1">
      <c r="B7" s="21"/>
      <c r="E7" s="135" t="str">
        <f>'Rekapitulace stavby'!K6</f>
        <v>II/230 Víchov - Těchlovice , oprava</v>
      </c>
      <c r="F7" s="134"/>
      <c r="G7" s="134"/>
      <c r="H7" s="134"/>
      <c r="L7" s="21"/>
    </row>
    <row r="8" spans="1:31" s="2" customFormat="1" ht="12" customHeight="1">
      <c r="A8" s="40"/>
      <c r="B8" s="46"/>
      <c r="C8" s="40"/>
      <c r="D8" s="134" t="s">
        <v>101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30" customHeight="1">
      <c r="A9" s="40"/>
      <c r="B9" s="46"/>
      <c r="C9" s="40"/>
      <c r="D9" s="40"/>
      <c r="E9" s="137" t="s">
        <v>543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17</v>
      </c>
      <c r="E11" s="40"/>
      <c r="F11" s="138" t="s">
        <v>18</v>
      </c>
      <c r="G11" s="40"/>
      <c r="H11" s="40"/>
      <c r="I11" s="134" t="s">
        <v>19</v>
      </c>
      <c r="J11" s="138" t="s">
        <v>31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31. 10. 2022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29</v>
      </c>
      <c r="E14" s="40"/>
      <c r="F14" s="40"/>
      <c r="G14" s="40"/>
      <c r="H14" s="40"/>
      <c r="I14" s="134" t="s">
        <v>30</v>
      </c>
      <c r="J14" s="138" t="s">
        <v>31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32</v>
      </c>
      <c r="F15" s="40"/>
      <c r="G15" s="40"/>
      <c r="H15" s="40"/>
      <c r="I15" s="134" t="s">
        <v>33</v>
      </c>
      <c r="J15" s="138" t="s">
        <v>31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34</v>
      </c>
      <c r="E17" s="40"/>
      <c r="F17" s="40"/>
      <c r="G17" s="40"/>
      <c r="H17" s="40"/>
      <c r="I17" s="134" t="s">
        <v>30</v>
      </c>
      <c r="J17" s="34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4" t="str">
        <f>'Rekapitulace stavby'!E14</f>
        <v>Vyplň údaj</v>
      </c>
      <c r="F18" s="138"/>
      <c r="G18" s="138"/>
      <c r="H18" s="138"/>
      <c r="I18" s="134" t="s">
        <v>33</v>
      </c>
      <c r="J18" s="34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36</v>
      </c>
      <c r="E20" s="40"/>
      <c r="F20" s="40"/>
      <c r="G20" s="40"/>
      <c r="H20" s="40"/>
      <c r="I20" s="134" t="s">
        <v>30</v>
      </c>
      <c r="J20" s="138" t="s">
        <v>37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38</v>
      </c>
      <c r="F21" s="40"/>
      <c r="G21" s="40"/>
      <c r="H21" s="40"/>
      <c r="I21" s="134" t="s">
        <v>33</v>
      </c>
      <c r="J21" s="138" t="s">
        <v>39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41</v>
      </c>
      <c r="E23" s="40"/>
      <c r="F23" s="40"/>
      <c r="G23" s="40"/>
      <c r="H23" s="40"/>
      <c r="I23" s="134" t="s">
        <v>30</v>
      </c>
      <c r="J23" s="138" t="s">
        <v>42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43</v>
      </c>
      <c r="F24" s="40"/>
      <c r="G24" s="40"/>
      <c r="H24" s="40"/>
      <c r="I24" s="134" t="s">
        <v>33</v>
      </c>
      <c r="J24" s="138" t="s">
        <v>44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45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31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47</v>
      </c>
      <c r="E30" s="40"/>
      <c r="F30" s="40"/>
      <c r="G30" s="40"/>
      <c r="H30" s="40"/>
      <c r="I30" s="40"/>
      <c r="J30" s="146">
        <f>ROUND(J88,2)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49</v>
      </c>
      <c r="G32" s="40"/>
      <c r="H32" s="40"/>
      <c r="I32" s="147" t="s">
        <v>48</v>
      </c>
      <c r="J32" s="147" t="s">
        <v>50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51</v>
      </c>
      <c r="E33" s="134" t="s">
        <v>52</v>
      </c>
      <c r="F33" s="149">
        <f>ROUND((SUM(BE88:BE317)),2)</f>
        <v>0</v>
      </c>
      <c r="G33" s="40"/>
      <c r="H33" s="40"/>
      <c r="I33" s="150">
        <v>0.21</v>
      </c>
      <c r="J33" s="149">
        <f>ROUND(((SUM(BE88:BE317))*I33),2)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53</v>
      </c>
      <c r="F34" s="149">
        <f>ROUND((SUM(BF88:BF317)),2)</f>
        <v>0</v>
      </c>
      <c r="G34" s="40"/>
      <c r="H34" s="40"/>
      <c r="I34" s="150">
        <v>0.15</v>
      </c>
      <c r="J34" s="149">
        <f>ROUND(((SUM(BF88:BF317))*I34),2)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54</v>
      </c>
      <c r="F35" s="149">
        <f>ROUND((SUM(BG88:BG317)),2)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55</v>
      </c>
      <c r="F36" s="149">
        <f>ROUND((SUM(BH88:BH317)),2)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56</v>
      </c>
      <c r="F37" s="149">
        <f>ROUND((SUM(BI88:BI317)),2)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57</v>
      </c>
      <c r="E39" s="153"/>
      <c r="F39" s="153"/>
      <c r="G39" s="154" t="s">
        <v>58</v>
      </c>
      <c r="H39" s="155" t="s">
        <v>59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4" t="s">
        <v>103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3" t="s">
        <v>15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II/230 Víchov - Těchlovice , oprava</v>
      </c>
      <c r="F48" s="33"/>
      <c r="G48" s="33"/>
      <c r="H48" s="33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3" t="s">
        <v>101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30" customHeight="1">
      <c r="A50" s="40"/>
      <c r="B50" s="41"/>
      <c r="C50" s="42"/>
      <c r="D50" s="42"/>
      <c r="E50" s="71" t="str">
        <f>E9</f>
        <v xml:space="preserve">SKA2403 - SO 102a  Těchlovice -  Víchov , Oprava propustů  v km 2,410 ,  2,710  a 2,9565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3" t="s">
        <v>21</v>
      </c>
      <c r="D52" s="42"/>
      <c r="E52" s="42"/>
      <c r="F52" s="28" t="str">
        <f>F12</f>
        <v xml:space="preserve"> </v>
      </c>
      <c r="G52" s="42"/>
      <c r="H52" s="42"/>
      <c r="I52" s="33" t="s">
        <v>23</v>
      </c>
      <c r="J52" s="74" t="str">
        <f>IF(J12="","",J12)</f>
        <v>31. 10. 2022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5.65" customHeight="1">
      <c r="A54" s="40"/>
      <c r="B54" s="41"/>
      <c r="C54" s="33" t="s">
        <v>29</v>
      </c>
      <c r="D54" s="42"/>
      <c r="E54" s="42"/>
      <c r="F54" s="28" t="str">
        <f>E15</f>
        <v>SÚS Plzeňského kraje</v>
      </c>
      <c r="G54" s="42"/>
      <c r="H54" s="42"/>
      <c r="I54" s="33" t="s">
        <v>36</v>
      </c>
      <c r="J54" s="38" t="str">
        <f>E21</f>
        <v xml:space="preserve">Projekční kancelář Ing.Škubalová 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3" t="s">
        <v>34</v>
      </c>
      <c r="D55" s="42"/>
      <c r="E55" s="42"/>
      <c r="F55" s="28" t="str">
        <f>IF(E18="","",E18)</f>
        <v>Vyplň údaj</v>
      </c>
      <c r="G55" s="42"/>
      <c r="H55" s="42"/>
      <c r="I55" s="33" t="s">
        <v>41</v>
      </c>
      <c r="J55" s="38" t="str">
        <f>E24</f>
        <v>Straka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104</v>
      </c>
      <c r="D57" s="164"/>
      <c r="E57" s="164"/>
      <c r="F57" s="164"/>
      <c r="G57" s="164"/>
      <c r="H57" s="164"/>
      <c r="I57" s="164"/>
      <c r="J57" s="165" t="s">
        <v>105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79</v>
      </c>
      <c r="D59" s="42"/>
      <c r="E59" s="42"/>
      <c r="F59" s="42"/>
      <c r="G59" s="42"/>
      <c r="H59" s="42"/>
      <c r="I59" s="42"/>
      <c r="J59" s="104">
        <f>J88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8" t="s">
        <v>106</v>
      </c>
    </row>
    <row r="60" spans="1:31" s="9" customFormat="1" ht="24.95" customHeight="1">
      <c r="A60" s="9"/>
      <c r="B60" s="167"/>
      <c r="C60" s="168"/>
      <c r="D60" s="169" t="s">
        <v>107</v>
      </c>
      <c r="E60" s="170"/>
      <c r="F60" s="170"/>
      <c r="G60" s="170"/>
      <c r="H60" s="170"/>
      <c r="I60" s="170"/>
      <c r="J60" s="171">
        <f>J89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108</v>
      </c>
      <c r="E61" s="176"/>
      <c r="F61" s="176"/>
      <c r="G61" s="176"/>
      <c r="H61" s="176"/>
      <c r="I61" s="176"/>
      <c r="J61" s="177">
        <f>J90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109</v>
      </c>
      <c r="E62" s="176"/>
      <c r="F62" s="176"/>
      <c r="G62" s="176"/>
      <c r="H62" s="176"/>
      <c r="I62" s="176"/>
      <c r="J62" s="177">
        <f>J172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110</v>
      </c>
      <c r="E63" s="176"/>
      <c r="F63" s="176"/>
      <c r="G63" s="176"/>
      <c r="H63" s="176"/>
      <c r="I63" s="176"/>
      <c r="J63" s="177">
        <f>J178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111</v>
      </c>
      <c r="E64" s="176"/>
      <c r="F64" s="176"/>
      <c r="G64" s="176"/>
      <c r="H64" s="176"/>
      <c r="I64" s="176"/>
      <c r="J64" s="177">
        <f>J198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544</v>
      </c>
      <c r="E65" s="176"/>
      <c r="F65" s="176"/>
      <c r="G65" s="176"/>
      <c r="H65" s="176"/>
      <c r="I65" s="176"/>
      <c r="J65" s="177">
        <f>J222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3"/>
      <c r="C66" s="174"/>
      <c r="D66" s="175" t="s">
        <v>112</v>
      </c>
      <c r="E66" s="176"/>
      <c r="F66" s="176"/>
      <c r="G66" s="176"/>
      <c r="H66" s="176"/>
      <c r="I66" s="176"/>
      <c r="J66" s="177">
        <f>J233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3"/>
      <c r="C67" s="174"/>
      <c r="D67" s="175" t="s">
        <v>113</v>
      </c>
      <c r="E67" s="176"/>
      <c r="F67" s="176"/>
      <c r="G67" s="176"/>
      <c r="H67" s="176"/>
      <c r="I67" s="176"/>
      <c r="J67" s="177">
        <f>J274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3"/>
      <c r="C68" s="174"/>
      <c r="D68" s="175" t="s">
        <v>114</v>
      </c>
      <c r="E68" s="176"/>
      <c r="F68" s="176"/>
      <c r="G68" s="176"/>
      <c r="H68" s="176"/>
      <c r="I68" s="176"/>
      <c r="J68" s="177">
        <f>J315</f>
        <v>0</v>
      </c>
      <c r="K68" s="174"/>
      <c r="L68" s="17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2" customFormat="1" ht="21.8" customHeight="1">
      <c r="A69" s="40"/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13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6.95" customHeight="1">
      <c r="A70" s="40"/>
      <c r="B70" s="61"/>
      <c r="C70" s="62"/>
      <c r="D70" s="62"/>
      <c r="E70" s="62"/>
      <c r="F70" s="62"/>
      <c r="G70" s="62"/>
      <c r="H70" s="62"/>
      <c r="I70" s="62"/>
      <c r="J70" s="62"/>
      <c r="K70" s="62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4" spans="1:31" s="2" customFormat="1" ht="6.95" customHeight="1">
      <c r="A74" s="40"/>
      <c r="B74" s="63"/>
      <c r="C74" s="64"/>
      <c r="D74" s="64"/>
      <c r="E74" s="64"/>
      <c r="F74" s="64"/>
      <c r="G74" s="64"/>
      <c r="H74" s="64"/>
      <c r="I74" s="64"/>
      <c r="J74" s="64"/>
      <c r="K74" s="64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24.95" customHeight="1">
      <c r="A75" s="40"/>
      <c r="B75" s="41"/>
      <c r="C75" s="24" t="s">
        <v>115</v>
      </c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3" t="s">
        <v>15</v>
      </c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6.5" customHeight="1">
      <c r="A78" s="40"/>
      <c r="B78" s="41"/>
      <c r="C78" s="42"/>
      <c r="D78" s="42"/>
      <c r="E78" s="162" t="str">
        <f>E7</f>
        <v>II/230 Víchov - Těchlovice , oprava</v>
      </c>
      <c r="F78" s="33"/>
      <c r="G78" s="33"/>
      <c r="H78" s="33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3" t="s">
        <v>101</v>
      </c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30" customHeight="1">
      <c r="A80" s="40"/>
      <c r="B80" s="41"/>
      <c r="C80" s="42"/>
      <c r="D80" s="42"/>
      <c r="E80" s="71" t="str">
        <f>E9</f>
        <v xml:space="preserve">SKA2403 - SO 102a  Těchlovice -  Víchov , Oprava propustů  v km 2,410 ,  2,710  a 2,9565</v>
      </c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2" customHeight="1">
      <c r="A82" s="40"/>
      <c r="B82" s="41"/>
      <c r="C82" s="33" t="s">
        <v>21</v>
      </c>
      <c r="D82" s="42"/>
      <c r="E82" s="42"/>
      <c r="F82" s="28" t="str">
        <f>F12</f>
        <v xml:space="preserve"> </v>
      </c>
      <c r="G82" s="42"/>
      <c r="H82" s="42"/>
      <c r="I82" s="33" t="s">
        <v>23</v>
      </c>
      <c r="J82" s="74" t="str">
        <f>IF(J12="","",J12)</f>
        <v>31. 10. 2022</v>
      </c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25.65" customHeight="1">
      <c r="A84" s="40"/>
      <c r="B84" s="41"/>
      <c r="C84" s="33" t="s">
        <v>29</v>
      </c>
      <c r="D84" s="42"/>
      <c r="E84" s="42"/>
      <c r="F84" s="28" t="str">
        <f>E15</f>
        <v>SÚS Plzeňského kraje</v>
      </c>
      <c r="G84" s="42"/>
      <c r="H84" s="42"/>
      <c r="I84" s="33" t="s">
        <v>36</v>
      </c>
      <c r="J84" s="38" t="str">
        <f>E21</f>
        <v xml:space="preserve">Projekční kancelář Ing.Škubalová </v>
      </c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5.15" customHeight="1">
      <c r="A85" s="40"/>
      <c r="B85" s="41"/>
      <c r="C85" s="33" t="s">
        <v>34</v>
      </c>
      <c r="D85" s="42"/>
      <c r="E85" s="42"/>
      <c r="F85" s="28" t="str">
        <f>IF(E18="","",E18)</f>
        <v>Vyplň údaj</v>
      </c>
      <c r="G85" s="42"/>
      <c r="H85" s="42"/>
      <c r="I85" s="33" t="s">
        <v>41</v>
      </c>
      <c r="J85" s="38" t="str">
        <f>E24</f>
        <v>Straka</v>
      </c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0.3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11" customFormat="1" ht="29.25" customHeight="1">
      <c r="A87" s="179"/>
      <c r="B87" s="180"/>
      <c r="C87" s="181" t="s">
        <v>116</v>
      </c>
      <c r="D87" s="182" t="s">
        <v>66</v>
      </c>
      <c r="E87" s="182" t="s">
        <v>62</v>
      </c>
      <c r="F87" s="182" t="s">
        <v>63</v>
      </c>
      <c r="G87" s="182" t="s">
        <v>117</v>
      </c>
      <c r="H87" s="182" t="s">
        <v>118</v>
      </c>
      <c r="I87" s="182" t="s">
        <v>119</v>
      </c>
      <c r="J87" s="182" t="s">
        <v>105</v>
      </c>
      <c r="K87" s="183" t="s">
        <v>120</v>
      </c>
      <c r="L87" s="184"/>
      <c r="M87" s="94" t="s">
        <v>31</v>
      </c>
      <c r="N87" s="95" t="s">
        <v>51</v>
      </c>
      <c r="O87" s="95" t="s">
        <v>121</v>
      </c>
      <c r="P87" s="95" t="s">
        <v>122</v>
      </c>
      <c r="Q87" s="95" t="s">
        <v>123</v>
      </c>
      <c r="R87" s="95" t="s">
        <v>124</v>
      </c>
      <c r="S87" s="95" t="s">
        <v>125</v>
      </c>
      <c r="T87" s="96" t="s">
        <v>126</v>
      </c>
      <c r="U87" s="179"/>
      <c r="V87" s="179"/>
      <c r="W87" s="179"/>
      <c r="X87" s="179"/>
      <c r="Y87" s="179"/>
      <c r="Z87" s="179"/>
      <c r="AA87" s="179"/>
      <c r="AB87" s="179"/>
      <c r="AC87" s="179"/>
      <c r="AD87" s="179"/>
      <c r="AE87" s="179"/>
    </row>
    <row r="88" spans="1:63" s="2" customFormat="1" ht="22.8" customHeight="1">
      <c r="A88" s="40"/>
      <c r="B88" s="41"/>
      <c r="C88" s="101" t="s">
        <v>127</v>
      </c>
      <c r="D88" s="42"/>
      <c r="E88" s="42"/>
      <c r="F88" s="42"/>
      <c r="G88" s="42"/>
      <c r="H88" s="42"/>
      <c r="I88" s="42"/>
      <c r="J88" s="185">
        <f>BK88</f>
        <v>0</v>
      </c>
      <c r="K88" s="42"/>
      <c r="L88" s="46"/>
      <c r="M88" s="97"/>
      <c r="N88" s="186"/>
      <c r="O88" s="98"/>
      <c r="P88" s="187">
        <f>P89</f>
        <v>0</v>
      </c>
      <c r="Q88" s="98"/>
      <c r="R88" s="187">
        <f>R89</f>
        <v>212.62498250000002</v>
      </c>
      <c r="S88" s="98"/>
      <c r="T88" s="188">
        <f>T89</f>
        <v>141.56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T88" s="18" t="s">
        <v>80</v>
      </c>
      <c r="AU88" s="18" t="s">
        <v>106</v>
      </c>
      <c r="BK88" s="189">
        <f>BK89</f>
        <v>0</v>
      </c>
    </row>
    <row r="89" spans="1:63" s="12" customFormat="1" ht="25.9" customHeight="1">
      <c r="A89" s="12"/>
      <c r="B89" s="190"/>
      <c r="C89" s="191"/>
      <c r="D89" s="192" t="s">
        <v>80</v>
      </c>
      <c r="E89" s="193" t="s">
        <v>128</v>
      </c>
      <c r="F89" s="193" t="s">
        <v>129</v>
      </c>
      <c r="G89" s="191"/>
      <c r="H89" s="191"/>
      <c r="I89" s="194"/>
      <c r="J89" s="195">
        <f>BK89</f>
        <v>0</v>
      </c>
      <c r="K89" s="191"/>
      <c r="L89" s="196"/>
      <c r="M89" s="197"/>
      <c r="N89" s="198"/>
      <c r="O89" s="198"/>
      <c r="P89" s="199">
        <f>P90+P172+P178+P198+P222+P233+P274+P315</f>
        <v>0</v>
      </c>
      <c r="Q89" s="198"/>
      <c r="R89" s="199">
        <f>R90+R172+R178+R198+R222+R233+R274+R315</f>
        <v>212.62498250000002</v>
      </c>
      <c r="S89" s="198"/>
      <c r="T89" s="200">
        <f>T90+T172+T178+T198+T222+T233+T274+T315</f>
        <v>141.56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1" t="s">
        <v>89</v>
      </c>
      <c r="AT89" s="202" t="s">
        <v>80</v>
      </c>
      <c r="AU89" s="202" t="s">
        <v>81</v>
      </c>
      <c r="AY89" s="201" t="s">
        <v>130</v>
      </c>
      <c r="BK89" s="203">
        <f>BK90+BK172+BK178+BK198+BK222+BK233+BK274+BK315</f>
        <v>0</v>
      </c>
    </row>
    <row r="90" spans="1:63" s="12" customFormat="1" ht="22.8" customHeight="1">
      <c r="A90" s="12"/>
      <c r="B90" s="190"/>
      <c r="C90" s="191"/>
      <c r="D90" s="192" t="s">
        <v>80</v>
      </c>
      <c r="E90" s="204" t="s">
        <v>89</v>
      </c>
      <c r="F90" s="204" t="s">
        <v>131</v>
      </c>
      <c r="G90" s="191"/>
      <c r="H90" s="191"/>
      <c r="I90" s="194"/>
      <c r="J90" s="205">
        <f>BK90</f>
        <v>0</v>
      </c>
      <c r="K90" s="191"/>
      <c r="L90" s="196"/>
      <c r="M90" s="197"/>
      <c r="N90" s="198"/>
      <c r="O90" s="198"/>
      <c r="P90" s="199">
        <f>SUM(P91:P171)</f>
        <v>0</v>
      </c>
      <c r="Q90" s="198"/>
      <c r="R90" s="199">
        <f>SUM(R91:R171)</f>
        <v>139.88576</v>
      </c>
      <c r="S90" s="198"/>
      <c r="T90" s="200">
        <f>SUM(T91:T171)</f>
        <v>16.560000000000002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1" t="s">
        <v>89</v>
      </c>
      <c r="AT90" s="202" t="s">
        <v>80</v>
      </c>
      <c r="AU90" s="202" t="s">
        <v>89</v>
      </c>
      <c r="AY90" s="201" t="s">
        <v>130</v>
      </c>
      <c r="BK90" s="203">
        <f>SUM(BK91:BK171)</f>
        <v>0</v>
      </c>
    </row>
    <row r="91" spans="1:65" s="2" customFormat="1" ht="24.15" customHeight="1">
      <c r="A91" s="40"/>
      <c r="B91" s="41"/>
      <c r="C91" s="206" t="s">
        <v>89</v>
      </c>
      <c r="D91" s="206" t="s">
        <v>132</v>
      </c>
      <c r="E91" s="207" t="s">
        <v>545</v>
      </c>
      <c r="F91" s="208" t="s">
        <v>546</v>
      </c>
      <c r="G91" s="209" t="s">
        <v>135</v>
      </c>
      <c r="H91" s="210">
        <v>72</v>
      </c>
      <c r="I91" s="211"/>
      <c r="J91" s="210">
        <f>ROUND(I91*H91,2)</f>
        <v>0</v>
      </c>
      <c r="K91" s="208" t="s">
        <v>136</v>
      </c>
      <c r="L91" s="46"/>
      <c r="M91" s="212" t="s">
        <v>31</v>
      </c>
      <c r="N91" s="213" t="s">
        <v>52</v>
      </c>
      <c r="O91" s="86"/>
      <c r="P91" s="214">
        <f>O91*H91</f>
        <v>0</v>
      </c>
      <c r="Q91" s="214">
        <v>0.00013</v>
      </c>
      <c r="R91" s="214">
        <f>Q91*H91</f>
        <v>0.009359999999999999</v>
      </c>
      <c r="S91" s="214">
        <v>0.23</v>
      </c>
      <c r="T91" s="215">
        <f>S91*H91</f>
        <v>16.560000000000002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16" t="s">
        <v>137</v>
      </c>
      <c r="AT91" s="216" t="s">
        <v>132</v>
      </c>
      <c r="AU91" s="216" t="s">
        <v>20</v>
      </c>
      <c r="AY91" s="18" t="s">
        <v>130</v>
      </c>
      <c r="BE91" s="217">
        <f>IF(N91="základní",J91,0)</f>
        <v>0</v>
      </c>
      <c r="BF91" s="217">
        <f>IF(N91="snížená",J91,0)</f>
        <v>0</v>
      </c>
      <c r="BG91" s="217">
        <f>IF(N91="zákl. přenesená",J91,0)</f>
        <v>0</v>
      </c>
      <c r="BH91" s="217">
        <f>IF(N91="sníž. přenesená",J91,0)</f>
        <v>0</v>
      </c>
      <c r="BI91" s="217">
        <f>IF(N91="nulová",J91,0)</f>
        <v>0</v>
      </c>
      <c r="BJ91" s="18" t="s">
        <v>89</v>
      </c>
      <c r="BK91" s="217">
        <f>ROUND(I91*H91,2)</f>
        <v>0</v>
      </c>
      <c r="BL91" s="18" t="s">
        <v>137</v>
      </c>
      <c r="BM91" s="216" t="s">
        <v>547</v>
      </c>
    </row>
    <row r="92" spans="1:47" s="2" customFormat="1" ht="12">
      <c r="A92" s="40"/>
      <c r="B92" s="41"/>
      <c r="C92" s="42"/>
      <c r="D92" s="218" t="s">
        <v>139</v>
      </c>
      <c r="E92" s="42"/>
      <c r="F92" s="219" t="s">
        <v>548</v>
      </c>
      <c r="G92" s="42"/>
      <c r="H92" s="42"/>
      <c r="I92" s="220"/>
      <c r="J92" s="42"/>
      <c r="K92" s="42"/>
      <c r="L92" s="46"/>
      <c r="M92" s="221"/>
      <c r="N92" s="222"/>
      <c r="O92" s="86"/>
      <c r="P92" s="86"/>
      <c r="Q92" s="86"/>
      <c r="R92" s="86"/>
      <c r="S92" s="86"/>
      <c r="T92" s="87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8" t="s">
        <v>139</v>
      </c>
      <c r="AU92" s="18" t="s">
        <v>20</v>
      </c>
    </row>
    <row r="93" spans="1:51" s="13" customFormat="1" ht="12">
      <c r="A93" s="13"/>
      <c r="B93" s="223"/>
      <c r="C93" s="224"/>
      <c r="D93" s="225" t="s">
        <v>141</v>
      </c>
      <c r="E93" s="226" t="s">
        <v>31</v>
      </c>
      <c r="F93" s="227" t="s">
        <v>549</v>
      </c>
      <c r="G93" s="224"/>
      <c r="H93" s="228">
        <v>52</v>
      </c>
      <c r="I93" s="229"/>
      <c r="J93" s="224"/>
      <c r="K93" s="224"/>
      <c r="L93" s="230"/>
      <c r="M93" s="231"/>
      <c r="N93" s="232"/>
      <c r="O93" s="232"/>
      <c r="P93" s="232"/>
      <c r="Q93" s="232"/>
      <c r="R93" s="232"/>
      <c r="S93" s="232"/>
      <c r="T93" s="23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4" t="s">
        <v>141</v>
      </c>
      <c r="AU93" s="234" t="s">
        <v>20</v>
      </c>
      <c r="AV93" s="13" t="s">
        <v>20</v>
      </c>
      <c r="AW93" s="13" t="s">
        <v>40</v>
      </c>
      <c r="AX93" s="13" t="s">
        <v>81</v>
      </c>
      <c r="AY93" s="234" t="s">
        <v>130</v>
      </c>
    </row>
    <row r="94" spans="1:51" s="14" customFormat="1" ht="12">
      <c r="A94" s="14"/>
      <c r="B94" s="235"/>
      <c r="C94" s="236"/>
      <c r="D94" s="225" t="s">
        <v>141</v>
      </c>
      <c r="E94" s="237" t="s">
        <v>31</v>
      </c>
      <c r="F94" s="238" t="s">
        <v>550</v>
      </c>
      <c r="G94" s="236"/>
      <c r="H94" s="237" t="s">
        <v>31</v>
      </c>
      <c r="I94" s="239"/>
      <c r="J94" s="236"/>
      <c r="K94" s="236"/>
      <c r="L94" s="240"/>
      <c r="M94" s="241"/>
      <c r="N94" s="242"/>
      <c r="O94" s="242"/>
      <c r="P94" s="242"/>
      <c r="Q94" s="242"/>
      <c r="R94" s="242"/>
      <c r="S94" s="242"/>
      <c r="T94" s="243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44" t="s">
        <v>141</v>
      </c>
      <c r="AU94" s="244" t="s">
        <v>20</v>
      </c>
      <c r="AV94" s="14" t="s">
        <v>89</v>
      </c>
      <c r="AW94" s="14" t="s">
        <v>40</v>
      </c>
      <c r="AX94" s="14" t="s">
        <v>81</v>
      </c>
      <c r="AY94" s="244" t="s">
        <v>130</v>
      </c>
    </row>
    <row r="95" spans="1:51" s="13" customFormat="1" ht="12">
      <c r="A95" s="13"/>
      <c r="B95" s="223"/>
      <c r="C95" s="224"/>
      <c r="D95" s="225" t="s">
        <v>141</v>
      </c>
      <c r="E95" s="226" t="s">
        <v>31</v>
      </c>
      <c r="F95" s="227" t="s">
        <v>551</v>
      </c>
      <c r="G95" s="224"/>
      <c r="H95" s="228">
        <v>20</v>
      </c>
      <c r="I95" s="229"/>
      <c r="J95" s="224"/>
      <c r="K95" s="224"/>
      <c r="L95" s="230"/>
      <c r="M95" s="231"/>
      <c r="N95" s="232"/>
      <c r="O95" s="232"/>
      <c r="P95" s="232"/>
      <c r="Q95" s="232"/>
      <c r="R95" s="232"/>
      <c r="S95" s="232"/>
      <c r="T95" s="23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4" t="s">
        <v>141</v>
      </c>
      <c r="AU95" s="234" t="s">
        <v>20</v>
      </c>
      <c r="AV95" s="13" t="s">
        <v>20</v>
      </c>
      <c r="AW95" s="13" t="s">
        <v>40</v>
      </c>
      <c r="AX95" s="13" t="s">
        <v>81</v>
      </c>
      <c r="AY95" s="234" t="s">
        <v>130</v>
      </c>
    </row>
    <row r="96" spans="1:51" s="14" customFormat="1" ht="12">
      <c r="A96" s="14"/>
      <c r="B96" s="235"/>
      <c r="C96" s="236"/>
      <c r="D96" s="225" t="s">
        <v>141</v>
      </c>
      <c r="E96" s="237" t="s">
        <v>31</v>
      </c>
      <c r="F96" s="238" t="s">
        <v>552</v>
      </c>
      <c r="G96" s="236"/>
      <c r="H96" s="237" t="s">
        <v>31</v>
      </c>
      <c r="I96" s="239"/>
      <c r="J96" s="236"/>
      <c r="K96" s="236"/>
      <c r="L96" s="240"/>
      <c r="M96" s="241"/>
      <c r="N96" s="242"/>
      <c r="O96" s="242"/>
      <c r="P96" s="242"/>
      <c r="Q96" s="242"/>
      <c r="R96" s="242"/>
      <c r="S96" s="242"/>
      <c r="T96" s="243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44" t="s">
        <v>141</v>
      </c>
      <c r="AU96" s="244" t="s">
        <v>20</v>
      </c>
      <c r="AV96" s="14" t="s">
        <v>89</v>
      </c>
      <c r="AW96" s="14" t="s">
        <v>40</v>
      </c>
      <c r="AX96" s="14" t="s">
        <v>81</v>
      </c>
      <c r="AY96" s="244" t="s">
        <v>130</v>
      </c>
    </row>
    <row r="97" spans="1:51" s="14" customFormat="1" ht="12">
      <c r="A97" s="14"/>
      <c r="B97" s="235"/>
      <c r="C97" s="236"/>
      <c r="D97" s="225" t="s">
        <v>141</v>
      </c>
      <c r="E97" s="237" t="s">
        <v>31</v>
      </c>
      <c r="F97" s="238" t="s">
        <v>204</v>
      </c>
      <c r="G97" s="236"/>
      <c r="H97" s="237" t="s">
        <v>31</v>
      </c>
      <c r="I97" s="239"/>
      <c r="J97" s="236"/>
      <c r="K97" s="236"/>
      <c r="L97" s="240"/>
      <c r="M97" s="241"/>
      <c r="N97" s="242"/>
      <c r="O97" s="242"/>
      <c r="P97" s="242"/>
      <c r="Q97" s="242"/>
      <c r="R97" s="242"/>
      <c r="S97" s="242"/>
      <c r="T97" s="243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44" t="s">
        <v>141</v>
      </c>
      <c r="AU97" s="244" t="s">
        <v>20</v>
      </c>
      <c r="AV97" s="14" t="s">
        <v>89</v>
      </c>
      <c r="AW97" s="14" t="s">
        <v>40</v>
      </c>
      <c r="AX97" s="14" t="s">
        <v>81</v>
      </c>
      <c r="AY97" s="244" t="s">
        <v>130</v>
      </c>
    </row>
    <row r="98" spans="1:51" s="15" customFormat="1" ht="12">
      <c r="A98" s="15"/>
      <c r="B98" s="245"/>
      <c r="C98" s="246"/>
      <c r="D98" s="225" t="s">
        <v>141</v>
      </c>
      <c r="E98" s="247" t="s">
        <v>31</v>
      </c>
      <c r="F98" s="248" t="s">
        <v>144</v>
      </c>
      <c r="G98" s="246"/>
      <c r="H98" s="249">
        <v>72</v>
      </c>
      <c r="I98" s="250"/>
      <c r="J98" s="246"/>
      <c r="K98" s="246"/>
      <c r="L98" s="251"/>
      <c r="M98" s="252"/>
      <c r="N98" s="253"/>
      <c r="O98" s="253"/>
      <c r="P98" s="253"/>
      <c r="Q98" s="253"/>
      <c r="R98" s="253"/>
      <c r="S98" s="253"/>
      <c r="T98" s="254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T98" s="255" t="s">
        <v>141</v>
      </c>
      <c r="AU98" s="255" t="s">
        <v>20</v>
      </c>
      <c r="AV98" s="15" t="s">
        <v>137</v>
      </c>
      <c r="AW98" s="15" t="s">
        <v>40</v>
      </c>
      <c r="AX98" s="15" t="s">
        <v>89</v>
      </c>
      <c r="AY98" s="255" t="s">
        <v>130</v>
      </c>
    </row>
    <row r="99" spans="1:65" s="2" customFormat="1" ht="16.5" customHeight="1">
      <c r="A99" s="40"/>
      <c r="B99" s="41"/>
      <c r="C99" s="206" t="s">
        <v>20</v>
      </c>
      <c r="D99" s="206" t="s">
        <v>132</v>
      </c>
      <c r="E99" s="207" t="s">
        <v>553</v>
      </c>
      <c r="F99" s="208" t="s">
        <v>554</v>
      </c>
      <c r="G99" s="209" t="s">
        <v>555</v>
      </c>
      <c r="H99" s="210">
        <v>480</v>
      </c>
      <c r="I99" s="211"/>
      <c r="J99" s="210">
        <f>ROUND(I99*H99,2)</f>
        <v>0</v>
      </c>
      <c r="K99" s="208" t="s">
        <v>136</v>
      </c>
      <c r="L99" s="46"/>
      <c r="M99" s="212" t="s">
        <v>31</v>
      </c>
      <c r="N99" s="213" t="s">
        <v>52</v>
      </c>
      <c r="O99" s="86"/>
      <c r="P99" s="214">
        <f>O99*H99</f>
        <v>0</v>
      </c>
      <c r="Q99" s="214">
        <v>3E-05</v>
      </c>
      <c r="R99" s="214">
        <f>Q99*H99</f>
        <v>0.0144</v>
      </c>
      <c r="S99" s="214">
        <v>0</v>
      </c>
      <c r="T99" s="215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16" t="s">
        <v>137</v>
      </c>
      <c r="AT99" s="216" t="s">
        <v>132</v>
      </c>
      <c r="AU99" s="216" t="s">
        <v>20</v>
      </c>
      <c r="AY99" s="18" t="s">
        <v>130</v>
      </c>
      <c r="BE99" s="217">
        <f>IF(N99="základní",J99,0)</f>
        <v>0</v>
      </c>
      <c r="BF99" s="217">
        <f>IF(N99="snížená",J99,0)</f>
        <v>0</v>
      </c>
      <c r="BG99" s="217">
        <f>IF(N99="zákl. přenesená",J99,0)</f>
        <v>0</v>
      </c>
      <c r="BH99" s="217">
        <f>IF(N99="sníž. přenesená",J99,0)</f>
        <v>0</v>
      </c>
      <c r="BI99" s="217">
        <f>IF(N99="nulová",J99,0)</f>
        <v>0</v>
      </c>
      <c r="BJ99" s="18" t="s">
        <v>89</v>
      </c>
      <c r="BK99" s="217">
        <f>ROUND(I99*H99,2)</f>
        <v>0</v>
      </c>
      <c r="BL99" s="18" t="s">
        <v>137</v>
      </c>
      <c r="BM99" s="216" t="s">
        <v>556</v>
      </c>
    </row>
    <row r="100" spans="1:47" s="2" customFormat="1" ht="12">
      <c r="A100" s="40"/>
      <c r="B100" s="41"/>
      <c r="C100" s="42"/>
      <c r="D100" s="218" t="s">
        <v>139</v>
      </c>
      <c r="E100" s="42"/>
      <c r="F100" s="219" t="s">
        <v>557</v>
      </c>
      <c r="G100" s="42"/>
      <c r="H100" s="42"/>
      <c r="I100" s="220"/>
      <c r="J100" s="42"/>
      <c r="K100" s="42"/>
      <c r="L100" s="46"/>
      <c r="M100" s="221"/>
      <c r="N100" s="222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8" t="s">
        <v>139</v>
      </c>
      <c r="AU100" s="18" t="s">
        <v>20</v>
      </c>
    </row>
    <row r="101" spans="1:51" s="13" customFormat="1" ht="12">
      <c r="A101" s="13"/>
      <c r="B101" s="223"/>
      <c r="C101" s="224"/>
      <c r="D101" s="225" t="s">
        <v>141</v>
      </c>
      <c r="E101" s="226" t="s">
        <v>31</v>
      </c>
      <c r="F101" s="227" t="s">
        <v>558</v>
      </c>
      <c r="G101" s="224"/>
      <c r="H101" s="228">
        <v>480</v>
      </c>
      <c r="I101" s="229"/>
      <c r="J101" s="224"/>
      <c r="K101" s="224"/>
      <c r="L101" s="230"/>
      <c r="M101" s="231"/>
      <c r="N101" s="232"/>
      <c r="O101" s="232"/>
      <c r="P101" s="232"/>
      <c r="Q101" s="232"/>
      <c r="R101" s="232"/>
      <c r="S101" s="232"/>
      <c r="T101" s="23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4" t="s">
        <v>141</v>
      </c>
      <c r="AU101" s="234" t="s">
        <v>20</v>
      </c>
      <c r="AV101" s="13" t="s">
        <v>20</v>
      </c>
      <c r="AW101" s="13" t="s">
        <v>40</v>
      </c>
      <c r="AX101" s="13" t="s">
        <v>81</v>
      </c>
      <c r="AY101" s="234" t="s">
        <v>130</v>
      </c>
    </row>
    <row r="102" spans="1:51" s="14" customFormat="1" ht="12">
      <c r="A102" s="14"/>
      <c r="B102" s="235"/>
      <c r="C102" s="236"/>
      <c r="D102" s="225" t="s">
        <v>141</v>
      </c>
      <c r="E102" s="237" t="s">
        <v>31</v>
      </c>
      <c r="F102" s="238" t="s">
        <v>204</v>
      </c>
      <c r="G102" s="236"/>
      <c r="H102" s="237" t="s">
        <v>31</v>
      </c>
      <c r="I102" s="239"/>
      <c r="J102" s="236"/>
      <c r="K102" s="236"/>
      <c r="L102" s="240"/>
      <c r="M102" s="241"/>
      <c r="N102" s="242"/>
      <c r="O102" s="242"/>
      <c r="P102" s="242"/>
      <c r="Q102" s="242"/>
      <c r="R102" s="242"/>
      <c r="S102" s="242"/>
      <c r="T102" s="243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44" t="s">
        <v>141</v>
      </c>
      <c r="AU102" s="244" t="s">
        <v>20</v>
      </c>
      <c r="AV102" s="14" t="s">
        <v>89</v>
      </c>
      <c r="AW102" s="14" t="s">
        <v>40</v>
      </c>
      <c r="AX102" s="14" t="s">
        <v>81</v>
      </c>
      <c r="AY102" s="244" t="s">
        <v>130</v>
      </c>
    </row>
    <row r="103" spans="1:51" s="15" customFormat="1" ht="12">
      <c r="A103" s="15"/>
      <c r="B103" s="245"/>
      <c r="C103" s="246"/>
      <c r="D103" s="225" t="s">
        <v>141</v>
      </c>
      <c r="E103" s="247" t="s">
        <v>31</v>
      </c>
      <c r="F103" s="248" t="s">
        <v>144</v>
      </c>
      <c r="G103" s="246"/>
      <c r="H103" s="249">
        <v>480</v>
      </c>
      <c r="I103" s="250"/>
      <c r="J103" s="246"/>
      <c r="K103" s="246"/>
      <c r="L103" s="251"/>
      <c r="M103" s="252"/>
      <c r="N103" s="253"/>
      <c r="O103" s="253"/>
      <c r="P103" s="253"/>
      <c r="Q103" s="253"/>
      <c r="R103" s="253"/>
      <c r="S103" s="253"/>
      <c r="T103" s="254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T103" s="255" t="s">
        <v>141</v>
      </c>
      <c r="AU103" s="255" t="s">
        <v>20</v>
      </c>
      <c r="AV103" s="15" t="s">
        <v>137</v>
      </c>
      <c r="AW103" s="15" t="s">
        <v>40</v>
      </c>
      <c r="AX103" s="15" t="s">
        <v>89</v>
      </c>
      <c r="AY103" s="255" t="s">
        <v>130</v>
      </c>
    </row>
    <row r="104" spans="1:65" s="2" customFormat="1" ht="21.75" customHeight="1">
      <c r="A104" s="40"/>
      <c r="B104" s="41"/>
      <c r="C104" s="206" t="s">
        <v>155</v>
      </c>
      <c r="D104" s="206" t="s">
        <v>132</v>
      </c>
      <c r="E104" s="207" t="s">
        <v>162</v>
      </c>
      <c r="F104" s="208" t="s">
        <v>163</v>
      </c>
      <c r="G104" s="209" t="s">
        <v>164</v>
      </c>
      <c r="H104" s="210">
        <v>14.4</v>
      </c>
      <c r="I104" s="211"/>
      <c r="J104" s="210">
        <f>ROUND(I104*H104,2)</f>
        <v>0</v>
      </c>
      <c r="K104" s="208" t="s">
        <v>136</v>
      </c>
      <c r="L104" s="46"/>
      <c r="M104" s="212" t="s">
        <v>31</v>
      </c>
      <c r="N104" s="213" t="s">
        <v>52</v>
      </c>
      <c r="O104" s="86"/>
      <c r="P104" s="214">
        <f>O104*H104</f>
        <v>0</v>
      </c>
      <c r="Q104" s="214">
        <v>0</v>
      </c>
      <c r="R104" s="214">
        <f>Q104*H104</f>
        <v>0</v>
      </c>
      <c r="S104" s="214">
        <v>0</v>
      </c>
      <c r="T104" s="215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16" t="s">
        <v>137</v>
      </c>
      <c r="AT104" s="216" t="s">
        <v>132</v>
      </c>
      <c r="AU104" s="216" t="s">
        <v>20</v>
      </c>
      <c r="AY104" s="18" t="s">
        <v>130</v>
      </c>
      <c r="BE104" s="217">
        <f>IF(N104="základní",J104,0)</f>
        <v>0</v>
      </c>
      <c r="BF104" s="217">
        <f>IF(N104="snížená",J104,0)</f>
        <v>0</v>
      </c>
      <c r="BG104" s="217">
        <f>IF(N104="zákl. přenesená",J104,0)</f>
        <v>0</v>
      </c>
      <c r="BH104" s="217">
        <f>IF(N104="sníž. přenesená",J104,0)</f>
        <v>0</v>
      </c>
      <c r="BI104" s="217">
        <f>IF(N104="nulová",J104,0)</f>
        <v>0</v>
      </c>
      <c r="BJ104" s="18" t="s">
        <v>89</v>
      </c>
      <c r="BK104" s="217">
        <f>ROUND(I104*H104,2)</f>
        <v>0</v>
      </c>
      <c r="BL104" s="18" t="s">
        <v>137</v>
      </c>
      <c r="BM104" s="216" t="s">
        <v>165</v>
      </c>
    </row>
    <row r="105" spans="1:47" s="2" customFormat="1" ht="12">
      <c r="A105" s="40"/>
      <c r="B105" s="41"/>
      <c r="C105" s="42"/>
      <c r="D105" s="218" t="s">
        <v>139</v>
      </c>
      <c r="E105" s="42"/>
      <c r="F105" s="219" t="s">
        <v>166</v>
      </c>
      <c r="G105" s="42"/>
      <c r="H105" s="42"/>
      <c r="I105" s="220"/>
      <c r="J105" s="42"/>
      <c r="K105" s="42"/>
      <c r="L105" s="46"/>
      <c r="M105" s="221"/>
      <c r="N105" s="222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8" t="s">
        <v>139</v>
      </c>
      <c r="AU105" s="18" t="s">
        <v>20</v>
      </c>
    </row>
    <row r="106" spans="1:51" s="13" customFormat="1" ht="12">
      <c r="A106" s="13"/>
      <c r="B106" s="223"/>
      <c r="C106" s="224"/>
      <c r="D106" s="225" t="s">
        <v>141</v>
      </c>
      <c r="E106" s="226" t="s">
        <v>31</v>
      </c>
      <c r="F106" s="227" t="s">
        <v>559</v>
      </c>
      <c r="G106" s="224"/>
      <c r="H106" s="228">
        <v>4</v>
      </c>
      <c r="I106" s="229"/>
      <c r="J106" s="224"/>
      <c r="K106" s="224"/>
      <c r="L106" s="230"/>
      <c r="M106" s="231"/>
      <c r="N106" s="232"/>
      <c r="O106" s="232"/>
      <c r="P106" s="232"/>
      <c r="Q106" s="232"/>
      <c r="R106" s="232"/>
      <c r="S106" s="232"/>
      <c r="T106" s="23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4" t="s">
        <v>141</v>
      </c>
      <c r="AU106" s="234" t="s">
        <v>20</v>
      </c>
      <c r="AV106" s="13" t="s">
        <v>20</v>
      </c>
      <c r="AW106" s="13" t="s">
        <v>40</v>
      </c>
      <c r="AX106" s="13" t="s">
        <v>81</v>
      </c>
      <c r="AY106" s="234" t="s">
        <v>130</v>
      </c>
    </row>
    <row r="107" spans="1:51" s="14" customFormat="1" ht="12">
      <c r="A107" s="14"/>
      <c r="B107" s="235"/>
      <c r="C107" s="236"/>
      <c r="D107" s="225" t="s">
        <v>141</v>
      </c>
      <c r="E107" s="237" t="s">
        <v>31</v>
      </c>
      <c r="F107" s="238" t="s">
        <v>560</v>
      </c>
      <c r="G107" s="236"/>
      <c r="H107" s="237" t="s">
        <v>31</v>
      </c>
      <c r="I107" s="239"/>
      <c r="J107" s="236"/>
      <c r="K107" s="236"/>
      <c r="L107" s="240"/>
      <c r="M107" s="241"/>
      <c r="N107" s="242"/>
      <c r="O107" s="242"/>
      <c r="P107" s="242"/>
      <c r="Q107" s="242"/>
      <c r="R107" s="242"/>
      <c r="S107" s="242"/>
      <c r="T107" s="243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4" t="s">
        <v>141</v>
      </c>
      <c r="AU107" s="244" t="s">
        <v>20</v>
      </c>
      <c r="AV107" s="14" t="s">
        <v>89</v>
      </c>
      <c r="AW107" s="14" t="s">
        <v>40</v>
      </c>
      <c r="AX107" s="14" t="s">
        <v>81</v>
      </c>
      <c r="AY107" s="244" t="s">
        <v>130</v>
      </c>
    </row>
    <row r="108" spans="1:51" s="13" customFormat="1" ht="12">
      <c r="A108" s="13"/>
      <c r="B108" s="223"/>
      <c r="C108" s="224"/>
      <c r="D108" s="225" t="s">
        <v>141</v>
      </c>
      <c r="E108" s="226" t="s">
        <v>31</v>
      </c>
      <c r="F108" s="227" t="s">
        <v>561</v>
      </c>
      <c r="G108" s="224"/>
      <c r="H108" s="228">
        <v>5.6</v>
      </c>
      <c r="I108" s="229"/>
      <c r="J108" s="224"/>
      <c r="K108" s="224"/>
      <c r="L108" s="230"/>
      <c r="M108" s="231"/>
      <c r="N108" s="232"/>
      <c r="O108" s="232"/>
      <c r="P108" s="232"/>
      <c r="Q108" s="232"/>
      <c r="R108" s="232"/>
      <c r="S108" s="232"/>
      <c r="T108" s="23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4" t="s">
        <v>141</v>
      </c>
      <c r="AU108" s="234" t="s">
        <v>20</v>
      </c>
      <c r="AV108" s="13" t="s">
        <v>20</v>
      </c>
      <c r="AW108" s="13" t="s">
        <v>40</v>
      </c>
      <c r="AX108" s="13" t="s">
        <v>81</v>
      </c>
      <c r="AY108" s="234" t="s">
        <v>130</v>
      </c>
    </row>
    <row r="109" spans="1:51" s="14" customFormat="1" ht="12">
      <c r="A109" s="14"/>
      <c r="B109" s="235"/>
      <c r="C109" s="236"/>
      <c r="D109" s="225" t="s">
        <v>141</v>
      </c>
      <c r="E109" s="237" t="s">
        <v>31</v>
      </c>
      <c r="F109" s="238" t="s">
        <v>562</v>
      </c>
      <c r="G109" s="236"/>
      <c r="H109" s="237" t="s">
        <v>31</v>
      </c>
      <c r="I109" s="239"/>
      <c r="J109" s="236"/>
      <c r="K109" s="236"/>
      <c r="L109" s="240"/>
      <c r="M109" s="241"/>
      <c r="N109" s="242"/>
      <c r="O109" s="242"/>
      <c r="P109" s="242"/>
      <c r="Q109" s="242"/>
      <c r="R109" s="242"/>
      <c r="S109" s="242"/>
      <c r="T109" s="243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44" t="s">
        <v>141</v>
      </c>
      <c r="AU109" s="244" t="s">
        <v>20</v>
      </c>
      <c r="AV109" s="14" t="s">
        <v>89</v>
      </c>
      <c r="AW109" s="14" t="s">
        <v>40</v>
      </c>
      <c r="AX109" s="14" t="s">
        <v>81</v>
      </c>
      <c r="AY109" s="244" t="s">
        <v>130</v>
      </c>
    </row>
    <row r="110" spans="1:51" s="13" customFormat="1" ht="12">
      <c r="A110" s="13"/>
      <c r="B110" s="223"/>
      <c r="C110" s="224"/>
      <c r="D110" s="225" t="s">
        <v>141</v>
      </c>
      <c r="E110" s="226" t="s">
        <v>31</v>
      </c>
      <c r="F110" s="227" t="s">
        <v>563</v>
      </c>
      <c r="G110" s="224"/>
      <c r="H110" s="228">
        <v>4.8</v>
      </c>
      <c r="I110" s="229"/>
      <c r="J110" s="224"/>
      <c r="K110" s="224"/>
      <c r="L110" s="230"/>
      <c r="M110" s="231"/>
      <c r="N110" s="232"/>
      <c r="O110" s="232"/>
      <c r="P110" s="232"/>
      <c r="Q110" s="232"/>
      <c r="R110" s="232"/>
      <c r="S110" s="232"/>
      <c r="T110" s="23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4" t="s">
        <v>141</v>
      </c>
      <c r="AU110" s="234" t="s">
        <v>20</v>
      </c>
      <c r="AV110" s="13" t="s">
        <v>20</v>
      </c>
      <c r="AW110" s="13" t="s">
        <v>40</v>
      </c>
      <c r="AX110" s="13" t="s">
        <v>81</v>
      </c>
      <c r="AY110" s="234" t="s">
        <v>130</v>
      </c>
    </row>
    <row r="111" spans="1:51" s="14" customFormat="1" ht="12">
      <c r="A111" s="14"/>
      <c r="B111" s="235"/>
      <c r="C111" s="236"/>
      <c r="D111" s="225" t="s">
        <v>141</v>
      </c>
      <c r="E111" s="237" t="s">
        <v>31</v>
      </c>
      <c r="F111" s="238" t="s">
        <v>564</v>
      </c>
      <c r="G111" s="236"/>
      <c r="H111" s="237" t="s">
        <v>31</v>
      </c>
      <c r="I111" s="239"/>
      <c r="J111" s="236"/>
      <c r="K111" s="236"/>
      <c r="L111" s="240"/>
      <c r="M111" s="241"/>
      <c r="N111" s="242"/>
      <c r="O111" s="242"/>
      <c r="P111" s="242"/>
      <c r="Q111" s="242"/>
      <c r="R111" s="242"/>
      <c r="S111" s="242"/>
      <c r="T111" s="243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4" t="s">
        <v>141</v>
      </c>
      <c r="AU111" s="244" t="s">
        <v>20</v>
      </c>
      <c r="AV111" s="14" t="s">
        <v>89</v>
      </c>
      <c r="AW111" s="14" t="s">
        <v>40</v>
      </c>
      <c r="AX111" s="14" t="s">
        <v>81</v>
      </c>
      <c r="AY111" s="244" t="s">
        <v>130</v>
      </c>
    </row>
    <row r="112" spans="1:51" s="15" customFormat="1" ht="12">
      <c r="A112" s="15"/>
      <c r="B112" s="245"/>
      <c r="C112" s="246"/>
      <c r="D112" s="225" t="s">
        <v>141</v>
      </c>
      <c r="E112" s="247" t="s">
        <v>31</v>
      </c>
      <c r="F112" s="248" t="s">
        <v>144</v>
      </c>
      <c r="G112" s="246"/>
      <c r="H112" s="249">
        <v>14.399999999999999</v>
      </c>
      <c r="I112" s="250"/>
      <c r="J112" s="246"/>
      <c r="K112" s="246"/>
      <c r="L112" s="251"/>
      <c r="M112" s="252"/>
      <c r="N112" s="253"/>
      <c r="O112" s="253"/>
      <c r="P112" s="253"/>
      <c r="Q112" s="253"/>
      <c r="R112" s="253"/>
      <c r="S112" s="253"/>
      <c r="T112" s="254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T112" s="255" t="s">
        <v>141</v>
      </c>
      <c r="AU112" s="255" t="s">
        <v>20</v>
      </c>
      <c r="AV112" s="15" t="s">
        <v>137</v>
      </c>
      <c r="AW112" s="15" t="s">
        <v>40</v>
      </c>
      <c r="AX112" s="15" t="s">
        <v>89</v>
      </c>
      <c r="AY112" s="255" t="s">
        <v>130</v>
      </c>
    </row>
    <row r="113" spans="1:65" s="2" customFormat="1" ht="24.15" customHeight="1">
      <c r="A113" s="40"/>
      <c r="B113" s="41"/>
      <c r="C113" s="206" t="s">
        <v>137</v>
      </c>
      <c r="D113" s="206" t="s">
        <v>132</v>
      </c>
      <c r="E113" s="207" t="s">
        <v>565</v>
      </c>
      <c r="F113" s="208" t="s">
        <v>566</v>
      </c>
      <c r="G113" s="209" t="s">
        <v>164</v>
      </c>
      <c r="H113" s="210">
        <v>154.38</v>
      </c>
      <c r="I113" s="211"/>
      <c r="J113" s="210">
        <f>ROUND(I113*H113,2)</f>
        <v>0</v>
      </c>
      <c r="K113" s="208" t="s">
        <v>136</v>
      </c>
      <c r="L113" s="46"/>
      <c r="M113" s="212" t="s">
        <v>31</v>
      </c>
      <c r="N113" s="213" t="s">
        <v>52</v>
      </c>
      <c r="O113" s="86"/>
      <c r="P113" s="214">
        <f>O113*H113</f>
        <v>0</v>
      </c>
      <c r="Q113" s="214">
        <v>0</v>
      </c>
      <c r="R113" s="214">
        <f>Q113*H113</f>
        <v>0</v>
      </c>
      <c r="S113" s="214">
        <v>0</v>
      </c>
      <c r="T113" s="215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16" t="s">
        <v>137</v>
      </c>
      <c r="AT113" s="216" t="s">
        <v>132</v>
      </c>
      <c r="AU113" s="216" t="s">
        <v>20</v>
      </c>
      <c r="AY113" s="18" t="s">
        <v>130</v>
      </c>
      <c r="BE113" s="217">
        <f>IF(N113="základní",J113,0)</f>
        <v>0</v>
      </c>
      <c r="BF113" s="217">
        <f>IF(N113="snížená",J113,0)</f>
        <v>0</v>
      </c>
      <c r="BG113" s="217">
        <f>IF(N113="zákl. přenesená",J113,0)</f>
        <v>0</v>
      </c>
      <c r="BH113" s="217">
        <f>IF(N113="sníž. přenesená",J113,0)</f>
        <v>0</v>
      </c>
      <c r="BI113" s="217">
        <f>IF(N113="nulová",J113,0)</f>
        <v>0</v>
      </c>
      <c r="BJ113" s="18" t="s">
        <v>89</v>
      </c>
      <c r="BK113" s="217">
        <f>ROUND(I113*H113,2)</f>
        <v>0</v>
      </c>
      <c r="BL113" s="18" t="s">
        <v>137</v>
      </c>
      <c r="BM113" s="216" t="s">
        <v>567</v>
      </c>
    </row>
    <row r="114" spans="1:47" s="2" customFormat="1" ht="12">
      <c r="A114" s="40"/>
      <c r="B114" s="41"/>
      <c r="C114" s="42"/>
      <c r="D114" s="218" t="s">
        <v>139</v>
      </c>
      <c r="E114" s="42"/>
      <c r="F114" s="219" t="s">
        <v>568</v>
      </c>
      <c r="G114" s="42"/>
      <c r="H114" s="42"/>
      <c r="I114" s="220"/>
      <c r="J114" s="42"/>
      <c r="K114" s="42"/>
      <c r="L114" s="46"/>
      <c r="M114" s="221"/>
      <c r="N114" s="222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8" t="s">
        <v>139</v>
      </c>
      <c r="AU114" s="18" t="s">
        <v>20</v>
      </c>
    </row>
    <row r="115" spans="1:51" s="13" customFormat="1" ht="12">
      <c r="A115" s="13"/>
      <c r="B115" s="223"/>
      <c r="C115" s="224"/>
      <c r="D115" s="225" t="s">
        <v>141</v>
      </c>
      <c r="E115" s="226" t="s">
        <v>31</v>
      </c>
      <c r="F115" s="227" t="s">
        <v>569</v>
      </c>
      <c r="G115" s="224"/>
      <c r="H115" s="228">
        <v>53.44</v>
      </c>
      <c r="I115" s="229"/>
      <c r="J115" s="224"/>
      <c r="K115" s="224"/>
      <c r="L115" s="230"/>
      <c r="M115" s="231"/>
      <c r="N115" s="232"/>
      <c r="O115" s="232"/>
      <c r="P115" s="232"/>
      <c r="Q115" s="232"/>
      <c r="R115" s="232"/>
      <c r="S115" s="232"/>
      <c r="T115" s="23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4" t="s">
        <v>141</v>
      </c>
      <c r="AU115" s="234" t="s">
        <v>20</v>
      </c>
      <c r="AV115" s="13" t="s">
        <v>20</v>
      </c>
      <c r="AW115" s="13" t="s">
        <v>40</v>
      </c>
      <c r="AX115" s="13" t="s">
        <v>81</v>
      </c>
      <c r="AY115" s="234" t="s">
        <v>130</v>
      </c>
    </row>
    <row r="116" spans="1:51" s="14" customFormat="1" ht="12">
      <c r="A116" s="14"/>
      <c r="B116" s="235"/>
      <c r="C116" s="236"/>
      <c r="D116" s="225" t="s">
        <v>141</v>
      </c>
      <c r="E116" s="237" t="s">
        <v>31</v>
      </c>
      <c r="F116" s="238" t="s">
        <v>570</v>
      </c>
      <c r="G116" s="236"/>
      <c r="H116" s="237" t="s">
        <v>31</v>
      </c>
      <c r="I116" s="239"/>
      <c r="J116" s="236"/>
      <c r="K116" s="236"/>
      <c r="L116" s="240"/>
      <c r="M116" s="241"/>
      <c r="N116" s="242"/>
      <c r="O116" s="242"/>
      <c r="P116" s="242"/>
      <c r="Q116" s="242"/>
      <c r="R116" s="242"/>
      <c r="S116" s="242"/>
      <c r="T116" s="243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44" t="s">
        <v>141</v>
      </c>
      <c r="AU116" s="244" t="s">
        <v>20</v>
      </c>
      <c r="AV116" s="14" t="s">
        <v>89</v>
      </c>
      <c r="AW116" s="14" t="s">
        <v>40</v>
      </c>
      <c r="AX116" s="14" t="s">
        <v>81</v>
      </c>
      <c r="AY116" s="244" t="s">
        <v>130</v>
      </c>
    </row>
    <row r="117" spans="1:51" s="13" customFormat="1" ht="12">
      <c r="A117" s="13"/>
      <c r="B117" s="223"/>
      <c r="C117" s="224"/>
      <c r="D117" s="225" t="s">
        <v>141</v>
      </c>
      <c r="E117" s="226" t="s">
        <v>31</v>
      </c>
      <c r="F117" s="227" t="s">
        <v>571</v>
      </c>
      <c r="G117" s="224"/>
      <c r="H117" s="228">
        <v>100.94</v>
      </c>
      <c r="I117" s="229"/>
      <c r="J117" s="224"/>
      <c r="K117" s="224"/>
      <c r="L117" s="230"/>
      <c r="M117" s="231"/>
      <c r="N117" s="232"/>
      <c r="O117" s="232"/>
      <c r="P117" s="232"/>
      <c r="Q117" s="232"/>
      <c r="R117" s="232"/>
      <c r="S117" s="232"/>
      <c r="T117" s="23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4" t="s">
        <v>141</v>
      </c>
      <c r="AU117" s="234" t="s">
        <v>20</v>
      </c>
      <c r="AV117" s="13" t="s">
        <v>20</v>
      </c>
      <c r="AW117" s="13" t="s">
        <v>40</v>
      </c>
      <c r="AX117" s="13" t="s">
        <v>81</v>
      </c>
      <c r="AY117" s="234" t="s">
        <v>130</v>
      </c>
    </row>
    <row r="118" spans="1:51" s="14" customFormat="1" ht="12">
      <c r="A118" s="14"/>
      <c r="B118" s="235"/>
      <c r="C118" s="236"/>
      <c r="D118" s="225" t="s">
        <v>141</v>
      </c>
      <c r="E118" s="237" t="s">
        <v>31</v>
      </c>
      <c r="F118" s="238" t="s">
        <v>572</v>
      </c>
      <c r="G118" s="236"/>
      <c r="H118" s="237" t="s">
        <v>31</v>
      </c>
      <c r="I118" s="239"/>
      <c r="J118" s="236"/>
      <c r="K118" s="236"/>
      <c r="L118" s="240"/>
      <c r="M118" s="241"/>
      <c r="N118" s="242"/>
      <c r="O118" s="242"/>
      <c r="P118" s="242"/>
      <c r="Q118" s="242"/>
      <c r="R118" s="242"/>
      <c r="S118" s="242"/>
      <c r="T118" s="243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44" t="s">
        <v>141</v>
      </c>
      <c r="AU118" s="244" t="s">
        <v>20</v>
      </c>
      <c r="AV118" s="14" t="s">
        <v>89</v>
      </c>
      <c r="AW118" s="14" t="s">
        <v>40</v>
      </c>
      <c r="AX118" s="14" t="s">
        <v>81</v>
      </c>
      <c r="AY118" s="244" t="s">
        <v>130</v>
      </c>
    </row>
    <row r="119" spans="1:51" s="14" customFormat="1" ht="12">
      <c r="A119" s="14"/>
      <c r="B119" s="235"/>
      <c r="C119" s="236"/>
      <c r="D119" s="225" t="s">
        <v>141</v>
      </c>
      <c r="E119" s="237" t="s">
        <v>31</v>
      </c>
      <c r="F119" s="238" t="s">
        <v>204</v>
      </c>
      <c r="G119" s="236"/>
      <c r="H119" s="237" t="s">
        <v>31</v>
      </c>
      <c r="I119" s="239"/>
      <c r="J119" s="236"/>
      <c r="K119" s="236"/>
      <c r="L119" s="240"/>
      <c r="M119" s="241"/>
      <c r="N119" s="242"/>
      <c r="O119" s="242"/>
      <c r="P119" s="242"/>
      <c r="Q119" s="242"/>
      <c r="R119" s="242"/>
      <c r="S119" s="242"/>
      <c r="T119" s="243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4" t="s">
        <v>141</v>
      </c>
      <c r="AU119" s="244" t="s">
        <v>20</v>
      </c>
      <c r="AV119" s="14" t="s">
        <v>89</v>
      </c>
      <c r="AW119" s="14" t="s">
        <v>40</v>
      </c>
      <c r="AX119" s="14" t="s">
        <v>81</v>
      </c>
      <c r="AY119" s="244" t="s">
        <v>130</v>
      </c>
    </row>
    <row r="120" spans="1:51" s="15" customFormat="1" ht="12">
      <c r="A120" s="15"/>
      <c r="B120" s="245"/>
      <c r="C120" s="246"/>
      <c r="D120" s="225" t="s">
        <v>141</v>
      </c>
      <c r="E120" s="247" t="s">
        <v>31</v>
      </c>
      <c r="F120" s="248" t="s">
        <v>144</v>
      </c>
      <c r="G120" s="246"/>
      <c r="H120" s="249">
        <v>154.38</v>
      </c>
      <c r="I120" s="250"/>
      <c r="J120" s="246"/>
      <c r="K120" s="246"/>
      <c r="L120" s="251"/>
      <c r="M120" s="252"/>
      <c r="N120" s="253"/>
      <c r="O120" s="253"/>
      <c r="P120" s="253"/>
      <c r="Q120" s="253"/>
      <c r="R120" s="253"/>
      <c r="S120" s="253"/>
      <c r="T120" s="254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T120" s="255" t="s">
        <v>141</v>
      </c>
      <c r="AU120" s="255" t="s">
        <v>20</v>
      </c>
      <c r="AV120" s="15" t="s">
        <v>137</v>
      </c>
      <c r="AW120" s="15" t="s">
        <v>40</v>
      </c>
      <c r="AX120" s="15" t="s">
        <v>89</v>
      </c>
      <c r="AY120" s="255" t="s">
        <v>130</v>
      </c>
    </row>
    <row r="121" spans="1:65" s="2" customFormat="1" ht="16.5" customHeight="1">
      <c r="A121" s="40"/>
      <c r="B121" s="41"/>
      <c r="C121" s="206" t="s">
        <v>173</v>
      </c>
      <c r="D121" s="206" t="s">
        <v>132</v>
      </c>
      <c r="E121" s="207" t="s">
        <v>573</v>
      </c>
      <c r="F121" s="208" t="s">
        <v>574</v>
      </c>
      <c r="G121" s="209" t="s">
        <v>164</v>
      </c>
      <c r="H121" s="210">
        <v>10</v>
      </c>
      <c r="I121" s="211"/>
      <c r="J121" s="210">
        <f>ROUND(I121*H121,2)</f>
        <v>0</v>
      </c>
      <c r="K121" s="208" t="s">
        <v>31</v>
      </c>
      <c r="L121" s="46"/>
      <c r="M121" s="212" t="s">
        <v>31</v>
      </c>
      <c r="N121" s="213" t="s">
        <v>52</v>
      </c>
      <c r="O121" s="86"/>
      <c r="P121" s="214">
        <f>O121*H121</f>
        <v>0</v>
      </c>
      <c r="Q121" s="214">
        <v>0</v>
      </c>
      <c r="R121" s="214">
        <f>Q121*H121</f>
        <v>0</v>
      </c>
      <c r="S121" s="214">
        <v>0</v>
      </c>
      <c r="T121" s="215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16" t="s">
        <v>137</v>
      </c>
      <c r="AT121" s="216" t="s">
        <v>132</v>
      </c>
      <c r="AU121" s="216" t="s">
        <v>20</v>
      </c>
      <c r="AY121" s="18" t="s">
        <v>130</v>
      </c>
      <c r="BE121" s="217">
        <f>IF(N121="základní",J121,0)</f>
        <v>0</v>
      </c>
      <c r="BF121" s="217">
        <f>IF(N121="snížená",J121,0)</f>
        <v>0</v>
      </c>
      <c r="BG121" s="217">
        <f>IF(N121="zákl. přenesená",J121,0)</f>
        <v>0</v>
      </c>
      <c r="BH121" s="217">
        <f>IF(N121="sníž. přenesená",J121,0)</f>
        <v>0</v>
      </c>
      <c r="BI121" s="217">
        <f>IF(N121="nulová",J121,0)</f>
        <v>0</v>
      </c>
      <c r="BJ121" s="18" t="s">
        <v>89</v>
      </c>
      <c r="BK121" s="217">
        <f>ROUND(I121*H121,2)</f>
        <v>0</v>
      </c>
      <c r="BL121" s="18" t="s">
        <v>137</v>
      </c>
      <c r="BM121" s="216" t="s">
        <v>575</v>
      </c>
    </row>
    <row r="122" spans="1:51" s="13" customFormat="1" ht="12">
      <c r="A122" s="13"/>
      <c r="B122" s="223"/>
      <c r="C122" s="224"/>
      <c r="D122" s="225" t="s">
        <v>141</v>
      </c>
      <c r="E122" s="226" t="s">
        <v>31</v>
      </c>
      <c r="F122" s="227" t="s">
        <v>576</v>
      </c>
      <c r="G122" s="224"/>
      <c r="H122" s="228">
        <v>10</v>
      </c>
      <c r="I122" s="229"/>
      <c r="J122" s="224"/>
      <c r="K122" s="224"/>
      <c r="L122" s="230"/>
      <c r="M122" s="231"/>
      <c r="N122" s="232"/>
      <c r="O122" s="232"/>
      <c r="P122" s="232"/>
      <c r="Q122" s="232"/>
      <c r="R122" s="232"/>
      <c r="S122" s="232"/>
      <c r="T122" s="23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4" t="s">
        <v>141</v>
      </c>
      <c r="AU122" s="234" t="s">
        <v>20</v>
      </c>
      <c r="AV122" s="13" t="s">
        <v>20</v>
      </c>
      <c r="AW122" s="13" t="s">
        <v>40</v>
      </c>
      <c r="AX122" s="13" t="s">
        <v>81</v>
      </c>
      <c r="AY122" s="234" t="s">
        <v>130</v>
      </c>
    </row>
    <row r="123" spans="1:51" s="15" customFormat="1" ht="12">
      <c r="A123" s="15"/>
      <c r="B123" s="245"/>
      <c r="C123" s="246"/>
      <c r="D123" s="225" t="s">
        <v>141</v>
      </c>
      <c r="E123" s="247" t="s">
        <v>31</v>
      </c>
      <c r="F123" s="248" t="s">
        <v>144</v>
      </c>
      <c r="G123" s="246"/>
      <c r="H123" s="249">
        <v>10</v>
      </c>
      <c r="I123" s="250"/>
      <c r="J123" s="246"/>
      <c r="K123" s="246"/>
      <c r="L123" s="251"/>
      <c r="M123" s="252"/>
      <c r="N123" s="253"/>
      <c r="O123" s="253"/>
      <c r="P123" s="253"/>
      <c r="Q123" s="253"/>
      <c r="R123" s="253"/>
      <c r="S123" s="253"/>
      <c r="T123" s="254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T123" s="255" t="s">
        <v>141</v>
      </c>
      <c r="AU123" s="255" t="s">
        <v>20</v>
      </c>
      <c r="AV123" s="15" t="s">
        <v>137</v>
      </c>
      <c r="AW123" s="15" t="s">
        <v>40</v>
      </c>
      <c r="AX123" s="15" t="s">
        <v>89</v>
      </c>
      <c r="AY123" s="255" t="s">
        <v>130</v>
      </c>
    </row>
    <row r="124" spans="1:65" s="2" customFormat="1" ht="16.5" customHeight="1">
      <c r="A124" s="40"/>
      <c r="B124" s="41"/>
      <c r="C124" s="256" t="s">
        <v>179</v>
      </c>
      <c r="D124" s="256" t="s">
        <v>219</v>
      </c>
      <c r="E124" s="257" t="s">
        <v>577</v>
      </c>
      <c r="F124" s="258" t="s">
        <v>578</v>
      </c>
      <c r="G124" s="259" t="s">
        <v>188</v>
      </c>
      <c r="H124" s="260">
        <v>18</v>
      </c>
      <c r="I124" s="261"/>
      <c r="J124" s="260">
        <f>ROUND(I124*H124,2)</f>
        <v>0</v>
      </c>
      <c r="K124" s="258" t="s">
        <v>136</v>
      </c>
      <c r="L124" s="262"/>
      <c r="M124" s="263" t="s">
        <v>31</v>
      </c>
      <c r="N124" s="264" t="s">
        <v>52</v>
      </c>
      <c r="O124" s="86"/>
      <c r="P124" s="214">
        <f>O124*H124</f>
        <v>0</v>
      </c>
      <c r="Q124" s="214">
        <v>1</v>
      </c>
      <c r="R124" s="214">
        <f>Q124*H124</f>
        <v>18</v>
      </c>
      <c r="S124" s="214">
        <v>0</v>
      </c>
      <c r="T124" s="215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16" t="s">
        <v>192</v>
      </c>
      <c r="AT124" s="216" t="s">
        <v>219</v>
      </c>
      <c r="AU124" s="216" t="s">
        <v>20</v>
      </c>
      <c r="AY124" s="18" t="s">
        <v>130</v>
      </c>
      <c r="BE124" s="217">
        <f>IF(N124="základní",J124,0)</f>
        <v>0</v>
      </c>
      <c r="BF124" s="217">
        <f>IF(N124="snížená",J124,0)</f>
        <v>0</v>
      </c>
      <c r="BG124" s="217">
        <f>IF(N124="zákl. přenesená",J124,0)</f>
        <v>0</v>
      </c>
      <c r="BH124" s="217">
        <f>IF(N124="sníž. přenesená",J124,0)</f>
        <v>0</v>
      </c>
      <c r="BI124" s="217">
        <f>IF(N124="nulová",J124,0)</f>
        <v>0</v>
      </c>
      <c r="BJ124" s="18" t="s">
        <v>89</v>
      </c>
      <c r="BK124" s="217">
        <f>ROUND(I124*H124,2)</f>
        <v>0</v>
      </c>
      <c r="BL124" s="18" t="s">
        <v>137</v>
      </c>
      <c r="BM124" s="216" t="s">
        <v>579</v>
      </c>
    </row>
    <row r="125" spans="1:51" s="13" customFormat="1" ht="12">
      <c r="A125" s="13"/>
      <c r="B125" s="223"/>
      <c r="C125" s="224"/>
      <c r="D125" s="225" t="s">
        <v>141</v>
      </c>
      <c r="E125" s="226" t="s">
        <v>31</v>
      </c>
      <c r="F125" s="227" t="s">
        <v>580</v>
      </c>
      <c r="G125" s="224"/>
      <c r="H125" s="228">
        <v>18</v>
      </c>
      <c r="I125" s="229"/>
      <c r="J125" s="224"/>
      <c r="K125" s="224"/>
      <c r="L125" s="230"/>
      <c r="M125" s="231"/>
      <c r="N125" s="232"/>
      <c r="O125" s="232"/>
      <c r="P125" s="232"/>
      <c r="Q125" s="232"/>
      <c r="R125" s="232"/>
      <c r="S125" s="232"/>
      <c r="T125" s="23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4" t="s">
        <v>141</v>
      </c>
      <c r="AU125" s="234" t="s">
        <v>20</v>
      </c>
      <c r="AV125" s="13" t="s">
        <v>20</v>
      </c>
      <c r="AW125" s="13" t="s">
        <v>40</v>
      </c>
      <c r="AX125" s="13" t="s">
        <v>81</v>
      </c>
      <c r="AY125" s="234" t="s">
        <v>130</v>
      </c>
    </row>
    <row r="126" spans="1:51" s="15" customFormat="1" ht="12">
      <c r="A126" s="15"/>
      <c r="B126" s="245"/>
      <c r="C126" s="246"/>
      <c r="D126" s="225" t="s">
        <v>141</v>
      </c>
      <c r="E126" s="247" t="s">
        <v>31</v>
      </c>
      <c r="F126" s="248" t="s">
        <v>144</v>
      </c>
      <c r="G126" s="246"/>
      <c r="H126" s="249">
        <v>18</v>
      </c>
      <c r="I126" s="250"/>
      <c r="J126" s="246"/>
      <c r="K126" s="246"/>
      <c r="L126" s="251"/>
      <c r="M126" s="252"/>
      <c r="N126" s="253"/>
      <c r="O126" s="253"/>
      <c r="P126" s="253"/>
      <c r="Q126" s="253"/>
      <c r="R126" s="253"/>
      <c r="S126" s="253"/>
      <c r="T126" s="254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T126" s="255" t="s">
        <v>141</v>
      </c>
      <c r="AU126" s="255" t="s">
        <v>20</v>
      </c>
      <c r="AV126" s="15" t="s">
        <v>137</v>
      </c>
      <c r="AW126" s="15" t="s">
        <v>40</v>
      </c>
      <c r="AX126" s="15" t="s">
        <v>89</v>
      </c>
      <c r="AY126" s="255" t="s">
        <v>130</v>
      </c>
    </row>
    <row r="127" spans="1:65" s="2" customFormat="1" ht="37.8" customHeight="1">
      <c r="A127" s="40"/>
      <c r="B127" s="41"/>
      <c r="C127" s="206" t="s">
        <v>185</v>
      </c>
      <c r="D127" s="206" t="s">
        <v>132</v>
      </c>
      <c r="E127" s="207" t="s">
        <v>174</v>
      </c>
      <c r="F127" s="208" t="s">
        <v>175</v>
      </c>
      <c r="G127" s="209" t="s">
        <v>164</v>
      </c>
      <c r="H127" s="210">
        <v>168.78</v>
      </c>
      <c r="I127" s="211"/>
      <c r="J127" s="210">
        <f>ROUND(I127*H127,2)</f>
        <v>0</v>
      </c>
      <c r="K127" s="208" t="s">
        <v>136</v>
      </c>
      <c r="L127" s="46"/>
      <c r="M127" s="212" t="s">
        <v>31</v>
      </c>
      <c r="N127" s="213" t="s">
        <v>52</v>
      </c>
      <c r="O127" s="86"/>
      <c r="P127" s="214">
        <f>O127*H127</f>
        <v>0</v>
      </c>
      <c r="Q127" s="214">
        <v>0</v>
      </c>
      <c r="R127" s="214">
        <f>Q127*H127</f>
        <v>0</v>
      </c>
      <c r="S127" s="214">
        <v>0</v>
      </c>
      <c r="T127" s="215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16" t="s">
        <v>137</v>
      </c>
      <c r="AT127" s="216" t="s">
        <v>132</v>
      </c>
      <c r="AU127" s="216" t="s">
        <v>20</v>
      </c>
      <c r="AY127" s="18" t="s">
        <v>130</v>
      </c>
      <c r="BE127" s="217">
        <f>IF(N127="základní",J127,0)</f>
        <v>0</v>
      </c>
      <c r="BF127" s="217">
        <f>IF(N127="snížená",J127,0)</f>
        <v>0</v>
      </c>
      <c r="BG127" s="217">
        <f>IF(N127="zákl. přenesená",J127,0)</f>
        <v>0</v>
      </c>
      <c r="BH127" s="217">
        <f>IF(N127="sníž. přenesená",J127,0)</f>
        <v>0</v>
      </c>
      <c r="BI127" s="217">
        <f>IF(N127="nulová",J127,0)</f>
        <v>0</v>
      </c>
      <c r="BJ127" s="18" t="s">
        <v>89</v>
      </c>
      <c r="BK127" s="217">
        <f>ROUND(I127*H127,2)</f>
        <v>0</v>
      </c>
      <c r="BL127" s="18" t="s">
        <v>137</v>
      </c>
      <c r="BM127" s="216" t="s">
        <v>176</v>
      </c>
    </row>
    <row r="128" spans="1:47" s="2" customFormat="1" ht="12">
      <c r="A128" s="40"/>
      <c r="B128" s="41"/>
      <c r="C128" s="42"/>
      <c r="D128" s="218" t="s">
        <v>139</v>
      </c>
      <c r="E128" s="42"/>
      <c r="F128" s="219" t="s">
        <v>177</v>
      </c>
      <c r="G128" s="42"/>
      <c r="H128" s="42"/>
      <c r="I128" s="220"/>
      <c r="J128" s="42"/>
      <c r="K128" s="42"/>
      <c r="L128" s="46"/>
      <c r="M128" s="221"/>
      <c r="N128" s="222"/>
      <c r="O128" s="86"/>
      <c r="P128" s="86"/>
      <c r="Q128" s="86"/>
      <c r="R128" s="86"/>
      <c r="S128" s="86"/>
      <c r="T128" s="87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8" t="s">
        <v>139</v>
      </c>
      <c r="AU128" s="18" t="s">
        <v>20</v>
      </c>
    </row>
    <row r="129" spans="1:51" s="13" customFormat="1" ht="12">
      <c r="A129" s="13"/>
      <c r="B129" s="223"/>
      <c r="C129" s="224"/>
      <c r="D129" s="225" t="s">
        <v>141</v>
      </c>
      <c r="E129" s="226" t="s">
        <v>31</v>
      </c>
      <c r="F129" s="227" t="s">
        <v>581</v>
      </c>
      <c r="G129" s="224"/>
      <c r="H129" s="228">
        <v>168.78</v>
      </c>
      <c r="I129" s="229"/>
      <c r="J129" s="224"/>
      <c r="K129" s="224"/>
      <c r="L129" s="230"/>
      <c r="M129" s="231"/>
      <c r="N129" s="232"/>
      <c r="O129" s="232"/>
      <c r="P129" s="232"/>
      <c r="Q129" s="232"/>
      <c r="R129" s="232"/>
      <c r="S129" s="232"/>
      <c r="T129" s="23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4" t="s">
        <v>141</v>
      </c>
      <c r="AU129" s="234" t="s">
        <v>20</v>
      </c>
      <c r="AV129" s="13" t="s">
        <v>20</v>
      </c>
      <c r="AW129" s="13" t="s">
        <v>40</v>
      </c>
      <c r="AX129" s="13" t="s">
        <v>81</v>
      </c>
      <c r="AY129" s="234" t="s">
        <v>130</v>
      </c>
    </row>
    <row r="130" spans="1:51" s="15" customFormat="1" ht="12">
      <c r="A130" s="15"/>
      <c r="B130" s="245"/>
      <c r="C130" s="246"/>
      <c r="D130" s="225" t="s">
        <v>141</v>
      </c>
      <c r="E130" s="247" t="s">
        <v>31</v>
      </c>
      <c r="F130" s="248" t="s">
        <v>144</v>
      </c>
      <c r="G130" s="246"/>
      <c r="H130" s="249">
        <v>168.78</v>
      </c>
      <c r="I130" s="250"/>
      <c r="J130" s="246"/>
      <c r="K130" s="246"/>
      <c r="L130" s="251"/>
      <c r="M130" s="252"/>
      <c r="N130" s="253"/>
      <c r="O130" s="253"/>
      <c r="P130" s="253"/>
      <c r="Q130" s="253"/>
      <c r="R130" s="253"/>
      <c r="S130" s="253"/>
      <c r="T130" s="254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T130" s="255" t="s">
        <v>141</v>
      </c>
      <c r="AU130" s="255" t="s">
        <v>20</v>
      </c>
      <c r="AV130" s="15" t="s">
        <v>137</v>
      </c>
      <c r="AW130" s="15" t="s">
        <v>40</v>
      </c>
      <c r="AX130" s="15" t="s">
        <v>89</v>
      </c>
      <c r="AY130" s="255" t="s">
        <v>130</v>
      </c>
    </row>
    <row r="131" spans="1:65" s="2" customFormat="1" ht="37.8" customHeight="1">
      <c r="A131" s="40"/>
      <c r="B131" s="41"/>
      <c r="C131" s="206" t="s">
        <v>192</v>
      </c>
      <c r="D131" s="206" t="s">
        <v>132</v>
      </c>
      <c r="E131" s="207" t="s">
        <v>180</v>
      </c>
      <c r="F131" s="208" t="s">
        <v>181</v>
      </c>
      <c r="G131" s="209" t="s">
        <v>164</v>
      </c>
      <c r="H131" s="210">
        <v>843.9</v>
      </c>
      <c r="I131" s="211"/>
      <c r="J131" s="210">
        <f>ROUND(I131*H131,2)</f>
        <v>0</v>
      </c>
      <c r="K131" s="208" t="s">
        <v>136</v>
      </c>
      <c r="L131" s="46"/>
      <c r="M131" s="212" t="s">
        <v>31</v>
      </c>
      <c r="N131" s="213" t="s">
        <v>52</v>
      </c>
      <c r="O131" s="86"/>
      <c r="P131" s="214">
        <f>O131*H131</f>
        <v>0</v>
      </c>
      <c r="Q131" s="214">
        <v>0</v>
      </c>
      <c r="R131" s="214">
        <f>Q131*H131</f>
        <v>0</v>
      </c>
      <c r="S131" s="214">
        <v>0</v>
      </c>
      <c r="T131" s="215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16" t="s">
        <v>137</v>
      </c>
      <c r="AT131" s="216" t="s">
        <v>132</v>
      </c>
      <c r="AU131" s="216" t="s">
        <v>20</v>
      </c>
      <c r="AY131" s="18" t="s">
        <v>130</v>
      </c>
      <c r="BE131" s="217">
        <f>IF(N131="základní",J131,0)</f>
        <v>0</v>
      </c>
      <c r="BF131" s="217">
        <f>IF(N131="snížená",J131,0)</f>
        <v>0</v>
      </c>
      <c r="BG131" s="217">
        <f>IF(N131="zákl. přenesená",J131,0)</f>
        <v>0</v>
      </c>
      <c r="BH131" s="217">
        <f>IF(N131="sníž. přenesená",J131,0)</f>
        <v>0</v>
      </c>
      <c r="BI131" s="217">
        <f>IF(N131="nulová",J131,0)</f>
        <v>0</v>
      </c>
      <c r="BJ131" s="18" t="s">
        <v>89</v>
      </c>
      <c r="BK131" s="217">
        <f>ROUND(I131*H131,2)</f>
        <v>0</v>
      </c>
      <c r="BL131" s="18" t="s">
        <v>137</v>
      </c>
      <c r="BM131" s="216" t="s">
        <v>182</v>
      </c>
    </row>
    <row r="132" spans="1:47" s="2" customFormat="1" ht="12">
      <c r="A132" s="40"/>
      <c r="B132" s="41"/>
      <c r="C132" s="42"/>
      <c r="D132" s="218" t="s">
        <v>139</v>
      </c>
      <c r="E132" s="42"/>
      <c r="F132" s="219" t="s">
        <v>183</v>
      </c>
      <c r="G132" s="42"/>
      <c r="H132" s="42"/>
      <c r="I132" s="220"/>
      <c r="J132" s="42"/>
      <c r="K132" s="42"/>
      <c r="L132" s="46"/>
      <c r="M132" s="221"/>
      <c r="N132" s="222"/>
      <c r="O132" s="86"/>
      <c r="P132" s="86"/>
      <c r="Q132" s="86"/>
      <c r="R132" s="86"/>
      <c r="S132" s="86"/>
      <c r="T132" s="87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8" t="s">
        <v>139</v>
      </c>
      <c r="AU132" s="18" t="s">
        <v>20</v>
      </c>
    </row>
    <row r="133" spans="1:51" s="13" customFormat="1" ht="12">
      <c r="A133" s="13"/>
      <c r="B133" s="223"/>
      <c r="C133" s="224"/>
      <c r="D133" s="225" t="s">
        <v>141</v>
      </c>
      <c r="E133" s="226" t="s">
        <v>31</v>
      </c>
      <c r="F133" s="227" t="s">
        <v>582</v>
      </c>
      <c r="G133" s="224"/>
      <c r="H133" s="228">
        <v>843.9</v>
      </c>
      <c r="I133" s="229"/>
      <c r="J133" s="224"/>
      <c r="K133" s="224"/>
      <c r="L133" s="230"/>
      <c r="M133" s="231"/>
      <c r="N133" s="232"/>
      <c r="O133" s="232"/>
      <c r="P133" s="232"/>
      <c r="Q133" s="232"/>
      <c r="R133" s="232"/>
      <c r="S133" s="232"/>
      <c r="T133" s="23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4" t="s">
        <v>141</v>
      </c>
      <c r="AU133" s="234" t="s">
        <v>20</v>
      </c>
      <c r="AV133" s="13" t="s">
        <v>20</v>
      </c>
      <c r="AW133" s="13" t="s">
        <v>40</v>
      </c>
      <c r="AX133" s="13" t="s">
        <v>81</v>
      </c>
      <c r="AY133" s="234" t="s">
        <v>130</v>
      </c>
    </row>
    <row r="134" spans="1:51" s="15" customFormat="1" ht="12">
      <c r="A134" s="15"/>
      <c r="B134" s="245"/>
      <c r="C134" s="246"/>
      <c r="D134" s="225" t="s">
        <v>141</v>
      </c>
      <c r="E134" s="247" t="s">
        <v>31</v>
      </c>
      <c r="F134" s="248" t="s">
        <v>144</v>
      </c>
      <c r="G134" s="246"/>
      <c r="H134" s="249">
        <v>843.9</v>
      </c>
      <c r="I134" s="250"/>
      <c r="J134" s="246"/>
      <c r="K134" s="246"/>
      <c r="L134" s="251"/>
      <c r="M134" s="252"/>
      <c r="N134" s="253"/>
      <c r="O134" s="253"/>
      <c r="P134" s="253"/>
      <c r="Q134" s="253"/>
      <c r="R134" s="253"/>
      <c r="S134" s="253"/>
      <c r="T134" s="254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T134" s="255" t="s">
        <v>141</v>
      </c>
      <c r="AU134" s="255" t="s">
        <v>20</v>
      </c>
      <c r="AV134" s="15" t="s">
        <v>137</v>
      </c>
      <c r="AW134" s="15" t="s">
        <v>40</v>
      </c>
      <c r="AX134" s="15" t="s">
        <v>89</v>
      </c>
      <c r="AY134" s="255" t="s">
        <v>130</v>
      </c>
    </row>
    <row r="135" spans="1:65" s="2" customFormat="1" ht="24.15" customHeight="1">
      <c r="A135" s="40"/>
      <c r="B135" s="41"/>
      <c r="C135" s="206" t="s">
        <v>198</v>
      </c>
      <c r="D135" s="206" t="s">
        <v>132</v>
      </c>
      <c r="E135" s="207" t="s">
        <v>186</v>
      </c>
      <c r="F135" s="208" t="s">
        <v>187</v>
      </c>
      <c r="G135" s="209" t="s">
        <v>188</v>
      </c>
      <c r="H135" s="210">
        <v>303.8</v>
      </c>
      <c r="I135" s="211"/>
      <c r="J135" s="210">
        <f>ROUND(I135*H135,2)</f>
        <v>0</v>
      </c>
      <c r="K135" s="208" t="s">
        <v>136</v>
      </c>
      <c r="L135" s="46"/>
      <c r="M135" s="212" t="s">
        <v>31</v>
      </c>
      <c r="N135" s="213" t="s">
        <v>52</v>
      </c>
      <c r="O135" s="86"/>
      <c r="P135" s="214">
        <f>O135*H135</f>
        <v>0</v>
      </c>
      <c r="Q135" s="214">
        <v>0</v>
      </c>
      <c r="R135" s="214">
        <f>Q135*H135</f>
        <v>0</v>
      </c>
      <c r="S135" s="214">
        <v>0</v>
      </c>
      <c r="T135" s="215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16" t="s">
        <v>137</v>
      </c>
      <c r="AT135" s="216" t="s">
        <v>132</v>
      </c>
      <c r="AU135" s="216" t="s">
        <v>20</v>
      </c>
      <c r="AY135" s="18" t="s">
        <v>130</v>
      </c>
      <c r="BE135" s="217">
        <f>IF(N135="základní",J135,0)</f>
        <v>0</v>
      </c>
      <c r="BF135" s="217">
        <f>IF(N135="snížená",J135,0)</f>
        <v>0</v>
      </c>
      <c r="BG135" s="217">
        <f>IF(N135="zákl. přenesená",J135,0)</f>
        <v>0</v>
      </c>
      <c r="BH135" s="217">
        <f>IF(N135="sníž. přenesená",J135,0)</f>
        <v>0</v>
      </c>
      <c r="BI135" s="217">
        <f>IF(N135="nulová",J135,0)</f>
        <v>0</v>
      </c>
      <c r="BJ135" s="18" t="s">
        <v>89</v>
      </c>
      <c r="BK135" s="217">
        <f>ROUND(I135*H135,2)</f>
        <v>0</v>
      </c>
      <c r="BL135" s="18" t="s">
        <v>137</v>
      </c>
      <c r="BM135" s="216" t="s">
        <v>189</v>
      </c>
    </row>
    <row r="136" spans="1:47" s="2" customFormat="1" ht="12">
      <c r="A136" s="40"/>
      <c r="B136" s="41"/>
      <c r="C136" s="42"/>
      <c r="D136" s="218" t="s">
        <v>139</v>
      </c>
      <c r="E136" s="42"/>
      <c r="F136" s="219" t="s">
        <v>190</v>
      </c>
      <c r="G136" s="42"/>
      <c r="H136" s="42"/>
      <c r="I136" s="220"/>
      <c r="J136" s="42"/>
      <c r="K136" s="42"/>
      <c r="L136" s="46"/>
      <c r="M136" s="221"/>
      <c r="N136" s="222"/>
      <c r="O136" s="86"/>
      <c r="P136" s="86"/>
      <c r="Q136" s="86"/>
      <c r="R136" s="86"/>
      <c r="S136" s="86"/>
      <c r="T136" s="87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T136" s="18" t="s">
        <v>139</v>
      </c>
      <c r="AU136" s="18" t="s">
        <v>20</v>
      </c>
    </row>
    <row r="137" spans="1:51" s="13" customFormat="1" ht="12">
      <c r="A137" s="13"/>
      <c r="B137" s="223"/>
      <c r="C137" s="224"/>
      <c r="D137" s="225" t="s">
        <v>141</v>
      </c>
      <c r="E137" s="226" t="s">
        <v>31</v>
      </c>
      <c r="F137" s="227" t="s">
        <v>583</v>
      </c>
      <c r="G137" s="224"/>
      <c r="H137" s="228">
        <v>303.8</v>
      </c>
      <c r="I137" s="229"/>
      <c r="J137" s="224"/>
      <c r="K137" s="224"/>
      <c r="L137" s="230"/>
      <c r="M137" s="231"/>
      <c r="N137" s="232"/>
      <c r="O137" s="232"/>
      <c r="P137" s="232"/>
      <c r="Q137" s="232"/>
      <c r="R137" s="232"/>
      <c r="S137" s="232"/>
      <c r="T137" s="23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4" t="s">
        <v>141</v>
      </c>
      <c r="AU137" s="234" t="s">
        <v>20</v>
      </c>
      <c r="AV137" s="13" t="s">
        <v>20</v>
      </c>
      <c r="AW137" s="13" t="s">
        <v>40</v>
      </c>
      <c r="AX137" s="13" t="s">
        <v>81</v>
      </c>
      <c r="AY137" s="234" t="s">
        <v>130</v>
      </c>
    </row>
    <row r="138" spans="1:51" s="15" customFormat="1" ht="12">
      <c r="A138" s="15"/>
      <c r="B138" s="245"/>
      <c r="C138" s="246"/>
      <c r="D138" s="225" t="s">
        <v>141</v>
      </c>
      <c r="E138" s="247" t="s">
        <v>31</v>
      </c>
      <c r="F138" s="248" t="s">
        <v>144</v>
      </c>
      <c r="G138" s="246"/>
      <c r="H138" s="249">
        <v>303.8</v>
      </c>
      <c r="I138" s="250"/>
      <c r="J138" s="246"/>
      <c r="K138" s="246"/>
      <c r="L138" s="251"/>
      <c r="M138" s="252"/>
      <c r="N138" s="253"/>
      <c r="O138" s="253"/>
      <c r="P138" s="253"/>
      <c r="Q138" s="253"/>
      <c r="R138" s="253"/>
      <c r="S138" s="253"/>
      <c r="T138" s="254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55" t="s">
        <v>141</v>
      </c>
      <c r="AU138" s="255" t="s">
        <v>20</v>
      </c>
      <c r="AV138" s="15" t="s">
        <v>137</v>
      </c>
      <c r="AW138" s="15" t="s">
        <v>40</v>
      </c>
      <c r="AX138" s="15" t="s">
        <v>89</v>
      </c>
      <c r="AY138" s="255" t="s">
        <v>130</v>
      </c>
    </row>
    <row r="139" spans="1:65" s="2" customFormat="1" ht="24.15" customHeight="1">
      <c r="A139" s="40"/>
      <c r="B139" s="41"/>
      <c r="C139" s="206" t="s">
        <v>205</v>
      </c>
      <c r="D139" s="206" t="s">
        <v>132</v>
      </c>
      <c r="E139" s="207" t="s">
        <v>193</v>
      </c>
      <c r="F139" s="208" t="s">
        <v>194</v>
      </c>
      <c r="G139" s="209" t="s">
        <v>164</v>
      </c>
      <c r="H139" s="210">
        <v>168.78</v>
      </c>
      <c r="I139" s="211"/>
      <c r="J139" s="210">
        <f>ROUND(I139*H139,2)</f>
        <v>0</v>
      </c>
      <c r="K139" s="208" t="s">
        <v>136</v>
      </c>
      <c r="L139" s="46"/>
      <c r="M139" s="212" t="s">
        <v>31</v>
      </c>
      <c r="N139" s="213" t="s">
        <v>52</v>
      </c>
      <c r="O139" s="86"/>
      <c r="P139" s="214">
        <f>O139*H139</f>
        <v>0</v>
      </c>
      <c r="Q139" s="214">
        <v>0</v>
      </c>
      <c r="R139" s="214">
        <f>Q139*H139</f>
        <v>0</v>
      </c>
      <c r="S139" s="214">
        <v>0</v>
      </c>
      <c r="T139" s="215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16" t="s">
        <v>137</v>
      </c>
      <c r="AT139" s="216" t="s">
        <v>132</v>
      </c>
      <c r="AU139" s="216" t="s">
        <v>20</v>
      </c>
      <c r="AY139" s="18" t="s">
        <v>130</v>
      </c>
      <c r="BE139" s="217">
        <f>IF(N139="základní",J139,0)</f>
        <v>0</v>
      </c>
      <c r="BF139" s="217">
        <f>IF(N139="snížená",J139,0)</f>
        <v>0</v>
      </c>
      <c r="BG139" s="217">
        <f>IF(N139="zákl. přenesená",J139,0)</f>
        <v>0</v>
      </c>
      <c r="BH139" s="217">
        <f>IF(N139="sníž. přenesená",J139,0)</f>
        <v>0</v>
      </c>
      <c r="BI139" s="217">
        <f>IF(N139="nulová",J139,0)</f>
        <v>0</v>
      </c>
      <c r="BJ139" s="18" t="s">
        <v>89</v>
      </c>
      <c r="BK139" s="217">
        <f>ROUND(I139*H139,2)</f>
        <v>0</v>
      </c>
      <c r="BL139" s="18" t="s">
        <v>137</v>
      </c>
      <c r="BM139" s="216" t="s">
        <v>195</v>
      </c>
    </row>
    <row r="140" spans="1:47" s="2" customFormat="1" ht="12">
      <c r="A140" s="40"/>
      <c r="B140" s="41"/>
      <c r="C140" s="42"/>
      <c r="D140" s="218" t="s">
        <v>139</v>
      </c>
      <c r="E140" s="42"/>
      <c r="F140" s="219" t="s">
        <v>196</v>
      </c>
      <c r="G140" s="42"/>
      <c r="H140" s="42"/>
      <c r="I140" s="220"/>
      <c r="J140" s="42"/>
      <c r="K140" s="42"/>
      <c r="L140" s="46"/>
      <c r="M140" s="221"/>
      <c r="N140" s="222"/>
      <c r="O140" s="86"/>
      <c r="P140" s="86"/>
      <c r="Q140" s="86"/>
      <c r="R140" s="86"/>
      <c r="S140" s="86"/>
      <c r="T140" s="87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18" t="s">
        <v>139</v>
      </c>
      <c r="AU140" s="18" t="s">
        <v>20</v>
      </c>
    </row>
    <row r="141" spans="1:51" s="13" customFormat="1" ht="12">
      <c r="A141" s="13"/>
      <c r="B141" s="223"/>
      <c r="C141" s="224"/>
      <c r="D141" s="225" t="s">
        <v>141</v>
      </c>
      <c r="E141" s="226" t="s">
        <v>31</v>
      </c>
      <c r="F141" s="227" t="s">
        <v>584</v>
      </c>
      <c r="G141" s="224"/>
      <c r="H141" s="228">
        <v>168.78</v>
      </c>
      <c r="I141" s="229"/>
      <c r="J141" s="224"/>
      <c r="K141" s="224"/>
      <c r="L141" s="230"/>
      <c r="M141" s="231"/>
      <c r="N141" s="232"/>
      <c r="O141" s="232"/>
      <c r="P141" s="232"/>
      <c r="Q141" s="232"/>
      <c r="R141" s="232"/>
      <c r="S141" s="232"/>
      <c r="T141" s="23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4" t="s">
        <v>141</v>
      </c>
      <c r="AU141" s="234" t="s">
        <v>20</v>
      </c>
      <c r="AV141" s="13" t="s">
        <v>20</v>
      </c>
      <c r="AW141" s="13" t="s">
        <v>40</v>
      </c>
      <c r="AX141" s="13" t="s">
        <v>81</v>
      </c>
      <c r="AY141" s="234" t="s">
        <v>130</v>
      </c>
    </row>
    <row r="142" spans="1:51" s="15" customFormat="1" ht="12">
      <c r="A142" s="15"/>
      <c r="B142" s="245"/>
      <c r="C142" s="246"/>
      <c r="D142" s="225" t="s">
        <v>141</v>
      </c>
      <c r="E142" s="247" t="s">
        <v>31</v>
      </c>
      <c r="F142" s="248" t="s">
        <v>144</v>
      </c>
      <c r="G142" s="246"/>
      <c r="H142" s="249">
        <v>168.78</v>
      </c>
      <c r="I142" s="250"/>
      <c r="J142" s="246"/>
      <c r="K142" s="246"/>
      <c r="L142" s="251"/>
      <c r="M142" s="252"/>
      <c r="N142" s="253"/>
      <c r="O142" s="253"/>
      <c r="P142" s="253"/>
      <c r="Q142" s="253"/>
      <c r="R142" s="253"/>
      <c r="S142" s="253"/>
      <c r="T142" s="254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55" t="s">
        <v>141</v>
      </c>
      <c r="AU142" s="255" t="s">
        <v>20</v>
      </c>
      <c r="AV142" s="15" t="s">
        <v>137</v>
      </c>
      <c r="AW142" s="15" t="s">
        <v>40</v>
      </c>
      <c r="AX142" s="15" t="s">
        <v>89</v>
      </c>
      <c r="AY142" s="255" t="s">
        <v>130</v>
      </c>
    </row>
    <row r="143" spans="1:65" s="2" customFormat="1" ht="24.15" customHeight="1">
      <c r="A143" s="40"/>
      <c r="B143" s="41"/>
      <c r="C143" s="206" t="s">
        <v>212</v>
      </c>
      <c r="D143" s="206" t="s">
        <v>132</v>
      </c>
      <c r="E143" s="207" t="s">
        <v>585</v>
      </c>
      <c r="F143" s="208" t="s">
        <v>586</v>
      </c>
      <c r="G143" s="209" t="s">
        <v>164</v>
      </c>
      <c r="H143" s="210">
        <v>60.93</v>
      </c>
      <c r="I143" s="211"/>
      <c r="J143" s="210">
        <f>ROUND(I143*H143,2)</f>
        <v>0</v>
      </c>
      <c r="K143" s="208" t="s">
        <v>136</v>
      </c>
      <c r="L143" s="46"/>
      <c r="M143" s="212" t="s">
        <v>31</v>
      </c>
      <c r="N143" s="213" t="s">
        <v>52</v>
      </c>
      <c r="O143" s="86"/>
      <c r="P143" s="214">
        <f>O143*H143</f>
        <v>0</v>
      </c>
      <c r="Q143" s="214">
        <v>0</v>
      </c>
      <c r="R143" s="214">
        <f>Q143*H143</f>
        <v>0</v>
      </c>
      <c r="S143" s="214">
        <v>0</v>
      </c>
      <c r="T143" s="215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16" t="s">
        <v>137</v>
      </c>
      <c r="AT143" s="216" t="s">
        <v>132</v>
      </c>
      <c r="AU143" s="216" t="s">
        <v>20</v>
      </c>
      <c r="AY143" s="18" t="s">
        <v>130</v>
      </c>
      <c r="BE143" s="217">
        <f>IF(N143="základní",J143,0)</f>
        <v>0</v>
      </c>
      <c r="BF143" s="217">
        <f>IF(N143="snížená",J143,0)</f>
        <v>0</v>
      </c>
      <c r="BG143" s="217">
        <f>IF(N143="zákl. přenesená",J143,0)</f>
        <v>0</v>
      </c>
      <c r="BH143" s="217">
        <f>IF(N143="sníž. přenesená",J143,0)</f>
        <v>0</v>
      </c>
      <c r="BI143" s="217">
        <f>IF(N143="nulová",J143,0)</f>
        <v>0</v>
      </c>
      <c r="BJ143" s="18" t="s">
        <v>89</v>
      </c>
      <c r="BK143" s="217">
        <f>ROUND(I143*H143,2)</f>
        <v>0</v>
      </c>
      <c r="BL143" s="18" t="s">
        <v>137</v>
      </c>
      <c r="BM143" s="216" t="s">
        <v>587</v>
      </c>
    </row>
    <row r="144" spans="1:47" s="2" customFormat="1" ht="12">
      <c r="A144" s="40"/>
      <c r="B144" s="41"/>
      <c r="C144" s="42"/>
      <c r="D144" s="218" t="s">
        <v>139</v>
      </c>
      <c r="E144" s="42"/>
      <c r="F144" s="219" t="s">
        <v>588</v>
      </c>
      <c r="G144" s="42"/>
      <c r="H144" s="42"/>
      <c r="I144" s="220"/>
      <c r="J144" s="42"/>
      <c r="K144" s="42"/>
      <c r="L144" s="46"/>
      <c r="M144" s="221"/>
      <c r="N144" s="222"/>
      <c r="O144" s="86"/>
      <c r="P144" s="86"/>
      <c r="Q144" s="86"/>
      <c r="R144" s="86"/>
      <c r="S144" s="86"/>
      <c r="T144" s="87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8" t="s">
        <v>139</v>
      </c>
      <c r="AU144" s="18" t="s">
        <v>20</v>
      </c>
    </row>
    <row r="145" spans="1:51" s="13" customFormat="1" ht="12">
      <c r="A145" s="13"/>
      <c r="B145" s="223"/>
      <c r="C145" s="224"/>
      <c r="D145" s="225" t="s">
        <v>141</v>
      </c>
      <c r="E145" s="226" t="s">
        <v>31</v>
      </c>
      <c r="F145" s="227" t="s">
        <v>589</v>
      </c>
      <c r="G145" s="224"/>
      <c r="H145" s="228">
        <v>60.93</v>
      </c>
      <c r="I145" s="229"/>
      <c r="J145" s="224"/>
      <c r="K145" s="224"/>
      <c r="L145" s="230"/>
      <c r="M145" s="231"/>
      <c r="N145" s="232"/>
      <c r="O145" s="232"/>
      <c r="P145" s="232"/>
      <c r="Q145" s="232"/>
      <c r="R145" s="232"/>
      <c r="S145" s="232"/>
      <c r="T145" s="23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4" t="s">
        <v>141</v>
      </c>
      <c r="AU145" s="234" t="s">
        <v>20</v>
      </c>
      <c r="AV145" s="13" t="s">
        <v>20</v>
      </c>
      <c r="AW145" s="13" t="s">
        <v>40</v>
      </c>
      <c r="AX145" s="13" t="s">
        <v>81</v>
      </c>
      <c r="AY145" s="234" t="s">
        <v>130</v>
      </c>
    </row>
    <row r="146" spans="1:51" s="14" customFormat="1" ht="12">
      <c r="A146" s="14"/>
      <c r="B146" s="235"/>
      <c r="C146" s="236"/>
      <c r="D146" s="225" t="s">
        <v>141</v>
      </c>
      <c r="E146" s="237" t="s">
        <v>31</v>
      </c>
      <c r="F146" s="238" t="s">
        <v>590</v>
      </c>
      <c r="G146" s="236"/>
      <c r="H146" s="237" t="s">
        <v>31</v>
      </c>
      <c r="I146" s="239"/>
      <c r="J146" s="236"/>
      <c r="K146" s="236"/>
      <c r="L146" s="240"/>
      <c r="M146" s="241"/>
      <c r="N146" s="242"/>
      <c r="O146" s="242"/>
      <c r="P146" s="242"/>
      <c r="Q146" s="242"/>
      <c r="R146" s="242"/>
      <c r="S146" s="242"/>
      <c r="T146" s="243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44" t="s">
        <v>141</v>
      </c>
      <c r="AU146" s="244" t="s">
        <v>20</v>
      </c>
      <c r="AV146" s="14" t="s">
        <v>89</v>
      </c>
      <c r="AW146" s="14" t="s">
        <v>40</v>
      </c>
      <c r="AX146" s="14" t="s">
        <v>81</v>
      </c>
      <c r="AY146" s="244" t="s">
        <v>130</v>
      </c>
    </row>
    <row r="147" spans="1:51" s="15" customFormat="1" ht="12">
      <c r="A147" s="15"/>
      <c r="B147" s="245"/>
      <c r="C147" s="246"/>
      <c r="D147" s="225" t="s">
        <v>141</v>
      </c>
      <c r="E147" s="247" t="s">
        <v>31</v>
      </c>
      <c r="F147" s="248" t="s">
        <v>144</v>
      </c>
      <c r="G147" s="246"/>
      <c r="H147" s="249">
        <v>60.93</v>
      </c>
      <c r="I147" s="250"/>
      <c r="J147" s="246"/>
      <c r="K147" s="246"/>
      <c r="L147" s="251"/>
      <c r="M147" s="252"/>
      <c r="N147" s="253"/>
      <c r="O147" s="253"/>
      <c r="P147" s="253"/>
      <c r="Q147" s="253"/>
      <c r="R147" s="253"/>
      <c r="S147" s="253"/>
      <c r="T147" s="254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55" t="s">
        <v>141</v>
      </c>
      <c r="AU147" s="255" t="s">
        <v>20</v>
      </c>
      <c r="AV147" s="15" t="s">
        <v>137</v>
      </c>
      <c r="AW147" s="15" t="s">
        <v>40</v>
      </c>
      <c r="AX147" s="15" t="s">
        <v>89</v>
      </c>
      <c r="AY147" s="255" t="s">
        <v>130</v>
      </c>
    </row>
    <row r="148" spans="1:65" s="2" customFormat="1" ht="16.5" customHeight="1">
      <c r="A148" s="40"/>
      <c r="B148" s="41"/>
      <c r="C148" s="256" t="s">
        <v>218</v>
      </c>
      <c r="D148" s="256" t="s">
        <v>219</v>
      </c>
      <c r="E148" s="257" t="s">
        <v>591</v>
      </c>
      <c r="F148" s="258" t="s">
        <v>592</v>
      </c>
      <c r="G148" s="259" t="s">
        <v>188</v>
      </c>
      <c r="H148" s="260">
        <v>121.86</v>
      </c>
      <c r="I148" s="261"/>
      <c r="J148" s="260">
        <f>ROUND(I148*H148,2)</f>
        <v>0</v>
      </c>
      <c r="K148" s="258" t="s">
        <v>136</v>
      </c>
      <c r="L148" s="262"/>
      <c r="M148" s="263" t="s">
        <v>31</v>
      </c>
      <c r="N148" s="264" t="s">
        <v>52</v>
      </c>
      <c r="O148" s="86"/>
      <c r="P148" s="214">
        <f>O148*H148</f>
        <v>0</v>
      </c>
      <c r="Q148" s="214">
        <v>1</v>
      </c>
      <c r="R148" s="214">
        <f>Q148*H148</f>
        <v>121.86</v>
      </c>
      <c r="S148" s="214">
        <v>0</v>
      </c>
      <c r="T148" s="215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16" t="s">
        <v>192</v>
      </c>
      <c r="AT148" s="216" t="s">
        <v>219</v>
      </c>
      <c r="AU148" s="216" t="s">
        <v>20</v>
      </c>
      <c r="AY148" s="18" t="s">
        <v>130</v>
      </c>
      <c r="BE148" s="217">
        <f>IF(N148="základní",J148,0)</f>
        <v>0</v>
      </c>
      <c r="BF148" s="217">
        <f>IF(N148="snížená",J148,0)</f>
        <v>0</v>
      </c>
      <c r="BG148" s="217">
        <f>IF(N148="zákl. přenesená",J148,0)</f>
        <v>0</v>
      </c>
      <c r="BH148" s="217">
        <f>IF(N148="sníž. přenesená",J148,0)</f>
        <v>0</v>
      </c>
      <c r="BI148" s="217">
        <f>IF(N148="nulová",J148,0)</f>
        <v>0</v>
      </c>
      <c r="BJ148" s="18" t="s">
        <v>89</v>
      </c>
      <c r="BK148" s="217">
        <f>ROUND(I148*H148,2)</f>
        <v>0</v>
      </c>
      <c r="BL148" s="18" t="s">
        <v>137</v>
      </c>
      <c r="BM148" s="216" t="s">
        <v>593</v>
      </c>
    </row>
    <row r="149" spans="1:51" s="13" customFormat="1" ht="12">
      <c r="A149" s="13"/>
      <c r="B149" s="223"/>
      <c r="C149" s="224"/>
      <c r="D149" s="225" t="s">
        <v>141</v>
      </c>
      <c r="E149" s="224"/>
      <c r="F149" s="227" t="s">
        <v>594</v>
      </c>
      <c r="G149" s="224"/>
      <c r="H149" s="228">
        <v>121.86</v>
      </c>
      <c r="I149" s="229"/>
      <c r="J149" s="224"/>
      <c r="K149" s="224"/>
      <c r="L149" s="230"/>
      <c r="M149" s="231"/>
      <c r="N149" s="232"/>
      <c r="O149" s="232"/>
      <c r="P149" s="232"/>
      <c r="Q149" s="232"/>
      <c r="R149" s="232"/>
      <c r="S149" s="232"/>
      <c r="T149" s="23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4" t="s">
        <v>141</v>
      </c>
      <c r="AU149" s="234" t="s">
        <v>20</v>
      </c>
      <c r="AV149" s="13" t="s">
        <v>20</v>
      </c>
      <c r="AW149" s="13" t="s">
        <v>4</v>
      </c>
      <c r="AX149" s="13" t="s">
        <v>89</v>
      </c>
      <c r="AY149" s="234" t="s">
        <v>130</v>
      </c>
    </row>
    <row r="150" spans="1:65" s="2" customFormat="1" ht="24.15" customHeight="1">
      <c r="A150" s="40"/>
      <c r="B150" s="41"/>
      <c r="C150" s="206" t="s">
        <v>224</v>
      </c>
      <c r="D150" s="206" t="s">
        <v>132</v>
      </c>
      <c r="E150" s="207" t="s">
        <v>595</v>
      </c>
      <c r="F150" s="208" t="s">
        <v>596</v>
      </c>
      <c r="G150" s="209" t="s">
        <v>135</v>
      </c>
      <c r="H150" s="210">
        <v>100</v>
      </c>
      <c r="I150" s="211"/>
      <c r="J150" s="210">
        <f>ROUND(I150*H150,2)</f>
        <v>0</v>
      </c>
      <c r="K150" s="208" t="s">
        <v>136</v>
      </c>
      <c r="L150" s="46"/>
      <c r="M150" s="212" t="s">
        <v>31</v>
      </c>
      <c r="N150" s="213" t="s">
        <v>52</v>
      </c>
      <c r="O150" s="86"/>
      <c r="P150" s="214">
        <f>O150*H150</f>
        <v>0</v>
      </c>
      <c r="Q150" s="214">
        <v>0</v>
      </c>
      <c r="R150" s="214">
        <f>Q150*H150</f>
        <v>0</v>
      </c>
      <c r="S150" s="214">
        <v>0</v>
      </c>
      <c r="T150" s="215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16" t="s">
        <v>137</v>
      </c>
      <c r="AT150" s="216" t="s">
        <v>132</v>
      </c>
      <c r="AU150" s="216" t="s">
        <v>20</v>
      </c>
      <c r="AY150" s="18" t="s">
        <v>130</v>
      </c>
      <c r="BE150" s="217">
        <f>IF(N150="základní",J150,0)</f>
        <v>0</v>
      </c>
      <c r="BF150" s="217">
        <f>IF(N150="snížená",J150,0)</f>
        <v>0</v>
      </c>
      <c r="BG150" s="217">
        <f>IF(N150="zákl. přenesená",J150,0)</f>
        <v>0</v>
      </c>
      <c r="BH150" s="217">
        <f>IF(N150="sníž. přenesená",J150,0)</f>
        <v>0</v>
      </c>
      <c r="BI150" s="217">
        <f>IF(N150="nulová",J150,0)</f>
        <v>0</v>
      </c>
      <c r="BJ150" s="18" t="s">
        <v>89</v>
      </c>
      <c r="BK150" s="217">
        <f>ROUND(I150*H150,2)</f>
        <v>0</v>
      </c>
      <c r="BL150" s="18" t="s">
        <v>137</v>
      </c>
      <c r="BM150" s="216" t="s">
        <v>597</v>
      </c>
    </row>
    <row r="151" spans="1:47" s="2" customFormat="1" ht="12">
      <c r="A151" s="40"/>
      <c r="B151" s="41"/>
      <c r="C151" s="42"/>
      <c r="D151" s="218" t="s">
        <v>139</v>
      </c>
      <c r="E151" s="42"/>
      <c r="F151" s="219" t="s">
        <v>598</v>
      </c>
      <c r="G151" s="42"/>
      <c r="H151" s="42"/>
      <c r="I151" s="220"/>
      <c r="J151" s="42"/>
      <c r="K151" s="42"/>
      <c r="L151" s="46"/>
      <c r="M151" s="221"/>
      <c r="N151" s="222"/>
      <c r="O151" s="86"/>
      <c r="P151" s="86"/>
      <c r="Q151" s="86"/>
      <c r="R151" s="86"/>
      <c r="S151" s="86"/>
      <c r="T151" s="87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8" t="s">
        <v>139</v>
      </c>
      <c r="AU151" s="18" t="s">
        <v>20</v>
      </c>
    </row>
    <row r="152" spans="1:51" s="13" customFormat="1" ht="12">
      <c r="A152" s="13"/>
      <c r="B152" s="223"/>
      <c r="C152" s="224"/>
      <c r="D152" s="225" t="s">
        <v>141</v>
      </c>
      <c r="E152" s="226" t="s">
        <v>31</v>
      </c>
      <c r="F152" s="227" t="s">
        <v>273</v>
      </c>
      <c r="G152" s="224"/>
      <c r="H152" s="228">
        <v>100</v>
      </c>
      <c r="I152" s="229"/>
      <c r="J152" s="224"/>
      <c r="K152" s="224"/>
      <c r="L152" s="230"/>
      <c r="M152" s="231"/>
      <c r="N152" s="232"/>
      <c r="O152" s="232"/>
      <c r="P152" s="232"/>
      <c r="Q152" s="232"/>
      <c r="R152" s="232"/>
      <c r="S152" s="232"/>
      <c r="T152" s="23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4" t="s">
        <v>141</v>
      </c>
      <c r="AU152" s="234" t="s">
        <v>20</v>
      </c>
      <c r="AV152" s="13" t="s">
        <v>20</v>
      </c>
      <c r="AW152" s="13" t="s">
        <v>40</v>
      </c>
      <c r="AX152" s="13" t="s">
        <v>81</v>
      </c>
      <c r="AY152" s="234" t="s">
        <v>130</v>
      </c>
    </row>
    <row r="153" spans="1:51" s="14" customFormat="1" ht="12">
      <c r="A153" s="14"/>
      <c r="B153" s="235"/>
      <c r="C153" s="236"/>
      <c r="D153" s="225" t="s">
        <v>141</v>
      </c>
      <c r="E153" s="237" t="s">
        <v>31</v>
      </c>
      <c r="F153" s="238" t="s">
        <v>204</v>
      </c>
      <c r="G153" s="236"/>
      <c r="H153" s="237" t="s">
        <v>31</v>
      </c>
      <c r="I153" s="239"/>
      <c r="J153" s="236"/>
      <c r="K153" s="236"/>
      <c r="L153" s="240"/>
      <c r="M153" s="241"/>
      <c r="N153" s="242"/>
      <c r="O153" s="242"/>
      <c r="P153" s="242"/>
      <c r="Q153" s="242"/>
      <c r="R153" s="242"/>
      <c r="S153" s="242"/>
      <c r="T153" s="243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44" t="s">
        <v>141</v>
      </c>
      <c r="AU153" s="244" t="s">
        <v>20</v>
      </c>
      <c r="AV153" s="14" t="s">
        <v>89</v>
      </c>
      <c r="AW153" s="14" t="s">
        <v>40</v>
      </c>
      <c r="AX153" s="14" t="s">
        <v>81</v>
      </c>
      <c r="AY153" s="244" t="s">
        <v>130</v>
      </c>
    </row>
    <row r="154" spans="1:51" s="15" customFormat="1" ht="12">
      <c r="A154" s="15"/>
      <c r="B154" s="245"/>
      <c r="C154" s="246"/>
      <c r="D154" s="225" t="s">
        <v>141</v>
      </c>
      <c r="E154" s="247" t="s">
        <v>31</v>
      </c>
      <c r="F154" s="248" t="s">
        <v>144</v>
      </c>
      <c r="G154" s="246"/>
      <c r="H154" s="249">
        <v>100</v>
      </c>
      <c r="I154" s="250"/>
      <c r="J154" s="246"/>
      <c r="K154" s="246"/>
      <c r="L154" s="251"/>
      <c r="M154" s="252"/>
      <c r="N154" s="253"/>
      <c r="O154" s="253"/>
      <c r="P154" s="253"/>
      <c r="Q154" s="253"/>
      <c r="R154" s="253"/>
      <c r="S154" s="253"/>
      <c r="T154" s="254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55" t="s">
        <v>141</v>
      </c>
      <c r="AU154" s="255" t="s">
        <v>20</v>
      </c>
      <c r="AV154" s="15" t="s">
        <v>137</v>
      </c>
      <c r="AW154" s="15" t="s">
        <v>40</v>
      </c>
      <c r="AX154" s="15" t="s">
        <v>89</v>
      </c>
      <c r="AY154" s="255" t="s">
        <v>130</v>
      </c>
    </row>
    <row r="155" spans="1:65" s="2" customFormat="1" ht="16.5" customHeight="1">
      <c r="A155" s="40"/>
      <c r="B155" s="41"/>
      <c r="C155" s="256" t="s">
        <v>231</v>
      </c>
      <c r="D155" s="256" t="s">
        <v>219</v>
      </c>
      <c r="E155" s="257" t="s">
        <v>599</v>
      </c>
      <c r="F155" s="258" t="s">
        <v>600</v>
      </c>
      <c r="G155" s="259" t="s">
        <v>601</v>
      </c>
      <c r="H155" s="260">
        <v>2</v>
      </c>
      <c r="I155" s="261"/>
      <c r="J155" s="260">
        <f>ROUND(I155*H155,2)</f>
        <v>0</v>
      </c>
      <c r="K155" s="258" t="s">
        <v>136</v>
      </c>
      <c r="L155" s="262"/>
      <c r="M155" s="263" t="s">
        <v>31</v>
      </c>
      <c r="N155" s="264" t="s">
        <v>52</v>
      </c>
      <c r="O155" s="86"/>
      <c r="P155" s="214">
        <f>O155*H155</f>
        <v>0</v>
      </c>
      <c r="Q155" s="214">
        <v>0.001</v>
      </c>
      <c r="R155" s="214">
        <f>Q155*H155</f>
        <v>0.002</v>
      </c>
      <c r="S155" s="214">
        <v>0</v>
      </c>
      <c r="T155" s="215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16" t="s">
        <v>192</v>
      </c>
      <c r="AT155" s="216" t="s">
        <v>219</v>
      </c>
      <c r="AU155" s="216" t="s">
        <v>20</v>
      </c>
      <c r="AY155" s="18" t="s">
        <v>130</v>
      </c>
      <c r="BE155" s="217">
        <f>IF(N155="základní",J155,0)</f>
        <v>0</v>
      </c>
      <c r="BF155" s="217">
        <f>IF(N155="snížená",J155,0)</f>
        <v>0</v>
      </c>
      <c r="BG155" s="217">
        <f>IF(N155="zákl. přenesená",J155,0)</f>
        <v>0</v>
      </c>
      <c r="BH155" s="217">
        <f>IF(N155="sníž. přenesená",J155,0)</f>
        <v>0</v>
      </c>
      <c r="BI155" s="217">
        <f>IF(N155="nulová",J155,0)</f>
        <v>0</v>
      </c>
      <c r="BJ155" s="18" t="s">
        <v>89</v>
      </c>
      <c r="BK155" s="217">
        <f>ROUND(I155*H155,2)</f>
        <v>0</v>
      </c>
      <c r="BL155" s="18" t="s">
        <v>137</v>
      </c>
      <c r="BM155" s="216" t="s">
        <v>602</v>
      </c>
    </row>
    <row r="156" spans="1:51" s="13" customFormat="1" ht="12">
      <c r="A156" s="13"/>
      <c r="B156" s="223"/>
      <c r="C156" s="224"/>
      <c r="D156" s="225" t="s">
        <v>141</v>
      </c>
      <c r="E156" s="224"/>
      <c r="F156" s="227" t="s">
        <v>603</v>
      </c>
      <c r="G156" s="224"/>
      <c r="H156" s="228">
        <v>2</v>
      </c>
      <c r="I156" s="229"/>
      <c r="J156" s="224"/>
      <c r="K156" s="224"/>
      <c r="L156" s="230"/>
      <c r="M156" s="231"/>
      <c r="N156" s="232"/>
      <c r="O156" s="232"/>
      <c r="P156" s="232"/>
      <c r="Q156" s="232"/>
      <c r="R156" s="232"/>
      <c r="S156" s="232"/>
      <c r="T156" s="23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4" t="s">
        <v>141</v>
      </c>
      <c r="AU156" s="234" t="s">
        <v>20</v>
      </c>
      <c r="AV156" s="13" t="s">
        <v>20</v>
      </c>
      <c r="AW156" s="13" t="s">
        <v>4</v>
      </c>
      <c r="AX156" s="13" t="s">
        <v>89</v>
      </c>
      <c r="AY156" s="234" t="s">
        <v>130</v>
      </c>
    </row>
    <row r="157" spans="1:65" s="2" customFormat="1" ht="21.75" customHeight="1">
      <c r="A157" s="40"/>
      <c r="B157" s="41"/>
      <c r="C157" s="206" t="s">
        <v>8</v>
      </c>
      <c r="D157" s="206" t="s">
        <v>132</v>
      </c>
      <c r="E157" s="207" t="s">
        <v>604</v>
      </c>
      <c r="F157" s="208" t="s">
        <v>605</v>
      </c>
      <c r="G157" s="209" t="s">
        <v>135</v>
      </c>
      <c r="H157" s="210">
        <v>100</v>
      </c>
      <c r="I157" s="211"/>
      <c r="J157" s="210">
        <f>ROUND(I157*H157,2)</f>
        <v>0</v>
      </c>
      <c r="K157" s="208" t="s">
        <v>136</v>
      </c>
      <c r="L157" s="46"/>
      <c r="M157" s="212" t="s">
        <v>31</v>
      </c>
      <c r="N157" s="213" t="s">
        <v>52</v>
      </c>
      <c r="O157" s="86"/>
      <c r="P157" s="214">
        <f>O157*H157</f>
        <v>0</v>
      </c>
      <c r="Q157" s="214">
        <v>0</v>
      </c>
      <c r="R157" s="214">
        <f>Q157*H157</f>
        <v>0</v>
      </c>
      <c r="S157" s="214">
        <v>0</v>
      </c>
      <c r="T157" s="215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16" t="s">
        <v>137</v>
      </c>
      <c r="AT157" s="216" t="s">
        <v>132</v>
      </c>
      <c r="AU157" s="216" t="s">
        <v>20</v>
      </c>
      <c r="AY157" s="18" t="s">
        <v>130</v>
      </c>
      <c r="BE157" s="217">
        <f>IF(N157="základní",J157,0)</f>
        <v>0</v>
      </c>
      <c r="BF157" s="217">
        <f>IF(N157="snížená",J157,0)</f>
        <v>0</v>
      </c>
      <c r="BG157" s="217">
        <f>IF(N157="zákl. přenesená",J157,0)</f>
        <v>0</v>
      </c>
      <c r="BH157" s="217">
        <f>IF(N157="sníž. přenesená",J157,0)</f>
        <v>0</v>
      </c>
      <c r="BI157" s="217">
        <f>IF(N157="nulová",J157,0)</f>
        <v>0</v>
      </c>
      <c r="BJ157" s="18" t="s">
        <v>89</v>
      </c>
      <c r="BK157" s="217">
        <f>ROUND(I157*H157,2)</f>
        <v>0</v>
      </c>
      <c r="BL157" s="18" t="s">
        <v>137</v>
      </c>
      <c r="BM157" s="216" t="s">
        <v>606</v>
      </c>
    </row>
    <row r="158" spans="1:47" s="2" customFormat="1" ht="12">
      <c r="A158" s="40"/>
      <c r="B158" s="41"/>
      <c r="C158" s="42"/>
      <c r="D158" s="218" t="s">
        <v>139</v>
      </c>
      <c r="E158" s="42"/>
      <c r="F158" s="219" t="s">
        <v>607</v>
      </c>
      <c r="G158" s="42"/>
      <c r="H158" s="42"/>
      <c r="I158" s="220"/>
      <c r="J158" s="42"/>
      <c r="K158" s="42"/>
      <c r="L158" s="46"/>
      <c r="M158" s="221"/>
      <c r="N158" s="222"/>
      <c r="O158" s="86"/>
      <c r="P158" s="86"/>
      <c r="Q158" s="86"/>
      <c r="R158" s="86"/>
      <c r="S158" s="86"/>
      <c r="T158" s="87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T158" s="18" t="s">
        <v>139</v>
      </c>
      <c r="AU158" s="18" t="s">
        <v>20</v>
      </c>
    </row>
    <row r="159" spans="1:51" s="13" customFormat="1" ht="12">
      <c r="A159" s="13"/>
      <c r="B159" s="223"/>
      <c r="C159" s="224"/>
      <c r="D159" s="225" t="s">
        <v>141</v>
      </c>
      <c r="E159" s="226" t="s">
        <v>31</v>
      </c>
      <c r="F159" s="227" t="s">
        <v>273</v>
      </c>
      <c r="G159" s="224"/>
      <c r="H159" s="228">
        <v>100</v>
      </c>
      <c r="I159" s="229"/>
      <c r="J159" s="224"/>
      <c r="K159" s="224"/>
      <c r="L159" s="230"/>
      <c r="M159" s="231"/>
      <c r="N159" s="232"/>
      <c r="O159" s="232"/>
      <c r="P159" s="232"/>
      <c r="Q159" s="232"/>
      <c r="R159" s="232"/>
      <c r="S159" s="232"/>
      <c r="T159" s="23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4" t="s">
        <v>141</v>
      </c>
      <c r="AU159" s="234" t="s">
        <v>20</v>
      </c>
      <c r="AV159" s="13" t="s">
        <v>20</v>
      </c>
      <c r="AW159" s="13" t="s">
        <v>40</v>
      </c>
      <c r="AX159" s="13" t="s">
        <v>81</v>
      </c>
      <c r="AY159" s="234" t="s">
        <v>130</v>
      </c>
    </row>
    <row r="160" spans="1:51" s="14" customFormat="1" ht="12">
      <c r="A160" s="14"/>
      <c r="B160" s="235"/>
      <c r="C160" s="236"/>
      <c r="D160" s="225" t="s">
        <v>141</v>
      </c>
      <c r="E160" s="237" t="s">
        <v>31</v>
      </c>
      <c r="F160" s="238" t="s">
        <v>204</v>
      </c>
      <c r="G160" s="236"/>
      <c r="H160" s="237" t="s">
        <v>31</v>
      </c>
      <c r="I160" s="239"/>
      <c r="J160" s="236"/>
      <c r="K160" s="236"/>
      <c r="L160" s="240"/>
      <c r="M160" s="241"/>
      <c r="N160" s="242"/>
      <c r="O160" s="242"/>
      <c r="P160" s="242"/>
      <c r="Q160" s="242"/>
      <c r="R160" s="242"/>
      <c r="S160" s="242"/>
      <c r="T160" s="243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44" t="s">
        <v>141</v>
      </c>
      <c r="AU160" s="244" t="s">
        <v>20</v>
      </c>
      <c r="AV160" s="14" t="s">
        <v>89</v>
      </c>
      <c r="AW160" s="14" t="s">
        <v>40</v>
      </c>
      <c r="AX160" s="14" t="s">
        <v>81</v>
      </c>
      <c r="AY160" s="244" t="s">
        <v>130</v>
      </c>
    </row>
    <row r="161" spans="1:51" s="15" customFormat="1" ht="12">
      <c r="A161" s="15"/>
      <c r="B161" s="245"/>
      <c r="C161" s="246"/>
      <c r="D161" s="225" t="s">
        <v>141</v>
      </c>
      <c r="E161" s="247" t="s">
        <v>31</v>
      </c>
      <c r="F161" s="248" t="s">
        <v>144</v>
      </c>
      <c r="G161" s="246"/>
      <c r="H161" s="249">
        <v>100</v>
      </c>
      <c r="I161" s="250"/>
      <c r="J161" s="246"/>
      <c r="K161" s="246"/>
      <c r="L161" s="251"/>
      <c r="M161" s="252"/>
      <c r="N161" s="253"/>
      <c r="O161" s="253"/>
      <c r="P161" s="253"/>
      <c r="Q161" s="253"/>
      <c r="R161" s="253"/>
      <c r="S161" s="253"/>
      <c r="T161" s="254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55" t="s">
        <v>141</v>
      </c>
      <c r="AU161" s="255" t="s">
        <v>20</v>
      </c>
      <c r="AV161" s="15" t="s">
        <v>137</v>
      </c>
      <c r="AW161" s="15" t="s">
        <v>40</v>
      </c>
      <c r="AX161" s="15" t="s">
        <v>89</v>
      </c>
      <c r="AY161" s="255" t="s">
        <v>130</v>
      </c>
    </row>
    <row r="162" spans="1:65" s="2" customFormat="1" ht="21.75" customHeight="1">
      <c r="A162" s="40"/>
      <c r="B162" s="41"/>
      <c r="C162" s="206" t="s">
        <v>242</v>
      </c>
      <c r="D162" s="206" t="s">
        <v>132</v>
      </c>
      <c r="E162" s="207" t="s">
        <v>608</v>
      </c>
      <c r="F162" s="208" t="s">
        <v>609</v>
      </c>
      <c r="G162" s="209" t="s">
        <v>135</v>
      </c>
      <c r="H162" s="210">
        <v>104</v>
      </c>
      <c r="I162" s="211"/>
      <c r="J162" s="210">
        <f>ROUND(I162*H162,2)</f>
        <v>0</v>
      </c>
      <c r="K162" s="208" t="s">
        <v>136</v>
      </c>
      <c r="L162" s="46"/>
      <c r="M162" s="212" t="s">
        <v>31</v>
      </c>
      <c r="N162" s="213" t="s">
        <v>52</v>
      </c>
      <c r="O162" s="86"/>
      <c r="P162" s="214">
        <f>O162*H162</f>
        <v>0</v>
      </c>
      <c r="Q162" s="214">
        <v>0</v>
      </c>
      <c r="R162" s="214">
        <f>Q162*H162</f>
        <v>0</v>
      </c>
      <c r="S162" s="214">
        <v>0</v>
      </c>
      <c r="T162" s="215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16" t="s">
        <v>137</v>
      </c>
      <c r="AT162" s="216" t="s">
        <v>132</v>
      </c>
      <c r="AU162" s="216" t="s">
        <v>20</v>
      </c>
      <c r="AY162" s="18" t="s">
        <v>130</v>
      </c>
      <c r="BE162" s="217">
        <f>IF(N162="základní",J162,0)</f>
        <v>0</v>
      </c>
      <c r="BF162" s="217">
        <f>IF(N162="snížená",J162,0)</f>
        <v>0</v>
      </c>
      <c r="BG162" s="217">
        <f>IF(N162="zákl. přenesená",J162,0)</f>
        <v>0</v>
      </c>
      <c r="BH162" s="217">
        <f>IF(N162="sníž. přenesená",J162,0)</f>
        <v>0</v>
      </c>
      <c r="BI162" s="217">
        <f>IF(N162="nulová",J162,0)</f>
        <v>0</v>
      </c>
      <c r="BJ162" s="18" t="s">
        <v>89</v>
      </c>
      <c r="BK162" s="217">
        <f>ROUND(I162*H162,2)</f>
        <v>0</v>
      </c>
      <c r="BL162" s="18" t="s">
        <v>137</v>
      </c>
      <c r="BM162" s="216" t="s">
        <v>610</v>
      </c>
    </row>
    <row r="163" spans="1:47" s="2" customFormat="1" ht="12">
      <c r="A163" s="40"/>
      <c r="B163" s="41"/>
      <c r="C163" s="42"/>
      <c r="D163" s="218" t="s">
        <v>139</v>
      </c>
      <c r="E163" s="42"/>
      <c r="F163" s="219" t="s">
        <v>611</v>
      </c>
      <c r="G163" s="42"/>
      <c r="H163" s="42"/>
      <c r="I163" s="220"/>
      <c r="J163" s="42"/>
      <c r="K163" s="42"/>
      <c r="L163" s="46"/>
      <c r="M163" s="221"/>
      <c r="N163" s="222"/>
      <c r="O163" s="86"/>
      <c r="P163" s="86"/>
      <c r="Q163" s="86"/>
      <c r="R163" s="86"/>
      <c r="S163" s="86"/>
      <c r="T163" s="87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T163" s="18" t="s">
        <v>139</v>
      </c>
      <c r="AU163" s="18" t="s">
        <v>20</v>
      </c>
    </row>
    <row r="164" spans="1:51" s="13" customFormat="1" ht="12">
      <c r="A164" s="13"/>
      <c r="B164" s="223"/>
      <c r="C164" s="224"/>
      <c r="D164" s="225" t="s">
        <v>141</v>
      </c>
      <c r="E164" s="226" t="s">
        <v>31</v>
      </c>
      <c r="F164" s="227" t="s">
        <v>612</v>
      </c>
      <c r="G164" s="224"/>
      <c r="H164" s="228">
        <v>104</v>
      </c>
      <c r="I164" s="229"/>
      <c r="J164" s="224"/>
      <c r="K164" s="224"/>
      <c r="L164" s="230"/>
      <c r="M164" s="231"/>
      <c r="N164" s="232"/>
      <c r="O164" s="232"/>
      <c r="P164" s="232"/>
      <c r="Q164" s="232"/>
      <c r="R164" s="232"/>
      <c r="S164" s="232"/>
      <c r="T164" s="23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4" t="s">
        <v>141</v>
      </c>
      <c r="AU164" s="234" t="s">
        <v>20</v>
      </c>
      <c r="AV164" s="13" t="s">
        <v>20</v>
      </c>
      <c r="AW164" s="13" t="s">
        <v>40</v>
      </c>
      <c r="AX164" s="13" t="s">
        <v>81</v>
      </c>
      <c r="AY164" s="234" t="s">
        <v>130</v>
      </c>
    </row>
    <row r="165" spans="1:51" s="14" customFormat="1" ht="12">
      <c r="A165" s="14"/>
      <c r="B165" s="235"/>
      <c r="C165" s="236"/>
      <c r="D165" s="225" t="s">
        <v>141</v>
      </c>
      <c r="E165" s="237" t="s">
        <v>31</v>
      </c>
      <c r="F165" s="238" t="s">
        <v>204</v>
      </c>
      <c r="G165" s="236"/>
      <c r="H165" s="237" t="s">
        <v>31</v>
      </c>
      <c r="I165" s="239"/>
      <c r="J165" s="236"/>
      <c r="K165" s="236"/>
      <c r="L165" s="240"/>
      <c r="M165" s="241"/>
      <c r="N165" s="242"/>
      <c r="O165" s="242"/>
      <c r="P165" s="242"/>
      <c r="Q165" s="242"/>
      <c r="R165" s="242"/>
      <c r="S165" s="242"/>
      <c r="T165" s="243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44" t="s">
        <v>141</v>
      </c>
      <c r="AU165" s="244" t="s">
        <v>20</v>
      </c>
      <c r="AV165" s="14" t="s">
        <v>89</v>
      </c>
      <c r="AW165" s="14" t="s">
        <v>40</v>
      </c>
      <c r="AX165" s="14" t="s">
        <v>81</v>
      </c>
      <c r="AY165" s="244" t="s">
        <v>130</v>
      </c>
    </row>
    <row r="166" spans="1:51" s="15" customFormat="1" ht="12">
      <c r="A166" s="15"/>
      <c r="B166" s="245"/>
      <c r="C166" s="246"/>
      <c r="D166" s="225" t="s">
        <v>141</v>
      </c>
      <c r="E166" s="247" t="s">
        <v>31</v>
      </c>
      <c r="F166" s="248" t="s">
        <v>144</v>
      </c>
      <c r="G166" s="246"/>
      <c r="H166" s="249">
        <v>104</v>
      </c>
      <c r="I166" s="250"/>
      <c r="J166" s="246"/>
      <c r="K166" s="246"/>
      <c r="L166" s="251"/>
      <c r="M166" s="252"/>
      <c r="N166" s="253"/>
      <c r="O166" s="253"/>
      <c r="P166" s="253"/>
      <c r="Q166" s="253"/>
      <c r="R166" s="253"/>
      <c r="S166" s="253"/>
      <c r="T166" s="254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55" t="s">
        <v>141</v>
      </c>
      <c r="AU166" s="255" t="s">
        <v>20</v>
      </c>
      <c r="AV166" s="15" t="s">
        <v>137</v>
      </c>
      <c r="AW166" s="15" t="s">
        <v>40</v>
      </c>
      <c r="AX166" s="15" t="s">
        <v>89</v>
      </c>
      <c r="AY166" s="255" t="s">
        <v>130</v>
      </c>
    </row>
    <row r="167" spans="1:65" s="2" customFormat="1" ht="24.15" customHeight="1">
      <c r="A167" s="40"/>
      <c r="B167" s="41"/>
      <c r="C167" s="206" t="s">
        <v>249</v>
      </c>
      <c r="D167" s="206" t="s">
        <v>132</v>
      </c>
      <c r="E167" s="207" t="s">
        <v>613</v>
      </c>
      <c r="F167" s="208" t="s">
        <v>614</v>
      </c>
      <c r="G167" s="209" t="s">
        <v>135</v>
      </c>
      <c r="H167" s="210">
        <v>100</v>
      </c>
      <c r="I167" s="211"/>
      <c r="J167" s="210">
        <f>ROUND(I167*H167,2)</f>
        <v>0</v>
      </c>
      <c r="K167" s="208" t="s">
        <v>136</v>
      </c>
      <c r="L167" s="46"/>
      <c r="M167" s="212" t="s">
        <v>31</v>
      </c>
      <c r="N167" s="213" t="s">
        <v>52</v>
      </c>
      <c r="O167" s="86"/>
      <c r="P167" s="214">
        <f>O167*H167</f>
        <v>0</v>
      </c>
      <c r="Q167" s="214">
        <v>0</v>
      </c>
      <c r="R167" s="214">
        <f>Q167*H167</f>
        <v>0</v>
      </c>
      <c r="S167" s="214">
        <v>0</v>
      </c>
      <c r="T167" s="215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16" t="s">
        <v>137</v>
      </c>
      <c r="AT167" s="216" t="s">
        <v>132</v>
      </c>
      <c r="AU167" s="216" t="s">
        <v>20</v>
      </c>
      <c r="AY167" s="18" t="s">
        <v>130</v>
      </c>
      <c r="BE167" s="217">
        <f>IF(N167="základní",J167,0)</f>
        <v>0</v>
      </c>
      <c r="BF167" s="217">
        <f>IF(N167="snížená",J167,0)</f>
        <v>0</v>
      </c>
      <c r="BG167" s="217">
        <f>IF(N167="zákl. přenesená",J167,0)</f>
        <v>0</v>
      </c>
      <c r="BH167" s="217">
        <f>IF(N167="sníž. přenesená",J167,0)</f>
        <v>0</v>
      </c>
      <c r="BI167" s="217">
        <f>IF(N167="nulová",J167,0)</f>
        <v>0</v>
      </c>
      <c r="BJ167" s="18" t="s">
        <v>89</v>
      </c>
      <c r="BK167" s="217">
        <f>ROUND(I167*H167,2)</f>
        <v>0</v>
      </c>
      <c r="BL167" s="18" t="s">
        <v>137</v>
      </c>
      <c r="BM167" s="216" t="s">
        <v>615</v>
      </c>
    </row>
    <row r="168" spans="1:47" s="2" customFormat="1" ht="12">
      <c r="A168" s="40"/>
      <c r="B168" s="41"/>
      <c r="C168" s="42"/>
      <c r="D168" s="218" t="s">
        <v>139</v>
      </c>
      <c r="E168" s="42"/>
      <c r="F168" s="219" t="s">
        <v>616</v>
      </c>
      <c r="G168" s="42"/>
      <c r="H168" s="42"/>
      <c r="I168" s="220"/>
      <c r="J168" s="42"/>
      <c r="K168" s="42"/>
      <c r="L168" s="46"/>
      <c r="M168" s="221"/>
      <c r="N168" s="222"/>
      <c r="O168" s="86"/>
      <c r="P168" s="86"/>
      <c r="Q168" s="86"/>
      <c r="R168" s="86"/>
      <c r="S168" s="86"/>
      <c r="T168" s="87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T168" s="18" t="s">
        <v>139</v>
      </c>
      <c r="AU168" s="18" t="s">
        <v>20</v>
      </c>
    </row>
    <row r="169" spans="1:51" s="13" customFormat="1" ht="12">
      <c r="A169" s="13"/>
      <c r="B169" s="223"/>
      <c r="C169" s="224"/>
      <c r="D169" s="225" t="s">
        <v>141</v>
      </c>
      <c r="E169" s="226" t="s">
        <v>31</v>
      </c>
      <c r="F169" s="227" t="s">
        <v>273</v>
      </c>
      <c r="G169" s="224"/>
      <c r="H169" s="228">
        <v>100</v>
      </c>
      <c r="I169" s="229"/>
      <c r="J169" s="224"/>
      <c r="K169" s="224"/>
      <c r="L169" s="230"/>
      <c r="M169" s="231"/>
      <c r="N169" s="232"/>
      <c r="O169" s="232"/>
      <c r="P169" s="232"/>
      <c r="Q169" s="232"/>
      <c r="R169" s="232"/>
      <c r="S169" s="232"/>
      <c r="T169" s="23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4" t="s">
        <v>141</v>
      </c>
      <c r="AU169" s="234" t="s">
        <v>20</v>
      </c>
      <c r="AV169" s="13" t="s">
        <v>20</v>
      </c>
      <c r="AW169" s="13" t="s">
        <v>40</v>
      </c>
      <c r="AX169" s="13" t="s">
        <v>81</v>
      </c>
      <c r="AY169" s="234" t="s">
        <v>130</v>
      </c>
    </row>
    <row r="170" spans="1:51" s="14" customFormat="1" ht="12">
      <c r="A170" s="14"/>
      <c r="B170" s="235"/>
      <c r="C170" s="236"/>
      <c r="D170" s="225" t="s">
        <v>141</v>
      </c>
      <c r="E170" s="237" t="s">
        <v>31</v>
      </c>
      <c r="F170" s="238" t="s">
        <v>204</v>
      </c>
      <c r="G170" s="236"/>
      <c r="H170" s="237" t="s">
        <v>31</v>
      </c>
      <c r="I170" s="239"/>
      <c r="J170" s="236"/>
      <c r="K170" s="236"/>
      <c r="L170" s="240"/>
      <c r="M170" s="241"/>
      <c r="N170" s="242"/>
      <c r="O170" s="242"/>
      <c r="P170" s="242"/>
      <c r="Q170" s="242"/>
      <c r="R170" s="242"/>
      <c r="S170" s="242"/>
      <c r="T170" s="243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44" t="s">
        <v>141</v>
      </c>
      <c r="AU170" s="244" t="s">
        <v>20</v>
      </c>
      <c r="AV170" s="14" t="s">
        <v>89</v>
      </c>
      <c r="AW170" s="14" t="s">
        <v>40</v>
      </c>
      <c r="AX170" s="14" t="s">
        <v>81</v>
      </c>
      <c r="AY170" s="244" t="s">
        <v>130</v>
      </c>
    </row>
    <row r="171" spans="1:51" s="15" customFormat="1" ht="12">
      <c r="A171" s="15"/>
      <c r="B171" s="245"/>
      <c r="C171" s="246"/>
      <c r="D171" s="225" t="s">
        <v>141</v>
      </c>
      <c r="E171" s="247" t="s">
        <v>31</v>
      </c>
      <c r="F171" s="248" t="s">
        <v>144</v>
      </c>
      <c r="G171" s="246"/>
      <c r="H171" s="249">
        <v>100</v>
      </c>
      <c r="I171" s="250"/>
      <c r="J171" s="246"/>
      <c r="K171" s="246"/>
      <c r="L171" s="251"/>
      <c r="M171" s="252"/>
      <c r="N171" s="253"/>
      <c r="O171" s="253"/>
      <c r="P171" s="253"/>
      <c r="Q171" s="253"/>
      <c r="R171" s="253"/>
      <c r="S171" s="253"/>
      <c r="T171" s="254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255" t="s">
        <v>141</v>
      </c>
      <c r="AU171" s="255" t="s">
        <v>20</v>
      </c>
      <c r="AV171" s="15" t="s">
        <v>137</v>
      </c>
      <c r="AW171" s="15" t="s">
        <v>40</v>
      </c>
      <c r="AX171" s="15" t="s">
        <v>89</v>
      </c>
      <c r="AY171" s="255" t="s">
        <v>130</v>
      </c>
    </row>
    <row r="172" spans="1:63" s="12" customFormat="1" ht="22.8" customHeight="1">
      <c r="A172" s="12"/>
      <c r="B172" s="190"/>
      <c r="C172" s="191"/>
      <c r="D172" s="192" t="s">
        <v>80</v>
      </c>
      <c r="E172" s="204" t="s">
        <v>20</v>
      </c>
      <c r="F172" s="204" t="s">
        <v>197</v>
      </c>
      <c r="G172" s="191"/>
      <c r="H172" s="191"/>
      <c r="I172" s="194"/>
      <c r="J172" s="205">
        <f>BK172</f>
        <v>0</v>
      </c>
      <c r="K172" s="191"/>
      <c r="L172" s="196"/>
      <c r="M172" s="197"/>
      <c r="N172" s="198"/>
      <c r="O172" s="198"/>
      <c r="P172" s="199">
        <f>SUM(P173:P177)</f>
        <v>0</v>
      </c>
      <c r="Q172" s="198"/>
      <c r="R172" s="199">
        <f>SUM(R173:R177)</f>
        <v>0</v>
      </c>
      <c r="S172" s="198"/>
      <c r="T172" s="200">
        <f>SUM(T173:T177)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01" t="s">
        <v>89</v>
      </c>
      <c r="AT172" s="202" t="s">
        <v>80</v>
      </c>
      <c r="AU172" s="202" t="s">
        <v>89</v>
      </c>
      <c r="AY172" s="201" t="s">
        <v>130</v>
      </c>
      <c r="BK172" s="203">
        <f>SUM(BK173:BK177)</f>
        <v>0</v>
      </c>
    </row>
    <row r="173" spans="1:65" s="2" customFormat="1" ht="21.75" customHeight="1">
      <c r="A173" s="40"/>
      <c r="B173" s="41"/>
      <c r="C173" s="206" t="s">
        <v>255</v>
      </c>
      <c r="D173" s="206" t="s">
        <v>132</v>
      </c>
      <c r="E173" s="207" t="s">
        <v>617</v>
      </c>
      <c r="F173" s="208" t="s">
        <v>618</v>
      </c>
      <c r="G173" s="209" t="s">
        <v>164</v>
      </c>
      <c r="H173" s="210">
        <v>1.28</v>
      </c>
      <c r="I173" s="211"/>
      <c r="J173" s="210">
        <f>ROUND(I173*H173,2)</f>
        <v>0</v>
      </c>
      <c r="K173" s="208" t="s">
        <v>136</v>
      </c>
      <c r="L173" s="46"/>
      <c r="M173" s="212" t="s">
        <v>31</v>
      </c>
      <c r="N173" s="213" t="s">
        <v>52</v>
      </c>
      <c r="O173" s="86"/>
      <c r="P173" s="214">
        <f>O173*H173</f>
        <v>0</v>
      </c>
      <c r="Q173" s="214">
        <v>0</v>
      </c>
      <c r="R173" s="214">
        <f>Q173*H173</f>
        <v>0</v>
      </c>
      <c r="S173" s="214">
        <v>0</v>
      </c>
      <c r="T173" s="215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16" t="s">
        <v>137</v>
      </c>
      <c r="AT173" s="216" t="s">
        <v>132</v>
      </c>
      <c r="AU173" s="216" t="s">
        <v>20</v>
      </c>
      <c r="AY173" s="18" t="s">
        <v>130</v>
      </c>
      <c r="BE173" s="217">
        <f>IF(N173="základní",J173,0)</f>
        <v>0</v>
      </c>
      <c r="BF173" s="217">
        <f>IF(N173="snížená",J173,0)</f>
        <v>0</v>
      </c>
      <c r="BG173" s="217">
        <f>IF(N173="zákl. přenesená",J173,0)</f>
        <v>0</v>
      </c>
      <c r="BH173" s="217">
        <f>IF(N173="sníž. přenesená",J173,0)</f>
        <v>0</v>
      </c>
      <c r="BI173" s="217">
        <f>IF(N173="nulová",J173,0)</f>
        <v>0</v>
      </c>
      <c r="BJ173" s="18" t="s">
        <v>89</v>
      </c>
      <c r="BK173" s="217">
        <f>ROUND(I173*H173,2)</f>
        <v>0</v>
      </c>
      <c r="BL173" s="18" t="s">
        <v>137</v>
      </c>
      <c r="BM173" s="216" t="s">
        <v>619</v>
      </c>
    </row>
    <row r="174" spans="1:47" s="2" customFormat="1" ht="12">
      <c r="A174" s="40"/>
      <c r="B174" s="41"/>
      <c r="C174" s="42"/>
      <c r="D174" s="218" t="s">
        <v>139</v>
      </c>
      <c r="E174" s="42"/>
      <c r="F174" s="219" t="s">
        <v>620</v>
      </c>
      <c r="G174" s="42"/>
      <c r="H174" s="42"/>
      <c r="I174" s="220"/>
      <c r="J174" s="42"/>
      <c r="K174" s="42"/>
      <c r="L174" s="46"/>
      <c r="M174" s="221"/>
      <c r="N174" s="222"/>
      <c r="O174" s="86"/>
      <c r="P174" s="86"/>
      <c r="Q174" s="86"/>
      <c r="R174" s="86"/>
      <c r="S174" s="86"/>
      <c r="T174" s="87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T174" s="18" t="s">
        <v>139</v>
      </c>
      <c r="AU174" s="18" t="s">
        <v>20</v>
      </c>
    </row>
    <row r="175" spans="1:51" s="13" customFormat="1" ht="12">
      <c r="A175" s="13"/>
      <c r="B175" s="223"/>
      <c r="C175" s="224"/>
      <c r="D175" s="225" t="s">
        <v>141</v>
      </c>
      <c r="E175" s="226" t="s">
        <v>31</v>
      </c>
      <c r="F175" s="227" t="s">
        <v>621</v>
      </c>
      <c r="G175" s="224"/>
      <c r="H175" s="228">
        <v>1.28</v>
      </c>
      <c r="I175" s="229"/>
      <c r="J175" s="224"/>
      <c r="K175" s="224"/>
      <c r="L175" s="230"/>
      <c r="M175" s="231"/>
      <c r="N175" s="232"/>
      <c r="O175" s="232"/>
      <c r="P175" s="232"/>
      <c r="Q175" s="232"/>
      <c r="R175" s="232"/>
      <c r="S175" s="232"/>
      <c r="T175" s="23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4" t="s">
        <v>141</v>
      </c>
      <c r="AU175" s="234" t="s">
        <v>20</v>
      </c>
      <c r="AV175" s="13" t="s">
        <v>20</v>
      </c>
      <c r="AW175" s="13" t="s">
        <v>40</v>
      </c>
      <c r="AX175" s="13" t="s">
        <v>81</v>
      </c>
      <c r="AY175" s="234" t="s">
        <v>130</v>
      </c>
    </row>
    <row r="176" spans="1:51" s="14" customFormat="1" ht="12">
      <c r="A176" s="14"/>
      <c r="B176" s="235"/>
      <c r="C176" s="236"/>
      <c r="D176" s="225" t="s">
        <v>141</v>
      </c>
      <c r="E176" s="237" t="s">
        <v>31</v>
      </c>
      <c r="F176" s="238" t="s">
        <v>204</v>
      </c>
      <c r="G176" s="236"/>
      <c r="H176" s="237" t="s">
        <v>31</v>
      </c>
      <c r="I176" s="239"/>
      <c r="J176" s="236"/>
      <c r="K176" s="236"/>
      <c r="L176" s="240"/>
      <c r="M176" s="241"/>
      <c r="N176" s="242"/>
      <c r="O176" s="242"/>
      <c r="P176" s="242"/>
      <c r="Q176" s="242"/>
      <c r="R176" s="242"/>
      <c r="S176" s="242"/>
      <c r="T176" s="243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44" t="s">
        <v>141</v>
      </c>
      <c r="AU176" s="244" t="s">
        <v>20</v>
      </c>
      <c r="AV176" s="14" t="s">
        <v>89</v>
      </c>
      <c r="AW176" s="14" t="s">
        <v>40</v>
      </c>
      <c r="AX176" s="14" t="s">
        <v>81</v>
      </c>
      <c r="AY176" s="244" t="s">
        <v>130</v>
      </c>
    </row>
    <row r="177" spans="1:51" s="15" customFormat="1" ht="12">
      <c r="A177" s="15"/>
      <c r="B177" s="245"/>
      <c r="C177" s="246"/>
      <c r="D177" s="225" t="s">
        <v>141</v>
      </c>
      <c r="E177" s="247" t="s">
        <v>31</v>
      </c>
      <c r="F177" s="248" t="s">
        <v>144</v>
      </c>
      <c r="G177" s="246"/>
      <c r="H177" s="249">
        <v>1.28</v>
      </c>
      <c r="I177" s="250"/>
      <c r="J177" s="246"/>
      <c r="K177" s="246"/>
      <c r="L177" s="251"/>
      <c r="M177" s="252"/>
      <c r="N177" s="253"/>
      <c r="O177" s="253"/>
      <c r="P177" s="253"/>
      <c r="Q177" s="253"/>
      <c r="R177" s="253"/>
      <c r="S177" s="253"/>
      <c r="T177" s="254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55" t="s">
        <v>141</v>
      </c>
      <c r="AU177" s="255" t="s">
        <v>20</v>
      </c>
      <c r="AV177" s="15" t="s">
        <v>137</v>
      </c>
      <c r="AW177" s="15" t="s">
        <v>40</v>
      </c>
      <c r="AX177" s="15" t="s">
        <v>89</v>
      </c>
      <c r="AY177" s="255" t="s">
        <v>130</v>
      </c>
    </row>
    <row r="178" spans="1:63" s="12" customFormat="1" ht="22.8" customHeight="1">
      <c r="A178" s="12"/>
      <c r="B178" s="190"/>
      <c r="C178" s="191"/>
      <c r="D178" s="192" t="s">
        <v>80</v>
      </c>
      <c r="E178" s="204" t="s">
        <v>137</v>
      </c>
      <c r="F178" s="204" t="s">
        <v>211</v>
      </c>
      <c r="G178" s="191"/>
      <c r="H178" s="191"/>
      <c r="I178" s="194"/>
      <c r="J178" s="205">
        <f>BK178</f>
        <v>0</v>
      </c>
      <c r="K178" s="191"/>
      <c r="L178" s="196"/>
      <c r="M178" s="197"/>
      <c r="N178" s="198"/>
      <c r="O178" s="198"/>
      <c r="P178" s="199">
        <f>SUM(P179:P197)</f>
        <v>0</v>
      </c>
      <c r="Q178" s="198"/>
      <c r="R178" s="199">
        <f>SUM(R179:R197)</f>
        <v>14.48712</v>
      </c>
      <c r="S178" s="198"/>
      <c r="T178" s="200">
        <f>SUM(T179:T197)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01" t="s">
        <v>89</v>
      </c>
      <c r="AT178" s="202" t="s">
        <v>80</v>
      </c>
      <c r="AU178" s="202" t="s">
        <v>89</v>
      </c>
      <c r="AY178" s="201" t="s">
        <v>130</v>
      </c>
      <c r="BK178" s="203">
        <f>SUM(BK179:BK197)</f>
        <v>0</v>
      </c>
    </row>
    <row r="179" spans="1:65" s="2" customFormat="1" ht="21.75" customHeight="1">
      <c r="A179" s="40"/>
      <c r="B179" s="41"/>
      <c r="C179" s="206" t="s">
        <v>262</v>
      </c>
      <c r="D179" s="206" t="s">
        <v>132</v>
      </c>
      <c r="E179" s="207" t="s">
        <v>622</v>
      </c>
      <c r="F179" s="208" t="s">
        <v>623</v>
      </c>
      <c r="G179" s="209" t="s">
        <v>135</v>
      </c>
      <c r="H179" s="210">
        <v>36</v>
      </c>
      <c r="I179" s="211"/>
      <c r="J179" s="210">
        <f>ROUND(I179*H179,2)</f>
        <v>0</v>
      </c>
      <c r="K179" s="208" t="s">
        <v>136</v>
      </c>
      <c r="L179" s="46"/>
      <c r="M179" s="212" t="s">
        <v>31</v>
      </c>
      <c r="N179" s="213" t="s">
        <v>52</v>
      </c>
      <c r="O179" s="86"/>
      <c r="P179" s="214">
        <f>O179*H179</f>
        <v>0</v>
      </c>
      <c r="Q179" s="214">
        <v>0</v>
      </c>
      <c r="R179" s="214">
        <f>Q179*H179</f>
        <v>0</v>
      </c>
      <c r="S179" s="214">
        <v>0</v>
      </c>
      <c r="T179" s="215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16" t="s">
        <v>137</v>
      </c>
      <c r="AT179" s="216" t="s">
        <v>132</v>
      </c>
      <c r="AU179" s="216" t="s">
        <v>20</v>
      </c>
      <c r="AY179" s="18" t="s">
        <v>130</v>
      </c>
      <c r="BE179" s="217">
        <f>IF(N179="základní",J179,0)</f>
        <v>0</v>
      </c>
      <c r="BF179" s="217">
        <f>IF(N179="snížená",J179,0)</f>
        <v>0</v>
      </c>
      <c r="BG179" s="217">
        <f>IF(N179="zákl. přenesená",J179,0)</f>
        <v>0</v>
      </c>
      <c r="BH179" s="217">
        <f>IF(N179="sníž. přenesená",J179,0)</f>
        <v>0</v>
      </c>
      <c r="BI179" s="217">
        <f>IF(N179="nulová",J179,0)</f>
        <v>0</v>
      </c>
      <c r="BJ179" s="18" t="s">
        <v>89</v>
      </c>
      <c r="BK179" s="217">
        <f>ROUND(I179*H179,2)</f>
        <v>0</v>
      </c>
      <c r="BL179" s="18" t="s">
        <v>137</v>
      </c>
      <c r="BM179" s="216" t="s">
        <v>624</v>
      </c>
    </row>
    <row r="180" spans="1:47" s="2" customFormat="1" ht="12">
      <c r="A180" s="40"/>
      <c r="B180" s="41"/>
      <c r="C180" s="42"/>
      <c r="D180" s="218" t="s">
        <v>139</v>
      </c>
      <c r="E180" s="42"/>
      <c r="F180" s="219" t="s">
        <v>625</v>
      </c>
      <c r="G180" s="42"/>
      <c r="H180" s="42"/>
      <c r="I180" s="220"/>
      <c r="J180" s="42"/>
      <c r="K180" s="42"/>
      <c r="L180" s="46"/>
      <c r="M180" s="221"/>
      <c r="N180" s="222"/>
      <c r="O180" s="86"/>
      <c r="P180" s="86"/>
      <c r="Q180" s="86"/>
      <c r="R180" s="86"/>
      <c r="S180" s="86"/>
      <c r="T180" s="87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T180" s="18" t="s">
        <v>139</v>
      </c>
      <c r="AU180" s="18" t="s">
        <v>20</v>
      </c>
    </row>
    <row r="181" spans="1:51" s="13" customFormat="1" ht="12">
      <c r="A181" s="13"/>
      <c r="B181" s="223"/>
      <c r="C181" s="224"/>
      <c r="D181" s="225" t="s">
        <v>141</v>
      </c>
      <c r="E181" s="226" t="s">
        <v>31</v>
      </c>
      <c r="F181" s="227" t="s">
        <v>345</v>
      </c>
      <c r="G181" s="224"/>
      <c r="H181" s="228">
        <v>36</v>
      </c>
      <c r="I181" s="229"/>
      <c r="J181" s="224"/>
      <c r="K181" s="224"/>
      <c r="L181" s="230"/>
      <c r="M181" s="231"/>
      <c r="N181" s="232"/>
      <c r="O181" s="232"/>
      <c r="P181" s="232"/>
      <c r="Q181" s="232"/>
      <c r="R181" s="232"/>
      <c r="S181" s="232"/>
      <c r="T181" s="23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4" t="s">
        <v>141</v>
      </c>
      <c r="AU181" s="234" t="s">
        <v>20</v>
      </c>
      <c r="AV181" s="13" t="s">
        <v>20</v>
      </c>
      <c r="AW181" s="13" t="s">
        <v>40</v>
      </c>
      <c r="AX181" s="13" t="s">
        <v>81</v>
      </c>
      <c r="AY181" s="234" t="s">
        <v>130</v>
      </c>
    </row>
    <row r="182" spans="1:51" s="15" customFormat="1" ht="12">
      <c r="A182" s="15"/>
      <c r="B182" s="245"/>
      <c r="C182" s="246"/>
      <c r="D182" s="225" t="s">
        <v>141</v>
      </c>
      <c r="E182" s="247" t="s">
        <v>31</v>
      </c>
      <c r="F182" s="248" t="s">
        <v>144</v>
      </c>
      <c r="G182" s="246"/>
      <c r="H182" s="249">
        <v>36</v>
      </c>
      <c r="I182" s="250"/>
      <c r="J182" s="246"/>
      <c r="K182" s="246"/>
      <c r="L182" s="251"/>
      <c r="M182" s="252"/>
      <c r="N182" s="253"/>
      <c r="O182" s="253"/>
      <c r="P182" s="253"/>
      <c r="Q182" s="253"/>
      <c r="R182" s="253"/>
      <c r="S182" s="253"/>
      <c r="T182" s="254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55" t="s">
        <v>141</v>
      </c>
      <c r="AU182" s="255" t="s">
        <v>20</v>
      </c>
      <c r="AV182" s="15" t="s">
        <v>137</v>
      </c>
      <c r="AW182" s="15" t="s">
        <v>40</v>
      </c>
      <c r="AX182" s="15" t="s">
        <v>89</v>
      </c>
      <c r="AY182" s="255" t="s">
        <v>130</v>
      </c>
    </row>
    <row r="183" spans="1:65" s="2" customFormat="1" ht="24.15" customHeight="1">
      <c r="A183" s="40"/>
      <c r="B183" s="41"/>
      <c r="C183" s="206" t="s">
        <v>269</v>
      </c>
      <c r="D183" s="206" t="s">
        <v>132</v>
      </c>
      <c r="E183" s="207" t="s">
        <v>232</v>
      </c>
      <c r="F183" s="208" t="s">
        <v>626</v>
      </c>
      <c r="G183" s="209" t="s">
        <v>164</v>
      </c>
      <c r="H183" s="210">
        <v>2.5</v>
      </c>
      <c r="I183" s="211"/>
      <c r="J183" s="210">
        <f>ROUND(I183*H183,2)</f>
        <v>0</v>
      </c>
      <c r="K183" s="208" t="s">
        <v>136</v>
      </c>
      <c r="L183" s="46"/>
      <c r="M183" s="212" t="s">
        <v>31</v>
      </c>
      <c r="N183" s="213" t="s">
        <v>52</v>
      </c>
      <c r="O183" s="86"/>
      <c r="P183" s="214">
        <f>O183*H183</f>
        <v>0</v>
      </c>
      <c r="Q183" s="214">
        <v>0</v>
      </c>
      <c r="R183" s="214">
        <f>Q183*H183</f>
        <v>0</v>
      </c>
      <c r="S183" s="214">
        <v>0</v>
      </c>
      <c r="T183" s="215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16" t="s">
        <v>137</v>
      </c>
      <c r="AT183" s="216" t="s">
        <v>132</v>
      </c>
      <c r="AU183" s="216" t="s">
        <v>20</v>
      </c>
      <c r="AY183" s="18" t="s">
        <v>130</v>
      </c>
      <c r="BE183" s="217">
        <f>IF(N183="základní",J183,0)</f>
        <v>0</v>
      </c>
      <c r="BF183" s="217">
        <f>IF(N183="snížená",J183,0)</f>
        <v>0</v>
      </c>
      <c r="BG183" s="217">
        <f>IF(N183="zákl. přenesená",J183,0)</f>
        <v>0</v>
      </c>
      <c r="BH183" s="217">
        <f>IF(N183="sníž. přenesená",J183,0)</f>
        <v>0</v>
      </c>
      <c r="BI183" s="217">
        <f>IF(N183="nulová",J183,0)</f>
        <v>0</v>
      </c>
      <c r="BJ183" s="18" t="s">
        <v>89</v>
      </c>
      <c r="BK183" s="217">
        <f>ROUND(I183*H183,2)</f>
        <v>0</v>
      </c>
      <c r="BL183" s="18" t="s">
        <v>137</v>
      </c>
      <c r="BM183" s="216" t="s">
        <v>234</v>
      </c>
    </row>
    <row r="184" spans="1:47" s="2" customFormat="1" ht="12">
      <c r="A184" s="40"/>
      <c r="B184" s="41"/>
      <c r="C184" s="42"/>
      <c r="D184" s="218" t="s">
        <v>139</v>
      </c>
      <c r="E184" s="42"/>
      <c r="F184" s="219" t="s">
        <v>235</v>
      </c>
      <c r="G184" s="42"/>
      <c r="H184" s="42"/>
      <c r="I184" s="220"/>
      <c r="J184" s="42"/>
      <c r="K184" s="42"/>
      <c r="L184" s="46"/>
      <c r="M184" s="221"/>
      <c r="N184" s="222"/>
      <c r="O184" s="86"/>
      <c r="P184" s="86"/>
      <c r="Q184" s="86"/>
      <c r="R184" s="86"/>
      <c r="S184" s="86"/>
      <c r="T184" s="87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T184" s="18" t="s">
        <v>139</v>
      </c>
      <c r="AU184" s="18" t="s">
        <v>20</v>
      </c>
    </row>
    <row r="185" spans="1:51" s="13" customFormat="1" ht="12">
      <c r="A185" s="13"/>
      <c r="B185" s="223"/>
      <c r="C185" s="224"/>
      <c r="D185" s="225" t="s">
        <v>141</v>
      </c>
      <c r="E185" s="226" t="s">
        <v>31</v>
      </c>
      <c r="F185" s="227" t="s">
        <v>627</v>
      </c>
      <c r="G185" s="224"/>
      <c r="H185" s="228">
        <v>2.5</v>
      </c>
      <c r="I185" s="229"/>
      <c r="J185" s="224"/>
      <c r="K185" s="224"/>
      <c r="L185" s="230"/>
      <c r="M185" s="231"/>
      <c r="N185" s="232"/>
      <c r="O185" s="232"/>
      <c r="P185" s="232"/>
      <c r="Q185" s="232"/>
      <c r="R185" s="232"/>
      <c r="S185" s="232"/>
      <c r="T185" s="23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4" t="s">
        <v>141</v>
      </c>
      <c r="AU185" s="234" t="s">
        <v>20</v>
      </c>
      <c r="AV185" s="13" t="s">
        <v>20</v>
      </c>
      <c r="AW185" s="13" t="s">
        <v>40</v>
      </c>
      <c r="AX185" s="13" t="s">
        <v>81</v>
      </c>
      <c r="AY185" s="234" t="s">
        <v>130</v>
      </c>
    </row>
    <row r="186" spans="1:51" s="14" customFormat="1" ht="12">
      <c r="A186" s="14"/>
      <c r="B186" s="235"/>
      <c r="C186" s="236"/>
      <c r="D186" s="225" t="s">
        <v>141</v>
      </c>
      <c r="E186" s="237" t="s">
        <v>31</v>
      </c>
      <c r="F186" s="238" t="s">
        <v>230</v>
      </c>
      <c r="G186" s="236"/>
      <c r="H186" s="237" t="s">
        <v>31</v>
      </c>
      <c r="I186" s="239"/>
      <c r="J186" s="236"/>
      <c r="K186" s="236"/>
      <c r="L186" s="240"/>
      <c r="M186" s="241"/>
      <c r="N186" s="242"/>
      <c r="O186" s="242"/>
      <c r="P186" s="242"/>
      <c r="Q186" s="242"/>
      <c r="R186" s="242"/>
      <c r="S186" s="242"/>
      <c r="T186" s="243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44" t="s">
        <v>141</v>
      </c>
      <c r="AU186" s="244" t="s">
        <v>20</v>
      </c>
      <c r="AV186" s="14" t="s">
        <v>89</v>
      </c>
      <c r="AW186" s="14" t="s">
        <v>40</v>
      </c>
      <c r="AX186" s="14" t="s">
        <v>81</v>
      </c>
      <c r="AY186" s="244" t="s">
        <v>130</v>
      </c>
    </row>
    <row r="187" spans="1:51" s="15" customFormat="1" ht="12">
      <c r="A187" s="15"/>
      <c r="B187" s="245"/>
      <c r="C187" s="246"/>
      <c r="D187" s="225" t="s">
        <v>141</v>
      </c>
      <c r="E187" s="247" t="s">
        <v>31</v>
      </c>
      <c r="F187" s="248" t="s">
        <v>144</v>
      </c>
      <c r="G187" s="246"/>
      <c r="H187" s="249">
        <v>2.5</v>
      </c>
      <c r="I187" s="250"/>
      <c r="J187" s="246"/>
      <c r="K187" s="246"/>
      <c r="L187" s="251"/>
      <c r="M187" s="252"/>
      <c r="N187" s="253"/>
      <c r="O187" s="253"/>
      <c r="P187" s="253"/>
      <c r="Q187" s="253"/>
      <c r="R187" s="253"/>
      <c r="S187" s="253"/>
      <c r="T187" s="254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T187" s="255" t="s">
        <v>141</v>
      </c>
      <c r="AU187" s="255" t="s">
        <v>20</v>
      </c>
      <c r="AV187" s="15" t="s">
        <v>137</v>
      </c>
      <c r="AW187" s="15" t="s">
        <v>40</v>
      </c>
      <c r="AX187" s="15" t="s">
        <v>89</v>
      </c>
      <c r="AY187" s="255" t="s">
        <v>130</v>
      </c>
    </row>
    <row r="188" spans="1:65" s="2" customFormat="1" ht="21.75" customHeight="1">
      <c r="A188" s="40"/>
      <c r="B188" s="41"/>
      <c r="C188" s="206" t="s">
        <v>7</v>
      </c>
      <c r="D188" s="206" t="s">
        <v>132</v>
      </c>
      <c r="E188" s="207" t="s">
        <v>628</v>
      </c>
      <c r="F188" s="208" t="s">
        <v>629</v>
      </c>
      <c r="G188" s="209" t="s">
        <v>164</v>
      </c>
      <c r="H188" s="210">
        <v>10</v>
      </c>
      <c r="I188" s="211"/>
      <c r="J188" s="210">
        <f>ROUND(I188*H188,2)</f>
        <v>0</v>
      </c>
      <c r="K188" s="208" t="s">
        <v>136</v>
      </c>
      <c r="L188" s="46"/>
      <c r="M188" s="212" t="s">
        <v>31</v>
      </c>
      <c r="N188" s="213" t="s">
        <v>52</v>
      </c>
      <c r="O188" s="86"/>
      <c r="P188" s="214">
        <f>O188*H188</f>
        <v>0</v>
      </c>
      <c r="Q188" s="214">
        <v>0</v>
      </c>
      <c r="R188" s="214">
        <f>Q188*H188</f>
        <v>0</v>
      </c>
      <c r="S188" s="214">
        <v>0</v>
      </c>
      <c r="T188" s="215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16" t="s">
        <v>137</v>
      </c>
      <c r="AT188" s="216" t="s">
        <v>132</v>
      </c>
      <c r="AU188" s="216" t="s">
        <v>20</v>
      </c>
      <c r="AY188" s="18" t="s">
        <v>130</v>
      </c>
      <c r="BE188" s="217">
        <f>IF(N188="základní",J188,0)</f>
        <v>0</v>
      </c>
      <c r="BF188" s="217">
        <f>IF(N188="snížená",J188,0)</f>
        <v>0</v>
      </c>
      <c r="BG188" s="217">
        <f>IF(N188="zákl. přenesená",J188,0)</f>
        <v>0</v>
      </c>
      <c r="BH188" s="217">
        <f>IF(N188="sníž. přenesená",J188,0)</f>
        <v>0</v>
      </c>
      <c r="BI188" s="217">
        <f>IF(N188="nulová",J188,0)</f>
        <v>0</v>
      </c>
      <c r="BJ188" s="18" t="s">
        <v>89</v>
      </c>
      <c r="BK188" s="217">
        <f>ROUND(I188*H188,2)</f>
        <v>0</v>
      </c>
      <c r="BL188" s="18" t="s">
        <v>137</v>
      </c>
      <c r="BM188" s="216" t="s">
        <v>630</v>
      </c>
    </row>
    <row r="189" spans="1:47" s="2" customFormat="1" ht="12">
      <c r="A189" s="40"/>
      <c r="B189" s="41"/>
      <c r="C189" s="42"/>
      <c r="D189" s="218" t="s">
        <v>139</v>
      </c>
      <c r="E189" s="42"/>
      <c r="F189" s="219" t="s">
        <v>631</v>
      </c>
      <c r="G189" s="42"/>
      <c r="H189" s="42"/>
      <c r="I189" s="220"/>
      <c r="J189" s="42"/>
      <c r="K189" s="42"/>
      <c r="L189" s="46"/>
      <c r="M189" s="221"/>
      <c r="N189" s="222"/>
      <c r="O189" s="86"/>
      <c r="P189" s="86"/>
      <c r="Q189" s="86"/>
      <c r="R189" s="86"/>
      <c r="S189" s="86"/>
      <c r="T189" s="87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T189" s="18" t="s">
        <v>139</v>
      </c>
      <c r="AU189" s="18" t="s">
        <v>20</v>
      </c>
    </row>
    <row r="190" spans="1:51" s="13" customFormat="1" ht="12">
      <c r="A190" s="13"/>
      <c r="B190" s="223"/>
      <c r="C190" s="224"/>
      <c r="D190" s="225" t="s">
        <v>141</v>
      </c>
      <c r="E190" s="226" t="s">
        <v>31</v>
      </c>
      <c r="F190" s="227" t="s">
        <v>632</v>
      </c>
      <c r="G190" s="224"/>
      <c r="H190" s="228">
        <v>10</v>
      </c>
      <c r="I190" s="229"/>
      <c r="J190" s="224"/>
      <c r="K190" s="224"/>
      <c r="L190" s="230"/>
      <c r="M190" s="231"/>
      <c r="N190" s="232"/>
      <c r="O190" s="232"/>
      <c r="P190" s="232"/>
      <c r="Q190" s="232"/>
      <c r="R190" s="232"/>
      <c r="S190" s="232"/>
      <c r="T190" s="23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4" t="s">
        <v>141</v>
      </c>
      <c r="AU190" s="234" t="s">
        <v>20</v>
      </c>
      <c r="AV190" s="13" t="s">
        <v>20</v>
      </c>
      <c r="AW190" s="13" t="s">
        <v>40</v>
      </c>
      <c r="AX190" s="13" t="s">
        <v>81</v>
      </c>
      <c r="AY190" s="234" t="s">
        <v>130</v>
      </c>
    </row>
    <row r="191" spans="1:51" s="14" customFormat="1" ht="12">
      <c r="A191" s="14"/>
      <c r="B191" s="235"/>
      <c r="C191" s="236"/>
      <c r="D191" s="225" t="s">
        <v>141</v>
      </c>
      <c r="E191" s="237" t="s">
        <v>31</v>
      </c>
      <c r="F191" s="238" t="s">
        <v>204</v>
      </c>
      <c r="G191" s="236"/>
      <c r="H191" s="237" t="s">
        <v>31</v>
      </c>
      <c r="I191" s="239"/>
      <c r="J191" s="236"/>
      <c r="K191" s="236"/>
      <c r="L191" s="240"/>
      <c r="M191" s="241"/>
      <c r="N191" s="242"/>
      <c r="O191" s="242"/>
      <c r="P191" s="242"/>
      <c r="Q191" s="242"/>
      <c r="R191" s="242"/>
      <c r="S191" s="242"/>
      <c r="T191" s="243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44" t="s">
        <v>141</v>
      </c>
      <c r="AU191" s="244" t="s">
        <v>20</v>
      </c>
      <c r="AV191" s="14" t="s">
        <v>89</v>
      </c>
      <c r="AW191" s="14" t="s">
        <v>40</v>
      </c>
      <c r="AX191" s="14" t="s">
        <v>81</v>
      </c>
      <c r="AY191" s="244" t="s">
        <v>130</v>
      </c>
    </row>
    <row r="192" spans="1:51" s="15" customFormat="1" ht="12">
      <c r="A192" s="15"/>
      <c r="B192" s="245"/>
      <c r="C192" s="246"/>
      <c r="D192" s="225" t="s">
        <v>141</v>
      </c>
      <c r="E192" s="247" t="s">
        <v>31</v>
      </c>
      <c r="F192" s="248" t="s">
        <v>144</v>
      </c>
      <c r="G192" s="246"/>
      <c r="H192" s="249">
        <v>10</v>
      </c>
      <c r="I192" s="250"/>
      <c r="J192" s="246"/>
      <c r="K192" s="246"/>
      <c r="L192" s="251"/>
      <c r="M192" s="252"/>
      <c r="N192" s="253"/>
      <c r="O192" s="253"/>
      <c r="P192" s="253"/>
      <c r="Q192" s="253"/>
      <c r="R192" s="253"/>
      <c r="S192" s="253"/>
      <c r="T192" s="254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T192" s="255" t="s">
        <v>141</v>
      </c>
      <c r="AU192" s="255" t="s">
        <v>20</v>
      </c>
      <c r="AV192" s="15" t="s">
        <v>137</v>
      </c>
      <c r="AW192" s="15" t="s">
        <v>40</v>
      </c>
      <c r="AX192" s="15" t="s">
        <v>89</v>
      </c>
      <c r="AY192" s="255" t="s">
        <v>130</v>
      </c>
    </row>
    <row r="193" spans="1:65" s="2" customFormat="1" ht="24.15" customHeight="1">
      <c r="A193" s="40"/>
      <c r="B193" s="41"/>
      <c r="C193" s="206" t="s">
        <v>278</v>
      </c>
      <c r="D193" s="206" t="s">
        <v>132</v>
      </c>
      <c r="E193" s="207" t="s">
        <v>237</v>
      </c>
      <c r="F193" s="208" t="s">
        <v>238</v>
      </c>
      <c r="G193" s="209" t="s">
        <v>135</v>
      </c>
      <c r="H193" s="210">
        <v>36</v>
      </c>
      <c r="I193" s="211"/>
      <c r="J193" s="210">
        <f>ROUND(I193*H193,2)</f>
        <v>0</v>
      </c>
      <c r="K193" s="208" t="s">
        <v>136</v>
      </c>
      <c r="L193" s="46"/>
      <c r="M193" s="212" t="s">
        <v>31</v>
      </c>
      <c r="N193" s="213" t="s">
        <v>52</v>
      </c>
      <c r="O193" s="86"/>
      <c r="P193" s="214">
        <f>O193*H193</f>
        <v>0</v>
      </c>
      <c r="Q193" s="214">
        <v>0.40242</v>
      </c>
      <c r="R193" s="214">
        <f>Q193*H193</f>
        <v>14.48712</v>
      </c>
      <c r="S193" s="214">
        <v>0</v>
      </c>
      <c r="T193" s="215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16" t="s">
        <v>137</v>
      </c>
      <c r="AT193" s="216" t="s">
        <v>132</v>
      </c>
      <c r="AU193" s="216" t="s">
        <v>20</v>
      </c>
      <c r="AY193" s="18" t="s">
        <v>130</v>
      </c>
      <c r="BE193" s="217">
        <f>IF(N193="základní",J193,0)</f>
        <v>0</v>
      </c>
      <c r="BF193" s="217">
        <f>IF(N193="snížená",J193,0)</f>
        <v>0</v>
      </c>
      <c r="BG193" s="217">
        <f>IF(N193="zákl. přenesená",J193,0)</f>
        <v>0</v>
      </c>
      <c r="BH193" s="217">
        <f>IF(N193="sníž. přenesená",J193,0)</f>
        <v>0</v>
      </c>
      <c r="BI193" s="217">
        <f>IF(N193="nulová",J193,0)</f>
        <v>0</v>
      </c>
      <c r="BJ193" s="18" t="s">
        <v>89</v>
      </c>
      <c r="BK193" s="217">
        <f>ROUND(I193*H193,2)</f>
        <v>0</v>
      </c>
      <c r="BL193" s="18" t="s">
        <v>137</v>
      </c>
      <c r="BM193" s="216" t="s">
        <v>239</v>
      </c>
    </row>
    <row r="194" spans="1:47" s="2" customFormat="1" ht="12">
      <c r="A194" s="40"/>
      <c r="B194" s="41"/>
      <c r="C194" s="42"/>
      <c r="D194" s="218" t="s">
        <v>139</v>
      </c>
      <c r="E194" s="42"/>
      <c r="F194" s="219" t="s">
        <v>240</v>
      </c>
      <c r="G194" s="42"/>
      <c r="H194" s="42"/>
      <c r="I194" s="220"/>
      <c r="J194" s="42"/>
      <c r="K194" s="42"/>
      <c r="L194" s="46"/>
      <c r="M194" s="221"/>
      <c r="N194" s="222"/>
      <c r="O194" s="86"/>
      <c r="P194" s="86"/>
      <c r="Q194" s="86"/>
      <c r="R194" s="86"/>
      <c r="S194" s="86"/>
      <c r="T194" s="87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T194" s="18" t="s">
        <v>139</v>
      </c>
      <c r="AU194" s="18" t="s">
        <v>20</v>
      </c>
    </row>
    <row r="195" spans="1:51" s="13" customFormat="1" ht="12">
      <c r="A195" s="13"/>
      <c r="B195" s="223"/>
      <c r="C195" s="224"/>
      <c r="D195" s="225" t="s">
        <v>141</v>
      </c>
      <c r="E195" s="226" t="s">
        <v>31</v>
      </c>
      <c r="F195" s="227" t="s">
        <v>345</v>
      </c>
      <c r="G195" s="224"/>
      <c r="H195" s="228">
        <v>36</v>
      </c>
      <c r="I195" s="229"/>
      <c r="J195" s="224"/>
      <c r="K195" s="224"/>
      <c r="L195" s="230"/>
      <c r="M195" s="231"/>
      <c r="N195" s="232"/>
      <c r="O195" s="232"/>
      <c r="P195" s="232"/>
      <c r="Q195" s="232"/>
      <c r="R195" s="232"/>
      <c r="S195" s="232"/>
      <c r="T195" s="23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4" t="s">
        <v>141</v>
      </c>
      <c r="AU195" s="234" t="s">
        <v>20</v>
      </c>
      <c r="AV195" s="13" t="s">
        <v>20</v>
      </c>
      <c r="AW195" s="13" t="s">
        <v>40</v>
      </c>
      <c r="AX195" s="13" t="s">
        <v>81</v>
      </c>
      <c r="AY195" s="234" t="s">
        <v>130</v>
      </c>
    </row>
    <row r="196" spans="1:51" s="14" customFormat="1" ht="12">
      <c r="A196" s="14"/>
      <c r="B196" s="235"/>
      <c r="C196" s="236"/>
      <c r="D196" s="225" t="s">
        <v>141</v>
      </c>
      <c r="E196" s="237" t="s">
        <v>31</v>
      </c>
      <c r="F196" s="238" t="s">
        <v>204</v>
      </c>
      <c r="G196" s="236"/>
      <c r="H196" s="237" t="s">
        <v>31</v>
      </c>
      <c r="I196" s="239"/>
      <c r="J196" s="236"/>
      <c r="K196" s="236"/>
      <c r="L196" s="240"/>
      <c r="M196" s="241"/>
      <c r="N196" s="242"/>
      <c r="O196" s="242"/>
      <c r="P196" s="242"/>
      <c r="Q196" s="242"/>
      <c r="R196" s="242"/>
      <c r="S196" s="242"/>
      <c r="T196" s="243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44" t="s">
        <v>141</v>
      </c>
      <c r="AU196" s="244" t="s">
        <v>20</v>
      </c>
      <c r="AV196" s="14" t="s">
        <v>89</v>
      </c>
      <c r="AW196" s="14" t="s">
        <v>40</v>
      </c>
      <c r="AX196" s="14" t="s">
        <v>81</v>
      </c>
      <c r="AY196" s="244" t="s">
        <v>130</v>
      </c>
    </row>
    <row r="197" spans="1:51" s="15" customFormat="1" ht="12">
      <c r="A197" s="15"/>
      <c r="B197" s="245"/>
      <c r="C197" s="246"/>
      <c r="D197" s="225" t="s">
        <v>141</v>
      </c>
      <c r="E197" s="247" t="s">
        <v>31</v>
      </c>
      <c r="F197" s="248" t="s">
        <v>144</v>
      </c>
      <c r="G197" s="246"/>
      <c r="H197" s="249">
        <v>36</v>
      </c>
      <c r="I197" s="250"/>
      <c r="J197" s="246"/>
      <c r="K197" s="246"/>
      <c r="L197" s="251"/>
      <c r="M197" s="252"/>
      <c r="N197" s="253"/>
      <c r="O197" s="253"/>
      <c r="P197" s="253"/>
      <c r="Q197" s="253"/>
      <c r="R197" s="253"/>
      <c r="S197" s="253"/>
      <c r="T197" s="254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255" t="s">
        <v>141</v>
      </c>
      <c r="AU197" s="255" t="s">
        <v>20</v>
      </c>
      <c r="AV197" s="15" t="s">
        <v>137</v>
      </c>
      <c r="AW197" s="15" t="s">
        <v>40</v>
      </c>
      <c r="AX197" s="15" t="s">
        <v>89</v>
      </c>
      <c r="AY197" s="255" t="s">
        <v>130</v>
      </c>
    </row>
    <row r="198" spans="1:63" s="12" customFormat="1" ht="22.8" customHeight="1">
      <c r="A198" s="12"/>
      <c r="B198" s="190"/>
      <c r="C198" s="191"/>
      <c r="D198" s="192" t="s">
        <v>80</v>
      </c>
      <c r="E198" s="204" t="s">
        <v>173</v>
      </c>
      <c r="F198" s="204" t="s">
        <v>241</v>
      </c>
      <c r="G198" s="191"/>
      <c r="H198" s="191"/>
      <c r="I198" s="194"/>
      <c r="J198" s="205">
        <f>BK198</f>
        <v>0</v>
      </c>
      <c r="K198" s="191"/>
      <c r="L198" s="196"/>
      <c r="M198" s="197"/>
      <c r="N198" s="198"/>
      <c r="O198" s="198"/>
      <c r="P198" s="199">
        <f>SUM(P199:P221)</f>
        <v>0</v>
      </c>
      <c r="Q198" s="198"/>
      <c r="R198" s="199">
        <f>SUM(R199:R221)</f>
        <v>5.4504</v>
      </c>
      <c r="S198" s="198"/>
      <c r="T198" s="200">
        <f>SUM(T199:T221)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01" t="s">
        <v>89</v>
      </c>
      <c r="AT198" s="202" t="s">
        <v>80</v>
      </c>
      <c r="AU198" s="202" t="s">
        <v>89</v>
      </c>
      <c r="AY198" s="201" t="s">
        <v>130</v>
      </c>
      <c r="BK198" s="203">
        <f>SUM(BK199:BK221)</f>
        <v>0</v>
      </c>
    </row>
    <row r="199" spans="1:65" s="2" customFormat="1" ht="21.75" customHeight="1">
      <c r="A199" s="40"/>
      <c r="B199" s="41"/>
      <c r="C199" s="206" t="s">
        <v>283</v>
      </c>
      <c r="D199" s="206" t="s">
        <v>132</v>
      </c>
      <c r="E199" s="207" t="s">
        <v>243</v>
      </c>
      <c r="F199" s="208" t="s">
        <v>244</v>
      </c>
      <c r="G199" s="209" t="s">
        <v>135</v>
      </c>
      <c r="H199" s="210">
        <v>208</v>
      </c>
      <c r="I199" s="211"/>
      <c r="J199" s="210">
        <f>ROUND(I199*H199,2)</f>
        <v>0</v>
      </c>
      <c r="K199" s="208" t="s">
        <v>136</v>
      </c>
      <c r="L199" s="46"/>
      <c r="M199" s="212" t="s">
        <v>31</v>
      </c>
      <c r="N199" s="213" t="s">
        <v>52</v>
      </c>
      <c r="O199" s="86"/>
      <c r="P199" s="214">
        <f>O199*H199</f>
        <v>0</v>
      </c>
      <c r="Q199" s="214">
        <v>0</v>
      </c>
      <c r="R199" s="214">
        <f>Q199*H199</f>
        <v>0</v>
      </c>
      <c r="S199" s="214">
        <v>0</v>
      </c>
      <c r="T199" s="215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16" t="s">
        <v>137</v>
      </c>
      <c r="AT199" s="216" t="s">
        <v>132</v>
      </c>
      <c r="AU199" s="216" t="s">
        <v>20</v>
      </c>
      <c r="AY199" s="18" t="s">
        <v>130</v>
      </c>
      <c r="BE199" s="217">
        <f>IF(N199="základní",J199,0)</f>
        <v>0</v>
      </c>
      <c r="BF199" s="217">
        <f>IF(N199="snížená",J199,0)</f>
        <v>0</v>
      </c>
      <c r="BG199" s="217">
        <f>IF(N199="zákl. přenesená",J199,0)</f>
        <v>0</v>
      </c>
      <c r="BH199" s="217">
        <f>IF(N199="sníž. přenesená",J199,0)</f>
        <v>0</v>
      </c>
      <c r="BI199" s="217">
        <f>IF(N199="nulová",J199,0)</f>
        <v>0</v>
      </c>
      <c r="BJ199" s="18" t="s">
        <v>89</v>
      </c>
      <c r="BK199" s="217">
        <f>ROUND(I199*H199,2)</f>
        <v>0</v>
      </c>
      <c r="BL199" s="18" t="s">
        <v>137</v>
      </c>
      <c r="BM199" s="216" t="s">
        <v>245</v>
      </c>
    </row>
    <row r="200" spans="1:47" s="2" customFormat="1" ht="12">
      <c r="A200" s="40"/>
      <c r="B200" s="41"/>
      <c r="C200" s="42"/>
      <c r="D200" s="218" t="s">
        <v>139</v>
      </c>
      <c r="E200" s="42"/>
      <c r="F200" s="219" t="s">
        <v>246</v>
      </c>
      <c r="G200" s="42"/>
      <c r="H200" s="42"/>
      <c r="I200" s="220"/>
      <c r="J200" s="42"/>
      <c r="K200" s="42"/>
      <c r="L200" s="46"/>
      <c r="M200" s="221"/>
      <c r="N200" s="222"/>
      <c r="O200" s="86"/>
      <c r="P200" s="86"/>
      <c r="Q200" s="86"/>
      <c r="R200" s="86"/>
      <c r="S200" s="86"/>
      <c r="T200" s="87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T200" s="18" t="s">
        <v>139</v>
      </c>
      <c r="AU200" s="18" t="s">
        <v>20</v>
      </c>
    </row>
    <row r="201" spans="1:51" s="13" customFormat="1" ht="12">
      <c r="A201" s="13"/>
      <c r="B201" s="223"/>
      <c r="C201" s="224"/>
      <c r="D201" s="225" t="s">
        <v>141</v>
      </c>
      <c r="E201" s="226" t="s">
        <v>31</v>
      </c>
      <c r="F201" s="227" t="s">
        <v>633</v>
      </c>
      <c r="G201" s="224"/>
      <c r="H201" s="228">
        <v>208</v>
      </c>
      <c r="I201" s="229"/>
      <c r="J201" s="224"/>
      <c r="K201" s="224"/>
      <c r="L201" s="230"/>
      <c r="M201" s="231"/>
      <c r="N201" s="232"/>
      <c r="O201" s="232"/>
      <c r="P201" s="232"/>
      <c r="Q201" s="232"/>
      <c r="R201" s="232"/>
      <c r="S201" s="232"/>
      <c r="T201" s="23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4" t="s">
        <v>141</v>
      </c>
      <c r="AU201" s="234" t="s">
        <v>20</v>
      </c>
      <c r="AV201" s="13" t="s">
        <v>20</v>
      </c>
      <c r="AW201" s="13" t="s">
        <v>40</v>
      </c>
      <c r="AX201" s="13" t="s">
        <v>81</v>
      </c>
      <c r="AY201" s="234" t="s">
        <v>130</v>
      </c>
    </row>
    <row r="202" spans="1:51" s="14" customFormat="1" ht="12">
      <c r="A202" s="14"/>
      <c r="B202" s="235"/>
      <c r="C202" s="236"/>
      <c r="D202" s="225" t="s">
        <v>141</v>
      </c>
      <c r="E202" s="237" t="s">
        <v>31</v>
      </c>
      <c r="F202" s="238" t="s">
        <v>634</v>
      </c>
      <c r="G202" s="236"/>
      <c r="H202" s="237" t="s">
        <v>31</v>
      </c>
      <c r="I202" s="239"/>
      <c r="J202" s="236"/>
      <c r="K202" s="236"/>
      <c r="L202" s="240"/>
      <c r="M202" s="241"/>
      <c r="N202" s="242"/>
      <c r="O202" s="242"/>
      <c r="P202" s="242"/>
      <c r="Q202" s="242"/>
      <c r="R202" s="242"/>
      <c r="S202" s="242"/>
      <c r="T202" s="243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44" t="s">
        <v>141</v>
      </c>
      <c r="AU202" s="244" t="s">
        <v>20</v>
      </c>
      <c r="AV202" s="14" t="s">
        <v>89</v>
      </c>
      <c r="AW202" s="14" t="s">
        <v>40</v>
      </c>
      <c r="AX202" s="14" t="s">
        <v>81</v>
      </c>
      <c r="AY202" s="244" t="s">
        <v>130</v>
      </c>
    </row>
    <row r="203" spans="1:51" s="15" customFormat="1" ht="12">
      <c r="A203" s="15"/>
      <c r="B203" s="245"/>
      <c r="C203" s="246"/>
      <c r="D203" s="225" t="s">
        <v>141</v>
      </c>
      <c r="E203" s="247" t="s">
        <v>31</v>
      </c>
      <c r="F203" s="248" t="s">
        <v>144</v>
      </c>
      <c r="G203" s="246"/>
      <c r="H203" s="249">
        <v>208</v>
      </c>
      <c r="I203" s="250"/>
      <c r="J203" s="246"/>
      <c r="K203" s="246"/>
      <c r="L203" s="251"/>
      <c r="M203" s="252"/>
      <c r="N203" s="253"/>
      <c r="O203" s="253"/>
      <c r="P203" s="253"/>
      <c r="Q203" s="253"/>
      <c r="R203" s="253"/>
      <c r="S203" s="253"/>
      <c r="T203" s="254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T203" s="255" t="s">
        <v>141</v>
      </c>
      <c r="AU203" s="255" t="s">
        <v>20</v>
      </c>
      <c r="AV203" s="15" t="s">
        <v>137</v>
      </c>
      <c r="AW203" s="15" t="s">
        <v>40</v>
      </c>
      <c r="AX203" s="15" t="s">
        <v>89</v>
      </c>
      <c r="AY203" s="255" t="s">
        <v>130</v>
      </c>
    </row>
    <row r="204" spans="1:65" s="2" customFormat="1" ht="24.15" customHeight="1">
      <c r="A204" s="40"/>
      <c r="B204" s="41"/>
      <c r="C204" s="206" t="s">
        <v>285</v>
      </c>
      <c r="D204" s="206" t="s">
        <v>132</v>
      </c>
      <c r="E204" s="207" t="s">
        <v>256</v>
      </c>
      <c r="F204" s="208" t="s">
        <v>257</v>
      </c>
      <c r="G204" s="209" t="s">
        <v>135</v>
      </c>
      <c r="H204" s="210">
        <v>104</v>
      </c>
      <c r="I204" s="211"/>
      <c r="J204" s="210">
        <f>ROUND(I204*H204,2)</f>
        <v>0</v>
      </c>
      <c r="K204" s="208" t="s">
        <v>136</v>
      </c>
      <c r="L204" s="46"/>
      <c r="M204" s="212" t="s">
        <v>31</v>
      </c>
      <c r="N204" s="213" t="s">
        <v>52</v>
      </c>
      <c r="O204" s="86"/>
      <c r="P204" s="214">
        <f>O204*H204</f>
        <v>0</v>
      </c>
      <c r="Q204" s="214">
        <v>0</v>
      </c>
      <c r="R204" s="214">
        <f>Q204*H204</f>
        <v>0</v>
      </c>
      <c r="S204" s="214">
        <v>0</v>
      </c>
      <c r="T204" s="215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16" t="s">
        <v>137</v>
      </c>
      <c r="AT204" s="216" t="s">
        <v>132</v>
      </c>
      <c r="AU204" s="216" t="s">
        <v>20</v>
      </c>
      <c r="AY204" s="18" t="s">
        <v>130</v>
      </c>
      <c r="BE204" s="217">
        <f>IF(N204="základní",J204,0)</f>
        <v>0</v>
      </c>
      <c r="BF204" s="217">
        <f>IF(N204="snížená",J204,0)</f>
        <v>0</v>
      </c>
      <c r="BG204" s="217">
        <f>IF(N204="zákl. přenesená",J204,0)</f>
        <v>0</v>
      </c>
      <c r="BH204" s="217">
        <f>IF(N204="sníž. přenesená",J204,0)</f>
        <v>0</v>
      </c>
      <c r="BI204" s="217">
        <f>IF(N204="nulová",J204,0)</f>
        <v>0</v>
      </c>
      <c r="BJ204" s="18" t="s">
        <v>89</v>
      </c>
      <c r="BK204" s="217">
        <f>ROUND(I204*H204,2)</f>
        <v>0</v>
      </c>
      <c r="BL204" s="18" t="s">
        <v>137</v>
      </c>
      <c r="BM204" s="216" t="s">
        <v>258</v>
      </c>
    </row>
    <row r="205" spans="1:47" s="2" customFormat="1" ht="12">
      <c r="A205" s="40"/>
      <c r="B205" s="41"/>
      <c r="C205" s="42"/>
      <c r="D205" s="218" t="s">
        <v>139</v>
      </c>
      <c r="E205" s="42"/>
      <c r="F205" s="219" t="s">
        <v>259</v>
      </c>
      <c r="G205" s="42"/>
      <c r="H205" s="42"/>
      <c r="I205" s="220"/>
      <c r="J205" s="42"/>
      <c r="K205" s="42"/>
      <c r="L205" s="46"/>
      <c r="M205" s="221"/>
      <c r="N205" s="222"/>
      <c r="O205" s="86"/>
      <c r="P205" s="86"/>
      <c r="Q205" s="86"/>
      <c r="R205" s="86"/>
      <c r="S205" s="86"/>
      <c r="T205" s="87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T205" s="18" t="s">
        <v>139</v>
      </c>
      <c r="AU205" s="18" t="s">
        <v>20</v>
      </c>
    </row>
    <row r="206" spans="1:51" s="13" customFormat="1" ht="12">
      <c r="A206" s="13"/>
      <c r="B206" s="223"/>
      <c r="C206" s="224"/>
      <c r="D206" s="225" t="s">
        <v>141</v>
      </c>
      <c r="E206" s="226" t="s">
        <v>31</v>
      </c>
      <c r="F206" s="227" t="s">
        <v>612</v>
      </c>
      <c r="G206" s="224"/>
      <c r="H206" s="228">
        <v>104</v>
      </c>
      <c r="I206" s="229"/>
      <c r="J206" s="224"/>
      <c r="K206" s="224"/>
      <c r="L206" s="230"/>
      <c r="M206" s="231"/>
      <c r="N206" s="232"/>
      <c r="O206" s="232"/>
      <c r="P206" s="232"/>
      <c r="Q206" s="232"/>
      <c r="R206" s="232"/>
      <c r="S206" s="232"/>
      <c r="T206" s="23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4" t="s">
        <v>141</v>
      </c>
      <c r="AU206" s="234" t="s">
        <v>20</v>
      </c>
      <c r="AV206" s="13" t="s">
        <v>20</v>
      </c>
      <c r="AW206" s="13" t="s">
        <v>40</v>
      </c>
      <c r="AX206" s="13" t="s">
        <v>81</v>
      </c>
      <c r="AY206" s="234" t="s">
        <v>130</v>
      </c>
    </row>
    <row r="207" spans="1:51" s="14" customFormat="1" ht="12">
      <c r="A207" s="14"/>
      <c r="B207" s="235"/>
      <c r="C207" s="236"/>
      <c r="D207" s="225" t="s">
        <v>141</v>
      </c>
      <c r="E207" s="237" t="s">
        <v>31</v>
      </c>
      <c r="F207" s="238" t="s">
        <v>635</v>
      </c>
      <c r="G207" s="236"/>
      <c r="H207" s="237" t="s">
        <v>31</v>
      </c>
      <c r="I207" s="239"/>
      <c r="J207" s="236"/>
      <c r="K207" s="236"/>
      <c r="L207" s="240"/>
      <c r="M207" s="241"/>
      <c r="N207" s="242"/>
      <c r="O207" s="242"/>
      <c r="P207" s="242"/>
      <c r="Q207" s="242"/>
      <c r="R207" s="242"/>
      <c r="S207" s="242"/>
      <c r="T207" s="243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44" t="s">
        <v>141</v>
      </c>
      <c r="AU207" s="244" t="s">
        <v>20</v>
      </c>
      <c r="AV207" s="14" t="s">
        <v>89</v>
      </c>
      <c r="AW207" s="14" t="s">
        <v>40</v>
      </c>
      <c r="AX207" s="14" t="s">
        <v>81</v>
      </c>
      <c r="AY207" s="244" t="s">
        <v>130</v>
      </c>
    </row>
    <row r="208" spans="1:51" s="15" customFormat="1" ht="12">
      <c r="A208" s="15"/>
      <c r="B208" s="245"/>
      <c r="C208" s="246"/>
      <c r="D208" s="225" t="s">
        <v>141</v>
      </c>
      <c r="E208" s="247" t="s">
        <v>31</v>
      </c>
      <c r="F208" s="248" t="s">
        <v>144</v>
      </c>
      <c r="G208" s="246"/>
      <c r="H208" s="249">
        <v>104</v>
      </c>
      <c r="I208" s="250"/>
      <c r="J208" s="246"/>
      <c r="K208" s="246"/>
      <c r="L208" s="251"/>
      <c r="M208" s="252"/>
      <c r="N208" s="253"/>
      <c r="O208" s="253"/>
      <c r="P208" s="253"/>
      <c r="Q208" s="253"/>
      <c r="R208" s="253"/>
      <c r="S208" s="253"/>
      <c r="T208" s="254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T208" s="255" t="s">
        <v>141</v>
      </c>
      <c r="AU208" s="255" t="s">
        <v>20</v>
      </c>
      <c r="AV208" s="15" t="s">
        <v>137</v>
      </c>
      <c r="AW208" s="15" t="s">
        <v>40</v>
      </c>
      <c r="AX208" s="15" t="s">
        <v>89</v>
      </c>
      <c r="AY208" s="255" t="s">
        <v>130</v>
      </c>
    </row>
    <row r="209" spans="1:65" s="2" customFormat="1" ht="16.5" customHeight="1">
      <c r="A209" s="40"/>
      <c r="B209" s="41"/>
      <c r="C209" s="206" t="s">
        <v>291</v>
      </c>
      <c r="D209" s="206" t="s">
        <v>132</v>
      </c>
      <c r="E209" s="207" t="s">
        <v>279</v>
      </c>
      <c r="F209" s="208" t="s">
        <v>280</v>
      </c>
      <c r="G209" s="209" t="s">
        <v>135</v>
      </c>
      <c r="H209" s="210">
        <v>104</v>
      </c>
      <c r="I209" s="211"/>
      <c r="J209" s="210">
        <f>ROUND(I209*H209,2)</f>
        <v>0</v>
      </c>
      <c r="K209" s="208" t="s">
        <v>31</v>
      </c>
      <c r="L209" s="46"/>
      <c r="M209" s="212" t="s">
        <v>31</v>
      </c>
      <c r="N209" s="213" t="s">
        <v>52</v>
      </c>
      <c r="O209" s="86"/>
      <c r="P209" s="214">
        <f>O209*H209</f>
        <v>0</v>
      </c>
      <c r="Q209" s="214">
        <v>0</v>
      </c>
      <c r="R209" s="214">
        <f>Q209*H209</f>
        <v>0</v>
      </c>
      <c r="S209" s="214">
        <v>0</v>
      </c>
      <c r="T209" s="215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16" t="s">
        <v>137</v>
      </c>
      <c r="AT209" s="216" t="s">
        <v>132</v>
      </c>
      <c r="AU209" s="216" t="s">
        <v>20</v>
      </c>
      <c r="AY209" s="18" t="s">
        <v>130</v>
      </c>
      <c r="BE209" s="217">
        <f>IF(N209="základní",J209,0)</f>
        <v>0</v>
      </c>
      <c r="BF209" s="217">
        <f>IF(N209="snížená",J209,0)</f>
        <v>0</v>
      </c>
      <c r="BG209" s="217">
        <f>IF(N209="zákl. přenesená",J209,0)</f>
        <v>0</v>
      </c>
      <c r="BH209" s="217">
        <f>IF(N209="sníž. přenesená",J209,0)</f>
        <v>0</v>
      </c>
      <c r="BI209" s="217">
        <f>IF(N209="nulová",J209,0)</f>
        <v>0</v>
      </c>
      <c r="BJ209" s="18" t="s">
        <v>89</v>
      </c>
      <c r="BK209" s="217">
        <f>ROUND(I209*H209,2)</f>
        <v>0</v>
      </c>
      <c r="BL209" s="18" t="s">
        <v>137</v>
      </c>
      <c r="BM209" s="216" t="s">
        <v>281</v>
      </c>
    </row>
    <row r="210" spans="1:51" s="13" customFormat="1" ht="12">
      <c r="A210" s="13"/>
      <c r="B210" s="223"/>
      <c r="C210" s="224"/>
      <c r="D210" s="225" t="s">
        <v>141</v>
      </c>
      <c r="E210" s="226" t="s">
        <v>31</v>
      </c>
      <c r="F210" s="227" t="s">
        <v>636</v>
      </c>
      <c r="G210" s="224"/>
      <c r="H210" s="228">
        <v>104</v>
      </c>
      <c r="I210" s="229"/>
      <c r="J210" s="224"/>
      <c r="K210" s="224"/>
      <c r="L210" s="230"/>
      <c r="M210" s="231"/>
      <c r="N210" s="232"/>
      <c r="O210" s="232"/>
      <c r="P210" s="232"/>
      <c r="Q210" s="232"/>
      <c r="R210" s="232"/>
      <c r="S210" s="232"/>
      <c r="T210" s="23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4" t="s">
        <v>141</v>
      </c>
      <c r="AU210" s="234" t="s">
        <v>20</v>
      </c>
      <c r="AV210" s="13" t="s">
        <v>20</v>
      </c>
      <c r="AW210" s="13" t="s">
        <v>40</v>
      </c>
      <c r="AX210" s="13" t="s">
        <v>81</v>
      </c>
      <c r="AY210" s="234" t="s">
        <v>130</v>
      </c>
    </row>
    <row r="211" spans="1:51" s="14" customFormat="1" ht="12">
      <c r="A211" s="14"/>
      <c r="B211" s="235"/>
      <c r="C211" s="236"/>
      <c r="D211" s="225" t="s">
        <v>141</v>
      </c>
      <c r="E211" s="237" t="s">
        <v>31</v>
      </c>
      <c r="F211" s="238" t="s">
        <v>637</v>
      </c>
      <c r="G211" s="236"/>
      <c r="H211" s="237" t="s">
        <v>31</v>
      </c>
      <c r="I211" s="239"/>
      <c r="J211" s="236"/>
      <c r="K211" s="236"/>
      <c r="L211" s="240"/>
      <c r="M211" s="241"/>
      <c r="N211" s="242"/>
      <c r="O211" s="242"/>
      <c r="P211" s="242"/>
      <c r="Q211" s="242"/>
      <c r="R211" s="242"/>
      <c r="S211" s="242"/>
      <c r="T211" s="243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44" t="s">
        <v>141</v>
      </c>
      <c r="AU211" s="244" t="s">
        <v>20</v>
      </c>
      <c r="AV211" s="14" t="s">
        <v>89</v>
      </c>
      <c r="AW211" s="14" t="s">
        <v>40</v>
      </c>
      <c r="AX211" s="14" t="s">
        <v>81</v>
      </c>
      <c r="AY211" s="244" t="s">
        <v>130</v>
      </c>
    </row>
    <row r="212" spans="1:51" s="15" customFormat="1" ht="12">
      <c r="A212" s="15"/>
      <c r="B212" s="245"/>
      <c r="C212" s="246"/>
      <c r="D212" s="225" t="s">
        <v>141</v>
      </c>
      <c r="E212" s="247" t="s">
        <v>31</v>
      </c>
      <c r="F212" s="248" t="s">
        <v>144</v>
      </c>
      <c r="G212" s="246"/>
      <c r="H212" s="249">
        <v>104</v>
      </c>
      <c r="I212" s="250"/>
      <c r="J212" s="246"/>
      <c r="K212" s="246"/>
      <c r="L212" s="251"/>
      <c r="M212" s="252"/>
      <c r="N212" s="253"/>
      <c r="O212" s="253"/>
      <c r="P212" s="253"/>
      <c r="Q212" s="253"/>
      <c r="R212" s="253"/>
      <c r="S212" s="253"/>
      <c r="T212" s="254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T212" s="255" t="s">
        <v>141</v>
      </c>
      <c r="AU212" s="255" t="s">
        <v>20</v>
      </c>
      <c r="AV212" s="15" t="s">
        <v>137</v>
      </c>
      <c r="AW212" s="15" t="s">
        <v>40</v>
      </c>
      <c r="AX212" s="15" t="s">
        <v>89</v>
      </c>
      <c r="AY212" s="255" t="s">
        <v>130</v>
      </c>
    </row>
    <row r="213" spans="1:65" s="2" customFormat="1" ht="16.5" customHeight="1">
      <c r="A213" s="40"/>
      <c r="B213" s="41"/>
      <c r="C213" s="206" t="s">
        <v>295</v>
      </c>
      <c r="D213" s="206" t="s">
        <v>132</v>
      </c>
      <c r="E213" s="207" t="s">
        <v>286</v>
      </c>
      <c r="F213" s="208" t="s">
        <v>287</v>
      </c>
      <c r="G213" s="209" t="s">
        <v>135</v>
      </c>
      <c r="H213" s="210">
        <v>104</v>
      </c>
      <c r="I213" s="211"/>
      <c r="J213" s="210">
        <f>ROUND(I213*H213,2)</f>
        <v>0</v>
      </c>
      <c r="K213" s="208" t="s">
        <v>31</v>
      </c>
      <c r="L213" s="46"/>
      <c r="M213" s="212" t="s">
        <v>31</v>
      </c>
      <c r="N213" s="213" t="s">
        <v>52</v>
      </c>
      <c r="O213" s="86"/>
      <c r="P213" s="214">
        <f>O213*H213</f>
        <v>0</v>
      </c>
      <c r="Q213" s="214">
        <v>0</v>
      </c>
      <c r="R213" s="214">
        <f>Q213*H213</f>
        <v>0</v>
      </c>
      <c r="S213" s="214">
        <v>0</v>
      </c>
      <c r="T213" s="215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16" t="s">
        <v>137</v>
      </c>
      <c r="AT213" s="216" t="s">
        <v>132</v>
      </c>
      <c r="AU213" s="216" t="s">
        <v>20</v>
      </c>
      <c r="AY213" s="18" t="s">
        <v>130</v>
      </c>
      <c r="BE213" s="217">
        <f>IF(N213="základní",J213,0)</f>
        <v>0</v>
      </c>
      <c r="BF213" s="217">
        <f>IF(N213="snížená",J213,0)</f>
        <v>0</v>
      </c>
      <c r="BG213" s="217">
        <f>IF(N213="zákl. přenesená",J213,0)</f>
        <v>0</v>
      </c>
      <c r="BH213" s="217">
        <f>IF(N213="sníž. přenesená",J213,0)</f>
        <v>0</v>
      </c>
      <c r="BI213" s="217">
        <f>IF(N213="nulová",J213,0)</f>
        <v>0</v>
      </c>
      <c r="BJ213" s="18" t="s">
        <v>89</v>
      </c>
      <c r="BK213" s="217">
        <f>ROUND(I213*H213,2)</f>
        <v>0</v>
      </c>
      <c r="BL213" s="18" t="s">
        <v>137</v>
      </c>
      <c r="BM213" s="216" t="s">
        <v>288</v>
      </c>
    </row>
    <row r="214" spans="1:51" s="13" customFormat="1" ht="12">
      <c r="A214" s="13"/>
      <c r="B214" s="223"/>
      <c r="C214" s="224"/>
      <c r="D214" s="225" t="s">
        <v>141</v>
      </c>
      <c r="E214" s="226" t="s">
        <v>31</v>
      </c>
      <c r="F214" s="227" t="s">
        <v>636</v>
      </c>
      <c r="G214" s="224"/>
      <c r="H214" s="228">
        <v>104</v>
      </c>
      <c r="I214" s="229"/>
      <c r="J214" s="224"/>
      <c r="K214" s="224"/>
      <c r="L214" s="230"/>
      <c r="M214" s="231"/>
      <c r="N214" s="232"/>
      <c r="O214" s="232"/>
      <c r="P214" s="232"/>
      <c r="Q214" s="232"/>
      <c r="R214" s="232"/>
      <c r="S214" s="232"/>
      <c r="T214" s="23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4" t="s">
        <v>141</v>
      </c>
      <c r="AU214" s="234" t="s">
        <v>20</v>
      </c>
      <c r="AV214" s="13" t="s">
        <v>20</v>
      </c>
      <c r="AW214" s="13" t="s">
        <v>40</v>
      </c>
      <c r="AX214" s="13" t="s">
        <v>81</v>
      </c>
      <c r="AY214" s="234" t="s">
        <v>130</v>
      </c>
    </row>
    <row r="215" spans="1:51" s="14" customFormat="1" ht="12">
      <c r="A215" s="14"/>
      <c r="B215" s="235"/>
      <c r="C215" s="236"/>
      <c r="D215" s="225" t="s">
        <v>141</v>
      </c>
      <c r="E215" s="237" t="s">
        <v>31</v>
      </c>
      <c r="F215" s="238" t="s">
        <v>637</v>
      </c>
      <c r="G215" s="236"/>
      <c r="H215" s="237" t="s">
        <v>31</v>
      </c>
      <c r="I215" s="239"/>
      <c r="J215" s="236"/>
      <c r="K215" s="236"/>
      <c r="L215" s="240"/>
      <c r="M215" s="241"/>
      <c r="N215" s="242"/>
      <c r="O215" s="242"/>
      <c r="P215" s="242"/>
      <c r="Q215" s="242"/>
      <c r="R215" s="242"/>
      <c r="S215" s="242"/>
      <c r="T215" s="243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44" t="s">
        <v>141</v>
      </c>
      <c r="AU215" s="244" t="s">
        <v>20</v>
      </c>
      <c r="AV215" s="14" t="s">
        <v>89</v>
      </c>
      <c r="AW215" s="14" t="s">
        <v>40</v>
      </c>
      <c r="AX215" s="14" t="s">
        <v>81</v>
      </c>
      <c r="AY215" s="244" t="s">
        <v>130</v>
      </c>
    </row>
    <row r="216" spans="1:51" s="15" customFormat="1" ht="12">
      <c r="A216" s="15"/>
      <c r="B216" s="245"/>
      <c r="C216" s="246"/>
      <c r="D216" s="225" t="s">
        <v>141</v>
      </c>
      <c r="E216" s="247" t="s">
        <v>31</v>
      </c>
      <c r="F216" s="248" t="s">
        <v>144</v>
      </c>
      <c r="G216" s="246"/>
      <c r="H216" s="249">
        <v>104</v>
      </c>
      <c r="I216" s="250"/>
      <c r="J216" s="246"/>
      <c r="K216" s="246"/>
      <c r="L216" s="251"/>
      <c r="M216" s="252"/>
      <c r="N216" s="253"/>
      <c r="O216" s="253"/>
      <c r="P216" s="253"/>
      <c r="Q216" s="253"/>
      <c r="R216" s="253"/>
      <c r="S216" s="253"/>
      <c r="T216" s="254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255" t="s">
        <v>141</v>
      </c>
      <c r="AU216" s="255" t="s">
        <v>20</v>
      </c>
      <c r="AV216" s="15" t="s">
        <v>137</v>
      </c>
      <c r="AW216" s="15" t="s">
        <v>40</v>
      </c>
      <c r="AX216" s="15" t="s">
        <v>89</v>
      </c>
      <c r="AY216" s="255" t="s">
        <v>130</v>
      </c>
    </row>
    <row r="217" spans="1:65" s="2" customFormat="1" ht="24.15" customHeight="1">
      <c r="A217" s="40"/>
      <c r="B217" s="41"/>
      <c r="C217" s="206" t="s">
        <v>301</v>
      </c>
      <c r="D217" s="206" t="s">
        <v>132</v>
      </c>
      <c r="E217" s="207" t="s">
        <v>320</v>
      </c>
      <c r="F217" s="208" t="s">
        <v>321</v>
      </c>
      <c r="G217" s="209" t="s">
        <v>135</v>
      </c>
      <c r="H217" s="210">
        <v>36</v>
      </c>
      <c r="I217" s="211"/>
      <c r="J217" s="210">
        <f>ROUND(I217*H217,2)</f>
        <v>0</v>
      </c>
      <c r="K217" s="208" t="s">
        <v>136</v>
      </c>
      <c r="L217" s="46"/>
      <c r="M217" s="212" t="s">
        <v>31</v>
      </c>
      <c r="N217" s="213" t="s">
        <v>52</v>
      </c>
      <c r="O217" s="86"/>
      <c r="P217" s="214">
        <f>O217*H217</f>
        <v>0</v>
      </c>
      <c r="Q217" s="214">
        <v>0.1514</v>
      </c>
      <c r="R217" s="214">
        <f>Q217*H217</f>
        <v>5.4504</v>
      </c>
      <c r="S217" s="214">
        <v>0</v>
      </c>
      <c r="T217" s="215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16" t="s">
        <v>137</v>
      </c>
      <c r="AT217" s="216" t="s">
        <v>132</v>
      </c>
      <c r="AU217" s="216" t="s">
        <v>20</v>
      </c>
      <c r="AY217" s="18" t="s">
        <v>130</v>
      </c>
      <c r="BE217" s="217">
        <f>IF(N217="základní",J217,0)</f>
        <v>0</v>
      </c>
      <c r="BF217" s="217">
        <f>IF(N217="snížená",J217,0)</f>
        <v>0</v>
      </c>
      <c r="BG217" s="217">
        <f>IF(N217="zákl. přenesená",J217,0)</f>
        <v>0</v>
      </c>
      <c r="BH217" s="217">
        <f>IF(N217="sníž. přenesená",J217,0)</f>
        <v>0</v>
      </c>
      <c r="BI217" s="217">
        <f>IF(N217="nulová",J217,0)</f>
        <v>0</v>
      </c>
      <c r="BJ217" s="18" t="s">
        <v>89</v>
      </c>
      <c r="BK217" s="217">
        <f>ROUND(I217*H217,2)</f>
        <v>0</v>
      </c>
      <c r="BL217" s="18" t="s">
        <v>137</v>
      </c>
      <c r="BM217" s="216" t="s">
        <v>322</v>
      </c>
    </row>
    <row r="218" spans="1:47" s="2" customFormat="1" ht="12">
      <c r="A218" s="40"/>
      <c r="B218" s="41"/>
      <c r="C218" s="42"/>
      <c r="D218" s="218" t="s">
        <v>139</v>
      </c>
      <c r="E218" s="42"/>
      <c r="F218" s="219" t="s">
        <v>323</v>
      </c>
      <c r="G218" s="42"/>
      <c r="H218" s="42"/>
      <c r="I218" s="220"/>
      <c r="J218" s="42"/>
      <c r="K218" s="42"/>
      <c r="L218" s="46"/>
      <c r="M218" s="221"/>
      <c r="N218" s="222"/>
      <c r="O218" s="86"/>
      <c r="P218" s="86"/>
      <c r="Q218" s="86"/>
      <c r="R218" s="86"/>
      <c r="S218" s="86"/>
      <c r="T218" s="87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T218" s="18" t="s">
        <v>139</v>
      </c>
      <c r="AU218" s="18" t="s">
        <v>20</v>
      </c>
    </row>
    <row r="219" spans="1:51" s="13" customFormat="1" ht="12">
      <c r="A219" s="13"/>
      <c r="B219" s="223"/>
      <c r="C219" s="224"/>
      <c r="D219" s="225" t="s">
        <v>141</v>
      </c>
      <c r="E219" s="226" t="s">
        <v>31</v>
      </c>
      <c r="F219" s="227" t="s">
        <v>345</v>
      </c>
      <c r="G219" s="224"/>
      <c r="H219" s="228">
        <v>36</v>
      </c>
      <c r="I219" s="229"/>
      <c r="J219" s="224"/>
      <c r="K219" s="224"/>
      <c r="L219" s="230"/>
      <c r="M219" s="231"/>
      <c r="N219" s="232"/>
      <c r="O219" s="232"/>
      <c r="P219" s="232"/>
      <c r="Q219" s="232"/>
      <c r="R219" s="232"/>
      <c r="S219" s="232"/>
      <c r="T219" s="23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34" t="s">
        <v>141</v>
      </c>
      <c r="AU219" s="234" t="s">
        <v>20</v>
      </c>
      <c r="AV219" s="13" t="s">
        <v>20</v>
      </c>
      <c r="AW219" s="13" t="s">
        <v>40</v>
      </c>
      <c r="AX219" s="13" t="s">
        <v>81</v>
      </c>
      <c r="AY219" s="234" t="s">
        <v>130</v>
      </c>
    </row>
    <row r="220" spans="1:51" s="14" customFormat="1" ht="12">
      <c r="A220" s="14"/>
      <c r="B220" s="235"/>
      <c r="C220" s="236"/>
      <c r="D220" s="225" t="s">
        <v>141</v>
      </c>
      <c r="E220" s="237" t="s">
        <v>31</v>
      </c>
      <c r="F220" s="238" t="s">
        <v>268</v>
      </c>
      <c r="G220" s="236"/>
      <c r="H220" s="237" t="s">
        <v>31</v>
      </c>
      <c r="I220" s="239"/>
      <c r="J220" s="236"/>
      <c r="K220" s="236"/>
      <c r="L220" s="240"/>
      <c r="M220" s="241"/>
      <c r="N220" s="242"/>
      <c r="O220" s="242"/>
      <c r="P220" s="242"/>
      <c r="Q220" s="242"/>
      <c r="R220" s="242"/>
      <c r="S220" s="242"/>
      <c r="T220" s="243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44" t="s">
        <v>141</v>
      </c>
      <c r="AU220" s="244" t="s">
        <v>20</v>
      </c>
      <c r="AV220" s="14" t="s">
        <v>89</v>
      </c>
      <c r="AW220" s="14" t="s">
        <v>40</v>
      </c>
      <c r="AX220" s="14" t="s">
        <v>81</v>
      </c>
      <c r="AY220" s="244" t="s">
        <v>130</v>
      </c>
    </row>
    <row r="221" spans="1:51" s="15" customFormat="1" ht="12">
      <c r="A221" s="15"/>
      <c r="B221" s="245"/>
      <c r="C221" s="246"/>
      <c r="D221" s="225" t="s">
        <v>141</v>
      </c>
      <c r="E221" s="247" t="s">
        <v>31</v>
      </c>
      <c r="F221" s="248" t="s">
        <v>144</v>
      </c>
      <c r="G221" s="246"/>
      <c r="H221" s="249">
        <v>36</v>
      </c>
      <c r="I221" s="250"/>
      <c r="J221" s="246"/>
      <c r="K221" s="246"/>
      <c r="L221" s="251"/>
      <c r="M221" s="252"/>
      <c r="N221" s="253"/>
      <c r="O221" s="253"/>
      <c r="P221" s="253"/>
      <c r="Q221" s="253"/>
      <c r="R221" s="253"/>
      <c r="S221" s="253"/>
      <c r="T221" s="254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T221" s="255" t="s">
        <v>141</v>
      </c>
      <c r="AU221" s="255" t="s">
        <v>20</v>
      </c>
      <c r="AV221" s="15" t="s">
        <v>137</v>
      </c>
      <c r="AW221" s="15" t="s">
        <v>40</v>
      </c>
      <c r="AX221" s="15" t="s">
        <v>89</v>
      </c>
      <c r="AY221" s="255" t="s">
        <v>130</v>
      </c>
    </row>
    <row r="222" spans="1:63" s="12" customFormat="1" ht="22.8" customHeight="1">
      <c r="A222" s="12"/>
      <c r="B222" s="190"/>
      <c r="C222" s="191"/>
      <c r="D222" s="192" t="s">
        <v>80</v>
      </c>
      <c r="E222" s="204" t="s">
        <v>192</v>
      </c>
      <c r="F222" s="204" t="s">
        <v>638</v>
      </c>
      <c r="G222" s="191"/>
      <c r="H222" s="191"/>
      <c r="I222" s="194"/>
      <c r="J222" s="205">
        <f>BK222</f>
        <v>0</v>
      </c>
      <c r="K222" s="191"/>
      <c r="L222" s="196"/>
      <c r="M222" s="197"/>
      <c r="N222" s="198"/>
      <c r="O222" s="198"/>
      <c r="P222" s="199">
        <f>SUM(P223:P232)</f>
        <v>0</v>
      </c>
      <c r="Q222" s="198"/>
      <c r="R222" s="199">
        <f>SUM(R223:R232)</f>
        <v>0</v>
      </c>
      <c r="S222" s="198"/>
      <c r="T222" s="200">
        <f>SUM(T223:T232)</f>
        <v>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201" t="s">
        <v>89</v>
      </c>
      <c r="AT222" s="202" t="s">
        <v>80</v>
      </c>
      <c r="AU222" s="202" t="s">
        <v>89</v>
      </c>
      <c r="AY222" s="201" t="s">
        <v>130</v>
      </c>
      <c r="BK222" s="203">
        <f>SUM(BK223:BK232)</f>
        <v>0</v>
      </c>
    </row>
    <row r="223" spans="1:65" s="2" customFormat="1" ht="16.5" customHeight="1">
      <c r="A223" s="40"/>
      <c r="B223" s="41"/>
      <c r="C223" s="206" t="s">
        <v>307</v>
      </c>
      <c r="D223" s="206" t="s">
        <v>132</v>
      </c>
      <c r="E223" s="207" t="s">
        <v>639</v>
      </c>
      <c r="F223" s="208" t="s">
        <v>640</v>
      </c>
      <c r="G223" s="209" t="s">
        <v>342</v>
      </c>
      <c r="H223" s="210">
        <v>41.5</v>
      </c>
      <c r="I223" s="211"/>
      <c r="J223" s="210">
        <f>ROUND(I223*H223,2)</f>
        <v>0</v>
      </c>
      <c r="K223" s="208" t="s">
        <v>136</v>
      </c>
      <c r="L223" s="46"/>
      <c r="M223" s="212" t="s">
        <v>31</v>
      </c>
      <c r="N223" s="213" t="s">
        <v>52</v>
      </c>
      <c r="O223" s="86"/>
      <c r="P223" s="214">
        <f>O223*H223</f>
        <v>0</v>
      </c>
      <c r="Q223" s="214">
        <v>0</v>
      </c>
      <c r="R223" s="214">
        <f>Q223*H223</f>
        <v>0</v>
      </c>
      <c r="S223" s="214">
        <v>0</v>
      </c>
      <c r="T223" s="215">
        <f>S223*H223</f>
        <v>0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16" t="s">
        <v>137</v>
      </c>
      <c r="AT223" s="216" t="s">
        <v>132</v>
      </c>
      <c r="AU223" s="216" t="s">
        <v>20</v>
      </c>
      <c r="AY223" s="18" t="s">
        <v>130</v>
      </c>
      <c r="BE223" s="217">
        <f>IF(N223="základní",J223,0)</f>
        <v>0</v>
      </c>
      <c r="BF223" s="217">
        <f>IF(N223="snížená",J223,0)</f>
        <v>0</v>
      </c>
      <c r="BG223" s="217">
        <f>IF(N223="zákl. přenesená",J223,0)</f>
        <v>0</v>
      </c>
      <c r="BH223" s="217">
        <f>IF(N223="sníž. přenesená",J223,0)</f>
        <v>0</v>
      </c>
      <c r="BI223" s="217">
        <f>IF(N223="nulová",J223,0)</f>
        <v>0</v>
      </c>
      <c r="BJ223" s="18" t="s">
        <v>89</v>
      </c>
      <c r="BK223" s="217">
        <f>ROUND(I223*H223,2)</f>
        <v>0</v>
      </c>
      <c r="BL223" s="18" t="s">
        <v>137</v>
      </c>
      <c r="BM223" s="216" t="s">
        <v>641</v>
      </c>
    </row>
    <row r="224" spans="1:47" s="2" customFormat="1" ht="12">
      <c r="A224" s="40"/>
      <c r="B224" s="41"/>
      <c r="C224" s="42"/>
      <c r="D224" s="218" t="s">
        <v>139</v>
      </c>
      <c r="E224" s="42"/>
      <c r="F224" s="219" t="s">
        <v>642</v>
      </c>
      <c r="G224" s="42"/>
      <c r="H224" s="42"/>
      <c r="I224" s="220"/>
      <c r="J224" s="42"/>
      <c r="K224" s="42"/>
      <c r="L224" s="46"/>
      <c r="M224" s="221"/>
      <c r="N224" s="222"/>
      <c r="O224" s="86"/>
      <c r="P224" s="86"/>
      <c r="Q224" s="86"/>
      <c r="R224" s="86"/>
      <c r="S224" s="86"/>
      <c r="T224" s="87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T224" s="18" t="s">
        <v>139</v>
      </c>
      <c r="AU224" s="18" t="s">
        <v>20</v>
      </c>
    </row>
    <row r="225" spans="1:51" s="13" customFormat="1" ht="12">
      <c r="A225" s="13"/>
      <c r="B225" s="223"/>
      <c r="C225" s="224"/>
      <c r="D225" s="225" t="s">
        <v>141</v>
      </c>
      <c r="E225" s="226" t="s">
        <v>31</v>
      </c>
      <c r="F225" s="227" t="s">
        <v>8</v>
      </c>
      <c r="G225" s="224"/>
      <c r="H225" s="228">
        <v>15</v>
      </c>
      <c r="I225" s="229"/>
      <c r="J225" s="224"/>
      <c r="K225" s="224"/>
      <c r="L225" s="230"/>
      <c r="M225" s="231"/>
      <c r="N225" s="232"/>
      <c r="O225" s="232"/>
      <c r="P225" s="232"/>
      <c r="Q225" s="232"/>
      <c r="R225" s="232"/>
      <c r="S225" s="232"/>
      <c r="T225" s="23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4" t="s">
        <v>141</v>
      </c>
      <c r="AU225" s="234" t="s">
        <v>20</v>
      </c>
      <c r="AV225" s="13" t="s">
        <v>20</v>
      </c>
      <c r="AW225" s="13" t="s">
        <v>40</v>
      </c>
      <c r="AX225" s="13" t="s">
        <v>81</v>
      </c>
      <c r="AY225" s="234" t="s">
        <v>130</v>
      </c>
    </row>
    <row r="226" spans="1:51" s="14" customFormat="1" ht="12">
      <c r="A226" s="14"/>
      <c r="B226" s="235"/>
      <c r="C226" s="236"/>
      <c r="D226" s="225" t="s">
        <v>141</v>
      </c>
      <c r="E226" s="237" t="s">
        <v>31</v>
      </c>
      <c r="F226" s="238" t="s">
        <v>643</v>
      </c>
      <c r="G226" s="236"/>
      <c r="H226" s="237" t="s">
        <v>31</v>
      </c>
      <c r="I226" s="239"/>
      <c r="J226" s="236"/>
      <c r="K226" s="236"/>
      <c r="L226" s="240"/>
      <c r="M226" s="241"/>
      <c r="N226" s="242"/>
      <c r="O226" s="242"/>
      <c r="P226" s="242"/>
      <c r="Q226" s="242"/>
      <c r="R226" s="242"/>
      <c r="S226" s="242"/>
      <c r="T226" s="243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44" t="s">
        <v>141</v>
      </c>
      <c r="AU226" s="244" t="s">
        <v>20</v>
      </c>
      <c r="AV226" s="14" t="s">
        <v>89</v>
      </c>
      <c r="AW226" s="14" t="s">
        <v>40</v>
      </c>
      <c r="AX226" s="14" t="s">
        <v>81</v>
      </c>
      <c r="AY226" s="244" t="s">
        <v>130</v>
      </c>
    </row>
    <row r="227" spans="1:51" s="13" customFormat="1" ht="12">
      <c r="A227" s="13"/>
      <c r="B227" s="223"/>
      <c r="C227" s="224"/>
      <c r="D227" s="225" t="s">
        <v>141</v>
      </c>
      <c r="E227" s="226" t="s">
        <v>31</v>
      </c>
      <c r="F227" s="227" t="s">
        <v>644</v>
      </c>
      <c r="G227" s="224"/>
      <c r="H227" s="228">
        <v>12.5</v>
      </c>
      <c r="I227" s="229"/>
      <c r="J227" s="224"/>
      <c r="K227" s="224"/>
      <c r="L227" s="230"/>
      <c r="M227" s="231"/>
      <c r="N227" s="232"/>
      <c r="O227" s="232"/>
      <c r="P227" s="232"/>
      <c r="Q227" s="232"/>
      <c r="R227" s="232"/>
      <c r="S227" s="232"/>
      <c r="T227" s="23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4" t="s">
        <v>141</v>
      </c>
      <c r="AU227" s="234" t="s">
        <v>20</v>
      </c>
      <c r="AV227" s="13" t="s">
        <v>20</v>
      </c>
      <c r="AW227" s="13" t="s">
        <v>40</v>
      </c>
      <c r="AX227" s="13" t="s">
        <v>81</v>
      </c>
      <c r="AY227" s="234" t="s">
        <v>130</v>
      </c>
    </row>
    <row r="228" spans="1:51" s="14" customFormat="1" ht="12">
      <c r="A228" s="14"/>
      <c r="B228" s="235"/>
      <c r="C228" s="236"/>
      <c r="D228" s="225" t="s">
        <v>141</v>
      </c>
      <c r="E228" s="237" t="s">
        <v>31</v>
      </c>
      <c r="F228" s="238" t="s">
        <v>645</v>
      </c>
      <c r="G228" s="236"/>
      <c r="H228" s="237" t="s">
        <v>31</v>
      </c>
      <c r="I228" s="239"/>
      <c r="J228" s="236"/>
      <c r="K228" s="236"/>
      <c r="L228" s="240"/>
      <c r="M228" s="241"/>
      <c r="N228" s="242"/>
      <c r="O228" s="242"/>
      <c r="P228" s="242"/>
      <c r="Q228" s="242"/>
      <c r="R228" s="242"/>
      <c r="S228" s="242"/>
      <c r="T228" s="243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44" t="s">
        <v>141</v>
      </c>
      <c r="AU228" s="244" t="s">
        <v>20</v>
      </c>
      <c r="AV228" s="14" t="s">
        <v>89</v>
      </c>
      <c r="AW228" s="14" t="s">
        <v>40</v>
      </c>
      <c r="AX228" s="14" t="s">
        <v>81</v>
      </c>
      <c r="AY228" s="244" t="s">
        <v>130</v>
      </c>
    </row>
    <row r="229" spans="1:51" s="13" customFormat="1" ht="12">
      <c r="A229" s="13"/>
      <c r="B229" s="223"/>
      <c r="C229" s="224"/>
      <c r="D229" s="225" t="s">
        <v>141</v>
      </c>
      <c r="E229" s="226" t="s">
        <v>31</v>
      </c>
      <c r="F229" s="227" t="s">
        <v>231</v>
      </c>
      <c r="G229" s="224"/>
      <c r="H229" s="228">
        <v>14</v>
      </c>
      <c r="I229" s="229"/>
      <c r="J229" s="224"/>
      <c r="K229" s="224"/>
      <c r="L229" s="230"/>
      <c r="M229" s="231"/>
      <c r="N229" s="232"/>
      <c r="O229" s="232"/>
      <c r="P229" s="232"/>
      <c r="Q229" s="232"/>
      <c r="R229" s="232"/>
      <c r="S229" s="232"/>
      <c r="T229" s="23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4" t="s">
        <v>141</v>
      </c>
      <c r="AU229" s="234" t="s">
        <v>20</v>
      </c>
      <c r="AV229" s="13" t="s">
        <v>20</v>
      </c>
      <c r="AW229" s="13" t="s">
        <v>40</v>
      </c>
      <c r="AX229" s="13" t="s">
        <v>81</v>
      </c>
      <c r="AY229" s="234" t="s">
        <v>130</v>
      </c>
    </row>
    <row r="230" spans="1:51" s="14" customFormat="1" ht="12">
      <c r="A230" s="14"/>
      <c r="B230" s="235"/>
      <c r="C230" s="236"/>
      <c r="D230" s="225" t="s">
        <v>141</v>
      </c>
      <c r="E230" s="237" t="s">
        <v>31</v>
      </c>
      <c r="F230" s="238" t="s">
        <v>646</v>
      </c>
      <c r="G230" s="236"/>
      <c r="H230" s="237" t="s">
        <v>31</v>
      </c>
      <c r="I230" s="239"/>
      <c r="J230" s="236"/>
      <c r="K230" s="236"/>
      <c r="L230" s="240"/>
      <c r="M230" s="241"/>
      <c r="N230" s="242"/>
      <c r="O230" s="242"/>
      <c r="P230" s="242"/>
      <c r="Q230" s="242"/>
      <c r="R230" s="242"/>
      <c r="S230" s="242"/>
      <c r="T230" s="243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44" t="s">
        <v>141</v>
      </c>
      <c r="AU230" s="244" t="s">
        <v>20</v>
      </c>
      <c r="AV230" s="14" t="s">
        <v>89</v>
      </c>
      <c r="AW230" s="14" t="s">
        <v>40</v>
      </c>
      <c r="AX230" s="14" t="s">
        <v>81</v>
      </c>
      <c r="AY230" s="244" t="s">
        <v>130</v>
      </c>
    </row>
    <row r="231" spans="1:51" s="14" customFormat="1" ht="12">
      <c r="A231" s="14"/>
      <c r="B231" s="235"/>
      <c r="C231" s="236"/>
      <c r="D231" s="225" t="s">
        <v>141</v>
      </c>
      <c r="E231" s="237" t="s">
        <v>31</v>
      </c>
      <c r="F231" s="238" t="s">
        <v>204</v>
      </c>
      <c r="G231" s="236"/>
      <c r="H231" s="237" t="s">
        <v>31</v>
      </c>
      <c r="I231" s="239"/>
      <c r="J231" s="236"/>
      <c r="K231" s="236"/>
      <c r="L231" s="240"/>
      <c r="M231" s="241"/>
      <c r="N231" s="242"/>
      <c r="O231" s="242"/>
      <c r="P231" s="242"/>
      <c r="Q231" s="242"/>
      <c r="R231" s="242"/>
      <c r="S231" s="242"/>
      <c r="T231" s="243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44" t="s">
        <v>141</v>
      </c>
      <c r="AU231" s="244" t="s">
        <v>20</v>
      </c>
      <c r="AV231" s="14" t="s">
        <v>89</v>
      </c>
      <c r="AW231" s="14" t="s">
        <v>40</v>
      </c>
      <c r="AX231" s="14" t="s">
        <v>81</v>
      </c>
      <c r="AY231" s="244" t="s">
        <v>130</v>
      </c>
    </row>
    <row r="232" spans="1:51" s="15" customFormat="1" ht="12">
      <c r="A232" s="15"/>
      <c r="B232" s="245"/>
      <c r="C232" s="246"/>
      <c r="D232" s="225" t="s">
        <v>141</v>
      </c>
      <c r="E232" s="247" t="s">
        <v>31</v>
      </c>
      <c r="F232" s="248" t="s">
        <v>144</v>
      </c>
      <c r="G232" s="246"/>
      <c r="H232" s="249">
        <v>41.5</v>
      </c>
      <c r="I232" s="250"/>
      <c r="J232" s="246"/>
      <c r="K232" s="246"/>
      <c r="L232" s="251"/>
      <c r="M232" s="252"/>
      <c r="N232" s="253"/>
      <c r="O232" s="253"/>
      <c r="P232" s="253"/>
      <c r="Q232" s="253"/>
      <c r="R232" s="253"/>
      <c r="S232" s="253"/>
      <c r="T232" s="254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T232" s="255" t="s">
        <v>141</v>
      </c>
      <c r="AU232" s="255" t="s">
        <v>20</v>
      </c>
      <c r="AV232" s="15" t="s">
        <v>137</v>
      </c>
      <c r="AW232" s="15" t="s">
        <v>40</v>
      </c>
      <c r="AX232" s="15" t="s">
        <v>89</v>
      </c>
      <c r="AY232" s="255" t="s">
        <v>130</v>
      </c>
    </row>
    <row r="233" spans="1:63" s="12" customFormat="1" ht="22.8" customHeight="1">
      <c r="A233" s="12"/>
      <c r="B233" s="190"/>
      <c r="C233" s="191"/>
      <c r="D233" s="192" t="s">
        <v>80</v>
      </c>
      <c r="E233" s="204" t="s">
        <v>198</v>
      </c>
      <c r="F233" s="204" t="s">
        <v>324</v>
      </c>
      <c r="G233" s="191"/>
      <c r="H233" s="191"/>
      <c r="I233" s="194"/>
      <c r="J233" s="205">
        <f>BK233</f>
        <v>0</v>
      </c>
      <c r="K233" s="191"/>
      <c r="L233" s="196"/>
      <c r="M233" s="197"/>
      <c r="N233" s="198"/>
      <c r="O233" s="198"/>
      <c r="P233" s="199">
        <f>SUM(P234:P273)</f>
        <v>0</v>
      </c>
      <c r="Q233" s="198"/>
      <c r="R233" s="199">
        <f>SUM(R234:R273)</f>
        <v>52.801702500000005</v>
      </c>
      <c r="S233" s="198"/>
      <c r="T233" s="200">
        <f>SUM(T234:T273)</f>
        <v>125</v>
      </c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R233" s="201" t="s">
        <v>89</v>
      </c>
      <c r="AT233" s="202" t="s">
        <v>80</v>
      </c>
      <c r="AU233" s="202" t="s">
        <v>89</v>
      </c>
      <c r="AY233" s="201" t="s">
        <v>130</v>
      </c>
      <c r="BK233" s="203">
        <f>SUM(BK234:BK273)</f>
        <v>0</v>
      </c>
    </row>
    <row r="234" spans="1:65" s="2" customFormat="1" ht="21.75" customHeight="1">
      <c r="A234" s="40"/>
      <c r="B234" s="41"/>
      <c r="C234" s="206" t="s">
        <v>309</v>
      </c>
      <c r="D234" s="206" t="s">
        <v>132</v>
      </c>
      <c r="E234" s="207" t="s">
        <v>326</v>
      </c>
      <c r="F234" s="208" t="s">
        <v>327</v>
      </c>
      <c r="G234" s="209" t="s">
        <v>328</v>
      </c>
      <c r="H234" s="210">
        <v>4</v>
      </c>
      <c r="I234" s="211"/>
      <c r="J234" s="210">
        <f>ROUND(I234*H234,2)</f>
        <v>0</v>
      </c>
      <c r="K234" s="208" t="s">
        <v>136</v>
      </c>
      <c r="L234" s="46"/>
      <c r="M234" s="212" t="s">
        <v>31</v>
      </c>
      <c r="N234" s="213" t="s">
        <v>52</v>
      </c>
      <c r="O234" s="86"/>
      <c r="P234" s="214">
        <f>O234*H234</f>
        <v>0</v>
      </c>
      <c r="Q234" s="214">
        <v>0</v>
      </c>
      <c r="R234" s="214">
        <f>Q234*H234</f>
        <v>0</v>
      </c>
      <c r="S234" s="214">
        <v>0</v>
      </c>
      <c r="T234" s="215">
        <f>S234*H234</f>
        <v>0</v>
      </c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R234" s="216" t="s">
        <v>137</v>
      </c>
      <c r="AT234" s="216" t="s">
        <v>132</v>
      </c>
      <c r="AU234" s="216" t="s">
        <v>20</v>
      </c>
      <c r="AY234" s="18" t="s">
        <v>130</v>
      </c>
      <c r="BE234" s="217">
        <f>IF(N234="základní",J234,0)</f>
        <v>0</v>
      </c>
      <c r="BF234" s="217">
        <f>IF(N234="snížená",J234,0)</f>
        <v>0</v>
      </c>
      <c r="BG234" s="217">
        <f>IF(N234="zákl. přenesená",J234,0)</f>
        <v>0</v>
      </c>
      <c r="BH234" s="217">
        <f>IF(N234="sníž. přenesená",J234,0)</f>
        <v>0</v>
      </c>
      <c r="BI234" s="217">
        <f>IF(N234="nulová",J234,0)</f>
        <v>0</v>
      </c>
      <c r="BJ234" s="18" t="s">
        <v>89</v>
      </c>
      <c r="BK234" s="217">
        <f>ROUND(I234*H234,2)</f>
        <v>0</v>
      </c>
      <c r="BL234" s="18" t="s">
        <v>137</v>
      </c>
      <c r="BM234" s="216" t="s">
        <v>647</v>
      </c>
    </row>
    <row r="235" spans="1:47" s="2" customFormat="1" ht="12">
      <c r="A235" s="40"/>
      <c r="B235" s="41"/>
      <c r="C235" s="42"/>
      <c r="D235" s="218" t="s">
        <v>139</v>
      </c>
      <c r="E235" s="42"/>
      <c r="F235" s="219" t="s">
        <v>330</v>
      </c>
      <c r="G235" s="42"/>
      <c r="H235" s="42"/>
      <c r="I235" s="220"/>
      <c r="J235" s="42"/>
      <c r="K235" s="42"/>
      <c r="L235" s="46"/>
      <c r="M235" s="221"/>
      <c r="N235" s="222"/>
      <c r="O235" s="86"/>
      <c r="P235" s="86"/>
      <c r="Q235" s="86"/>
      <c r="R235" s="86"/>
      <c r="S235" s="86"/>
      <c r="T235" s="87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T235" s="18" t="s">
        <v>139</v>
      </c>
      <c r="AU235" s="18" t="s">
        <v>20</v>
      </c>
    </row>
    <row r="236" spans="1:51" s="13" customFormat="1" ht="12">
      <c r="A236" s="13"/>
      <c r="B236" s="223"/>
      <c r="C236" s="224"/>
      <c r="D236" s="225" t="s">
        <v>141</v>
      </c>
      <c r="E236" s="226" t="s">
        <v>31</v>
      </c>
      <c r="F236" s="227" t="s">
        <v>137</v>
      </c>
      <c r="G236" s="224"/>
      <c r="H236" s="228">
        <v>4</v>
      </c>
      <c r="I236" s="229"/>
      <c r="J236" s="224"/>
      <c r="K236" s="224"/>
      <c r="L236" s="230"/>
      <c r="M236" s="231"/>
      <c r="N236" s="232"/>
      <c r="O236" s="232"/>
      <c r="P236" s="232"/>
      <c r="Q236" s="232"/>
      <c r="R236" s="232"/>
      <c r="S236" s="232"/>
      <c r="T236" s="23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34" t="s">
        <v>141</v>
      </c>
      <c r="AU236" s="234" t="s">
        <v>20</v>
      </c>
      <c r="AV236" s="13" t="s">
        <v>20</v>
      </c>
      <c r="AW236" s="13" t="s">
        <v>40</v>
      </c>
      <c r="AX236" s="13" t="s">
        <v>81</v>
      </c>
      <c r="AY236" s="234" t="s">
        <v>130</v>
      </c>
    </row>
    <row r="237" spans="1:51" s="14" customFormat="1" ht="12">
      <c r="A237" s="14"/>
      <c r="B237" s="235"/>
      <c r="C237" s="236"/>
      <c r="D237" s="225" t="s">
        <v>141</v>
      </c>
      <c r="E237" s="237" t="s">
        <v>31</v>
      </c>
      <c r="F237" s="238" t="s">
        <v>204</v>
      </c>
      <c r="G237" s="236"/>
      <c r="H237" s="237" t="s">
        <v>31</v>
      </c>
      <c r="I237" s="239"/>
      <c r="J237" s="236"/>
      <c r="K237" s="236"/>
      <c r="L237" s="240"/>
      <c r="M237" s="241"/>
      <c r="N237" s="242"/>
      <c r="O237" s="242"/>
      <c r="P237" s="242"/>
      <c r="Q237" s="242"/>
      <c r="R237" s="242"/>
      <c r="S237" s="242"/>
      <c r="T237" s="243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44" t="s">
        <v>141</v>
      </c>
      <c r="AU237" s="244" t="s">
        <v>20</v>
      </c>
      <c r="AV237" s="14" t="s">
        <v>89</v>
      </c>
      <c r="AW237" s="14" t="s">
        <v>40</v>
      </c>
      <c r="AX237" s="14" t="s">
        <v>81</v>
      </c>
      <c r="AY237" s="244" t="s">
        <v>130</v>
      </c>
    </row>
    <row r="238" spans="1:51" s="15" customFormat="1" ht="12">
      <c r="A238" s="15"/>
      <c r="B238" s="245"/>
      <c r="C238" s="246"/>
      <c r="D238" s="225" t="s">
        <v>141</v>
      </c>
      <c r="E238" s="247" t="s">
        <v>31</v>
      </c>
      <c r="F238" s="248" t="s">
        <v>144</v>
      </c>
      <c r="G238" s="246"/>
      <c r="H238" s="249">
        <v>4</v>
      </c>
      <c r="I238" s="250"/>
      <c r="J238" s="246"/>
      <c r="K238" s="246"/>
      <c r="L238" s="251"/>
      <c r="M238" s="252"/>
      <c r="N238" s="253"/>
      <c r="O238" s="253"/>
      <c r="P238" s="253"/>
      <c r="Q238" s="253"/>
      <c r="R238" s="253"/>
      <c r="S238" s="253"/>
      <c r="T238" s="254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T238" s="255" t="s">
        <v>141</v>
      </c>
      <c r="AU238" s="255" t="s">
        <v>20</v>
      </c>
      <c r="AV238" s="15" t="s">
        <v>137</v>
      </c>
      <c r="AW238" s="15" t="s">
        <v>40</v>
      </c>
      <c r="AX238" s="15" t="s">
        <v>89</v>
      </c>
      <c r="AY238" s="255" t="s">
        <v>130</v>
      </c>
    </row>
    <row r="239" spans="1:65" s="2" customFormat="1" ht="16.5" customHeight="1">
      <c r="A239" s="40"/>
      <c r="B239" s="41"/>
      <c r="C239" s="256" t="s">
        <v>313</v>
      </c>
      <c r="D239" s="256" t="s">
        <v>219</v>
      </c>
      <c r="E239" s="257" t="s">
        <v>336</v>
      </c>
      <c r="F239" s="258" t="s">
        <v>648</v>
      </c>
      <c r="G239" s="259" t="s">
        <v>328</v>
      </c>
      <c r="H239" s="260">
        <v>4</v>
      </c>
      <c r="I239" s="261"/>
      <c r="J239" s="260">
        <f>ROUND(I239*H239,2)</f>
        <v>0</v>
      </c>
      <c r="K239" s="258" t="s">
        <v>31</v>
      </c>
      <c r="L239" s="262"/>
      <c r="M239" s="263" t="s">
        <v>31</v>
      </c>
      <c r="N239" s="264" t="s">
        <v>52</v>
      </c>
      <c r="O239" s="86"/>
      <c r="P239" s="214">
        <f>O239*H239</f>
        <v>0</v>
      </c>
      <c r="Q239" s="214">
        <v>0.0021</v>
      </c>
      <c r="R239" s="214">
        <f>Q239*H239</f>
        <v>0.0084</v>
      </c>
      <c r="S239" s="214">
        <v>0</v>
      </c>
      <c r="T239" s="215">
        <f>S239*H239</f>
        <v>0</v>
      </c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R239" s="216" t="s">
        <v>192</v>
      </c>
      <c r="AT239" s="216" t="s">
        <v>219</v>
      </c>
      <c r="AU239" s="216" t="s">
        <v>20</v>
      </c>
      <c r="AY239" s="18" t="s">
        <v>130</v>
      </c>
      <c r="BE239" s="217">
        <f>IF(N239="základní",J239,0)</f>
        <v>0</v>
      </c>
      <c r="BF239" s="217">
        <f>IF(N239="snížená",J239,0)</f>
        <v>0</v>
      </c>
      <c r="BG239" s="217">
        <f>IF(N239="zákl. přenesená",J239,0)</f>
        <v>0</v>
      </c>
      <c r="BH239" s="217">
        <f>IF(N239="sníž. přenesená",J239,0)</f>
        <v>0</v>
      </c>
      <c r="BI239" s="217">
        <f>IF(N239="nulová",J239,0)</f>
        <v>0</v>
      </c>
      <c r="BJ239" s="18" t="s">
        <v>89</v>
      </c>
      <c r="BK239" s="217">
        <f>ROUND(I239*H239,2)</f>
        <v>0</v>
      </c>
      <c r="BL239" s="18" t="s">
        <v>137</v>
      </c>
      <c r="BM239" s="216" t="s">
        <v>649</v>
      </c>
    </row>
    <row r="240" spans="1:65" s="2" customFormat="1" ht="21.75" customHeight="1">
      <c r="A240" s="40"/>
      <c r="B240" s="41"/>
      <c r="C240" s="206" t="s">
        <v>319</v>
      </c>
      <c r="D240" s="206" t="s">
        <v>132</v>
      </c>
      <c r="E240" s="207" t="s">
        <v>406</v>
      </c>
      <c r="F240" s="208" t="s">
        <v>407</v>
      </c>
      <c r="G240" s="209" t="s">
        <v>328</v>
      </c>
      <c r="H240" s="210">
        <v>4</v>
      </c>
      <c r="I240" s="211"/>
      <c r="J240" s="210">
        <f>ROUND(I240*H240,2)</f>
        <v>0</v>
      </c>
      <c r="K240" s="208" t="s">
        <v>136</v>
      </c>
      <c r="L240" s="46"/>
      <c r="M240" s="212" t="s">
        <v>31</v>
      </c>
      <c r="N240" s="213" t="s">
        <v>52</v>
      </c>
      <c r="O240" s="86"/>
      <c r="P240" s="214">
        <f>O240*H240</f>
        <v>0</v>
      </c>
      <c r="Q240" s="214">
        <v>7.00566</v>
      </c>
      <c r="R240" s="214">
        <f>Q240*H240</f>
        <v>28.02264</v>
      </c>
      <c r="S240" s="214">
        <v>0</v>
      </c>
      <c r="T240" s="215">
        <f>S240*H240</f>
        <v>0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16" t="s">
        <v>137</v>
      </c>
      <c r="AT240" s="216" t="s">
        <v>132</v>
      </c>
      <c r="AU240" s="216" t="s">
        <v>20</v>
      </c>
      <c r="AY240" s="18" t="s">
        <v>130</v>
      </c>
      <c r="BE240" s="217">
        <f>IF(N240="základní",J240,0)</f>
        <v>0</v>
      </c>
      <c r="BF240" s="217">
        <f>IF(N240="snížená",J240,0)</f>
        <v>0</v>
      </c>
      <c r="BG240" s="217">
        <f>IF(N240="zákl. přenesená",J240,0)</f>
        <v>0</v>
      </c>
      <c r="BH240" s="217">
        <f>IF(N240="sníž. přenesená",J240,0)</f>
        <v>0</v>
      </c>
      <c r="BI240" s="217">
        <f>IF(N240="nulová",J240,0)</f>
        <v>0</v>
      </c>
      <c r="BJ240" s="18" t="s">
        <v>89</v>
      </c>
      <c r="BK240" s="217">
        <f>ROUND(I240*H240,2)</f>
        <v>0</v>
      </c>
      <c r="BL240" s="18" t="s">
        <v>137</v>
      </c>
      <c r="BM240" s="216" t="s">
        <v>408</v>
      </c>
    </row>
    <row r="241" spans="1:47" s="2" customFormat="1" ht="12">
      <c r="A241" s="40"/>
      <c r="B241" s="41"/>
      <c r="C241" s="42"/>
      <c r="D241" s="218" t="s">
        <v>139</v>
      </c>
      <c r="E241" s="42"/>
      <c r="F241" s="219" t="s">
        <v>409</v>
      </c>
      <c r="G241" s="42"/>
      <c r="H241" s="42"/>
      <c r="I241" s="220"/>
      <c r="J241" s="42"/>
      <c r="K241" s="42"/>
      <c r="L241" s="46"/>
      <c r="M241" s="221"/>
      <c r="N241" s="222"/>
      <c r="O241" s="86"/>
      <c r="P241" s="86"/>
      <c r="Q241" s="86"/>
      <c r="R241" s="86"/>
      <c r="S241" s="86"/>
      <c r="T241" s="87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T241" s="18" t="s">
        <v>139</v>
      </c>
      <c r="AU241" s="18" t="s">
        <v>20</v>
      </c>
    </row>
    <row r="242" spans="1:51" s="13" customFormat="1" ht="12">
      <c r="A242" s="13"/>
      <c r="B242" s="223"/>
      <c r="C242" s="224"/>
      <c r="D242" s="225" t="s">
        <v>141</v>
      </c>
      <c r="E242" s="226" t="s">
        <v>31</v>
      </c>
      <c r="F242" s="227" t="s">
        <v>650</v>
      </c>
      <c r="G242" s="224"/>
      <c r="H242" s="228">
        <v>4</v>
      </c>
      <c r="I242" s="229"/>
      <c r="J242" s="224"/>
      <c r="K242" s="224"/>
      <c r="L242" s="230"/>
      <c r="M242" s="231"/>
      <c r="N242" s="232"/>
      <c r="O242" s="232"/>
      <c r="P242" s="232"/>
      <c r="Q242" s="232"/>
      <c r="R242" s="232"/>
      <c r="S242" s="232"/>
      <c r="T242" s="23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34" t="s">
        <v>141</v>
      </c>
      <c r="AU242" s="234" t="s">
        <v>20</v>
      </c>
      <c r="AV242" s="13" t="s">
        <v>20</v>
      </c>
      <c r="AW242" s="13" t="s">
        <v>40</v>
      </c>
      <c r="AX242" s="13" t="s">
        <v>81</v>
      </c>
      <c r="AY242" s="234" t="s">
        <v>130</v>
      </c>
    </row>
    <row r="243" spans="1:51" s="14" customFormat="1" ht="12">
      <c r="A243" s="14"/>
      <c r="B243" s="235"/>
      <c r="C243" s="236"/>
      <c r="D243" s="225" t="s">
        <v>141</v>
      </c>
      <c r="E243" s="237" t="s">
        <v>31</v>
      </c>
      <c r="F243" s="238" t="s">
        <v>204</v>
      </c>
      <c r="G243" s="236"/>
      <c r="H243" s="237" t="s">
        <v>31</v>
      </c>
      <c r="I243" s="239"/>
      <c r="J243" s="236"/>
      <c r="K243" s="236"/>
      <c r="L243" s="240"/>
      <c r="M243" s="241"/>
      <c r="N243" s="242"/>
      <c r="O243" s="242"/>
      <c r="P243" s="242"/>
      <c r="Q243" s="242"/>
      <c r="R243" s="242"/>
      <c r="S243" s="242"/>
      <c r="T243" s="243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44" t="s">
        <v>141</v>
      </c>
      <c r="AU243" s="244" t="s">
        <v>20</v>
      </c>
      <c r="AV243" s="14" t="s">
        <v>89</v>
      </c>
      <c r="AW243" s="14" t="s">
        <v>40</v>
      </c>
      <c r="AX243" s="14" t="s">
        <v>81</v>
      </c>
      <c r="AY243" s="244" t="s">
        <v>130</v>
      </c>
    </row>
    <row r="244" spans="1:51" s="15" customFormat="1" ht="12">
      <c r="A244" s="15"/>
      <c r="B244" s="245"/>
      <c r="C244" s="246"/>
      <c r="D244" s="225" t="s">
        <v>141</v>
      </c>
      <c r="E244" s="247" t="s">
        <v>31</v>
      </c>
      <c r="F244" s="248" t="s">
        <v>144</v>
      </c>
      <c r="G244" s="246"/>
      <c r="H244" s="249">
        <v>4</v>
      </c>
      <c r="I244" s="250"/>
      <c r="J244" s="246"/>
      <c r="K244" s="246"/>
      <c r="L244" s="251"/>
      <c r="M244" s="252"/>
      <c r="N244" s="253"/>
      <c r="O244" s="253"/>
      <c r="P244" s="253"/>
      <c r="Q244" s="253"/>
      <c r="R244" s="253"/>
      <c r="S244" s="253"/>
      <c r="T244" s="254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T244" s="255" t="s">
        <v>141</v>
      </c>
      <c r="AU244" s="255" t="s">
        <v>20</v>
      </c>
      <c r="AV244" s="15" t="s">
        <v>137</v>
      </c>
      <c r="AW244" s="15" t="s">
        <v>40</v>
      </c>
      <c r="AX244" s="15" t="s">
        <v>89</v>
      </c>
      <c r="AY244" s="255" t="s">
        <v>130</v>
      </c>
    </row>
    <row r="245" spans="1:65" s="2" customFormat="1" ht="16.5" customHeight="1">
      <c r="A245" s="40"/>
      <c r="B245" s="41"/>
      <c r="C245" s="206" t="s">
        <v>325</v>
      </c>
      <c r="D245" s="206" t="s">
        <v>132</v>
      </c>
      <c r="E245" s="207" t="s">
        <v>651</v>
      </c>
      <c r="F245" s="208" t="s">
        <v>652</v>
      </c>
      <c r="G245" s="209" t="s">
        <v>342</v>
      </c>
      <c r="H245" s="210">
        <v>12.5</v>
      </c>
      <c r="I245" s="211"/>
      <c r="J245" s="210">
        <f>ROUND(I245*H245,2)</f>
        <v>0</v>
      </c>
      <c r="K245" s="208" t="s">
        <v>136</v>
      </c>
      <c r="L245" s="46"/>
      <c r="M245" s="212" t="s">
        <v>31</v>
      </c>
      <c r="N245" s="213" t="s">
        <v>52</v>
      </c>
      <c r="O245" s="86"/>
      <c r="P245" s="214">
        <f>O245*H245</f>
        <v>0</v>
      </c>
      <c r="Q245" s="214">
        <v>0.88535</v>
      </c>
      <c r="R245" s="214">
        <f>Q245*H245</f>
        <v>11.066875</v>
      </c>
      <c r="S245" s="214">
        <v>0</v>
      </c>
      <c r="T245" s="215">
        <f>S245*H245</f>
        <v>0</v>
      </c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R245" s="216" t="s">
        <v>137</v>
      </c>
      <c r="AT245" s="216" t="s">
        <v>132</v>
      </c>
      <c r="AU245" s="216" t="s">
        <v>20</v>
      </c>
      <c r="AY245" s="18" t="s">
        <v>130</v>
      </c>
      <c r="BE245" s="217">
        <f>IF(N245="základní",J245,0)</f>
        <v>0</v>
      </c>
      <c r="BF245" s="217">
        <f>IF(N245="snížená",J245,0)</f>
        <v>0</v>
      </c>
      <c r="BG245" s="217">
        <f>IF(N245="zákl. přenesená",J245,0)</f>
        <v>0</v>
      </c>
      <c r="BH245" s="217">
        <f>IF(N245="sníž. přenesená",J245,0)</f>
        <v>0</v>
      </c>
      <c r="BI245" s="217">
        <f>IF(N245="nulová",J245,0)</f>
        <v>0</v>
      </c>
      <c r="BJ245" s="18" t="s">
        <v>89</v>
      </c>
      <c r="BK245" s="217">
        <f>ROUND(I245*H245,2)</f>
        <v>0</v>
      </c>
      <c r="BL245" s="18" t="s">
        <v>137</v>
      </c>
      <c r="BM245" s="216" t="s">
        <v>653</v>
      </c>
    </row>
    <row r="246" spans="1:47" s="2" customFormat="1" ht="12">
      <c r="A246" s="40"/>
      <c r="B246" s="41"/>
      <c r="C246" s="42"/>
      <c r="D246" s="218" t="s">
        <v>139</v>
      </c>
      <c r="E246" s="42"/>
      <c r="F246" s="219" t="s">
        <v>654</v>
      </c>
      <c r="G246" s="42"/>
      <c r="H246" s="42"/>
      <c r="I246" s="220"/>
      <c r="J246" s="42"/>
      <c r="K246" s="42"/>
      <c r="L246" s="46"/>
      <c r="M246" s="221"/>
      <c r="N246" s="222"/>
      <c r="O246" s="86"/>
      <c r="P246" s="86"/>
      <c r="Q246" s="86"/>
      <c r="R246" s="86"/>
      <c r="S246" s="86"/>
      <c r="T246" s="87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T246" s="18" t="s">
        <v>139</v>
      </c>
      <c r="AU246" s="18" t="s">
        <v>20</v>
      </c>
    </row>
    <row r="247" spans="1:51" s="13" customFormat="1" ht="12">
      <c r="A247" s="13"/>
      <c r="B247" s="223"/>
      <c r="C247" s="224"/>
      <c r="D247" s="225" t="s">
        <v>141</v>
      </c>
      <c r="E247" s="226" t="s">
        <v>31</v>
      </c>
      <c r="F247" s="227" t="s">
        <v>173</v>
      </c>
      <c r="G247" s="224"/>
      <c r="H247" s="228">
        <v>5</v>
      </c>
      <c r="I247" s="229"/>
      <c r="J247" s="224"/>
      <c r="K247" s="224"/>
      <c r="L247" s="230"/>
      <c r="M247" s="231"/>
      <c r="N247" s="232"/>
      <c r="O247" s="232"/>
      <c r="P247" s="232"/>
      <c r="Q247" s="232"/>
      <c r="R247" s="232"/>
      <c r="S247" s="232"/>
      <c r="T247" s="23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34" t="s">
        <v>141</v>
      </c>
      <c r="AU247" s="234" t="s">
        <v>20</v>
      </c>
      <c r="AV247" s="13" t="s">
        <v>20</v>
      </c>
      <c r="AW247" s="13" t="s">
        <v>40</v>
      </c>
      <c r="AX247" s="13" t="s">
        <v>81</v>
      </c>
      <c r="AY247" s="234" t="s">
        <v>130</v>
      </c>
    </row>
    <row r="248" spans="1:51" s="14" customFormat="1" ht="12">
      <c r="A248" s="14"/>
      <c r="B248" s="235"/>
      <c r="C248" s="236"/>
      <c r="D248" s="225" t="s">
        <v>141</v>
      </c>
      <c r="E248" s="237" t="s">
        <v>31</v>
      </c>
      <c r="F248" s="238" t="s">
        <v>655</v>
      </c>
      <c r="G248" s="236"/>
      <c r="H248" s="237" t="s">
        <v>31</v>
      </c>
      <c r="I248" s="239"/>
      <c r="J248" s="236"/>
      <c r="K248" s="236"/>
      <c r="L248" s="240"/>
      <c r="M248" s="241"/>
      <c r="N248" s="242"/>
      <c r="O248" s="242"/>
      <c r="P248" s="242"/>
      <c r="Q248" s="242"/>
      <c r="R248" s="242"/>
      <c r="S248" s="242"/>
      <c r="T248" s="243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44" t="s">
        <v>141</v>
      </c>
      <c r="AU248" s="244" t="s">
        <v>20</v>
      </c>
      <c r="AV248" s="14" t="s">
        <v>89</v>
      </c>
      <c r="AW248" s="14" t="s">
        <v>40</v>
      </c>
      <c r="AX248" s="14" t="s">
        <v>81</v>
      </c>
      <c r="AY248" s="244" t="s">
        <v>130</v>
      </c>
    </row>
    <row r="249" spans="1:51" s="13" customFormat="1" ht="12">
      <c r="A249" s="13"/>
      <c r="B249" s="223"/>
      <c r="C249" s="224"/>
      <c r="D249" s="225" t="s">
        <v>141</v>
      </c>
      <c r="E249" s="226" t="s">
        <v>31</v>
      </c>
      <c r="F249" s="227" t="s">
        <v>656</v>
      </c>
      <c r="G249" s="224"/>
      <c r="H249" s="228">
        <v>7.5</v>
      </c>
      <c r="I249" s="229"/>
      <c r="J249" s="224"/>
      <c r="K249" s="224"/>
      <c r="L249" s="230"/>
      <c r="M249" s="231"/>
      <c r="N249" s="232"/>
      <c r="O249" s="232"/>
      <c r="P249" s="232"/>
      <c r="Q249" s="232"/>
      <c r="R249" s="232"/>
      <c r="S249" s="232"/>
      <c r="T249" s="23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34" t="s">
        <v>141</v>
      </c>
      <c r="AU249" s="234" t="s">
        <v>20</v>
      </c>
      <c r="AV249" s="13" t="s">
        <v>20</v>
      </c>
      <c r="AW249" s="13" t="s">
        <v>40</v>
      </c>
      <c r="AX249" s="13" t="s">
        <v>81</v>
      </c>
      <c r="AY249" s="234" t="s">
        <v>130</v>
      </c>
    </row>
    <row r="250" spans="1:51" s="14" customFormat="1" ht="12">
      <c r="A250" s="14"/>
      <c r="B250" s="235"/>
      <c r="C250" s="236"/>
      <c r="D250" s="225" t="s">
        <v>141</v>
      </c>
      <c r="E250" s="237" t="s">
        <v>31</v>
      </c>
      <c r="F250" s="238" t="s">
        <v>572</v>
      </c>
      <c r="G250" s="236"/>
      <c r="H250" s="237" t="s">
        <v>31</v>
      </c>
      <c r="I250" s="239"/>
      <c r="J250" s="236"/>
      <c r="K250" s="236"/>
      <c r="L250" s="240"/>
      <c r="M250" s="241"/>
      <c r="N250" s="242"/>
      <c r="O250" s="242"/>
      <c r="P250" s="242"/>
      <c r="Q250" s="242"/>
      <c r="R250" s="242"/>
      <c r="S250" s="242"/>
      <c r="T250" s="243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44" t="s">
        <v>141</v>
      </c>
      <c r="AU250" s="244" t="s">
        <v>20</v>
      </c>
      <c r="AV250" s="14" t="s">
        <v>89</v>
      </c>
      <c r="AW250" s="14" t="s">
        <v>40</v>
      </c>
      <c r="AX250" s="14" t="s">
        <v>81</v>
      </c>
      <c r="AY250" s="244" t="s">
        <v>130</v>
      </c>
    </row>
    <row r="251" spans="1:51" s="15" customFormat="1" ht="12">
      <c r="A251" s="15"/>
      <c r="B251" s="245"/>
      <c r="C251" s="246"/>
      <c r="D251" s="225" t="s">
        <v>141</v>
      </c>
      <c r="E251" s="247" t="s">
        <v>31</v>
      </c>
      <c r="F251" s="248" t="s">
        <v>144</v>
      </c>
      <c r="G251" s="246"/>
      <c r="H251" s="249">
        <v>12.5</v>
      </c>
      <c r="I251" s="250"/>
      <c r="J251" s="246"/>
      <c r="K251" s="246"/>
      <c r="L251" s="251"/>
      <c r="M251" s="252"/>
      <c r="N251" s="253"/>
      <c r="O251" s="253"/>
      <c r="P251" s="253"/>
      <c r="Q251" s="253"/>
      <c r="R251" s="253"/>
      <c r="S251" s="253"/>
      <c r="T251" s="254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T251" s="255" t="s">
        <v>141</v>
      </c>
      <c r="AU251" s="255" t="s">
        <v>20</v>
      </c>
      <c r="AV251" s="15" t="s">
        <v>137</v>
      </c>
      <c r="AW251" s="15" t="s">
        <v>40</v>
      </c>
      <c r="AX251" s="15" t="s">
        <v>89</v>
      </c>
      <c r="AY251" s="255" t="s">
        <v>130</v>
      </c>
    </row>
    <row r="252" spans="1:65" s="2" customFormat="1" ht="16.5" customHeight="1">
      <c r="A252" s="40"/>
      <c r="B252" s="41"/>
      <c r="C252" s="256" t="s">
        <v>289</v>
      </c>
      <c r="D252" s="256" t="s">
        <v>219</v>
      </c>
      <c r="E252" s="257" t="s">
        <v>657</v>
      </c>
      <c r="F252" s="258" t="s">
        <v>658</v>
      </c>
      <c r="G252" s="259" t="s">
        <v>342</v>
      </c>
      <c r="H252" s="260">
        <v>4</v>
      </c>
      <c r="I252" s="261"/>
      <c r="J252" s="260">
        <f>ROUND(I252*H252,2)</f>
        <v>0</v>
      </c>
      <c r="K252" s="258" t="s">
        <v>31</v>
      </c>
      <c r="L252" s="262"/>
      <c r="M252" s="263" t="s">
        <v>31</v>
      </c>
      <c r="N252" s="264" t="s">
        <v>52</v>
      </c>
      <c r="O252" s="86"/>
      <c r="P252" s="214">
        <f>O252*H252</f>
        <v>0</v>
      </c>
      <c r="Q252" s="214">
        <v>0.6</v>
      </c>
      <c r="R252" s="214">
        <f>Q252*H252</f>
        <v>2.4</v>
      </c>
      <c r="S252" s="214">
        <v>0</v>
      </c>
      <c r="T252" s="215">
        <f>S252*H252</f>
        <v>0</v>
      </c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R252" s="216" t="s">
        <v>192</v>
      </c>
      <c r="AT252" s="216" t="s">
        <v>219</v>
      </c>
      <c r="AU252" s="216" t="s">
        <v>20</v>
      </c>
      <c r="AY252" s="18" t="s">
        <v>130</v>
      </c>
      <c r="BE252" s="217">
        <f>IF(N252="základní",J252,0)</f>
        <v>0</v>
      </c>
      <c r="BF252" s="217">
        <f>IF(N252="snížená",J252,0)</f>
        <v>0</v>
      </c>
      <c r="BG252" s="217">
        <f>IF(N252="zákl. přenesená",J252,0)</f>
        <v>0</v>
      </c>
      <c r="BH252" s="217">
        <f>IF(N252="sníž. přenesená",J252,0)</f>
        <v>0</v>
      </c>
      <c r="BI252" s="217">
        <f>IF(N252="nulová",J252,0)</f>
        <v>0</v>
      </c>
      <c r="BJ252" s="18" t="s">
        <v>89</v>
      </c>
      <c r="BK252" s="217">
        <f>ROUND(I252*H252,2)</f>
        <v>0</v>
      </c>
      <c r="BL252" s="18" t="s">
        <v>137</v>
      </c>
      <c r="BM252" s="216" t="s">
        <v>659</v>
      </c>
    </row>
    <row r="253" spans="1:65" s="2" customFormat="1" ht="16.5" customHeight="1">
      <c r="A253" s="40"/>
      <c r="B253" s="41"/>
      <c r="C253" s="256" t="s">
        <v>335</v>
      </c>
      <c r="D253" s="256" t="s">
        <v>219</v>
      </c>
      <c r="E253" s="257" t="s">
        <v>660</v>
      </c>
      <c r="F253" s="258" t="s">
        <v>661</v>
      </c>
      <c r="G253" s="259" t="s">
        <v>342</v>
      </c>
      <c r="H253" s="260">
        <v>9</v>
      </c>
      <c r="I253" s="261"/>
      <c r="J253" s="260">
        <f>ROUND(I253*H253,2)</f>
        <v>0</v>
      </c>
      <c r="K253" s="258" t="s">
        <v>136</v>
      </c>
      <c r="L253" s="262"/>
      <c r="M253" s="263" t="s">
        <v>31</v>
      </c>
      <c r="N253" s="264" t="s">
        <v>52</v>
      </c>
      <c r="O253" s="86"/>
      <c r="P253" s="214">
        <f>O253*H253</f>
        <v>0</v>
      </c>
      <c r="Q253" s="214">
        <v>0.6</v>
      </c>
      <c r="R253" s="214">
        <f>Q253*H253</f>
        <v>5.3999999999999995</v>
      </c>
      <c r="S253" s="214">
        <v>0</v>
      </c>
      <c r="T253" s="215">
        <f>S253*H253</f>
        <v>0</v>
      </c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R253" s="216" t="s">
        <v>192</v>
      </c>
      <c r="AT253" s="216" t="s">
        <v>219</v>
      </c>
      <c r="AU253" s="216" t="s">
        <v>20</v>
      </c>
      <c r="AY253" s="18" t="s">
        <v>130</v>
      </c>
      <c r="BE253" s="217">
        <f>IF(N253="základní",J253,0)</f>
        <v>0</v>
      </c>
      <c r="BF253" s="217">
        <f>IF(N253="snížená",J253,0)</f>
        <v>0</v>
      </c>
      <c r="BG253" s="217">
        <f>IF(N253="zákl. přenesená",J253,0)</f>
        <v>0</v>
      </c>
      <c r="BH253" s="217">
        <f>IF(N253="sníž. přenesená",J253,0)</f>
        <v>0</v>
      </c>
      <c r="BI253" s="217">
        <f>IF(N253="nulová",J253,0)</f>
        <v>0</v>
      </c>
      <c r="BJ253" s="18" t="s">
        <v>89</v>
      </c>
      <c r="BK253" s="217">
        <f>ROUND(I253*H253,2)</f>
        <v>0</v>
      </c>
      <c r="BL253" s="18" t="s">
        <v>137</v>
      </c>
      <c r="BM253" s="216" t="s">
        <v>662</v>
      </c>
    </row>
    <row r="254" spans="1:65" s="2" customFormat="1" ht="21.75" customHeight="1">
      <c r="A254" s="40"/>
      <c r="B254" s="41"/>
      <c r="C254" s="206" t="s">
        <v>339</v>
      </c>
      <c r="D254" s="206" t="s">
        <v>132</v>
      </c>
      <c r="E254" s="207" t="s">
        <v>428</v>
      </c>
      <c r="F254" s="208" t="s">
        <v>429</v>
      </c>
      <c r="G254" s="209" t="s">
        <v>164</v>
      </c>
      <c r="H254" s="210">
        <v>2.35</v>
      </c>
      <c r="I254" s="211"/>
      <c r="J254" s="210">
        <f>ROUND(I254*H254,2)</f>
        <v>0</v>
      </c>
      <c r="K254" s="208" t="s">
        <v>136</v>
      </c>
      <c r="L254" s="46"/>
      <c r="M254" s="212" t="s">
        <v>31</v>
      </c>
      <c r="N254" s="213" t="s">
        <v>52</v>
      </c>
      <c r="O254" s="86"/>
      <c r="P254" s="214">
        <f>O254*H254</f>
        <v>0</v>
      </c>
      <c r="Q254" s="214">
        <v>2.51225</v>
      </c>
      <c r="R254" s="214">
        <f>Q254*H254</f>
        <v>5.9037875</v>
      </c>
      <c r="S254" s="214">
        <v>0</v>
      </c>
      <c r="T254" s="215">
        <f>S254*H254</f>
        <v>0</v>
      </c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R254" s="216" t="s">
        <v>137</v>
      </c>
      <c r="AT254" s="216" t="s">
        <v>132</v>
      </c>
      <c r="AU254" s="216" t="s">
        <v>20</v>
      </c>
      <c r="AY254" s="18" t="s">
        <v>130</v>
      </c>
      <c r="BE254" s="217">
        <f>IF(N254="základní",J254,0)</f>
        <v>0</v>
      </c>
      <c r="BF254" s="217">
        <f>IF(N254="snížená",J254,0)</f>
        <v>0</v>
      </c>
      <c r="BG254" s="217">
        <f>IF(N254="zákl. přenesená",J254,0)</f>
        <v>0</v>
      </c>
      <c r="BH254" s="217">
        <f>IF(N254="sníž. přenesená",J254,0)</f>
        <v>0</v>
      </c>
      <c r="BI254" s="217">
        <f>IF(N254="nulová",J254,0)</f>
        <v>0</v>
      </c>
      <c r="BJ254" s="18" t="s">
        <v>89</v>
      </c>
      <c r="BK254" s="217">
        <f>ROUND(I254*H254,2)</f>
        <v>0</v>
      </c>
      <c r="BL254" s="18" t="s">
        <v>137</v>
      </c>
      <c r="BM254" s="216" t="s">
        <v>430</v>
      </c>
    </row>
    <row r="255" spans="1:47" s="2" customFormat="1" ht="12">
      <c r="A255" s="40"/>
      <c r="B255" s="41"/>
      <c r="C255" s="42"/>
      <c r="D255" s="218" t="s">
        <v>139</v>
      </c>
      <c r="E255" s="42"/>
      <c r="F255" s="219" t="s">
        <v>431</v>
      </c>
      <c r="G255" s="42"/>
      <c r="H255" s="42"/>
      <c r="I255" s="220"/>
      <c r="J255" s="42"/>
      <c r="K255" s="42"/>
      <c r="L255" s="46"/>
      <c r="M255" s="221"/>
      <c r="N255" s="222"/>
      <c r="O255" s="86"/>
      <c r="P255" s="86"/>
      <c r="Q255" s="86"/>
      <c r="R255" s="86"/>
      <c r="S255" s="86"/>
      <c r="T255" s="87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T255" s="18" t="s">
        <v>139</v>
      </c>
      <c r="AU255" s="18" t="s">
        <v>20</v>
      </c>
    </row>
    <row r="256" spans="1:51" s="13" customFormat="1" ht="12">
      <c r="A256" s="13"/>
      <c r="B256" s="223"/>
      <c r="C256" s="224"/>
      <c r="D256" s="225" t="s">
        <v>141</v>
      </c>
      <c r="E256" s="226" t="s">
        <v>31</v>
      </c>
      <c r="F256" s="227" t="s">
        <v>663</v>
      </c>
      <c r="G256" s="224"/>
      <c r="H256" s="228">
        <v>2.35</v>
      </c>
      <c r="I256" s="229"/>
      <c r="J256" s="224"/>
      <c r="K256" s="224"/>
      <c r="L256" s="230"/>
      <c r="M256" s="231"/>
      <c r="N256" s="232"/>
      <c r="O256" s="232"/>
      <c r="P256" s="232"/>
      <c r="Q256" s="232"/>
      <c r="R256" s="232"/>
      <c r="S256" s="232"/>
      <c r="T256" s="23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34" t="s">
        <v>141</v>
      </c>
      <c r="AU256" s="234" t="s">
        <v>20</v>
      </c>
      <c r="AV256" s="13" t="s">
        <v>20</v>
      </c>
      <c r="AW256" s="13" t="s">
        <v>40</v>
      </c>
      <c r="AX256" s="13" t="s">
        <v>81</v>
      </c>
      <c r="AY256" s="234" t="s">
        <v>130</v>
      </c>
    </row>
    <row r="257" spans="1:51" s="14" customFormat="1" ht="12">
      <c r="A257" s="14"/>
      <c r="B257" s="235"/>
      <c r="C257" s="236"/>
      <c r="D257" s="225" t="s">
        <v>141</v>
      </c>
      <c r="E257" s="237" t="s">
        <v>31</v>
      </c>
      <c r="F257" s="238" t="s">
        <v>204</v>
      </c>
      <c r="G257" s="236"/>
      <c r="H257" s="237" t="s">
        <v>31</v>
      </c>
      <c r="I257" s="239"/>
      <c r="J257" s="236"/>
      <c r="K257" s="236"/>
      <c r="L257" s="240"/>
      <c r="M257" s="241"/>
      <c r="N257" s="242"/>
      <c r="O257" s="242"/>
      <c r="P257" s="242"/>
      <c r="Q257" s="242"/>
      <c r="R257" s="242"/>
      <c r="S257" s="242"/>
      <c r="T257" s="243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44" t="s">
        <v>141</v>
      </c>
      <c r="AU257" s="244" t="s">
        <v>20</v>
      </c>
      <c r="AV257" s="14" t="s">
        <v>89</v>
      </c>
      <c r="AW257" s="14" t="s">
        <v>40</v>
      </c>
      <c r="AX257" s="14" t="s">
        <v>81</v>
      </c>
      <c r="AY257" s="244" t="s">
        <v>130</v>
      </c>
    </row>
    <row r="258" spans="1:51" s="15" customFormat="1" ht="12">
      <c r="A258" s="15"/>
      <c r="B258" s="245"/>
      <c r="C258" s="246"/>
      <c r="D258" s="225" t="s">
        <v>141</v>
      </c>
      <c r="E258" s="247" t="s">
        <v>31</v>
      </c>
      <c r="F258" s="248" t="s">
        <v>144</v>
      </c>
      <c r="G258" s="246"/>
      <c r="H258" s="249">
        <v>2.35</v>
      </c>
      <c r="I258" s="250"/>
      <c r="J258" s="246"/>
      <c r="K258" s="246"/>
      <c r="L258" s="251"/>
      <c r="M258" s="252"/>
      <c r="N258" s="253"/>
      <c r="O258" s="253"/>
      <c r="P258" s="253"/>
      <c r="Q258" s="253"/>
      <c r="R258" s="253"/>
      <c r="S258" s="253"/>
      <c r="T258" s="254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T258" s="255" t="s">
        <v>141</v>
      </c>
      <c r="AU258" s="255" t="s">
        <v>20</v>
      </c>
      <c r="AV258" s="15" t="s">
        <v>137</v>
      </c>
      <c r="AW258" s="15" t="s">
        <v>40</v>
      </c>
      <c r="AX258" s="15" t="s">
        <v>89</v>
      </c>
      <c r="AY258" s="255" t="s">
        <v>130</v>
      </c>
    </row>
    <row r="259" spans="1:65" s="2" customFormat="1" ht="37.8" customHeight="1">
      <c r="A259" s="40"/>
      <c r="B259" s="41"/>
      <c r="C259" s="206" t="s">
        <v>345</v>
      </c>
      <c r="D259" s="206" t="s">
        <v>132</v>
      </c>
      <c r="E259" s="207" t="s">
        <v>455</v>
      </c>
      <c r="F259" s="208" t="s">
        <v>456</v>
      </c>
      <c r="G259" s="209" t="s">
        <v>342</v>
      </c>
      <c r="H259" s="210">
        <v>40</v>
      </c>
      <c r="I259" s="211"/>
      <c r="J259" s="210">
        <f>ROUND(I259*H259,2)</f>
        <v>0</v>
      </c>
      <c r="K259" s="208" t="s">
        <v>136</v>
      </c>
      <c r="L259" s="46"/>
      <c r="M259" s="212" t="s">
        <v>31</v>
      </c>
      <c r="N259" s="213" t="s">
        <v>52</v>
      </c>
      <c r="O259" s="86"/>
      <c r="P259" s="214">
        <f>O259*H259</f>
        <v>0</v>
      </c>
      <c r="Q259" s="214">
        <v>0</v>
      </c>
      <c r="R259" s="214">
        <f>Q259*H259</f>
        <v>0</v>
      </c>
      <c r="S259" s="214">
        <v>0.194</v>
      </c>
      <c r="T259" s="215">
        <f>S259*H259</f>
        <v>7.76</v>
      </c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R259" s="216" t="s">
        <v>137</v>
      </c>
      <c r="AT259" s="216" t="s">
        <v>132</v>
      </c>
      <c r="AU259" s="216" t="s">
        <v>20</v>
      </c>
      <c r="AY259" s="18" t="s">
        <v>130</v>
      </c>
      <c r="BE259" s="217">
        <f>IF(N259="základní",J259,0)</f>
        <v>0</v>
      </c>
      <c r="BF259" s="217">
        <f>IF(N259="snížená",J259,0)</f>
        <v>0</v>
      </c>
      <c r="BG259" s="217">
        <f>IF(N259="zákl. přenesená",J259,0)</f>
        <v>0</v>
      </c>
      <c r="BH259" s="217">
        <f>IF(N259="sníž. přenesená",J259,0)</f>
        <v>0</v>
      </c>
      <c r="BI259" s="217">
        <f>IF(N259="nulová",J259,0)</f>
        <v>0</v>
      </c>
      <c r="BJ259" s="18" t="s">
        <v>89</v>
      </c>
      <c r="BK259" s="217">
        <f>ROUND(I259*H259,2)</f>
        <v>0</v>
      </c>
      <c r="BL259" s="18" t="s">
        <v>137</v>
      </c>
      <c r="BM259" s="216" t="s">
        <v>457</v>
      </c>
    </row>
    <row r="260" spans="1:47" s="2" customFormat="1" ht="12">
      <c r="A260" s="40"/>
      <c r="B260" s="41"/>
      <c r="C260" s="42"/>
      <c r="D260" s="218" t="s">
        <v>139</v>
      </c>
      <c r="E260" s="42"/>
      <c r="F260" s="219" t="s">
        <v>458</v>
      </c>
      <c r="G260" s="42"/>
      <c r="H260" s="42"/>
      <c r="I260" s="220"/>
      <c r="J260" s="42"/>
      <c r="K260" s="42"/>
      <c r="L260" s="46"/>
      <c r="M260" s="221"/>
      <c r="N260" s="222"/>
      <c r="O260" s="86"/>
      <c r="P260" s="86"/>
      <c r="Q260" s="86"/>
      <c r="R260" s="86"/>
      <c r="S260" s="86"/>
      <c r="T260" s="87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T260" s="18" t="s">
        <v>139</v>
      </c>
      <c r="AU260" s="18" t="s">
        <v>20</v>
      </c>
    </row>
    <row r="261" spans="1:51" s="13" customFormat="1" ht="12">
      <c r="A261" s="13"/>
      <c r="B261" s="223"/>
      <c r="C261" s="224"/>
      <c r="D261" s="225" t="s">
        <v>141</v>
      </c>
      <c r="E261" s="226" t="s">
        <v>31</v>
      </c>
      <c r="F261" s="227" t="s">
        <v>664</v>
      </c>
      <c r="G261" s="224"/>
      <c r="H261" s="228">
        <v>40</v>
      </c>
      <c r="I261" s="229"/>
      <c r="J261" s="224"/>
      <c r="K261" s="224"/>
      <c r="L261" s="230"/>
      <c r="M261" s="231"/>
      <c r="N261" s="232"/>
      <c r="O261" s="232"/>
      <c r="P261" s="232"/>
      <c r="Q261" s="232"/>
      <c r="R261" s="232"/>
      <c r="S261" s="232"/>
      <c r="T261" s="23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34" t="s">
        <v>141</v>
      </c>
      <c r="AU261" s="234" t="s">
        <v>20</v>
      </c>
      <c r="AV261" s="13" t="s">
        <v>20</v>
      </c>
      <c r="AW261" s="13" t="s">
        <v>40</v>
      </c>
      <c r="AX261" s="13" t="s">
        <v>81</v>
      </c>
      <c r="AY261" s="234" t="s">
        <v>130</v>
      </c>
    </row>
    <row r="262" spans="1:51" s="14" customFormat="1" ht="12">
      <c r="A262" s="14"/>
      <c r="B262" s="235"/>
      <c r="C262" s="236"/>
      <c r="D262" s="225" t="s">
        <v>141</v>
      </c>
      <c r="E262" s="237" t="s">
        <v>31</v>
      </c>
      <c r="F262" s="238" t="s">
        <v>204</v>
      </c>
      <c r="G262" s="236"/>
      <c r="H262" s="237" t="s">
        <v>31</v>
      </c>
      <c r="I262" s="239"/>
      <c r="J262" s="236"/>
      <c r="K262" s="236"/>
      <c r="L262" s="240"/>
      <c r="M262" s="241"/>
      <c r="N262" s="242"/>
      <c r="O262" s="242"/>
      <c r="P262" s="242"/>
      <c r="Q262" s="242"/>
      <c r="R262" s="242"/>
      <c r="S262" s="242"/>
      <c r="T262" s="243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44" t="s">
        <v>141</v>
      </c>
      <c r="AU262" s="244" t="s">
        <v>20</v>
      </c>
      <c r="AV262" s="14" t="s">
        <v>89</v>
      </c>
      <c r="AW262" s="14" t="s">
        <v>40</v>
      </c>
      <c r="AX262" s="14" t="s">
        <v>81</v>
      </c>
      <c r="AY262" s="244" t="s">
        <v>130</v>
      </c>
    </row>
    <row r="263" spans="1:51" s="15" customFormat="1" ht="12">
      <c r="A263" s="15"/>
      <c r="B263" s="245"/>
      <c r="C263" s="246"/>
      <c r="D263" s="225" t="s">
        <v>141</v>
      </c>
      <c r="E263" s="247" t="s">
        <v>31</v>
      </c>
      <c r="F263" s="248" t="s">
        <v>144</v>
      </c>
      <c r="G263" s="246"/>
      <c r="H263" s="249">
        <v>40</v>
      </c>
      <c r="I263" s="250"/>
      <c r="J263" s="246"/>
      <c r="K263" s="246"/>
      <c r="L263" s="251"/>
      <c r="M263" s="252"/>
      <c r="N263" s="253"/>
      <c r="O263" s="253"/>
      <c r="P263" s="253"/>
      <c r="Q263" s="253"/>
      <c r="R263" s="253"/>
      <c r="S263" s="253"/>
      <c r="T263" s="254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T263" s="255" t="s">
        <v>141</v>
      </c>
      <c r="AU263" s="255" t="s">
        <v>20</v>
      </c>
      <c r="AV263" s="15" t="s">
        <v>137</v>
      </c>
      <c r="AW263" s="15" t="s">
        <v>40</v>
      </c>
      <c r="AX263" s="15" t="s">
        <v>89</v>
      </c>
      <c r="AY263" s="255" t="s">
        <v>130</v>
      </c>
    </row>
    <row r="264" spans="1:65" s="2" customFormat="1" ht="24.15" customHeight="1">
      <c r="A264" s="40"/>
      <c r="B264" s="41"/>
      <c r="C264" s="206" t="s">
        <v>347</v>
      </c>
      <c r="D264" s="206" t="s">
        <v>132</v>
      </c>
      <c r="E264" s="207" t="s">
        <v>665</v>
      </c>
      <c r="F264" s="208" t="s">
        <v>666</v>
      </c>
      <c r="G264" s="209" t="s">
        <v>342</v>
      </c>
      <c r="H264" s="210">
        <v>8</v>
      </c>
      <c r="I264" s="211"/>
      <c r="J264" s="210">
        <f>ROUND(I264*H264,2)</f>
        <v>0</v>
      </c>
      <c r="K264" s="208" t="s">
        <v>136</v>
      </c>
      <c r="L264" s="46"/>
      <c r="M264" s="212" t="s">
        <v>31</v>
      </c>
      <c r="N264" s="213" t="s">
        <v>52</v>
      </c>
      <c r="O264" s="86"/>
      <c r="P264" s="214">
        <f>O264*H264</f>
        <v>0</v>
      </c>
      <c r="Q264" s="214">
        <v>0</v>
      </c>
      <c r="R264" s="214">
        <f>Q264*H264</f>
        <v>0</v>
      </c>
      <c r="S264" s="214">
        <v>2.055</v>
      </c>
      <c r="T264" s="215">
        <f>S264*H264</f>
        <v>16.44</v>
      </c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R264" s="216" t="s">
        <v>137</v>
      </c>
      <c r="AT264" s="216" t="s">
        <v>132</v>
      </c>
      <c r="AU264" s="216" t="s">
        <v>20</v>
      </c>
      <c r="AY264" s="18" t="s">
        <v>130</v>
      </c>
      <c r="BE264" s="217">
        <f>IF(N264="základní",J264,0)</f>
        <v>0</v>
      </c>
      <c r="BF264" s="217">
        <f>IF(N264="snížená",J264,0)</f>
        <v>0</v>
      </c>
      <c r="BG264" s="217">
        <f>IF(N264="zákl. přenesená",J264,0)</f>
        <v>0</v>
      </c>
      <c r="BH264" s="217">
        <f>IF(N264="sníž. přenesená",J264,0)</f>
        <v>0</v>
      </c>
      <c r="BI264" s="217">
        <f>IF(N264="nulová",J264,0)</f>
        <v>0</v>
      </c>
      <c r="BJ264" s="18" t="s">
        <v>89</v>
      </c>
      <c r="BK264" s="217">
        <f>ROUND(I264*H264,2)</f>
        <v>0</v>
      </c>
      <c r="BL264" s="18" t="s">
        <v>137</v>
      </c>
      <c r="BM264" s="216" t="s">
        <v>667</v>
      </c>
    </row>
    <row r="265" spans="1:47" s="2" customFormat="1" ht="12">
      <c r="A265" s="40"/>
      <c r="B265" s="41"/>
      <c r="C265" s="42"/>
      <c r="D265" s="218" t="s">
        <v>139</v>
      </c>
      <c r="E265" s="42"/>
      <c r="F265" s="219" t="s">
        <v>668</v>
      </c>
      <c r="G265" s="42"/>
      <c r="H265" s="42"/>
      <c r="I265" s="220"/>
      <c r="J265" s="42"/>
      <c r="K265" s="42"/>
      <c r="L265" s="46"/>
      <c r="M265" s="221"/>
      <c r="N265" s="222"/>
      <c r="O265" s="86"/>
      <c r="P265" s="86"/>
      <c r="Q265" s="86"/>
      <c r="R265" s="86"/>
      <c r="S265" s="86"/>
      <c r="T265" s="87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T265" s="18" t="s">
        <v>139</v>
      </c>
      <c r="AU265" s="18" t="s">
        <v>20</v>
      </c>
    </row>
    <row r="266" spans="1:51" s="13" customFormat="1" ht="12">
      <c r="A266" s="13"/>
      <c r="B266" s="223"/>
      <c r="C266" s="224"/>
      <c r="D266" s="225" t="s">
        <v>141</v>
      </c>
      <c r="E266" s="226" t="s">
        <v>31</v>
      </c>
      <c r="F266" s="227" t="s">
        <v>192</v>
      </c>
      <c r="G266" s="224"/>
      <c r="H266" s="228">
        <v>8</v>
      </c>
      <c r="I266" s="229"/>
      <c r="J266" s="224"/>
      <c r="K266" s="224"/>
      <c r="L266" s="230"/>
      <c r="M266" s="231"/>
      <c r="N266" s="232"/>
      <c r="O266" s="232"/>
      <c r="P266" s="232"/>
      <c r="Q266" s="232"/>
      <c r="R266" s="232"/>
      <c r="S266" s="232"/>
      <c r="T266" s="23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34" t="s">
        <v>141</v>
      </c>
      <c r="AU266" s="234" t="s">
        <v>20</v>
      </c>
      <c r="AV266" s="13" t="s">
        <v>20</v>
      </c>
      <c r="AW266" s="13" t="s">
        <v>40</v>
      </c>
      <c r="AX266" s="13" t="s">
        <v>81</v>
      </c>
      <c r="AY266" s="234" t="s">
        <v>130</v>
      </c>
    </row>
    <row r="267" spans="1:51" s="14" customFormat="1" ht="12">
      <c r="A267" s="14"/>
      <c r="B267" s="235"/>
      <c r="C267" s="236"/>
      <c r="D267" s="225" t="s">
        <v>141</v>
      </c>
      <c r="E267" s="237" t="s">
        <v>31</v>
      </c>
      <c r="F267" s="238" t="s">
        <v>669</v>
      </c>
      <c r="G267" s="236"/>
      <c r="H267" s="237" t="s">
        <v>31</v>
      </c>
      <c r="I267" s="239"/>
      <c r="J267" s="236"/>
      <c r="K267" s="236"/>
      <c r="L267" s="240"/>
      <c r="M267" s="241"/>
      <c r="N267" s="242"/>
      <c r="O267" s="242"/>
      <c r="P267" s="242"/>
      <c r="Q267" s="242"/>
      <c r="R267" s="242"/>
      <c r="S267" s="242"/>
      <c r="T267" s="243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44" t="s">
        <v>141</v>
      </c>
      <c r="AU267" s="244" t="s">
        <v>20</v>
      </c>
      <c r="AV267" s="14" t="s">
        <v>89</v>
      </c>
      <c r="AW267" s="14" t="s">
        <v>40</v>
      </c>
      <c r="AX267" s="14" t="s">
        <v>81</v>
      </c>
      <c r="AY267" s="244" t="s">
        <v>130</v>
      </c>
    </row>
    <row r="268" spans="1:51" s="15" customFormat="1" ht="12">
      <c r="A268" s="15"/>
      <c r="B268" s="245"/>
      <c r="C268" s="246"/>
      <c r="D268" s="225" t="s">
        <v>141</v>
      </c>
      <c r="E268" s="247" t="s">
        <v>31</v>
      </c>
      <c r="F268" s="248" t="s">
        <v>144</v>
      </c>
      <c r="G268" s="246"/>
      <c r="H268" s="249">
        <v>8</v>
      </c>
      <c r="I268" s="250"/>
      <c r="J268" s="246"/>
      <c r="K268" s="246"/>
      <c r="L268" s="251"/>
      <c r="M268" s="252"/>
      <c r="N268" s="253"/>
      <c r="O268" s="253"/>
      <c r="P268" s="253"/>
      <c r="Q268" s="253"/>
      <c r="R268" s="253"/>
      <c r="S268" s="253"/>
      <c r="T268" s="254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T268" s="255" t="s">
        <v>141</v>
      </c>
      <c r="AU268" s="255" t="s">
        <v>20</v>
      </c>
      <c r="AV268" s="15" t="s">
        <v>137</v>
      </c>
      <c r="AW268" s="15" t="s">
        <v>40</v>
      </c>
      <c r="AX268" s="15" t="s">
        <v>89</v>
      </c>
      <c r="AY268" s="255" t="s">
        <v>130</v>
      </c>
    </row>
    <row r="269" spans="1:65" s="2" customFormat="1" ht="24.15" customHeight="1">
      <c r="A269" s="40"/>
      <c r="B269" s="41"/>
      <c r="C269" s="206" t="s">
        <v>352</v>
      </c>
      <c r="D269" s="206" t="s">
        <v>132</v>
      </c>
      <c r="E269" s="207" t="s">
        <v>473</v>
      </c>
      <c r="F269" s="208" t="s">
        <v>474</v>
      </c>
      <c r="G269" s="209" t="s">
        <v>164</v>
      </c>
      <c r="H269" s="210">
        <v>42</v>
      </c>
      <c r="I269" s="211"/>
      <c r="J269" s="210">
        <f>ROUND(I269*H269,2)</f>
        <v>0</v>
      </c>
      <c r="K269" s="208" t="s">
        <v>136</v>
      </c>
      <c r="L269" s="46"/>
      <c r="M269" s="212" t="s">
        <v>31</v>
      </c>
      <c r="N269" s="213" t="s">
        <v>52</v>
      </c>
      <c r="O269" s="86"/>
      <c r="P269" s="214">
        <f>O269*H269</f>
        <v>0</v>
      </c>
      <c r="Q269" s="214">
        <v>0</v>
      </c>
      <c r="R269" s="214">
        <f>Q269*H269</f>
        <v>0</v>
      </c>
      <c r="S269" s="214">
        <v>2.4</v>
      </c>
      <c r="T269" s="215">
        <f>S269*H269</f>
        <v>100.8</v>
      </c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R269" s="216" t="s">
        <v>137</v>
      </c>
      <c r="AT269" s="216" t="s">
        <v>132</v>
      </c>
      <c r="AU269" s="216" t="s">
        <v>20</v>
      </c>
      <c r="AY269" s="18" t="s">
        <v>130</v>
      </c>
      <c r="BE269" s="217">
        <f>IF(N269="základní",J269,0)</f>
        <v>0</v>
      </c>
      <c r="BF269" s="217">
        <f>IF(N269="snížená",J269,0)</f>
        <v>0</v>
      </c>
      <c r="BG269" s="217">
        <f>IF(N269="zákl. přenesená",J269,0)</f>
        <v>0</v>
      </c>
      <c r="BH269" s="217">
        <f>IF(N269="sníž. přenesená",J269,0)</f>
        <v>0</v>
      </c>
      <c r="BI269" s="217">
        <f>IF(N269="nulová",J269,0)</f>
        <v>0</v>
      </c>
      <c r="BJ269" s="18" t="s">
        <v>89</v>
      </c>
      <c r="BK269" s="217">
        <f>ROUND(I269*H269,2)</f>
        <v>0</v>
      </c>
      <c r="BL269" s="18" t="s">
        <v>137</v>
      </c>
      <c r="BM269" s="216" t="s">
        <v>670</v>
      </c>
    </row>
    <row r="270" spans="1:47" s="2" customFormat="1" ht="12">
      <c r="A270" s="40"/>
      <c r="B270" s="41"/>
      <c r="C270" s="42"/>
      <c r="D270" s="218" t="s">
        <v>139</v>
      </c>
      <c r="E270" s="42"/>
      <c r="F270" s="219" t="s">
        <v>476</v>
      </c>
      <c r="G270" s="42"/>
      <c r="H270" s="42"/>
      <c r="I270" s="220"/>
      <c r="J270" s="42"/>
      <c r="K270" s="42"/>
      <c r="L270" s="46"/>
      <c r="M270" s="221"/>
      <c r="N270" s="222"/>
      <c r="O270" s="86"/>
      <c r="P270" s="86"/>
      <c r="Q270" s="86"/>
      <c r="R270" s="86"/>
      <c r="S270" s="86"/>
      <c r="T270" s="87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T270" s="18" t="s">
        <v>139</v>
      </c>
      <c r="AU270" s="18" t="s">
        <v>20</v>
      </c>
    </row>
    <row r="271" spans="1:51" s="13" customFormat="1" ht="12">
      <c r="A271" s="13"/>
      <c r="B271" s="223"/>
      <c r="C271" s="224"/>
      <c r="D271" s="225" t="s">
        <v>141</v>
      </c>
      <c r="E271" s="226" t="s">
        <v>31</v>
      </c>
      <c r="F271" s="227" t="s">
        <v>28</v>
      </c>
      <c r="G271" s="224"/>
      <c r="H271" s="228">
        <v>42</v>
      </c>
      <c r="I271" s="229"/>
      <c r="J271" s="224"/>
      <c r="K271" s="224"/>
      <c r="L271" s="230"/>
      <c r="M271" s="231"/>
      <c r="N271" s="232"/>
      <c r="O271" s="232"/>
      <c r="P271" s="232"/>
      <c r="Q271" s="232"/>
      <c r="R271" s="232"/>
      <c r="S271" s="232"/>
      <c r="T271" s="23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34" t="s">
        <v>141</v>
      </c>
      <c r="AU271" s="234" t="s">
        <v>20</v>
      </c>
      <c r="AV271" s="13" t="s">
        <v>20</v>
      </c>
      <c r="AW271" s="13" t="s">
        <v>40</v>
      </c>
      <c r="AX271" s="13" t="s">
        <v>81</v>
      </c>
      <c r="AY271" s="234" t="s">
        <v>130</v>
      </c>
    </row>
    <row r="272" spans="1:51" s="14" customFormat="1" ht="12">
      <c r="A272" s="14"/>
      <c r="B272" s="235"/>
      <c r="C272" s="236"/>
      <c r="D272" s="225" t="s">
        <v>141</v>
      </c>
      <c r="E272" s="237" t="s">
        <v>31</v>
      </c>
      <c r="F272" s="238" t="s">
        <v>204</v>
      </c>
      <c r="G272" s="236"/>
      <c r="H272" s="237" t="s">
        <v>31</v>
      </c>
      <c r="I272" s="239"/>
      <c r="J272" s="236"/>
      <c r="K272" s="236"/>
      <c r="L272" s="240"/>
      <c r="M272" s="241"/>
      <c r="N272" s="242"/>
      <c r="O272" s="242"/>
      <c r="P272" s="242"/>
      <c r="Q272" s="242"/>
      <c r="R272" s="242"/>
      <c r="S272" s="242"/>
      <c r="T272" s="243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44" t="s">
        <v>141</v>
      </c>
      <c r="AU272" s="244" t="s">
        <v>20</v>
      </c>
      <c r="AV272" s="14" t="s">
        <v>89</v>
      </c>
      <c r="AW272" s="14" t="s">
        <v>40</v>
      </c>
      <c r="AX272" s="14" t="s">
        <v>81</v>
      </c>
      <c r="AY272" s="244" t="s">
        <v>130</v>
      </c>
    </row>
    <row r="273" spans="1:51" s="15" customFormat="1" ht="12">
      <c r="A273" s="15"/>
      <c r="B273" s="245"/>
      <c r="C273" s="246"/>
      <c r="D273" s="225" t="s">
        <v>141</v>
      </c>
      <c r="E273" s="247" t="s">
        <v>31</v>
      </c>
      <c r="F273" s="248" t="s">
        <v>144</v>
      </c>
      <c r="G273" s="246"/>
      <c r="H273" s="249">
        <v>42</v>
      </c>
      <c r="I273" s="250"/>
      <c r="J273" s="246"/>
      <c r="K273" s="246"/>
      <c r="L273" s="251"/>
      <c r="M273" s="252"/>
      <c r="N273" s="253"/>
      <c r="O273" s="253"/>
      <c r="P273" s="253"/>
      <c r="Q273" s="253"/>
      <c r="R273" s="253"/>
      <c r="S273" s="253"/>
      <c r="T273" s="254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T273" s="255" t="s">
        <v>141</v>
      </c>
      <c r="AU273" s="255" t="s">
        <v>20</v>
      </c>
      <c r="AV273" s="15" t="s">
        <v>137</v>
      </c>
      <c r="AW273" s="15" t="s">
        <v>40</v>
      </c>
      <c r="AX273" s="15" t="s">
        <v>89</v>
      </c>
      <c r="AY273" s="255" t="s">
        <v>130</v>
      </c>
    </row>
    <row r="274" spans="1:63" s="12" customFormat="1" ht="22.8" customHeight="1">
      <c r="A274" s="12"/>
      <c r="B274" s="190"/>
      <c r="C274" s="191"/>
      <c r="D274" s="192" t="s">
        <v>80</v>
      </c>
      <c r="E274" s="204" t="s">
        <v>480</v>
      </c>
      <c r="F274" s="204" t="s">
        <v>481</v>
      </c>
      <c r="G274" s="191"/>
      <c r="H274" s="191"/>
      <c r="I274" s="194"/>
      <c r="J274" s="205">
        <f>BK274</f>
        <v>0</v>
      </c>
      <c r="K274" s="191"/>
      <c r="L274" s="196"/>
      <c r="M274" s="197"/>
      <c r="N274" s="198"/>
      <c r="O274" s="198"/>
      <c r="P274" s="199">
        <f>SUM(P275:P314)</f>
        <v>0</v>
      </c>
      <c r="Q274" s="198"/>
      <c r="R274" s="199">
        <f>SUM(R275:R314)</f>
        <v>0</v>
      </c>
      <c r="S274" s="198"/>
      <c r="T274" s="200">
        <f>SUM(T275:T314)</f>
        <v>0</v>
      </c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R274" s="201" t="s">
        <v>89</v>
      </c>
      <c r="AT274" s="202" t="s">
        <v>80</v>
      </c>
      <c r="AU274" s="202" t="s">
        <v>89</v>
      </c>
      <c r="AY274" s="201" t="s">
        <v>130</v>
      </c>
      <c r="BK274" s="203">
        <f>SUM(BK275:BK314)</f>
        <v>0</v>
      </c>
    </row>
    <row r="275" spans="1:65" s="2" customFormat="1" ht="24.15" customHeight="1">
      <c r="A275" s="40"/>
      <c r="B275" s="41"/>
      <c r="C275" s="206" t="s">
        <v>357</v>
      </c>
      <c r="D275" s="206" t="s">
        <v>132</v>
      </c>
      <c r="E275" s="207" t="s">
        <v>483</v>
      </c>
      <c r="F275" s="208" t="s">
        <v>484</v>
      </c>
      <c r="G275" s="209" t="s">
        <v>188</v>
      </c>
      <c r="H275" s="210">
        <v>7.76</v>
      </c>
      <c r="I275" s="211"/>
      <c r="J275" s="210">
        <f>ROUND(I275*H275,2)</f>
        <v>0</v>
      </c>
      <c r="K275" s="208" t="s">
        <v>136</v>
      </c>
      <c r="L275" s="46"/>
      <c r="M275" s="212" t="s">
        <v>31</v>
      </c>
      <c r="N275" s="213" t="s">
        <v>52</v>
      </c>
      <c r="O275" s="86"/>
      <c r="P275" s="214">
        <f>O275*H275</f>
        <v>0</v>
      </c>
      <c r="Q275" s="214">
        <v>0</v>
      </c>
      <c r="R275" s="214">
        <f>Q275*H275</f>
        <v>0</v>
      </c>
      <c r="S275" s="214">
        <v>0</v>
      </c>
      <c r="T275" s="215">
        <f>S275*H275</f>
        <v>0</v>
      </c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R275" s="216" t="s">
        <v>137</v>
      </c>
      <c r="AT275" s="216" t="s">
        <v>132</v>
      </c>
      <c r="AU275" s="216" t="s">
        <v>20</v>
      </c>
      <c r="AY275" s="18" t="s">
        <v>130</v>
      </c>
      <c r="BE275" s="217">
        <f>IF(N275="základní",J275,0)</f>
        <v>0</v>
      </c>
      <c r="BF275" s="217">
        <f>IF(N275="snížená",J275,0)</f>
        <v>0</v>
      </c>
      <c r="BG275" s="217">
        <f>IF(N275="zákl. přenesená",J275,0)</f>
        <v>0</v>
      </c>
      <c r="BH275" s="217">
        <f>IF(N275="sníž. přenesená",J275,0)</f>
        <v>0</v>
      </c>
      <c r="BI275" s="217">
        <f>IF(N275="nulová",J275,0)</f>
        <v>0</v>
      </c>
      <c r="BJ275" s="18" t="s">
        <v>89</v>
      </c>
      <c r="BK275" s="217">
        <f>ROUND(I275*H275,2)</f>
        <v>0</v>
      </c>
      <c r="BL275" s="18" t="s">
        <v>137</v>
      </c>
      <c r="BM275" s="216" t="s">
        <v>485</v>
      </c>
    </row>
    <row r="276" spans="1:47" s="2" customFormat="1" ht="12">
      <c r="A276" s="40"/>
      <c r="B276" s="41"/>
      <c r="C276" s="42"/>
      <c r="D276" s="218" t="s">
        <v>139</v>
      </c>
      <c r="E276" s="42"/>
      <c r="F276" s="219" t="s">
        <v>486</v>
      </c>
      <c r="G276" s="42"/>
      <c r="H276" s="42"/>
      <c r="I276" s="220"/>
      <c r="J276" s="42"/>
      <c r="K276" s="42"/>
      <c r="L276" s="46"/>
      <c r="M276" s="221"/>
      <c r="N276" s="222"/>
      <c r="O276" s="86"/>
      <c r="P276" s="86"/>
      <c r="Q276" s="86"/>
      <c r="R276" s="86"/>
      <c r="S276" s="86"/>
      <c r="T276" s="87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T276" s="18" t="s">
        <v>139</v>
      </c>
      <c r="AU276" s="18" t="s">
        <v>20</v>
      </c>
    </row>
    <row r="277" spans="1:51" s="13" customFormat="1" ht="12">
      <c r="A277" s="13"/>
      <c r="B277" s="223"/>
      <c r="C277" s="224"/>
      <c r="D277" s="225" t="s">
        <v>141</v>
      </c>
      <c r="E277" s="226" t="s">
        <v>31</v>
      </c>
      <c r="F277" s="227" t="s">
        <v>671</v>
      </c>
      <c r="G277" s="224"/>
      <c r="H277" s="228">
        <v>141.56</v>
      </c>
      <c r="I277" s="229"/>
      <c r="J277" s="224"/>
      <c r="K277" s="224"/>
      <c r="L277" s="230"/>
      <c r="M277" s="231"/>
      <c r="N277" s="232"/>
      <c r="O277" s="232"/>
      <c r="P277" s="232"/>
      <c r="Q277" s="232"/>
      <c r="R277" s="232"/>
      <c r="S277" s="232"/>
      <c r="T277" s="23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34" t="s">
        <v>141</v>
      </c>
      <c r="AU277" s="234" t="s">
        <v>20</v>
      </c>
      <c r="AV277" s="13" t="s">
        <v>20</v>
      </c>
      <c r="AW277" s="13" t="s">
        <v>40</v>
      </c>
      <c r="AX277" s="13" t="s">
        <v>81</v>
      </c>
      <c r="AY277" s="234" t="s">
        <v>130</v>
      </c>
    </row>
    <row r="278" spans="1:51" s="13" customFormat="1" ht="12">
      <c r="A278" s="13"/>
      <c r="B278" s="223"/>
      <c r="C278" s="224"/>
      <c r="D278" s="225" t="s">
        <v>141</v>
      </c>
      <c r="E278" s="226" t="s">
        <v>31</v>
      </c>
      <c r="F278" s="227" t="s">
        <v>672</v>
      </c>
      <c r="G278" s="224"/>
      <c r="H278" s="228">
        <v>-117.24</v>
      </c>
      <c r="I278" s="229"/>
      <c r="J278" s="224"/>
      <c r="K278" s="224"/>
      <c r="L278" s="230"/>
      <c r="M278" s="231"/>
      <c r="N278" s="232"/>
      <c r="O278" s="232"/>
      <c r="P278" s="232"/>
      <c r="Q278" s="232"/>
      <c r="R278" s="232"/>
      <c r="S278" s="232"/>
      <c r="T278" s="23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34" t="s">
        <v>141</v>
      </c>
      <c r="AU278" s="234" t="s">
        <v>20</v>
      </c>
      <c r="AV278" s="13" t="s">
        <v>20</v>
      </c>
      <c r="AW278" s="13" t="s">
        <v>40</v>
      </c>
      <c r="AX278" s="13" t="s">
        <v>81</v>
      </c>
      <c r="AY278" s="234" t="s">
        <v>130</v>
      </c>
    </row>
    <row r="279" spans="1:51" s="14" customFormat="1" ht="12">
      <c r="A279" s="14"/>
      <c r="B279" s="235"/>
      <c r="C279" s="236"/>
      <c r="D279" s="225" t="s">
        <v>141</v>
      </c>
      <c r="E279" s="237" t="s">
        <v>31</v>
      </c>
      <c r="F279" s="238" t="s">
        <v>489</v>
      </c>
      <c r="G279" s="236"/>
      <c r="H279" s="237" t="s">
        <v>31</v>
      </c>
      <c r="I279" s="239"/>
      <c r="J279" s="236"/>
      <c r="K279" s="236"/>
      <c r="L279" s="240"/>
      <c r="M279" s="241"/>
      <c r="N279" s="242"/>
      <c r="O279" s="242"/>
      <c r="P279" s="242"/>
      <c r="Q279" s="242"/>
      <c r="R279" s="242"/>
      <c r="S279" s="242"/>
      <c r="T279" s="243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44" t="s">
        <v>141</v>
      </c>
      <c r="AU279" s="244" t="s">
        <v>20</v>
      </c>
      <c r="AV279" s="14" t="s">
        <v>89</v>
      </c>
      <c r="AW279" s="14" t="s">
        <v>40</v>
      </c>
      <c r="AX279" s="14" t="s">
        <v>81</v>
      </c>
      <c r="AY279" s="244" t="s">
        <v>130</v>
      </c>
    </row>
    <row r="280" spans="1:51" s="14" customFormat="1" ht="12">
      <c r="A280" s="14"/>
      <c r="B280" s="235"/>
      <c r="C280" s="236"/>
      <c r="D280" s="225" t="s">
        <v>141</v>
      </c>
      <c r="E280" s="237" t="s">
        <v>31</v>
      </c>
      <c r="F280" s="238" t="s">
        <v>673</v>
      </c>
      <c r="G280" s="236"/>
      <c r="H280" s="237" t="s">
        <v>31</v>
      </c>
      <c r="I280" s="239"/>
      <c r="J280" s="236"/>
      <c r="K280" s="236"/>
      <c r="L280" s="240"/>
      <c r="M280" s="241"/>
      <c r="N280" s="242"/>
      <c r="O280" s="242"/>
      <c r="P280" s="242"/>
      <c r="Q280" s="242"/>
      <c r="R280" s="242"/>
      <c r="S280" s="242"/>
      <c r="T280" s="243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44" t="s">
        <v>141</v>
      </c>
      <c r="AU280" s="244" t="s">
        <v>20</v>
      </c>
      <c r="AV280" s="14" t="s">
        <v>89</v>
      </c>
      <c r="AW280" s="14" t="s">
        <v>40</v>
      </c>
      <c r="AX280" s="14" t="s">
        <v>81</v>
      </c>
      <c r="AY280" s="244" t="s">
        <v>130</v>
      </c>
    </row>
    <row r="281" spans="1:51" s="14" customFormat="1" ht="12">
      <c r="A281" s="14"/>
      <c r="B281" s="235"/>
      <c r="C281" s="236"/>
      <c r="D281" s="225" t="s">
        <v>141</v>
      </c>
      <c r="E281" s="237" t="s">
        <v>31</v>
      </c>
      <c r="F281" s="238" t="s">
        <v>674</v>
      </c>
      <c r="G281" s="236"/>
      <c r="H281" s="237" t="s">
        <v>31</v>
      </c>
      <c r="I281" s="239"/>
      <c r="J281" s="236"/>
      <c r="K281" s="236"/>
      <c r="L281" s="240"/>
      <c r="M281" s="241"/>
      <c r="N281" s="242"/>
      <c r="O281" s="242"/>
      <c r="P281" s="242"/>
      <c r="Q281" s="242"/>
      <c r="R281" s="242"/>
      <c r="S281" s="242"/>
      <c r="T281" s="243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44" t="s">
        <v>141</v>
      </c>
      <c r="AU281" s="244" t="s">
        <v>20</v>
      </c>
      <c r="AV281" s="14" t="s">
        <v>89</v>
      </c>
      <c r="AW281" s="14" t="s">
        <v>40</v>
      </c>
      <c r="AX281" s="14" t="s">
        <v>81</v>
      </c>
      <c r="AY281" s="244" t="s">
        <v>130</v>
      </c>
    </row>
    <row r="282" spans="1:51" s="13" customFormat="1" ht="12">
      <c r="A282" s="13"/>
      <c r="B282" s="223"/>
      <c r="C282" s="224"/>
      <c r="D282" s="225" t="s">
        <v>141</v>
      </c>
      <c r="E282" s="226" t="s">
        <v>31</v>
      </c>
      <c r="F282" s="227" t="s">
        <v>675</v>
      </c>
      <c r="G282" s="224"/>
      <c r="H282" s="228">
        <v>-16.56</v>
      </c>
      <c r="I282" s="229"/>
      <c r="J282" s="224"/>
      <c r="K282" s="224"/>
      <c r="L282" s="230"/>
      <c r="M282" s="231"/>
      <c r="N282" s="232"/>
      <c r="O282" s="232"/>
      <c r="P282" s="232"/>
      <c r="Q282" s="232"/>
      <c r="R282" s="232"/>
      <c r="S282" s="232"/>
      <c r="T282" s="23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34" t="s">
        <v>141</v>
      </c>
      <c r="AU282" s="234" t="s">
        <v>20</v>
      </c>
      <c r="AV282" s="13" t="s">
        <v>20</v>
      </c>
      <c r="AW282" s="13" t="s">
        <v>40</v>
      </c>
      <c r="AX282" s="13" t="s">
        <v>81</v>
      </c>
      <c r="AY282" s="234" t="s">
        <v>130</v>
      </c>
    </row>
    <row r="283" spans="1:51" s="15" customFormat="1" ht="12">
      <c r="A283" s="15"/>
      <c r="B283" s="245"/>
      <c r="C283" s="246"/>
      <c r="D283" s="225" t="s">
        <v>141</v>
      </c>
      <c r="E283" s="247" t="s">
        <v>31</v>
      </c>
      <c r="F283" s="248" t="s">
        <v>144</v>
      </c>
      <c r="G283" s="246"/>
      <c r="H283" s="249">
        <v>7.760000000000009</v>
      </c>
      <c r="I283" s="250"/>
      <c r="J283" s="246"/>
      <c r="K283" s="246"/>
      <c r="L283" s="251"/>
      <c r="M283" s="252"/>
      <c r="N283" s="253"/>
      <c r="O283" s="253"/>
      <c r="P283" s="253"/>
      <c r="Q283" s="253"/>
      <c r="R283" s="253"/>
      <c r="S283" s="253"/>
      <c r="T283" s="254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T283" s="255" t="s">
        <v>141</v>
      </c>
      <c r="AU283" s="255" t="s">
        <v>20</v>
      </c>
      <c r="AV283" s="15" t="s">
        <v>137</v>
      </c>
      <c r="AW283" s="15" t="s">
        <v>40</v>
      </c>
      <c r="AX283" s="15" t="s">
        <v>89</v>
      </c>
      <c r="AY283" s="255" t="s">
        <v>130</v>
      </c>
    </row>
    <row r="284" spans="1:65" s="2" customFormat="1" ht="24.15" customHeight="1">
      <c r="A284" s="40"/>
      <c r="B284" s="41"/>
      <c r="C284" s="206" t="s">
        <v>362</v>
      </c>
      <c r="D284" s="206" t="s">
        <v>132</v>
      </c>
      <c r="E284" s="207" t="s">
        <v>494</v>
      </c>
      <c r="F284" s="208" t="s">
        <v>495</v>
      </c>
      <c r="G284" s="209" t="s">
        <v>188</v>
      </c>
      <c r="H284" s="210">
        <v>108.64</v>
      </c>
      <c r="I284" s="211"/>
      <c r="J284" s="210">
        <f>ROUND(I284*H284,2)</f>
        <v>0</v>
      </c>
      <c r="K284" s="208" t="s">
        <v>136</v>
      </c>
      <c r="L284" s="46"/>
      <c r="M284" s="212" t="s">
        <v>31</v>
      </c>
      <c r="N284" s="213" t="s">
        <v>52</v>
      </c>
      <c r="O284" s="86"/>
      <c r="P284" s="214">
        <f>O284*H284</f>
        <v>0</v>
      </c>
      <c r="Q284" s="214">
        <v>0</v>
      </c>
      <c r="R284" s="214">
        <f>Q284*H284</f>
        <v>0</v>
      </c>
      <c r="S284" s="214">
        <v>0</v>
      </c>
      <c r="T284" s="215">
        <f>S284*H284</f>
        <v>0</v>
      </c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R284" s="216" t="s">
        <v>137</v>
      </c>
      <c r="AT284" s="216" t="s">
        <v>132</v>
      </c>
      <c r="AU284" s="216" t="s">
        <v>20</v>
      </c>
      <c r="AY284" s="18" t="s">
        <v>130</v>
      </c>
      <c r="BE284" s="217">
        <f>IF(N284="základní",J284,0)</f>
        <v>0</v>
      </c>
      <c r="BF284" s="217">
        <f>IF(N284="snížená",J284,0)</f>
        <v>0</v>
      </c>
      <c r="BG284" s="217">
        <f>IF(N284="zákl. přenesená",J284,0)</f>
        <v>0</v>
      </c>
      <c r="BH284" s="217">
        <f>IF(N284="sníž. přenesená",J284,0)</f>
        <v>0</v>
      </c>
      <c r="BI284" s="217">
        <f>IF(N284="nulová",J284,0)</f>
        <v>0</v>
      </c>
      <c r="BJ284" s="18" t="s">
        <v>89</v>
      </c>
      <c r="BK284" s="217">
        <f>ROUND(I284*H284,2)</f>
        <v>0</v>
      </c>
      <c r="BL284" s="18" t="s">
        <v>137</v>
      </c>
      <c r="BM284" s="216" t="s">
        <v>496</v>
      </c>
    </row>
    <row r="285" spans="1:47" s="2" customFormat="1" ht="12">
      <c r="A285" s="40"/>
      <c r="B285" s="41"/>
      <c r="C285" s="42"/>
      <c r="D285" s="218" t="s">
        <v>139</v>
      </c>
      <c r="E285" s="42"/>
      <c r="F285" s="219" t="s">
        <v>497</v>
      </c>
      <c r="G285" s="42"/>
      <c r="H285" s="42"/>
      <c r="I285" s="220"/>
      <c r="J285" s="42"/>
      <c r="K285" s="42"/>
      <c r="L285" s="46"/>
      <c r="M285" s="221"/>
      <c r="N285" s="222"/>
      <c r="O285" s="86"/>
      <c r="P285" s="86"/>
      <c r="Q285" s="86"/>
      <c r="R285" s="86"/>
      <c r="S285" s="86"/>
      <c r="T285" s="87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T285" s="18" t="s">
        <v>139</v>
      </c>
      <c r="AU285" s="18" t="s">
        <v>20</v>
      </c>
    </row>
    <row r="286" spans="1:51" s="13" customFormat="1" ht="12">
      <c r="A286" s="13"/>
      <c r="B286" s="223"/>
      <c r="C286" s="224"/>
      <c r="D286" s="225" t="s">
        <v>141</v>
      </c>
      <c r="E286" s="226" t="s">
        <v>31</v>
      </c>
      <c r="F286" s="227" t="s">
        <v>676</v>
      </c>
      <c r="G286" s="224"/>
      <c r="H286" s="228">
        <v>108.64</v>
      </c>
      <c r="I286" s="229"/>
      <c r="J286" s="224"/>
      <c r="K286" s="224"/>
      <c r="L286" s="230"/>
      <c r="M286" s="231"/>
      <c r="N286" s="232"/>
      <c r="O286" s="232"/>
      <c r="P286" s="232"/>
      <c r="Q286" s="232"/>
      <c r="R286" s="232"/>
      <c r="S286" s="232"/>
      <c r="T286" s="23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34" t="s">
        <v>141</v>
      </c>
      <c r="AU286" s="234" t="s">
        <v>20</v>
      </c>
      <c r="AV286" s="13" t="s">
        <v>20</v>
      </c>
      <c r="AW286" s="13" t="s">
        <v>40</v>
      </c>
      <c r="AX286" s="13" t="s">
        <v>81</v>
      </c>
      <c r="AY286" s="234" t="s">
        <v>130</v>
      </c>
    </row>
    <row r="287" spans="1:51" s="15" customFormat="1" ht="12">
      <c r="A287" s="15"/>
      <c r="B287" s="245"/>
      <c r="C287" s="246"/>
      <c r="D287" s="225" t="s">
        <v>141</v>
      </c>
      <c r="E287" s="247" t="s">
        <v>31</v>
      </c>
      <c r="F287" s="248" t="s">
        <v>144</v>
      </c>
      <c r="G287" s="246"/>
      <c r="H287" s="249">
        <v>108.64</v>
      </c>
      <c r="I287" s="250"/>
      <c r="J287" s="246"/>
      <c r="K287" s="246"/>
      <c r="L287" s="251"/>
      <c r="M287" s="252"/>
      <c r="N287" s="253"/>
      <c r="O287" s="253"/>
      <c r="P287" s="253"/>
      <c r="Q287" s="253"/>
      <c r="R287" s="253"/>
      <c r="S287" s="253"/>
      <c r="T287" s="254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T287" s="255" t="s">
        <v>141</v>
      </c>
      <c r="AU287" s="255" t="s">
        <v>20</v>
      </c>
      <c r="AV287" s="15" t="s">
        <v>137</v>
      </c>
      <c r="AW287" s="15" t="s">
        <v>40</v>
      </c>
      <c r="AX287" s="15" t="s">
        <v>89</v>
      </c>
      <c r="AY287" s="255" t="s">
        <v>130</v>
      </c>
    </row>
    <row r="288" spans="1:65" s="2" customFormat="1" ht="24.15" customHeight="1">
      <c r="A288" s="40"/>
      <c r="B288" s="41"/>
      <c r="C288" s="206" t="s">
        <v>369</v>
      </c>
      <c r="D288" s="206" t="s">
        <v>132</v>
      </c>
      <c r="E288" s="207" t="s">
        <v>500</v>
      </c>
      <c r="F288" s="208" t="s">
        <v>501</v>
      </c>
      <c r="G288" s="209" t="s">
        <v>188</v>
      </c>
      <c r="H288" s="210">
        <v>117.24</v>
      </c>
      <c r="I288" s="211"/>
      <c r="J288" s="210">
        <f>ROUND(I288*H288,2)</f>
        <v>0</v>
      </c>
      <c r="K288" s="208" t="s">
        <v>136</v>
      </c>
      <c r="L288" s="46"/>
      <c r="M288" s="212" t="s">
        <v>31</v>
      </c>
      <c r="N288" s="213" t="s">
        <v>52</v>
      </c>
      <c r="O288" s="86"/>
      <c r="P288" s="214">
        <f>O288*H288</f>
        <v>0</v>
      </c>
      <c r="Q288" s="214">
        <v>0</v>
      </c>
      <c r="R288" s="214">
        <f>Q288*H288</f>
        <v>0</v>
      </c>
      <c r="S288" s="214">
        <v>0</v>
      </c>
      <c r="T288" s="215">
        <f>S288*H288</f>
        <v>0</v>
      </c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R288" s="216" t="s">
        <v>137</v>
      </c>
      <c r="AT288" s="216" t="s">
        <v>132</v>
      </c>
      <c r="AU288" s="216" t="s">
        <v>20</v>
      </c>
      <c r="AY288" s="18" t="s">
        <v>130</v>
      </c>
      <c r="BE288" s="217">
        <f>IF(N288="základní",J288,0)</f>
        <v>0</v>
      </c>
      <c r="BF288" s="217">
        <f>IF(N288="snížená",J288,0)</f>
        <v>0</v>
      </c>
      <c r="BG288" s="217">
        <f>IF(N288="zákl. přenesená",J288,0)</f>
        <v>0</v>
      </c>
      <c r="BH288" s="217">
        <f>IF(N288="sníž. přenesená",J288,0)</f>
        <v>0</v>
      </c>
      <c r="BI288" s="217">
        <f>IF(N288="nulová",J288,0)</f>
        <v>0</v>
      </c>
      <c r="BJ288" s="18" t="s">
        <v>89</v>
      </c>
      <c r="BK288" s="217">
        <f>ROUND(I288*H288,2)</f>
        <v>0</v>
      </c>
      <c r="BL288" s="18" t="s">
        <v>137</v>
      </c>
      <c r="BM288" s="216" t="s">
        <v>502</v>
      </c>
    </row>
    <row r="289" spans="1:47" s="2" customFormat="1" ht="12">
      <c r="A289" s="40"/>
      <c r="B289" s="41"/>
      <c r="C289" s="42"/>
      <c r="D289" s="218" t="s">
        <v>139</v>
      </c>
      <c r="E289" s="42"/>
      <c r="F289" s="219" t="s">
        <v>503</v>
      </c>
      <c r="G289" s="42"/>
      <c r="H289" s="42"/>
      <c r="I289" s="220"/>
      <c r="J289" s="42"/>
      <c r="K289" s="42"/>
      <c r="L289" s="46"/>
      <c r="M289" s="221"/>
      <c r="N289" s="222"/>
      <c r="O289" s="86"/>
      <c r="P289" s="86"/>
      <c r="Q289" s="86"/>
      <c r="R289" s="86"/>
      <c r="S289" s="86"/>
      <c r="T289" s="87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T289" s="18" t="s">
        <v>139</v>
      </c>
      <c r="AU289" s="18" t="s">
        <v>20</v>
      </c>
    </row>
    <row r="290" spans="1:51" s="13" customFormat="1" ht="12">
      <c r="A290" s="13"/>
      <c r="B290" s="223"/>
      <c r="C290" s="224"/>
      <c r="D290" s="225" t="s">
        <v>141</v>
      </c>
      <c r="E290" s="226" t="s">
        <v>31</v>
      </c>
      <c r="F290" s="227" t="s">
        <v>677</v>
      </c>
      <c r="G290" s="224"/>
      <c r="H290" s="228">
        <v>100.8</v>
      </c>
      <c r="I290" s="229"/>
      <c r="J290" s="224"/>
      <c r="K290" s="224"/>
      <c r="L290" s="230"/>
      <c r="M290" s="231"/>
      <c r="N290" s="232"/>
      <c r="O290" s="232"/>
      <c r="P290" s="232"/>
      <c r="Q290" s="232"/>
      <c r="R290" s="232"/>
      <c r="S290" s="232"/>
      <c r="T290" s="23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34" t="s">
        <v>141</v>
      </c>
      <c r="AU290" s="234" t="s">
        <v>20</v>
      </c>
      <c r="AV290" s="13" t="s">
        <v>20</v>
      </c>
      <c r="AW290" s="13" t="s">
        <v>40</v>
      </c>
      <c r="AX290" s="13" t="s">
        <v>81</v>
      </c>
      <c r="AY290" s="234" t="s">
        <v>130</v>
      </c>
    </row>
    <row r="291" spans="1:51" s="14" customFormat="1" ht="12">
      <c r="A291" s="14"/>
      <c r="B291" s="235"/>
      <c r="C291" s="236"/>
      <c r="D291" s="225" t="s">
        <v>141</v>
      </c>
      <c r="E291" s="237" t="s">
        <v>31</v>
      </c>
      <c r="F291" s="238" t="s">
        <v>505</v>
      </c>
      <c r="G291" s="236"/>
      <c r="H291" s="237" t="s">
        <v>31</v>
      </c>
      <c r="I291" s="239"/>
      <c r="J291" s="236"/>
      <c r="K291" s="236"/>
      <c r="L291" s="240"/>
      <c r="M291" s="241"/>
      <c r="N291" s="242"/>
      <c r="O291" s="242"/>
      <c r="P291" s="242"/>
      <c r="Q291" s="242"/>
      <c r="R291" s="242"/>
      <c r="S291" s="242"/>
      <c r="T291" s="243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44" t="s">
        <v>141</v>
      </c>
      <c r="AU291" s="244" t="s">
        <v>20</v>
      </c>
      <c r="AV291" s="14" t="s">
        <v>89</v>
      </c>
      <c r="AW291" s="14" t="s">
        <v>40</v>
      </c>
      <c r="AX291" s="14" t="s">
        <v>81</v>
      </c>
      <c r="AY291" s="244" t="s">
        <v>130</v>
      </c>
    </row>
    <row r="292" spans="1:51" s="13" customFormat="1" ht="12">
      <c r="A292" s="13"/>
      <c r="B292" s="223"/>
      <c r="C292" s="224"/>
      <c r="D292" s="225" t="s">
        <v>141</v>
      </c>
      <c r="E292" s="226" t="s">
        <v>31</v>
      </c>
      <c r="F292" s="227" t="s">
        <v>678</v>
      </c>
      <c r="G292" s="224"/>
      <c r="H292" s="228">
        <v>16.44</v>
      </c>
      <c r="I292" s="229"/>
      <c r="J292" s="224"/>
      <c r="K292" s="224"/>
      <c r="L292" s="230"/>
      <c r="M292" s="231"/>
      <c r="N292" s="232"/>
      <c r="O292" s="232"/>
      <c r="P292" s="232"/>
      <c r="Q292" s="232"/>
      <c r="R292" s="232"/>
      <c r="S292" s="232"/>
      <c r="T292" s="23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34" t="s">
        <v>141</v>
      </c>
      <c r="AU292" s="234" t="s">
        <v>20</v>
      </c>
      <c r="AV292" s="13" t="s">
        <v>20</v>
      </c>
      <c r="AW292" s="13" t="s">
        <v>40</v>
      </c>
      <c r="AX292" s="13" t="s">
        <v>81</v>
      </c>
      <c r="AY292" s="234" t="s">
        <v>130</v>
      </c>
    </row>
    <row r="293" spans="1:51" s="14" customFormat="1" ht="12">
      <c r="A293" s="14"/>
      <c r="B293" s="235"/>
      <c r="C293" s="236"/>
      <c r="D293" s="225" t="s">
        <v>141</v>
      </c>
      <c r="E293" s="237" t="s">
        <v>31</v>
      </c>
      <c r="F293" s="238" t="s">
        <v>507</v>
      </c>
      <c r="G293" s="236"/>
      <c r="H293" s="237" t="s">
        <v>31</v>
      </c>
      <c r="I293" s="239"/>
      <c r="J293" s="236"/>
      <c r="K293" s="236"/>
      <c r="L293" s="240"/>
      <c r="M293" s="241"/>
      <c r="N293" s="242"/>
      <c r="O293" s="242"/>
      <c r="P293" s="242"/>
      <c r="Q293" s="242"/>
      <c r="R293" s="242"/>
      <c r="S293" s="242"/>
      <c r="T293" s="243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44" t="s">
        <v>141</v>
      </c>
      <c r="AU293" s="244" t="s">
        <v>20</v>
      </c>
      <c r="AV293" s="14" t="s">
        <v>89</v>
      </c>
      <c r="AW293" s="14" t="s">
        <v>40</v>
      </c>
      <c r="AX293" s="14" t="s">
        <v>81</v>
      </c>
      <c r="AY293" s="244" t="s">
        <v>130</v>
      </c>
    </row>
    <row r="294" spans="1:51" s="15" customFormat="1" ht="12">
      <c r="A294" s="15"/>
      <c r="B294" s="245"/>
      <c r="C294" s="246"/>
      <c r="D294" s="225" t="s">
        <v>141</v>
      </c>
      <c r="E294" s="247" t="s">
        <v>31</v>
      </c>
      <c r="F294" s="248" t="s">
        <v>144</v>
      </c>
      <c r="G294" s="246"/>
      <c r="H294" s="249">
        <v>117.24</v>
      </c>
      <c r="I294" s="250"/>
      <c r="J294" s="246"/>
      <c r="K294" s="246"/>
      <c r="L294" s="251"/>
      <c r="M294" s="252"/>
      <c r="N294" s="253"/>
      <c r="O294" s="253"/>
      <c r="P294" s="253"/>
      <c r="Q294" s="253"/>
      <c r="R294" s="253"/>
      <c r="S294" s="253"/>
      <c r="T294" s="254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T294" s="255" t="s">
        <v>141</v>
      </c>
      <c r="AU294" s="255" t="s">
        <v>20</v>
      </c>
      <c r="AV294" s="15" t="s">
        <v>137</v>
      </c>
      <c r="AW294" s="15" t="s">
        <v>40</v>
      </c>
      <c r="AX294" s="15" t="s">
        <v>89</v>
      </c>
      <c r="AY294" s="255" t="s">
        <v>130</v>
      </c>
    </row>
    <row r="295" spans="1:65" s="2" customFormat="1" ht="24.15" customHeight="1">
      <c r="A295" s="40"/>
      <c r="B295" s="41"/>
      <c r="C295" s="206" t="s">
        <v>28</v>
      </c>
      <c r="D295" s="206" t="s">
        <v>132</v>
      </c>
      <c r="E295" s="207" t="s">
        <v>511</v>
      </c>
      <c r="F295" s="208" t="s">
        <v>495</v>
      </c>
      <c r="G295" s="209" t="s">
        <v>188</v>
      </c>
      <c r="H295" s="210">
        <v>1641.36</v>
      </c>
      <c r="I295" s="211"/>
      <c r="J295" s="210">
        <f>ROUND(I295*H295,2)</f>
        <v>0</v>
      </c>
      <c r="K295" s="208" t="s">
        <v>136</v>
      </c>
      <c r="L295" s="46"/>
      <c r="M295" s="212" t="s">
        <v>31</v>
      </c>
      <c r="N295" s="213" t="s">
        <v>52</v>
      </c>
      <c r="O295" s="86"/>
      <c r="P295" s="214">
        <f>O295*H295</f>
        <v>0</v>
      </c>
      <c r="Q295" s="214">
        <v>0</v>
      </c>
      <c r="R295" s="214">
        <f>Q295*H295</f>
        <v>0</v>
      </c>
      <c r="S295" s="214">
        <v>0</v>
      </c>
      <c r="T295" s="215">
        <f>S295*H295</f>
        <v>0</v>
      </c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R295" s="216" t="s">
        <v>137</v>
      </c>
      <c r="AT295" s="216" t="s">
        <v>132</v>
      </c>
      <c r="AU295" s="216" t="s">
        <v>20</v>
      </c>
      <c r="AY295" s="18" t="s">
        <v>130</v>
      </c>
      <c r="BE295" s="217">
        <f>IF(N295="základní",J295,0)</f>
        <v>0</v>
      </c>
      <c r="BF295" s="217">
        <f>IF(N295="snížená",J295,0)</f>
        <v>0</v>
      </c>
      <c r="BG295" s="217">
        <f>IF(N295="zákl. přenesená",J295,0)</f>
        <v>0</v>
      </c>
      <c r="BH295" s="217">
        <f>IF(N295="sníž. přenesená",J295,0)</f>
        <v>0</v>
      </c>
      <c r="BI295" s="217">
        <f>IF(N295="nulová",J295,0)</f>
        <v>0</v>
      </c>
      <c r="BJ295" s="18" t="s">
        <v>89</v>
      </c>
      <c r="BK295" s="217">
        <f>ROUND(I295*H295,2)</f>
        <v>0</v>
      </c>
      <c r="BL295" s="18" t="s">
        <v>137</v>
      </c>
      <c r="BM295" s="216" t="s">
        <v>512</v>
      </c>
    </row>
    <row r="296" spans="1:47" s="2" customFormat="1" ht="12">
      <c r="A296" s="40"/>
      <c r="B296" s="41"/>
      <c r="C296" s="42"/>
      <c r="D296" s="218" t="s">
        <v>139</v>
      </c>
      <c r="E296" s="42"/>
      <c r="F296" s="219" t="s">
        <v>513</v>
      </c>
      <c r="G296" s="42"/>
      <c r="H296" s="42"/>
      <c r="I296" s="220"/>
      <c r="J296" s="42"/>
      <c r="K296" s="42"/>
      <c r="L296" s="46"/>
      <c r="M296" s="221"/>
      <c r="N296" s="222"/>
      <c r="O296" s="86"/>
      <c r="P296" s="86"/>
      <c r="Q296" s="86"/>
      <c r="R296" s="86"/>
      <c r="S296" s="86"/>
      <c r="T296" s="87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T296" s="18" t="s">
        <v>139</v>
      </c>
      <c r="AU296" s="18" t="s">
        <v>20</v>
      </c>
    </row>
    <row r="297" spans="1:51" s="13" customFormat="1" ht="12">
      <c r="A297" s="13"/>
      <c r="B297" s="223"/>
      <c r="C297" s="224"/>
      <c r="D297" s="225" t="s">
        <v>141</v>
      </c>
      <c r="E297" s="226" t="s">
        <v>31</v>
      </c>
      <c r="F297" s="227" t="s">
        <v>679</v>
      </c>
      <c r="G297" s="224"/>
      <c r="H297" s="228">
        <v>1641.36</v>
      </c>
      <c r="I297" s="229"/>
      <c r="J297" s="224"/>
      <c r="K297" s="224"/>
      <c r="L297" s="230"/>
      <c r="M297" s="231"/>
      <c r="N297" s="232"/>
      <c r="O297" s="232"/>
      <c r="P297" s="232"/>
      <c r="Q297" s="232"/>
      <c r="R297" s="232"/>
      <c r="S297" s="232"/>
      <c r="T297" s="23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34" t="s">
        <v>141</v>
      </c>
      <c r="AU297" s="234" t="s">
        <v>20</v>
      </c>
      <c r="AV297" s="13" t="s">
        <v>20</v>
      </c>
      <c r="AW297" s="13" t="s">
        <v>40</v>
      </c>
      <c r="AX297" s="13" t="s">
        <v>81</v>
      </c>
      <c r="AY297" s="234" t="s">
        <v>130</v>
      </c>
    </row>
    <row r="298" spans="1:51" s="15" customFormat="1" ht="12">
      <c r="A298" s="15"/>
      <c r="B298" s="245"/>
      <c r="C298" s="246"/>
      <c r="D298" s="225" t="s">
        <v>141</v>
      </c>
      <c r="E298" s="247" t="s">
        <v>31</v>
      </c>
      <c r="F298" s="248" t="s">
        <v>144</v>
      </c>
      <c r="G298" s="246"/>
      <c r="H298" s="249">
        <v>1641.36</v>
      </c>
      <c r="I298" s="250"/>
      <c r="J298" s="246"/>
      <c r="K298" s="246"/>
      <c r="L298" s="251"/>
      <c r="M298" s="252"/>
      <c r="N298" s="253"/>
      <c r="O298" s="253"/>
      <c r="P298" s="253"/>
      <c r="Q298" s="253"/>
      <c r="R298" s="253"/>
      <c r="S298" s="253"/>
      <c r="T298" s="254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T298" s="255" t="s">
        <v>141</v>
      </c>
      <c r="AU298" s="255" t="s">
        <v>20</v>
      </c>
      <c r="AV298" s="15" t="s">
        <v>137</v>
      </c>
      <c r="AW298" s="15" t="s">
        <v>40</v>
      </c>
      <c r="AX298" s="15" t="s">
        <v>89</v>
      </c>
      <c r="AY298" s="255" t="s">
        <v>130</v>
      </c>
    </row>
    <row r="299" spans="1:65" s="2" customFormat="1" ht="16.5" customHeight="1">
      <c r="A299" s="40"/>
      <c r="B299" s="41"/>
      <c r="C299" s="206" t="s">
        <v>384</v>
      </c>
      <c r="D299" s="206" t="s">
        <v>132</v>
      </c>
      <c r="E299" s="207" t="s">
        <v>516</v>
      </c>
      <c r="F299" s="208" t="s">
        <v>517</v>
      </c>
      <c r="G299" s="209" t="s">
        <v>188</v>
      </c>
      <c r="H299" s="210">
        <v>7.76</v>
      </c>
      <c r="I299" s="211"/>
      <c r="J299" s="210">
        <f>ROUND(I299*H299,2)</f>
        <v>0</v>
      </c>
      <c r="K299" s="208" t="s">
        <v>136</v>
      </c>
      <c r="L299" s="46"/>
      <c r="M299" s="212" t="s">
        <v>31</v>
      </c>
      <c r="N299" s="213" t="s">
        <v>52</v>
      </c>
      <c r="O299" s="86"/>
      <c r="P299" s="214">
        <f>O299*H299</f>
        <v>0</v>
      </c>
      <c r="Q299" s="214">
        <v>0</v>
      </c>
      <c r="R299" s="214">
        <f>Q299*H299</f>
        <v>0</v>
      </c>
      <c r="S299" s="214">
        <v>0</v>
      </c>
      <c r="T299" s="215">
        <f>S299*H299</f>
        <v>0</v>
      </c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R299" s="216" t="s">
        <v>137</v>
      </c>
      <c r="AT299" s="216" t="s">
        <v>132</v>
      </c>
      <c r="AU299" s="216" t="s">
        <v>20</v>
      </c>
      <c r="AY299" s="18" t="s">
        <v>130</v>
      </c>
      <c r="BE299" s="217">
        <f>IF(N299="základní",J299,0)</f>
        <v>0</v>
      </c>
      <c r="BF299" s="217">
        <f>IF(N299="snížená",J299,0)</f>
        <v>0</v>
      </c>
      <c r="BG299" s="217">
        <f>IF(N299="zákl. přenesená",J299,0)</f>
        <v>0</v>
      </c>
      <c r="BH299" s="217">
        <f>IF(N299="sníž. přenesená",J299,0)</f>
        <v>0</v>
      </c>
      <c r="BI299" s="217">
        <f>IF(N299="nulová",J299,0)</f>
        <v>0</v>
      </c>
      <c r="BJ299" s="18" t="s">
        <v>89</v>
      </c>
      <c r="BK299" s="217">
        <f>ROUND(I299*H299,2)</f>
        <v>0</v>
      </c>
      <c r="BL299" s="18" t="s">
        <v>137</v>
      </c>
      <c r="BM299" s="216" t="s">
        <v>518</v>
      </c>
    </row>
    <row r="300" spans="1:47" s="2" customFormat="1" ht="12">
      <c r="A300" s="40"/>
      <c r="B300" s="41"/>
      <c r="C300" s="42"/>
      <c r="D300" s="218" t="s">
        <v>139</v>
      </c>
      <c r="E300" s="42"/>
      <c r="F300" s="219" t="s">
        <v>519</v>
      </c>
      <c r="G300" s="42"/>
      <c r="H300" s="42"/>
      <c r="I300" s="220"/>
      <c r="J300" s="42"/>
      <c r="K300" s="42"/>
      <c r="L300" s="46"/>
      <c r="M300" s="221"/>
      <c r="N300" s="222"/>
      <c r="O300" s="86"/>
      <c r="P300" s="86"/>
      <c r="Q300" s="86"/>
      <c r="R300" s="86"/>
      <c r="S300" s="86"/>
      <c r="T300" s="87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T300" s="18" t="s">
        <v>139</v>
      </c>
      <c r="AU300" s="18" t="s">
        <v>20</v>
      </c>
    </row>
    <row r="301" spans="1:51" s="13" customFormat="1" ht="12">
      <c r="A301" s="13"/>
      <c r="B301" s="223"/>
      <c r="C301" s="224"/>
      <c r="D301" s="225" t="s">
        <v>141</v>
      </c>
      <c r="E301" s="226" t="s">
        <v>31</v>
      </c>
      <c r="F301" s="227" t="s">
        <v>680</v>
      </c>
      <c r="G301" s="224"/>
      <c r="H301" s="228">
        <v>7.76</v>
      </c>
      <c r="I301" s="229"/>
      <c r="J301" s="224"/>
      <c r="K301" s="224"/>
      <c r="L301" s="230"/>
      <c r="M301" s="231"/>
      <c r="N301" s="232"/>
      <c r="O301" s="232"/>
      <c r="P301" s="232"/>
      <c r="Q301" s="232"/>
      <c r="R301" s="232"/>
      <c r="S301" s="232"/>
      <c r="T301" s="23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34" t="s">
        <v>141</v>
      </c>
      <c r="AU301" s="234" t="s">
        <v>20</v>
      </c>
      <c r="AV301" s="13" t="s">
        <v>20</v>
      </c>
      <c r="AW301" s="13" t="s">
        <v>40</v>
      </c>
      <c r="AX301" s="13" t="s">
        <v>81</v>
      </c>
      <c r="AY301" s="234" t="s">
        <v>130</v>
      </c>
    </row>
    <row r="302" spans="1:51" s="15" customFormat="1" ht="12">
      <c r="A302" s="15"/>
      <c r="B302" s="245"/>
      <c r="C302" s="246"/>
      <c r="D302" s="225" t="s">
        <v>141</v>
      </c>
      <c r="E302" s="247" t="s">
        <v>31</v>
      </c>
      <c r="F302" s="248" t="s">
        <v>144</v>
      </c>
      <c r="G302" s="246"/>
      <c r="H302" s="249">
        <v>7.76</v>
      </c>
      <c r="I302" s="250"/>
      <c r="J302" s="246"/>
      <c r="K302" s="246"/>
      <c r="L302" s="251"/>
      <c r="M302" s="252"/>
      <c r="N302" s="253"/>
      <c r="O302" s="253"/>
      <c r="P302" s="253"/>
      <c r="Q302" s="253"/>
      <c r="R302" s="253"/>
      <c r="S302" s="253"/>
      <c r="T302" s="254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T302" s="255" t="s">
        <v>141</v>
      </c>
      <c r="AU302" s="255" t="s">
        <v>20</v>
      </c>
      <c r="AV302" s="15" t="s">
        <v>137</v>
      </c>
      <c r="AW302" s="15" t="s">
        <v>40</v>
      </c>
      <c r="AX302" s="15" t="s">
        <v>89</v>
      </c>
      <c r="AY302" s="255" t="s">
        <v>130</v>
      </c>
    </row>
    <row r="303" spans="1:65" s="2" customFormat="1" ht="16.5" customHeight="1">
      <c r="A303" s="40"/>
      <c r="B303" s="41"/>
      <c r="C303" s="206" t="s">
        <v>391</v>
      </c>
      <c r="D303" s="206" t="s">
        <v>132</v>
      </c>
      <c r="E303" s="207" t="s">
        <v>522</v>
      </c>
      <c r="F303" s="208" t="s">
        <v>523</v>
      </c>
      <c r="G303" s="209" t="s">
        <v>188</v>
      </c>
      <c r="H303" s="210">
        <v>117.24</v>
      </c>
      <c r="I303" s="211"/>
      <c r="J303" s="210">
        <f>ROUND(I303*H303,2)</f>
        <v>0</v>
      </c>
      <c r="K303" s="208" t="s">
        <v>136</v>
      </c>
      <c r="L303" s="46"/>
      <c r="M303" s="212" t="s">
        <v>31</v>
      </c>
      <c r="N303" s="213" t="s">
        <v>52</v>
      </c>
      <c r="O303" s="86"/>
      <c r="P303" s="214">
        <f>O303*H303</f>
        <v>0</v>
      </c>
      <c r="Q303" s="214">
        <v>0</v>
      </c>
      <c r="R303" s="214">
        <f>Q303*H303</f>
        <v>0</v>
      </c>
      <c r="S303" s="214">
        <v>0</v>
      </c>
      <c r="T303" s="215">
        <f>S303*H303</f>
        <v>0</v>
      </c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R303" s="216" t="s">
        <v>137</v>
      </c>
      <c r="AT303" s="216" t="s">
        <v>132</v>
      </c>
      <c r="AU303" s="216" t="s">
        <v>20</v>
      </c>
      <c r="AY303" s="18" t="s">
        <v>130</v>
      </c>
      <c r="BE303" s="217">
        <f>IF(N303="základní",J303,0)</f>
        <v>0</v>
      </c>
      <c r="BF303" s="217">
        <f>IF(N303="snížená",J303,0)</f>
        <v>0</v>
      </c>
      <c r="BG303" s="217">
        <f>IF(N303="zákl. přenesená",J303,0)</f>
        <v>0</v>
      </c>
      <c r="BH303" s="217">
        <f>IF(N303="sníž. přenesená",J303,0)</f>
        <v>0</v>
      </c>
      <c r="BI303" s="217">
        <f>IF(N303="nulová",J303,0)</f>
        <v>0</v>
      </c>
      <c r="BJ303" s="18" t="s">
        <v>89</v>
      </c>
      <c r="BK303" s="217">
        <f>ROUND(I303*H303,2)</f>
        <v>0</v>
      </c>
      <c r="BL303" s="18" t="s">
        <v>137</v>
      </c>
      <c r="BM303" s="216" t="s">
        <v>524</v>
      </c>
    </row>
    <row r="304" spans="1:47" s="2" customFormat="1" ht="12">
      <c r="A304" s="40"/>
      <c r="B304" s="41"/>
      <c r="C304" s="42"/>
      <c r="D304" s="218" t="s">
        <v>139</v>
      </c>
      <c r="E304" s="42"/>
      <c r="F304" s="219" t="s">
        <v>525</v>
      </c>
      <c r="G304" s="42"/>
      <c r="H304" s="42"/>
      <c r="I304" s="220"/>
      <c r="J304" s="42"/>
      <c r="K304" s="42"/>
      <c r="L304" s="46"/>
      <c r="M304" s="221"/>
      <c r="N304" s="222"/>
      <c r="O304" s="86"/>
      <c r="P304" s="86"/>
      <c r="Q304" s="86"/>
      <c r="R304" s="86"/>
      <c r="S304" s="86"/>
      <c r="T304" s="87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T304" s="18" t="s">
        <v>139</v>
      </c>
      <c r="AU304" s="18" t="s">
        <v>20</v>
      </c>
    </row>
    <row r="305" spans="1:51" s="13" customFormat="1" ht="12">
      <c r="A305" s="13"/>
      <c r="B305" s="223"/>
      <c r="C305" s="224"/>
      <c r="D305" s="225" t="s">
        <v>141</v>
      </c>
      <c r="E305" s="226" t="s">
        <v>31</v>
      </c>
      <c r="F305" s="227" t="s">
        <v>681</v>
      </c>
      <c r="G305" s="224"/>
      <c r="H305" s="228">
        <v>117.24</v>
      </c>
      <c r="I305" s="229"/>
      <c r="J305" s="224"/>
      <c r="K305" s="224"/>
      <c r="L305" s="230"/>
      <c r="M305" s="231"/>
      <c r="N305" s="232"/>
      <c r="O305" s="232"/>
      <c r="P305" s="232"/>
      <c r="Q305" s="232"/>
      <c r="R305" s="232"/>
      <c r="S305" s="232"/>
      <c r="T305" s="23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34" t="s">
        <v>141</v>
      </c>
      <c r="AU305" s="234" t="s">
        <v>20</v>
      </c>
      <c r="AV305" s="13" t="s">
        <v>20</v>
      </c>
      <c r="AW305" s="13" t="s">
        <v>40</v>
      </c>
      <c r="AX305" s="13" t="s">
        <v>81</v>
      </c>
      <c r="AY305" s="234" t="s">
        <v>130</v>
      </c>
    </row>
    <row r="306" spans="1:51" s="15" customFormat="1" ht="12">
      <c r="A306" s="15"/>
      <c r="B306" s="245"/>
      <c r="C306" s="246"/>
      <c r="D306" s="225" t="s">
        <v>141</v>
      </c>
      <c r="E306" s="247" t="s">
        <v>31</v>
      </c>
      <c r="F306" s="248" t="s">
        <v>144</v>
      </c>
      <c r="G306" s="246"/>
      <c r="H306" s="249">
        <v>117.24</v>
      </c>
      <c r="I306" s="250"/>
      <c r="J306" s="246"/>
      <c r="K306" s="246"/>
      <c r="L306" s="251"/>
      <c r="M306" s="252"/>
      <c r="N306" s="253"/>
      <c r="O306" s="253"/>
      <c r="P306" s="253"/>
      <c r="Q306" s="253"/>
      <c r="R306" s="253"/>
      <c r="S306" s="253"/>
      <c r="T306" s="254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T306" s="255" t="s">
        <v>141</v>
      </c>
      <c r="AU306" s="255" t="s">
        <v>20</v>
      </c>
      <c r="AV306" s="15" t="s">
        <v>137</v>
      </c>
      <c r="AW306" s="15" t="s">
        <v>40</v>
      </c>
      <c r="AX306" s="15" t="s">
        <v>89</v>
      </c>
      <c r="AY306" s="255" t="s">
        <v>130</v>
      </c>
    </row>
    <row r="307" spans="1:65" s="2" customFormat="1" ht="24.15" customHeight="1">
      <c r="A307" s="40"/>
      <c r="B307" s="41"/>
      <c r="C307" s="206" t="s">
        <v>399</v>
      </c>
      <c r="D307" s="206" t="s">
        <v>132</v>
      </c>
      <c r="E307" s="207" t="s">
        <v>682</v>
      </c>
      <c r="F307" s="208" t="s">
        <v>683</v>
      </c>
      <c r="G307" s="209" t="s">
        <v>188</v>
      </c>
      <c r="H307" s="210">
        <v>117.24</v>
      </c>
      <c r="I307" s="211"/>
      <c r="J307" s="210">
        <f>ROUND(I307*H307,2)</f>
        <v>0</v>
      </c>
      <c r="K307" s="208" t="s">
        <v>136</v>
      </c>
      <c r="L307" s="46"/>
      <c r="M307" s="212" t="s">
        <v>31</v>
      </c>
      <c r="N307" s="213" t="s">
        <v>52</v>
      </c>
      <c r="O307" s="86"/>
      <c r="P307" s="214">
        <f>O307*H307</f>
        <v>0</v>
      </c>
      <c r="Q307" s="214">
        <v>0</v>
      </c>
      <c r="R307" s="214">
        <f>Q307*H307</f>
        <v>0</v>
      </c>
      <c r="S307" s="214">
        <v>0</v>
      </c>
      <c r="T307" s="215">
        <f>S307*H307</f>
        <v>0</v>
      </c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R307" s="216" t="s">
        <v>137</v>
      </c>
      <c r="AT307" s="216" t="s">
        <v>132</v>
      </c>
      <c r="AU307" s="216" t="s">
        <v>20</v>
      </c>
      <c r="AY307" s="18" t="s">
        <v>130</v>
      </c>
      <c r="BE307" s="217">
        <f>IF(N307="základní",J307,0)</f>
        <v>0</v>
      </c>
      <c r="BF307" s="217">
        <f>IF(N307="snížená",J307,0)</f>
        <v>0</v>
      </c>
      <c r="BG307" s="217">
        <f>IF(N307="zákl. přenesená",J307,0)</f>
        <v>0</v>
      </c>
      <c r="BH307" s="217">
        <f>IF(N307="sníž. přenesená",J307,0)</f>
        <v>0</v>
      </c>
      <c r="BI307" s="217">
        <f>IF(N307="nulová",J307,0)</f>
        <v>0</v>
      </c>
      <c r="BJ307" s="18" t="s">
        <v>89</v>
      </c>
      <c r="BK307" s="217">
        <f>ROUND(I307*H307,2)</f>
        <v>0</v>
      </c>
      <c r="BL307" s="18" t="s">
        <v>137</v>
      </c>
      <c r="BM307" s="216" t="s">
        <v>684</v>
      </c>
    </row>
    <row r="308" spans="1:47" s="2" customFormat="1" ht="12">
      <c r="A308" s="40"/>
      <c r="B308" s="41"/>
      <c r="C308" s="42"/>
      <c r="D308" s="218" t="s">
        <v>139</v>
      </c>
      <c r="E308" s="42"/>
      <c r="F308" s="219" t="s">
        <v>685</v>
      </c>
      <c r="G308" s="42"/>
      <c r="H308" s="42"/>
      <c r="I308" s="220"/>
      <c r="J308" s="42"/>
      <c r="K308" s="42"/>
      <c r="L308" s="46"/>
      <c r="M308" s="221"/>
      <c r="N308" s="222"/>
      <c r="O308" s="86"/>
      <c r="P308" s="86"/>
      <c r="Q308" s="86"/>
      <c r="R308" s="86"/>
      <c r="S308" s="86"/>
      <c r="T308" s="87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T308" s="18" t="s">
        <v>139</v>
      </c>
      <c r="AU308" s="18" t="s">
        <v>20</v>
      </c>
    </row>
    <row r="309" spans="1:51" s="13" customFormat="1" ht="12">
      <c r="A309" s="13"/>
      <c r="B309" s="223"/>
      <c r="C309" s="224"/>
      <c r="D309" s="225" t="s">
        <v>141</v>
      </c>
      <c r="E309" s="226" t="s">
        <v>31</v>
      </c>
      <c r="F309" s="227" t="s">
        <v>681</v>
      </c>
      <c r="G309" s="224"/>
      <c r="H309" s="228">
        <v>117.24</v>
      </c>
      <c r="I309" s="229"/>
      <c r="J309" s="224"/>
      <c r="K309" s="224"/>
      <c r="L309" s="230"/>
      <c r="M309" s="231"/>
      <c r="N309" s="232"/>
      <c r="O309" s="232"/>
      <c r="P309" s="232"/>
      <c r="Q309" s="232"/>
      <c r="R309" s="232"/>
      <c r="S309" s="232"/>
      <c r="T309" s="23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34" t="s">
        <v>141</v>
      </c>
      <c r="AU309" s="234" t="s">
        <v>20</v>
      </c>
      <c r="AV309" s="13" t="s">
        <v>20</v>
      </c>
      <c r="AW309" s="13" t="s">
        <v>40</v>
      </c>
      <c r="AX309" s="13" t="s">
        <v>81</v>
      </c>
      <c r="AY309" s="234" t="s">
        <v>130</v>
      </c>
    </row>
    <row r="310" spans="1:51" s="15" customFormat="1" ht="12">
      <c r="A310" s="15"/>
      <c r="B310" s="245"/>
      <c r="C310" s="246"/>
      <c r="D310" s="225" t="s">
        <v>141</v>
      </c>
      <c r="E310" s="247" t="s">
        <v>31</v>
      </c>
      <c r="F310" s="248" t="s">
        <v>144</v>
      </c>
      <c r="G310" s="246"/>
      <c r="H310" s="249">
        <v>117.24</v>
      </c>
      <c r="I310" s="250"/>
      <c r="J310" s="246"/>
      <c r="K310" s="246"/>
      <c r="L310" s="251"/>
      <c r="M310" s="252"/>
      <c r="N310" s="253"/>
      <c r="O310" s="253"/>
      <c r="P310" s="253"/>
      <c r="Q310" s="253"/>
      <c r="R310" s="253"/>
      <c r="S310" s="253"/>
      <c r="T310" s="254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T310" s="255" t="s">
        <v>141</v>
      </c>
      <c r="AU310" s="255" t="s">
        <v>20</v>
      </c>
      <c r="AV310" s="15" t="s">
        <v>137</v>
      </c>
      <c r="AW310" s="15" t="s">
        <v>40</v>
      </c>
      <c r="AX310" s="15" t="s">
        <v>89</v>
      </c>
      <c r="AY310" s="255" t="s">
        <v>130</v>
      </c>
    </row>
    <row r="311" spans="1:65" s="2" customFormat="1" ht="24.15" customHeight="1">
      <c r="A311" s="40"/>
      <c r="B311" s="41"/>
      <c r="C311" s="206" t="s">
        <v>405</v>
      </c>
      <c r="D311" s="206" t="s">
        <v>132</v>
      </c>
      <c r="E311" s="207" t="s">
        <v>533</v>
      </c>
      <c r="F311" s="208" t="s">
        <v>187</v>
      </c>
      <c r="G311" s="209" t="s">
        <v>188</v>
      </c>
      <c r="H311" s="210">
        <v>7.76</v>
      </c>
      <c r="I311" s="211"/>
      <c r="J311" s="210">
        <f>ROUND(I311*H311,2)</f>
        <v>0</v>
      </c>
      <c r="K311" s="208" t="s">
        <v>136</v>
      </c>
      <c r="L311" s="46"/>
      <c r="M311" s="212" t="s">
        <v>31</v>
      </c>
      <c r="N311" s="213" t="s">
        <v>52</v>
      </c>
      <c r="O311" s="86"/>
      <c r="P311" s="214">
        <f>O311*H311</f>
        <v>0</v>
      </c>
      <c r="Q311" s="214">
        <v>0</v>
      </c>
      <c r="R311" s="214">
        <f>Q311*H311</f>
        <v>0</v>
      </c>
      <c r="S311" s="214">
        <v>0</v>
      </c>
      <c r="T311" s="215">
        <f>S311*H311</f>
        <v>0</v>
      </c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R311" s="216" t="s">
        <v>137</v>
      </c>
      <c r="AT311" s="216" t="s">
        <v>132</v>
      </c>
      <c r="AU311" s="216" t="s">
        <v>20</v>
      </c>
      <c r="AY311" s="18" t="s">
        <v>130</v>
      </c>
      <c r="BE311" s="217">
        <f>IF(N311="základní",J311,0)</f>
        <v>0</v>
      </c>
      <c r="BF311" s="217">
        <f>IF(N311="snížená",J311,0)</f>
        <v>0</v>
      </c>
      <c r="BG311" s="217">
        <f>IF(N311="zákl. přenesená",J311,0)</f>
        <v>0</v>
      </c>
      <c r="BH311" s="217">
        <f>IF(N311="sníž. přenesená",J311,0)</f>
        <v>0</v>
      </c>
      <c r="BI311" s="217">
        <f>IF(N311="nulová",J311,0)</f>
        <v>0</v>
      </c>
      <c r="BJ311" s="18" t="s">
        <v>89</v>
      </c>
      <c r="BK311" s="217">
        <f>ROUND(I311*H311,2)</f>
        <v>0</v>
      </c>
      <c r="BL311" s="18" t="s">
        <v>137</v>
      </c>
      <c r="BM311" s="216" t="s">
        <v>534</v>
      </c>
    </row>
    <row r="312" spans="1:47" s="2" customFormat="1" ht="12">
      <c r="A312" s="40"/>
      <c r="B312" s="41"/>
      <c r="C312" s="42"/>
      <c r="D312" s="218" t="s">
        <v>139</v>
      </c>
      <c r="E312" s="42"/>
      <c r="F312" s="219" t="s">
        <v>535</v>
      </c>
      <c r="G312" s="42"/>
      <c r="H312" s="42"/>
      <c r="I312" s="220"/>
      <c r="J312" s="42"/>
      <c r="K312" s="42"/>
      <c r="L312" s="46"/>
      <c r="M312" s="221"/>
      <c r="N312" s="222"/>
      <c r="O312" s="86"/>
      <c r="P312" s="86"/>
      <c r="Q312" s="86"/>
      <c r="R312" s="86"/>
      <c r="S312" s="86"/>
      <c r="T312" s="87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T312" s="18" t="s">
        <v>139</v>
      </c>
      <c r="AU312" s="18" t="s">
        <v>20</v>
      </c>
    </row>
    <row r="313" spans="1:51" s="13" customFormat="1" ht="12">
      <c r="A313" s="13"/>
      <c r="B313" s="223"/>
      <c r="C313" s="224"/>
      <c r="D313" s="225" t="s">
        <v>141</v>
      </c>
      <c r="E313" s="226" t="s">
        <v>31</v>
      </c>
      <c r="F313" s="227" t="s">
        <v>680</v>
      </c>
      <c r="G313" s="224"/>
      <c r="H313" s="228">
        <v>7.76</v>
      </c>
      <c r="I313" s="229"/>
      <c r="J313" s="224"/>
      <c r="K313" s="224"/>
      <c r="L313" s="230"/>
      <c r="M313" s="231"/>
      <c r="N313" s="232"/>
      <c r="O313" s="232"/>
      <c r="P313" s="232"/>
      <c r="Q313" s="232"/>
      <c r="R313" s="232"/>
      <c r="S313" s="232"/>
      <c r="T313" s="23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34" t="s">
        <v>141</v>
      </c>
      <c r="AU313" s="234" t="s">
        <v>20</v>
      </c>
      <c r="AV313" s="13" t="s">
        <v>20</v>
      </c>
      <c r="AW313" s="13" t="s">
        <v>40</v>
      </c>
      <c r="AX313" s="13" t="s">
        <v>81</v>
      </c>
      <c r="AY313" s="234" t="s">
        <v>130</v>
      </c>
    </row>
    <row r="314" spans="1:51" s="15" customFormat="1" ht="12">
      <c r="A314" s="15"/>
      <c r="B314" s="245"/>
      <c r="C314" s="246"/>
      <c r="D314" s="225" t="s">
        <v>141</v>
      </c>
      <c r="E314" s="247" t="s">
        <v>31</v>
      </c>
      <c r="F314" s="248" t="s">
        <v>144</v>
      </c>
      <c r="G314" s="246"/>
      <c r="H314" s="249">
        <v>7.76</v>
      </c>
      <c r="I314" s="250"/>
      <c r="J314" s="246"/>
      <c r="K314" s="246"/>
      <c r="L314" s="251"/>
      <c r="M314" s="252"/>
      <c r="N314" s="253"/>
      <c r="O314" s="253"/>
      <c r="P314" s="253"/>
      <c r="Q314" s="253"/>
      <c r="R314" s="253"/>
      <c r="S314" s="253"/>
      <c r="T314" s="254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T314" s="255" t="s">
        <v>141</v>
      </c>
      <c r="AU314" s="255" t="s">
        <v>20</v>
      </c>
      <c r="AV314" s="15" t="s">
        <v>137</v>
      </c>
      <c r="AW314" s="15" t="s">
        <v>40</v>
      </c>
      <c r="AX314" s="15" t="s">
        <v>89</v>
      </c>
      <c r="AY314" s="255" t="s">
        <v>130</v>
      </c>
    </row>
    <row r="315" spans="1:63" s="12" customFormat="1" ht="22.8" customHeight="1">
      <c r="A315" s="12"/>
      <c r="B315" s="190"/>
      <c r="C315" s="191"/>
      <c r="D315" s="192" t="s">
        <v>80</v>
      </c>
      <c r="E315" s="204" t="s">
        <v>536</v>
      </c>
      <c r="F315" s="204" t="s">
        <v>537</v>
      </c>
      <c r="G315" s="191"/>
      <c r="H315" s="191"/>
      <c r="I315" s="194"/>
      <c r="J315" s="205">
        <f>BK315</f>
        <v>0</v>
      </c>
      <c r="K315" s="191"/>
      <c r="L315" s="196"/>
      <c r="M315" s="197"/>
      <c r="N315" s="198"/>
      <c r="O315" s="198"/>
      <c r="P315" s="199">
        <f>SUM(P316:P317)</f>
        <v>0</v>
      </c>
      <c r="Q315" s="198"/>
      <c r="R315" s="199">
        <f>SUM(R316:R317)</f>
        <v>0</v>
      </c>
      <c r="S315" s="198"/>
      <c r="T315" s="200">
        <f>SUM(T316:T317)</f>
        <v>0</v>
      </c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R315" s="201" t="s">
        <v>89</v>
      </c>
      <c r="AT315" s="202" t="s">
        <v>80</v>
      </c>
      <c r="AU315" s="202" t="s">
        <v>89</v>
      </c>
      <c r="AY315" s="201" t="s">
        <v>130</v>
      </c>
      <c r="BK315" s="203">
        <f>SUM(BK316:BK317)</f>
        <v>0</v>
      </c>
    </row>
    <row r="316" spans="1:65" s="2" customFormat="1" ht="24.15" customHeight="1">
      <c r="A316" s="40"/>
      <c r="B316" s="41"/>
      <c r="C316" s="206" t="s">
        <v>411</v>
      </c>
      <c r="D316" s="206" t="s">
        <v>132</v>
      </c>
      <c r="E316" s="207" t="s">
        <v>539</v>
      </c>
      <c r="F316" s="208" t="s">
        <v>540</v>
      </c>
      <c r="G316" s="209" t="s">
        <v>188</v>
      </c>
      <c r="H316" s="210">
        <v>212.62</v>
      </c>
      <c r="I316" s="211"/>
      <c r="J316" s="210">
        <f>ROUND(I316*H316,2)</f>
        <v>0</v>
      </c>
      <c r="K316" s="208" t="s">
        <v>136</v>
      </c>
      <c r="L316" s="46"/>
      <c r="M316" s="212" t="s">
        <v>31</v>
      </c>
      <c r="N316" s="213" t="s">
        <v>52</v>
      </c>
      <c r="O316" s="86"/>
      <c r="P316" s="214">
        <f>O316*H316</f>
        <v>0</v>
      </c>
      <c r="Q316" s="214">
        <v>0</v>
      </c>
      <c r="R316" s="214">
        <f>Q316*H316</f>
        <v>0</v>
      </c>
      <c r="S316" s="214">
        <v>0</v>
      </c>
      <c r="T316" s="215">
        <f>S316*H316</f>
        <v>0</v>
      </c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R316" s="216" t="s">
        <v>137</v>
      </c>
      <c r="AT316" s="216" t="s">
        <v>132</v>
      </c>
      <c r="AU316" s="216" t="s">
        <v>20</v>
      </c>
      <c r="AY316" s="18" t="s">
        <v>130</v>
      </c>
      <c r="BE316" s="217">
        <f>IF(N316="základní",J316,0)</f>
        <v>0</v>
      </c>
      <c r="BF316" s="217">
        <f>IF(N316="snížená",J316,0)</f>
        <v>0</v>
      </c>
      <c r="BG316" s="217">
        <f>IF(N316="zákl. přenesená",J316,0)</f>
        <v>0</v>
      </c>
      <c r="BH316" s="217">
        <f>IF(N316="sníž. přenesená",J316,0)</f>
        <v>0</v>
      </c>
      <c r="BI316" s="217">
        <f>IF(N316="nulová",J316,0)</f>
        <v>0</v>
      </c>
      <c r="BJ316" s="18" t="s">
        <v>89</v>
      </c>
      <c r="BK316" s="217">
        <f>ROUND(I316*H316,2)</f>
        <v>0</v>
      </c>
      <c r="BL316" s="18" t="s">
        <v>137</v>
      </c>
      <c r="BM316" s="216" t="s">
        <v>541</v>
      </c>
    </row>
    <row r="317" spans="1:47" s="2" customFormat="1" ht="12">
      <c r="A317" s="40"/>
      <c r="B317" s="41"/>
      <c r="C317" s="42"/>
      <c r="D317" s="218" t="s">
        <v>139</v>
      </c>
      <c r="E317" s="42"/>
      <c r="F317" s="219" t="s">
        <v>542</v>
      </c>
      <c r="G317" s="42"/>
      <c r="H317" s="42"/>
      <c r="I317" s="220"/>
      <c r="J317" s="42"/>
      <c r="K317" s="42"/>
      <c r="L317" s="46"/>
      <c r="M317" s="265"/>
      <c r="N317" s="266"/>
      <c r="O317" s="267"/>
      <c r="P317" s="267"/>
      <c r="Q317" s="267"/>
      <c r="R317" s="267"/>
      <c r="S317" s="267"/>
      <c r="T317" s="268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T317" s="18" t="s">
        <v>139</v>
      </c>
      <c r="AU317" s="18" t="s">
        <v>20</v>
      </c>
    </row>
    <row r="318" spans="1:31" s="2" customFormat="1" ht="6.95" customHeight="1">
      <c r="A318" s="40"/>
      <c r="B318" s="61"/>
      <c r="C318" s="62"/>
      <c r="D318" s="62"/>
      <c r="E318" s="62"/>
      <c r="F318" s="62"/>
      <c r="G318" s="62"/>
      <c r="H318" s="62"/>
      <c r="I318" s="62"/>
      <c r="J318" s="62"/>
      <c r="K318" s="62"/>
      <c r="L318" s="46"/>
      <c r="M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</row>
  </sheetData>
  <sheetProtection password="CC35" sheet="1" objects="1" scenarios="1" formatColumns="0" formatRows="0" autoFilter="0"/>
  <autoFilter ref="C87:K317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hyperlinks>
    <hyperlink ref="F92" r:id="rId1" display="https://podminky.urs.cz/item/CS_URS_2022_02/113154234"/>
    <hyperlink ref="F100" r:id="rId2" display="https://podminky.urs.cz/item/CS_URS_2022_02/115101201"/>
    <hyperlink ref="F105" r:id="rId3" display="https://podminky.urs.cz/item/CS_URS_2022_02/122452203"/>
    <hyperlink ref="F114" r:id="rId4" display="https://podminky.urs.cz/item/CS_URS_2022_02/131251104"/>
    <hyperlink ref="F128" r:id="rId5" display="https://podminky.urs.cz/item/CS_URS_2022_02/162751137"/>
    <hyperlink ref="F132" r:id="rId6" display="https://podminky.urs.cz/item/CS_URS_2022_02/162751139"/>
    <hyperlink ref="F136" r:id="rId7" display="https://podminky.urs.cz/item/CS_URS_2022_02/171201231"/>
    <hyperlink ref="F140" r:id="rId8" display="https://podminky.urs.cz/item/CS_URS_2022_02/171251201"/>
    <hyperlink ref="F144" r:id="rId9" display="https://podminky.urs.cz/item/CS_URS_2022_02/174151101"/>
    <hyperlink ref="F151" r:id="rId10" display="https://podminky.urs.cz/item/CS_URS_2022_02/181411132"/>
    <hyperlink ref="F158" r:id="rId11" display="https://podminky.urs.cz/item/CS_URS_2022_02/181951111"/>
    <hyperlink ref="F163" r:id="rId12" display="https://podminky.urs.cz/item/CS_URS_2022_02/181951112"/>
    <hyperlink ref="F168" r:id="rId13" display="https://podminky.urs.cz/item/CS_URS_2022_02/182351023"/>
    <hyperlink ref="F174" r:id="rId14" display="https://podminky.urs.cz/item/CS_URS_2022_02/274311127"/>
    <hyperlink ref="F180" r:id="rId15" display="https://podminky.urs.cz/item/CS_URS_2022_02/451313521"/>
    <hyperlink ref="F184" r:id="rId16" display="https://podminky.urs.cz/item/CS_URS_2022_02/452311161"/>
    <hyperlink ref="F189" r:id="rId17" display="https://podminky.urs.cz/item/CS_URS_2022_02/458311121"/>
    <hyperlink ref="F194" r:id="rId18" display="https://podminky.urs.cz/item/CS_URS_2022_02/465513228"/>
    <hyperlink ref="F200" r:id="rId19" display="https://podminky.urs.cz/item/CS_URS_2022_02/564851111"/>
    <hyperlink ref="F205" r:id="rId20" display="https://podminky.urs.cz/item/CS_URS_2022_02/565145121"/>
    <hyperlink ref="F218" r:id="rId21" display="https://podminky.urs.cz/item/CS_URS_2022_02/599632111"/>
    <hyperlink ref="F224" r:id="rId22" display="https://podminky.urs.cz/item/CS_URS_2022_02/892443922"/>
    <hyperlink ref="F235" r:id="rId23" display="https://podminky.urs.cz/item/CS_URS_2022_02/912211111"/>
    <hyperlink ref="F241" r:id="rId24" display="https://podminky.urs.cz/item/CS_URS_2022_02/919441211"/>
    <hyperlink ref="F246" r:id="rId25" display="https://podminky.urs.cz/item/CS_URS_2022_02/919521140"/>
    <hyperlink ref="F255" r:id="rId26" display="https://podminky.urs.cz/item/CS_URS_2022_02/919535559"/>
    <hyperlink ref="F260" r:id="rId27" display="https://podminky.urs.cz/item/CS_URS_2022_02/938902152"/>
    <hyperlink ref="F265" r:id="rId28" display="https://podminky.urs.cz/item/CS_URS_2022_02/966008113"/>
    <hyperlink ref="F270" r:id="rId29" display="https://podminky.urs.cz/item/CS_URS_2022_02/966008311"/>
    <hyperlink ref="F276" r:id="rId30" display="https://podminky.urs.cz/item/CS_URS_2022_02/997221551"/>
    <hyperlink ref="F285" r:id="rId31" display="https://podminky.urs.cz/item/CS_URS_2022_02/997221559"/>
    <hyperlink ref="F289" r:id="rId32" display="https://podminky.urs.cz/item/CS_URS_2022_02/997221561"/>
    <hyperlink ref="F296" r:id="rId33" display="https://podminky.urs.cz/item/CS_URS_2022_02/997221569"/>
    <hyperlink ref="F300" r:id="rId34" display="https://podminky.urs.cz/item/CS_URS_2022_02/997221611"/>
    <hyperlink ref="F304" r:id="rId35" display="https://podminky.urs.cz/item/CS_URS_2022_02/997221612"/>
    <hyperlink ref="F308" r:id="rId36" display="https://podminky.urs.cz/item/CS_URS_2022_02/997221625"/>
    <hyperlink ref="F312" r:id="rId37" display="https://podminky.urs.cz/item/CS_URS_2022_02/997221873"/>
    <hyperlink ref="F317" r:id="rId38" display="https://podminky.urs.cz/item/CS_URS_2022_02/9982251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7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96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1"/>
      <c r="AT3" s="18" t="s">
        <v>20</v>
      </c>
    </row>
    <row r="4" spans="2:46" s="1" customFormat="1" ht="24.95" customHeight="1">
      <c r="B4" s="21"/>
      <c r="D4" s="132" t="s">
        <v>100</v>
      </c>
      <c r="L4" s="21"/>
      <c r="M4" s="133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4" t="s">
        <v>15</v>
      </c>
      <c r="L6" s="21"/>
    </row>
    <row r="7" spans="2:12" s="1" customFormat="1" ht="16.5" customHeight="1">
      <c r="B7" s="21"/>
      <c r="E7" s="135" t="str">
        <f>'Rekapitulace stavby'!K6</f>
        <v>II/230 Víchov - Těchlovice , oprava</v>
      </c>
      <c r="F7" s="134"/>
      <c r="G7" s="134"/>
      <c r="H7" s="134"/>
      <c r="L7" s="21"/>
    </row>
    <row r="8" spans="1:31" s="2" customFormat="1" ht="12" customHeight="1">
      <c r="A8" s="40"/>
      <c r="B8" s="46"/>
      <c r="C8" s="40"/>
      <c r="D8" s="134" t="s">
        <v>101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686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17</v>
      </c>
      <c r="E11" s="40"/>
      <c r="F11" s="138" t="s">
        <v>18</v>
      </c>
      <c r="G11" s="40"/>
      <c r="H11" s="40"/>
      <c r="I11" s="134" t="s">
        <v>19</v>
      </c>
      <c r="J11" s="138" t="s">
        <v>31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31. 10. 2022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29</v>
      </c>
      <c r="E14" s="40"/>
      <c r="F14" s="40"/>
      <c r="G14" s="40"/>
      <c r="H14" s="40"/>
      <c r="I14" s="134" t="s">
        <v>30</v>
      </c>
      <c r="J14" s="138" t="s">
        <v>31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32</v>
      </c>
      <c r="F15" s="40"/>
      <c r="G15" s="40"/>
      <c r="H15" s="40"/>
      <c r="I15" s="134" t="s">
        <v>33</v>
      </c>
      <c r="J15" s="138" t="s">
        <v>31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34</v>
      </c>
      <c r="E17" s="40"/>
      <c r="F17" s="40"/>
      <c r="G17" s="40"/>
      <c r="H17" s="40"/>
      <c r="I17" s="134" t="s">
        <v>30</v>
      </c>
      <c r="J17" s="34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4" t="str">
        <f>'Rekapitulace stavby'!E14</f>
        <v>Vyplň údaj</v>
      </c>
      <c r="F18" s="138"/>
      <c r="G18" s="138"/>
      <c r="H18" s="138"/>
      <c r="I18" s="134" t="s">
        <v>33</v>
      </c>
      <c r="J18" s="34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36</v>
      </c>
      <c r="E20" s="40"/>
      <c r="F20" s="40"/>
      <c r="G20" s="40"/>
      <c r="H20" s="40"/>
      <c r="I20" s="134" t="s">
        <v>30</v>
      </c>
      <c r="J20" s="138" t="s">
        <v>37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38</v>
      </c>
      <c r="F21" s="40"/>
      <c r="G21" s="40"/>
      <c r="H21" s="40"/>
      <c r="I21" s="134" t="s">
        <v>33</v>
      </c>
      <c r="J21" s="138" t="s">
        <v>39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41</v>
      </c>
      <c r="E23" s="40"/>
      <c r="F23" s="40"/>
      <c r="G23" s="40"/>
      <c r="H23" s="40"/>
      <c r="I23" s="134" t="s">
        <v>30</v>
      </c>
      <c r="J23" s="138" t="s">
        <v>42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43</v>
      </c>
      <c r="F24" s="40"/>
      <c r="G24" s="40"/>
      <c r="H24" s="40"/>
      <c r="I24" s="134" t="s">
        <v>33</v>
      </c>
      <c r="J24" s="138" t="s">
        <v>44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45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31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47</v>
      </c>
      <c r="E30" s="40"/>
      <c r="F30" s="40"/>
      <c r="G30" s="40"/>
      <c r="H30" s="40"/>
      <c r="I30" s="40"/>
      <c r="J30" s="146">
        <f>ROUND(J87,2)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49</v>
      </c>
      <c r="G32" s="40"/>
      <c r="H32" s="40"/>
      <c r="I32" s="147" t="s">
        <v>48</v>
      </c>
      <c r="J32" s="147" t="s">
        <v>50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51</v>
      </c>
      <c r="E33" s="134" t="s">
        <v>52</v>
      </c>
      <c r="F33" s="149">
        <f>ROUND((SUM(BE87:BE377)),2)</f>
        <v>0</v>
      </c>
      <c r="G33" s="40"/>
      <c r="H33" s="40"/>
      <c r="I33" s="150">
        <v>0.21</v>
      </c>
      <c r="J33" s="149">
        <f>ROUND(((SUM(BE87:BE377))*I33),2)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53</v>
      </c>
      <c r="F34" s="149">
        <f>ROUND((SUM(BF87:BF377)),2)</f>
        <v>0</v>
      </c>
      <c r="G34" s="40"/>
      <c r="H34" s="40"/>
      <c r="I34" s="150">
        <v>0.15</v>
      </c>
      <c r="J34" s="149">
        <f>ROUND(((SUM(BF87:BF377))*I34),2)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54</v>
      </c>
      <c r="F35" s="149">
        <f>ROUND((SUM(BG87:BG377)),2)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55</v>
      </c>
      <c r="F36" s="149">
        <f>ROUND((SUM(BH87:BH377)),2)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56</v>
      </c>
      <c r="F37" s="149">
        <f>ROUND((SUM(BI87:BI377)),2)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57</v>
      </c>
      <c r="E39" s="153"/>
      <c r="F39" s="153"/>
      <c r="G39" s="154" t="s">
        <v>58</v>
      </c>
      <c r="H39" s="155" t="s">
        <v>59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4" t="s">
        <v>103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3" t="s">
        <v>15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II/230 Víchov - Těchlovice , oprava</v>
      </c>
      <c r="F48" s="33"/>
      <c r="G48" s="33"/>
      <c r="H48" s="33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3" t="s">
        <v>101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 xml:space="preserve">SKA2404 - SO 103  Víchov  - průtah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3" t="s">
        <v>21</v>
      </c>
      <c r="D52" s="42"/>
      <c r="E52" s="42"/>
      <c r="F52" s="28" t="str">
        <f>F12</f>
        <v xml:space="preserve"> </v>
      </c>
      <c r="G52" s="42"/>
      <c r="H52" s="42"/>
      <c r="I52" s="33" t="s">
        <v>23</v>
      </c>
      <c r="J52" s="74" t="str">
        <f>IF(J12="","",J12)</f>
        <v>31. 10. 2022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5.65" customHeight="1">
      <c r="A54" s="40"/>
      <c r="B54" s="41"/>
      <c r="C54" s="33" t="s">
        <v>29</v>
      </c>
      <c r="D54" s="42"/>
      <c r="E54" s="42"/>
      <c r="F54" s="28" t="str">
        <f>E15</f>
        <v>SÚS Plzeňského kraje</v>
      </c>
      <c r="G54" s="42"/>
      <c r="H54" s="42"/>
      <c r="I54" s="33" t="s">
        <v>36</v>
      </c>
      <c r="J54" s="38" t="str">
        <f>E21</f>
        <v xml:space="preserve">Projekční kancelář Ing.Škubalová 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3" t="s">
        <v>34</v>
      </c>
      <c r="D55" s="42"/>
      <c r="E55" s="42"/>
      <c r="F55" s="28" t="str">
        <f>IF(E18="","",E18)</f>
        <v>Vyplň údaj</v>
      </c>
      <c r="G55" s="42"/>
      <c r="H55" s="42"/>
      <c r="I55" s="33" t="s">
        <v>41</v>
      </c>
      <c r="J55" s="38" t="str">
        <f>E24</f>
        <v>Straka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104</v>
      </c>
      <c r="D57" s="164"/>
      <c r="E57" s="164"/>
      <c r="F57" s="164"/>
      <c r="G57" s="164"/>
      <c r="H57" s="164"/>
      <c r="I57" s="164"/>
      <c r="J57" s="165" t="s">
        <v>105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79</v>
      </c>
      <c r="D59" s="42"/>
      <c r="E59" s="42"/>
      <c r="F59" s="42"/>
      <c r="G59" s="42"/>
      <c r="H59" s="42"/>
      <c r="I59" s="42"/>
      <c r="J59" s="104">
        <f>J87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8" t="s">
        <v>106</v>
      </c>
    </row>
    <row r="60" spans="1:31" s="9" customFormat="1" ht="24.95" customHeight="1">
      <c r="A60" s="9"/>
      <c r="B60" s="167"/>
      <c r="C60" s="168"/>
      <c r="D60" s="169" t="s">
        <v>107</v>
      </c>
      <c r="E60" s="170"/>
      <c r="F60" s="170"/>
      <c r="G60" s="170"/>
      <c r="H60" s="170"/>
      <c r="I60" s="170"/>
      <c r="J60" s="171">
        <f>J88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108</v>
      </c>
      <c r="E61" s="176"/>
      <c r="F61" s="176"/>
      <c r="G61" s="176"/>
      <c r="H61" s="176"/>
      <c r="I61" s="176"/>
      <c r="J61" s="177">
        <f>J89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109</v>
      </c>
      <c r="E62" s="176"/>
      <c r="F62" s="176"/>
      <c r="G62" s="176"/>
      <c r="H62" s="176"/>
      <c r="I62" s="176"/>
      <c r="J62" s="177">
        <f>J130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110</v>
      </c>
      <c r="E63" s="176"/>
      <c r="F63" s="176"/>
      <c r="G63" s="176"/>
      <c r="H63" s="176"/>
      <c r="I63" s="176"/>
      <c r="J63" s="177">
        <f>J143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111</v>
      </c>
      <c r="E64" s="176"/>
      <c r="F64" s="176"/>
      <c r="G64" s="176"/>
      <c r="H64" s="176"/>
      <c r="I64" s="176"/>
      <c r="J64" s="177">
        <f>J167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112</v>
      </c>
      <c r="E65" s="176"/>
      <c r="F65" s="176"/>
      <c r="G65" s="176"/>
      <c r="H65" s="176"/>
      <c r="I65" s="176"/>
      <c r="J65" s="177">
        <f>J227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3"/>
      <c r="C66" s="174"/>
      <c r="D66" s="175" t="s">
        <v>113</v>
      </c>
      <c r="E66" s="176"/>
      <c r="F66" s="176"/>
      <c r="G66" s="176"/>
      <c r="H66" s="176"/>
      <c r="I66" s="176"/>
      <c r="J66" s="177">
        <f>J330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3"/>
      <c r="C67" s="174"/>
      <c r="D67" s="175" t="s">
        <v>114</v>
      </c>
      <c r="E67" s="176"/>
      <c r="F67" s="176"/>
      <c r="G67" s="176"/>
      <c r="H67" s="176"/>
      <c r="I67" s="176"/>
      <c r="J67" s="177">
        <f>J375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2" customFormat="1" ht="21.8" customHeight="1">
      <c r="A68" s="40"/>
      <c r="B68" s="41"/>
      <c r="C68" s="42"/>
      <c r="D68" s="42"/>
      <c r="E68" s="42"/>
      <c r="F68" s="42"/>
      <c r="G68" s="42"/>
      <c r="H68" s="42"/>
      <c r="I68" s="42"/>
      <c r="J68" s="42"/>
      <c r="K68" s="42"/>
      <c r="L68" s="136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6.95" customHeight="1">
      <c r="A69" s="40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13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3" spans="1:31" s="2" customFormat="1" ht="6.95" customHeight="1">
      <c r="A73" s="40"/>
      <c r="B73" s="63"/>
      <c r="C73" s="64"/>
      <c r="D73" s="64"/>
      <c r="E73" s="64"/>
      <c r="F73" s="64"/>
      <c r="G73" s="64"/>
      <c r="H73" s="64"/>
      <c r="I73" s="64"/>
      <c r="J73" s="64"/>
      <c r="K73" s="64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24.95" customHeight="1">
      <c r="A74" s="40"/>
      <c r="B74" s="41"/>
      <c r="C74" s="24" t="s">
        <v>115</v>
      </c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3" t="s">
        <v>15</v>
      </c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6.5" customHeight="1">
      <c r="A77" s="40"/>
      <c r="B77" s="41"/>
      <c r="C77" s="42"/>
      <c r="D77" s="42"/>
      <c r="E77" s="162" t="str">
        <f>E7</f>
        <v>II/230 Víchov - Těchlovice , oprava</v>
      </c>
      <c r="F77" s="33"/>
      <c r="G77" s="33"/>
      <c r="H77" s="33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3" t="s">
        <v>101</v>
      </c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6.5" customHeight="1">
      <c r="A79" s="40"/>
      <c r="B79" s="41"/>
      <c r="C79" s="42"/>
      <c r="D79" s="42"/>
      <c r="E79" s="71" t="str">
        <f>E9</f>
        <v xml:space="preserve">SKA2404 - SO 103  Víchov  - průtah</v>
      </c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3" t="s">
        <v>21</v>
      </c>
      <c r="D81" s="42"/>
      <c r="E81" s="42"/>
      <c r="F81" s="28" t="str">
        <f>F12</f>
        <v xml:space="preserve"> </v>
      </c>
      <c r="G81" s="42"/>
      <c r="H81" s="42"/>
      <c r="I81" s="33" t="s">
        <v>23</v>
      </c>
      <c r="J81" s="74" t="str">
        <f>IF(J12="","",J12)</f>
        <v>31. 10. 2022</v>
      </c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25.65" customHeight="1">
      <c r="A83" s="40"/>
      <c r="B83" s="41"/>
      <c r="C83" s="33" t="s">
        <v>29</v>
      </c>
      <c r="D83" s="42"/>
      <c r="E83" s="42"/>
      <c r="F83" s="28" t="str">
        <f>E15</f>
        <v>SÚS Plzeňského kraje</v>
      </c>
      <c r="G83" s="42"/>
      <c r="H83" s="42"/>
      <c r="I83" s="33" t="s">
        <v>36</v>
      </c>
      <c r="J83" s="38" t="str">
        <f>E21</f>
        <v xml:space="preserve">Projekční kancelář Ing.Škubalová </v>
      </c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5.15" customHeight="1">
      <c r="A84" s="40"/>
      <c r="B84" s="41"/>
      <c r="C84" s="33" t="s">
        <v>34</v>
      </c>
      <c r="D84" s="42"/>
      <c r="E84" s="42"/>
      <c r="F84" s="28" t="str">
        <f>IF(E18="","",E18)</f>
        <v>Vyplň údaj</v>
      </c>
      <c r="G84" s="42"/>
      <c r="H84" s="42"/>
      <c r="I84" s="33" t="s">
        <v>41</v>
      </c>
      <c r="J84" s="38" t="str">
        <f>E24</f>
        <v>Straka</v>
      </c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0.3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11" customFormat="1" ht="29.25" customHeight="1">
      <c r="A86" s="179"/>
      <c r="B86" s="180"/>
      <c r="C86" s="181" t="s">
        <v>116</v>
      </c>
      <c r="D86" s="182" t="s">
        <v>66</v>
      </c>
      <c r="E86" s="182" t="s">
        <v>62</v>
      </c>
      <c r="F86" s="182" t="s">
        <v>63</v>
      </c>
      <c r="G86" s="182" t="s">
        <v>117</v>
      </c>
      <c r="H86" s="182" t="s">
        <v>118</v>
      </c>
      <c r="I86" s="182" t="s">
        <v>119</v>
      </c>
      <c r="J86" s="182" t="s">
        <v>105</v>
      </c>
      <c r="K86" s="183" t="s">
        <v>120</v>
      </c>
      <c r="L86" s="184"/>
      <c r="M86" s="94" t="s">
        <v>31</v>
      </c>
      <c r="N86" s="95" t="s">
        <v>51</v>
      </c>
      <c r="O86" s="95" t="s">
        <v>121</v>
      </c>
      <c r="P86" s="95" t="s">
        <v>122</v>
      </c>
      <c r="Q86" s="95" t="s">
        <v>123</v>
      </c>
      <c r="R86" s="95" t="s">
        <v>124</v>
      </c>
      <c r="S86" s="95" t="s">
        <v>125</v>
      </c>
      <c r="T86" s="96" t="s">
        <v>126</v>
      </c>
      <c r="U86" s="179"/>
      <c r="V86" s="179"/>
      <c r="W86" s="179"/>
      <c r="X86" s="179"/>
      <c r="Y86" s="179"/>
      <c r="Z86" s="179"/>
      <c r="AA86" s="179"/>
      <c r="AB86" s="179"/>
      <c r="AC86" s="179"/>
      <c r="AD86" s="179"/>
      <c r="AE86" s="179"/>
    </row>
    <row r="87" spans="1:63" s="2" customFormat="1" ht="22.8" customHeight="1">
      <c r="A87" s="40"/>
      <c r="B87" s="41"/>
      <c r="C87" s="101" t="s">
        <v>127</v>
      </c>
      <c r="D87" s="42"/>
      <c r="E87" s="42"/>
      <c r="F87" s="42"/>
      <c r="G87" s="42"/>
      <c r="H87" s="42"/>
      <c r="I87" s="42"/>
      <c r="J87" s="185">
        <f>BK87</f>
        <v>0</v>
      </c>
      <c r="K87" s="42"/>
      <c r="L87" s="46"/>
      <c r="M87" s="97"/>
      <c r="N87" s="186"/>
      <c r="O87" s="98"/>
      <c r="P87" s="187">
        <f>P88</f>
        <v>0</v>
      </c>
      <c r="Q87" s="98"/>
      <c r="R87" s="187">
        <f>R88</f>
        <v>178.55830490000002</v>
      </c>
      <c r="S87" s="98"/>
      <c r="T87" s="188">
        <f>T88</f>
        <v>805.6178500000001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18" t="s">
        <v>80</v>
      </c>
      <c r="AU87" s="18" t="s">
        <v>106</v>
      </c>
      <c r="BK87" s="189">
        <f>BK88</f>
        <v>0</v>
      </c>
    </row>
    <row r="88" spans="1:63" s="12" customFormat="1" ht="25.9" customHeight="1">
      <c r="A88" s="12"/>
      <c r="B88" s="190"/>
      <c r="C88" s="191"/>
      <c r="D88" s="192" t="s">
        <v>80</v>
      </c>
      <c r="E88" s="193" t="s">
        <v>128</v>
      </c>
      <c r="F88" s="193" t="s">
        <v>129</v>
      </c>
      <c r="G88" s="191"/>
      <c r="H88" s="191"/>
      <c r="I88" s="194"/>
      <c r="J88" s="195">
        <f>BK88</f>
        <v>0</v>
      </c>
      <c r="K88" s="191"/>
      <c r="L88" s="196"/>
      <c r="M88" s="197"/>
      <c r="N88" s="198"/>
      <c r="O88" s="198"/>
      <c r="P88" s="199">
        <f>P89+P130+P143+P167+P227+P330+P375</f>
        <v>0</v>
      </c>
      <c r="Q88" s="198"/>
      <c r="R88" s="199">
        <f>R89+R130+R143+R167+R227+R330+R375</f>
        <v>178.55830490000002</v>
      </c>
      <c r="S88" s="198"/>
      <c r="T88" s="200">
        <f>T89+T130+T143+T167+T227+T330+T375</f>
        <v>805.6178500000001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1" t="s">
        <v>89</v>
      </c>
      <c r="AT88" s="202" t="s">
        <v>80</v>
      </c>
      <c r="AU88" s="202" t="s">
        <v>81</v>
      </c>
      <c r="AY88" s="201" t="s">
        <v>130</v>
      </c>
      <c r="BK88" s="203">
        <f>BK89+BK130+BK143+BK167+BK227+BK330+BK375</f>
        <v>0</v>
      </c>
    </row>
    <row r="89" spans="1:63" s="12" customFormat="1" ht="22.8" customHeight="1">
      <c r="A89" s="12"/>
      <c r="B89" s="190"/>
      <c r="C89" s="191"/>
      <c r="D89" s="192" t="s">
        <v>80</v>
      </c>
      <c r="E89" s="204" t="s">
        <v>89</v>
      </c>
      <c r="F89" s="204" t="s">
        <v>131</v>
      </c>
      <c r="G89" s="191"/>
      <c r="H89" s="191"/>
      <c r="I89" s="194"/>
      <c r="J89" s="205">
        <f>BK89</f>
        <v>0</v>
      </c>
      <c r="K89" s="191"/>
      <c r="L89" s="196"/>
      <c r="M89" s="197"/>
      <c r="N89" s="198"/>
      <c r="O89" s="198"/>
      <c r="P89" s="199">
        <f>SUM(P90:P129)</f>
        <v>0</v>
      </c>
      <c r="Q89" s="198"/>
      <c r="R89" s="199">
        <f>SUM(R90:R129)</f>
        <v>0.3797003</v>
      </c>
      <c r="S89" s="198"/>
      <c r="T89" s="200">
        <f>SUM(T90:T129)</f>
        <v>649.10585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1" t="s">
        <v>89</v>
      </c>
      <c r="AT89" s="202" t="s">
        <v>80</v>
      </c>
      <c r="AU89" s="202" t="s">
        <v>89</v>
      </c>
      <c r="AY89" s="201" t="s">
        <v>130</v>
      </c>
      <c r="BK89" s="203">
        <f>SUM(BK90:BK129)</f>
        <v>0</v>
      </c>
    </row>
    <row r="90" spans="1:65" s="2" customFormat="1" ht="33" customHeight="1">
      <c r="A90" s="40"/>
      <c r="B90" s="41"/>
      <c r="C90" s="206" t="s">
        <v>89</v>
      </c>
      <c r="D90" s="206" t="s">
        <v>132</v>
      </c>
      <c r="E90" s="207" t="s">
        <v>687</v>
      </c>
      <c r="F90" s="208" t="s">
        <v>688</v>
      </c>
      <c r="G90" s="209" t="s">
        <v>135</v>
      </c>
      <c r="H90" s="210">
        <v>40.5</v>
      </c>
      <c r="I90" s="211"/>
      <c r="J90" s="210">
        <f>ROUND(I90*H90,2)</f>
        <v>0</v>
      </c>
      <c r="K90" s="208" t="s">
        <v>136</v>
      </c>
      <c r="L90" s="46"/>
      <c r="M90" s="212" t="s">
        <v>31</v>
      </c>
      <c r="N90" s="213" t="s">
        <v>52</v>
      </c>
      <c r="O90" s="86"/>
      <c r="P90" s="214">
        <f>O90*H90</f>
        <v>0</v>
      </c>
      <c r="Q90" s="214">
        <v>0</v>
      </c>
      <c r="R90" s="214">
        <f>Q90*H90</f>
        <v>0</v>
      </c>
      <c r="S90" s="214">
        <v>0.625</v>
      </c>
      <c r="T90" s="215">
        <f>S90*H90</f>
        <v>25.3125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16" t="s">
        <v>137</v>
      </c>
      <c r="AT90" s="216" t="s">
        <v>132</v>
      </c>
      <c r="AU90" s="216" t="s">
        <v>20</v>
      </c>
      <c r="AY90" s="18" t="s">
        <v>130</v>
      </c>
      <c r="BE90" s="217">
        <f>IF(N90="základní",J90,0)</f>
        <v>0</v>
      </c>
      <c r="BF90" s="217">
        <f>IF(N90="snížená",J90,0)</f>
        <v>0</v>
      </c>
      <c r="BG90" s="217">
        <f>IF(N90="zákl. přenesená",J90,0)</f>
        <v>0</v>
      </c>
      <c r="BH90" s="217">
        <f>IF(N90="sníž. přenesená",J90,0)</f>
        <v>0</v>
      </c>
      <c r="BI90" s="217">
        <f>IF(N90="nulová",J90,0)</f>
        <v>0</v>
      </c>
      <c r="BJ90" s="18" t="s">
        <v>89</v>
      </c>
      <c r="BK90" s="217">
        <f>ROUND(I90*H90,2)</f>
        <v>0</v>
      </c>
      <c r="BL90" s="18" t="s">
        <v>137</v>
      </c>
      <c r="BM90" s="216" t="s">
        <v>689</v>
      </c>
    </row>
    <row r="91" spans="1:47" s="2" customFormat="1" ht="12">
      <c r="A91" s="40"/>
      <c r="B91" s="41"/>
      <c r="C91" s="42"/>
      <c r="D91" s="218" t="s">
        <v>139</v>
      </c>
      <c r="E91" s="42"/>
      <c r="F91" s="219" t="s">
        <v>690</v>
      </c>
      <c r="G91" s="42"/>
      <c r="H91" s="42"/>
      <c r="I91" s="220"/>
      <c r="J91" s="42"/>
      <c r="K91" s="42"/>
      <c r="L91" s="46"/>
      <c r="M91" s="221"/>
      <c r="N91" s="222"/>
      <c r="O91" s="86"/>
      <c r="P91" s="86"/>
      <c r="Q91" s="86"/>
      <c r="R91" s="86"/>
      <c r="S91" s="86"/>
      <c r="T91" s="87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18" t="s">
        <v>139</v>
      </c>
      <c r="AU91" s="18" t="s">
        <v>20</v>
      </c>
    </row>
    <row r="92" spans="1:51" s="13" customFormat="1" ht="12">
      <c r="A92" s="13"/>
      <c r="B92" s="223"/>
      <c r="C92" s="224"/>
      <c r="D92" s="225" t="s">
        <v>141</v>
      </c>
      <c r="E92" s="226" t="s">
        <v>31</v>
      </c>
      <c r="F92" s="227" t="s">
        <v>691</v>
      </c>
      <c r="G92" s="224"/>
      <c r="H92" s="228">
        <v>26.2</v>
      </c>
      <c r="I92" s="229"/>
      <c r="J92" s="224"/>
      <c r="K92" s="224"/>
      <c r="L92" s="230"/>
      <c r="M92" s="231"/>
      <c r="N92" s="232"/>
      <c r="O92" s="232"/>
      <c r="P92" s="232"/>
      <c r="Q92" s="232"/>
      <c r="R92" s="232"/>
      <c r="S92" s="232"/>
      <c r="T92" s="23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4" t="s">
        <v>141</v>
      </c>
      <c r="AU92" s="234" t="s">
        <v>20</v>
      </c>
      <c r="AV92" s="13" t="s">
        <v>20</v>
      </c>
      <c r="AW92" s="13" t="s">
        <v>40</v>
      </c>
      <c r="AX92" s="13" t="s">
        <v>81</v>
      </c>
      <c r="AY92" s="234" t="s">
        <v>130</v>
      </c>
    </row>
    <row r="93" spans="1:51" s="13" customFormat="1" ht="12">
      <c r="A93" s="13"/>
      <c r="B93" s="223"/>
      <c r="C93" s="224"/>
      <c r="D93" s="225" t="s">
        <v>141</v>
      </c>
      <c r="E93" s="226" t="s">
        <v>31</v>
      </c>
      <c r="F93" s="227" t="s">
        <v>692</v>
      </c>
      <c r="G93" s="224"/>
      <c r="H93" s="228">
        <v>14.3</v>
      </c>
      <c r="I93" s="229"/>
      <c r="J93" s="224"/>
      <c r="K93" s="224"/>
      <c r="L93" s="230"/>
      <c r="M93" s="231"/>
      <c r="N93" s="232"/>
      <c r="O93" s="232"/>
      <c r="P93" s="232"/>
      <c r="Q93" s="232"/>
      <c r="R93" s="232"/>
      <c r="S93" s="232"/>
      <c r="T93" s="23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4" t="s">
        <v>141</v>
      </c>
      <c r="AU93" s="234" t="s">
        <v>20</v>
      </c>
      <c r="AV93" s="13" t="s">
        <v>20</v>
      </c>
      <c r="AW93" s="13" t="s">
        <v>40</v>
      </c>
      <c r="AX93" s="13" t="s">
        <v>81</v>
      </c>
      <c r="AY93" s="234" t="s">
        <v>130</v>
      </c>
    </row>
    <row r="94" spans="1:51" s="14" customFormat="1" ht="12">
      <c r="A94" s="14"/>
      <c r="B94" s="235"/>
      <c r="C94" s="236"/>
      <c r="D94" s="225" t="s">
        <v>141</v>
      </c>
      <c r="E94" s="237" t="s">
        <v>31</v>
      </c>
      <c r="F94" s="238" t="s">
        <v>693</v>
      </c>
      <c r="G94" s="236"/>
      <c r="H94" s="237" t="s">
        <v>31</v>
      </c>
      <c r="I94" s="239"/>
      <c r="J94" s="236"/>
      <c r="K94" s="236"/>
      <c r="L94" s="240"/>
      <c r="M94" s="241"/>
      <c r="N94" s="242"/>
      <c r="O94" s="242"/>
      <c r="P94" s="242"/>
      <c r="Q94" s="242"/>
      <c r="R94" s="242"/>
      <c r="S94" s="242"/>
      <c r="T94" s="243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44" t="s">
        <v>141</v>
      </c>
      <c r="AU94" s="244" t="s">
        <v>20</v>
      </c>
      <c r="AV94" s="14" t="s">
        <v>89</v>
      </c>
      <c r="AW94" s="14" t="s">
        <v>40</v>
      </c>
      <c r="AX94" s="14" t="s">
        <v>81</v>
      </c>
      <c r="AY94" s="244" t="s">
        <v>130</v>
      </c>
    </row>
    <row r="95" spans="1:51" s="15" customFormat="1" ht="12">
      <c r="A95" s="15"/>
      <c r="B95" s="245"/>
      <c r="C95" s="246"/>
      <c r="D95" s="225" t="s">
        <v>141</v>
      </c>
      <c r="E95" s="247" t="s">
        <v>31</v>
      </c>
      <c r="F95" s="248" t="s">
        <v>144</v>
      </c>
      <c r="G95" s="246"/>
      <c r="H95" s="249">
        <v>40.5</v>
      </c>
      <c r="I95" s="250"/>
      <c r="J95" s="246"/>
      <c r="K95" s="246"/>
      <c r="L95" s="251"/>
      <c r="M95" s="252"/>
      <c r="N95" s="253"/>
      <c r="O95" s="253"/>
      <c r="P95" s="253"/>
      <c r="Q95" s="253"/>
      <c r="R95" s="253"/>
      <c r="S95" s="253"/>
      <c r="T95" s="254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T95" s="255" t="s">
        <v>141</v>
      </c>
      <c r="AU95" s="255" t="s">
        <v>20</v>
      </c>
      <c r="AV95" s="15" t="s">
        <v>137</v>
      </c>
      <c r="AW95" s="15" t="s">
        <v>40</v>
      </c>
      <c r="AX95" s="15" t="s">
        <v>89</v>
      </c>
      <c r="AY95" s="255" t="s">
        <v>130</v>
      </c>
    </row>
    <row r="96" spans="1:65" s="2" customFormat="1" ht="24.15" customHeight="1">
      <c r="A96" s="40"/>
      <c r="B96" s="41"/>
      <c r="C96" s="206" t="s">
        <v>20</v>
      </c>
      <c r="D96" s="206" t="s">
        <v>132</v>
      </c>
      <c r="E96" s="207" t="s">
        <v>145</v>
      </c>
      <c r="F96" s="208" t="s">
        <v>146</v>
      </c>
      <c r="G96" s="209" t="s">
        <v>135</v>
      </c>
      <c r="H96" s="210">
        <v>5424.29</v>
      </c>
      <c r="I96" s="211"/>
      <c r="J96" s="210">
        <f>ROUND(I96*H96,2)</f>
        <v>0</v>
      </c>
      <c r="K96" s="208" t="s">
        <v>136</v>
      </c>
      <c r="L96" s="46"/>
      <c r="M96" s="212" t="s">
        <v>31</v>
      </c>
      <c r="N96" s="213" t="s">
        <v>52</v>
      </c>
      <c r="O96" s="86"/>
      <c r="P96" s="214">
        <f>O96*H96</f>
        <v>0</v>
      </c>
      <c r="Q96" s="214">
        <v>7E-05</v>
      </c>
      <c r="R96" s="214">
        <f>Q96*H96</f>
        <v>0.3797003</v>
      </c>
      <c r="S96" s="214">
        <v>0.115</v>
      </c>
      <c r="T96" s="215">
        <f>S96*H96</f>
        <v>623.79335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16" t="s">
        <v>137</v>
      </c>
      <c r="AT96" s="216" t="s">
        <v>132</v>
      </c>
      <c r="AU96" s="216" t="s">
        <v>20</v>
      </c>
      <c r="AY96" s="18" t="s">
        <v>130</v>
      </c>
      <c r="BE96" s="217">
        <f>IF(N96="základní",J96,0)</f>
        <v>0</v>
      </c>
      <c r="BF96" s="217">
        <f>IF(N96="snížená",J96,0)</f>
        <v>0</v>
      </c>
      <c r="BG96" s="217">
        <f>IF(N96="zákl. přenesená",J96,0)</f>
        <v>0</v>
      </c>
      <c r="BH96" s="217">
        <f>IF(N96="sníž. přenesená",J96,0)</f>
        <v>0</v>
      </c>
      <c r="BI96" s="217">
        <f>IF(N96="nulová",J96,0)</f>
        <v>0</v>
      </c>
      <c r="BJ96" s="18" t="s">
        <v>89</v>
      </c>
      <c r="BK96" s="217">
        <f>ROUND(I96*H96,2)</f>
        <v>0</v>
      </c>
      <c r="BL96" s="18" t="s">
        <v>137</v>
      </c>
      <c r="BM96" s="216" t="s">
        <v>147</v>
      </c>
    </row>
    <row r="97" spans="1:47" s="2" customFormat="1" ht="12">
      <c r="A97" s="40"/>
      <c r="B97" s="41"/>
      <c r="C97" s="42"/>
      <c r="D97" s="218" t="s">
        <v>139</v>
      </c>
      <c r="E97" s="42"/>
      <c r="F97" s="219" t="s">
        <v>148</v>
      </c>
      <c r="G97" s="42"/>
      <c r="H97" s="42"/>
      <c r="I97" s="220"/>
      <c r="J97" s="42"/>
      <c r="K97" s="42"/>
      <c r="L97" s="46"/>
      <c r="M97" s="221"/>
      <c r="N97" s="222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8" t="s">
        <v>139</v>
      </c>
      <c r="AU97" s="18" t="s">
        <v>20</v>
      </c>
    </row>
    <row r="98" spans="1:51" s="13" customFormat="1" ht="12">
      <c r="A98" s="13"/>
      <c r="B98" s="223"/>
      <c r="C98" s="224"/>
      <c r="D98" s="225" t="s">
        <v>141</v>
      </c>
      <c r="E98" s="226" t="s">
        <v>31</v>
      </c>
      <c r="F98" s="227" t="s">
        <v>694</v>
      </c>
      <c r="G98" s="224"/>
      <c r="H98" s="228">
        <v>4211.29</v>
      </c>
      <c r="I98" s="229"/>
      <c r="J98" s="224"/>
      <c r="K98" s="224"/>
      <c r="L98" s="230"/>
      <c r="M98" s="231"/>
      <c r="N98" s="232"/>
      <c r="O98" s="232"/>
      <c r="P98" s="232"/>
      <c r="Q98" s="232"/>
      <c r="R98" s="232"/>
      <c r="S98" s="232"/>
      <c r="T98" s="23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4" t="s">
        <v>141</v>
      </c>
      <c r="AU98" s="234" t="s">
        <v>20</v>
      </c>
      <c r="AV98" s="13" t="s">
        <v>20</v>
      </c>
      <c r="AW98" s="13" t="s">
        <v>40</v>
      </c>
      <c r="AX98" s="13" t="s">
        <v>81</v>
      </c>
      <c r="AY98" s="234" t="s">
        <v>130</v>
      </c>
    </row>
    <row r="99" spans="1:51" s="14" customFormat="1" ht="12">
      <c r="A99" s="14"/>
      <c r="B99" s="235"/>
      <c r="C99" s="236"/>
      <c r="D99" s="225" t="s">
        <v>141</v>
      </c>
      <c r="E99" s="237" t="s">
        <v>31</v>
      </c>
      <c r="F99" s="238" t="s">
        <v>695</v>
      </c>
      <c r="G99" s="236"/>
      <c r="H99" s="237" t="s">
        <v>31</v>
      </c>
      <c r="I99" s="239"/>
      <c r="J99" s="236"/>
      <c r="K99" s="236"/>
      <c r="L99" s="240"/>
      <c r="M99" s="241"/>
      <c r="N99" s="242"/>
      <c r="O99" s="242"/>
      <c r="P99" s="242"/>
      <c r="Q99" s="242"/>
      <c r="R99" s="242"/>
      <c r="S99" s="242"/>
      <c r="T99" s="243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44" t="s">
        <v>141</v>
      </c>
      <c r="AU99" s="244" t="s">
        <v>20</v>
      </c>
      <c r="AV99" s="14" t="s">
        <v>89</v>
      </c>
      <c r="AW99" s="14" t="s">
        <v>40</v>
      </c>
      <c r="AX99" s="14" t="s">
        <v>81</v>
      </c>
      <c r="AY99" s="244" t="s">
        <v>130</v>
      </c>
    </row>
    <row r="100" spans="1:51" s="13" customFormat="1" ht="12">
      <c r="A100" s="13"/>
      <c r="B100" s="223"/>
      <c r="C100" s="224"/>
      <c r="D100" s="225" t="s">
        <v>141</v>
      </c>
      <c r="E100" s="226" t="s">
        <v>31</v>
      </c>
      <c r="F100" s="227" t="s">
        <v>696</v>
      </c>
      <c r="G100" s="224"/>
      <c r="H100" s="228">
        <v>213</v>
      </c>
      <c r="I100" s="229"/>
      <c r="J100" s="224"/>
      <c r="K100" s="224"/>
      <c r="L100" s="230"/>
      <c r="M100" s="231"/>
      <c r="N100" s="232"/>
      <c r="O100" s="232"/>
      <c r="P100" s="232"/>
      <c r="Q100" s="232"/>
      <c r="R100" s="232"/>
      <c r="S100" s="232"/>
      <c r="T100" s="23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4" t="s">
        <v>141</v>
      </c>
      <c r="AU100" s="234" t="s">
        <v>20</v>
      </c>
      <c r="AV100" s="13" t="s">
        <v>20</v>
      </c>
      <c r="AW100" s="13" t="s">
        <v>40</v>
      </c>
      <c r="AX100" s="13" t="s">
        <v>81</v>
      </c>
      <c r="AY100" s="234" t="s">
        <v>130</v>
      </c>
    </row>
    <row r="101" spans="1:51" s="14" customFormat="1" ht="12">
      <c r="A101" s="14"/>
      <c r="B101" s="235"/>
      <c r="C101" s="236"/>
      <c r="D101" s="225" t="s">
        <v>141</v>
      </c>
      <c r="E101" s="237" t="s">
        <v>31</v>
      </c>
      <c r="F101" s="238" t="s">
        <v>697</v>
      </c>
      <c r="G101" s="236"/>
      <c r="H101" s="237" t="s">
        <v>31</v>
      </c>
      <c r="I101" s="239"/>
      <c r="J101" s="236"/>
      <c r="K101" s="236"/>
      <c r="L101" s="240"/>
      <c r="M101" s="241"/>
      <c r="N101" s="242"/>
      <c r="O101" s="242"/>
      <c r="P101" s="242"/>
      <c r="Q101" s="242"/>
      <c r="R101" s="242"/>
      <c r="S101" s="242"/>
      <c r="T101" s="243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4" t="s">
        <v>141</v>
      </c>
      <c r="AU101" s="244" t="s">
        <v>20</v>
      </c>
      <c r="AV101" s="14" t="s">
        <v>89</v>
      </c>
      <c r="AW101" s="14" t="s">
        <v>40</v>
      </c>
      <c r="AX101" s="14" t="s">
        <v>81</v>
      </c>
      <c r="AY101" s="244" t="s">
        <v>130</v>
      </c>
    </row>
    <row r="102" spans="1:51" s="13" customFormat="1" ht="12">
      <c r="A102" s="13"/>
      <c r="B102" s="223"/>
      <c r="C102" s="224"/>
      <c r="D102" s="225" t="s">
        <v>141</v>
      </c>
      <c r="E102" s="226" t="s">
        <v>31</v>
      </c>
      <c r="F102" s="227" t="s">
        <v>698</v>
      </c>
      <c r="G102" s="224"/>
      <c r="H102" s="228">
        <v>1000</v>
      </c>
      <c r="I102" s="229"/>
      <c r="J102" s="224"/>
      <c r="K102" s="224"/>
      <c r="L102" s="230"/>
      <c r="M102" s="231"/>
      <c r="N102" s="232"/>
      <c r="O102" s="232"/>
      <c r="P102" s="232"/>
      <c r="Q102" s="232"/>
      <c r="R102" s="232"/>
      <c r="S102" s="232"/>
      <c r="T102" s="23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4" t="s">
        <v>141</v>
      </c>
      <c r="AU102" s="234" t="s">
        <v>20</v>
      </c>
      <c r="AV102" s="13" t="s">
        <v>20</v>
      </c>
      <c r="AW102" s="13" t="s">
        <v>40</v>
      </c>
      <c r="AX102" s="13" t="s">
        <v>81</v>
      </c>
      <c r="AY102" s="234" t="s">
        <v>130</v>
      </c>
    </row>
    <row r="103" spans="1:51" s="14" customFormat="1" ht="12">
      <c r="A103" s="14"/>
      <c r="B103" s="235"/>
      <c r="C103" s="236"/>
      <c r="D103" s="225" t="s">
        <v>141</v>
      </c>
      <c r="E103" s="237" t="s">
        <v>31</v>
      </c>
      <c r="F103" s="238" t="s">
        <v>154</v>
      </c>
      <c r="G103" s="236"/>
      <c r="H103" s="237" t="s">
        <v>31</v>
      </c>
      <c r="I103" s="239"/>
      <c r="J103" s="236"/>
      <c r="K103" s="236"/>
      <c r="L103" s="240"/>
      <c r="M103" s="241"/>
      <c r="N103" s="242"/>
      <c r="O103" s="242"/>
      <c r="P103" s="242"/>
      <c r="Q103" s="242"/>
      <c r="R103" s="242"/>
      <c r="S103" s="242"/>
      <c r="T103" s="243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4" t="s">
        <v>141</v>
      </c>
      <c r="AU103" s="244" t="s">
        <v>20</v>
      </c>
      <c r="AV103" s="14" t="s">
        <v>89</v>
      </c>
      <c r="AW103" s="14" t="s">
        <v>40</v>
      </c>
      <c r="AX103" s="14" t="s">
        <v>81</v>
      </c>
      <c r="AY103" s="244" t="s">
        <v>130</v>
      </c>
    </row>
    <row r="104" spans="1:51" s="15" customFormat="1" ht="12">
      <c r="A104" s="15"/>
      <c r="B104" s="245"/>
      <c r="C104" s="246"/>
      <c r="D104" s="225" t="s">
        <v>141</v>
      </c>
      <c r="E104" s="247" t="s">
        <v>31</v>
      </c>
      <c r="F104" s="248" t="s">
        <v>144</v>
      </c>
      <c r="G104" s="246"/>
      <c r="H104" s="249">
        <v>5424.29</v>
      </c>
      <c r="I104" s="250"/>
      <c r="J104" s="246"/>
      <c r="K104" s="246"/>
      <c r="L104" s="251"/>
      <c r="M104" s="252"/>
      <c r="N104" s="253"/>
      <c r="O104" s="253"/>
      <c r="P104" s="253"/>
      <c r="Q104" s="253"/>
      <c r="R104" s="253"/>
      <c r="S104" s="253"/>
      <c r="T104" s="254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T104" s="255" t="s">
        <v>141</v>
      </c>
      <c r="AU104" s="255" t="s">
        <v>20</v>
      </c>
      <c r="AV104" s="15" t="s">
        <v>137</v>
      </c>
      <c r="AW104" s="15" t="s">
        <v>40</v>
      </c>
      <c r="AX104" s="15" t="s">
        <v>89</v>
      </c>
      <c r="AY104" s="255" t="s">
        <v>130</v>
      </c>
    </row>
    <row r="105" spans="1:65" s="2" customFormat="1" ht="21.75" customHeight="1">
      <c r="A105" s="40"/>
      <c r="B105" s="41"/>
      <c r="C105" s="206" t="s">
        <v>155</v>
      </c>
      <c r="D105" s="206" t="s">
        <v>132</v>
      </c>
      <c r="E105" s="207" t="s">
        <v>162</v>
      </c>
      <c r="F105" s="208" t="s">
        <v>163</v>
      </c>
      <c r="G105" s="209" t="s">
        <v>164</v>
      </c>
      <c r="H105" s="210">
        <v>12.31</v>
      </c>
      <c r="I105" s="211"/>
      <c r="J105" s="210">
        <f>ROUND(I105*H105,2)</f>
        <v>0</v>
      </c>
      <c r="K105" s="208" t="s">
        <v>136</v>
      </c>
      <c r="L105" s="46"/>
      <c r="M105" s="212" t="s">
        <v>31</v>
      </c>
      <c r="N105" s="213" t="s">
        <v>52</v>
      </c>
      <c r="O105" s="86"/>
      <c r="P105" s="214">
        <f>O105*H105</f>
        <v>0</v>
      </c>
      <c r="Q105" s="214">
        <v>0</v>
      </c>
      <c r="R105" s="214">
        <f>Q105*H105</f>
        <v>0</v>
      </c>
      <c r="S105" s="214">
        <v>0</v>
      </c>
      <c r="T105" s="215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16" t="s">
        <v>137</v>
      </c>
      <c r="AT105" s="216" t="s">
        <v>132</v>
      </c>
      <c r="AU105" s="216" t="s">
        <v>20</v>
      </c>
      <c r="AY105" s="18" t="s">
        <v>130</v>
      </c>
      <c r="BE105" s="217">
        <f>IF(N105="základní",J105,0)</f>
        <v>0</v>
      </c>
      <c r="BF105" s="217">
        <f>IF(N105="snížená",J105,0)</f>
        <v>0</v>
      </c>
      <c r="BG105" s="217">
        <f>IF(N105="zákl. přenesená",J105,0)</f>
        <v>0</v>
      </c>
      <c r="BH105" s="217">
        <f>IF(N105="sníž. přenesená",J105,0)</f>
        <v>0</v>
      </c>
      <c r="BI105" s="217">
        <f>IF(N105="nulová",J105,0)</f>
        <v>0</v>
      </c>
      <c r="BJ105" s="18" t="s">
        <v>89</v>
      </c>
      <c r="BK105" s="217">
        <f>ROUND(I105*H105,2)</f>
        <v>0</v>
      </c>
      <c r="BL105" s="18" t="s">
        <v>137</v>
      </c>
      <c r="BM105" s="216" t="s">
        <v>165</v>
      </c>
    </row>
    <row r="106" spans="1:47" s="2" customFormat="1" ht="12">
      <c r="A106" s="40"/>
      <c r="B106" s="41"/>
      <c r="C106" s="42"/>
      <c r="D106" s="218" t="s">
        <v>139</v>
      </c>
      <c r="E106" s="42"/>
      <c r="F106" s="219" t="s">
        <v>166</v>
      </c>
      <c r="G106" s="42"/>
      <c r="H106" s="42"/>
      <c r="I106" s="220"/>
      <c r="J106" s="42"/>
      <c r="K106" s="42"/>
      <c r="L106" s="46"/>
      <c r="M106" s="221"/>
      <c r="N106" s="222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8" t="s">
        <v>139</v>
      </c>
      <c r="AU106" s="18" t="s">
        <v>20</v>
      </c>
    </row>
    <row r="107" spans="1:51" s="13" customFormat="1" ht="12">
      <c r="A107" s="13"/>
      <c r="B107" s="223"/>
      <c r="C107" s="224"/>
      <c r="D107" s="225" t="s">
        <v>141</v>
      </c>
      <c r="E107" s="226" t="s">
        <v>31</v>
      </c>
      <c r="F107" s="227" t="s">
        <v>699</v>
      </c>
      <c r="G107" s="224"/>
      <c r="H107" s="228">
        <v>7.5</v>
      </c>
      <c r="I107" s="229"/>
      <c r="J107" s="224"/>
      <c r="K107" s="224"/>
      <c r="L107" s="230"/>
      <c r="M107" s="231"/>
      <c r="N107" s="232"/>
      <c r="O107" s="232"/>
      <c r="P107" s="232"/>
      <c r="Q107" s="232"/>
      <c r="R107" s="232"/>
      <c r="S107" s="232"/>
      <c r="T107" s="23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4" t="s">
        <v>141</v>
      </c>
      <c r="AU107" s="234" t="s">
        <v>20</v>
      </c>
      <c r="AV107" s="13" t="s">
        <v>20</v>
      </c>
      <c r="AW107" s="13" t="s">
        <v>40</v>
      </c>
      <c r="AX107" s="13" t="s">
        <v>81</v>
      </c>
      <c r="AY107" s="234" t="s">
        <v>130</v>
      </c>
    </row>
    <row r="108" spans="1:51" s="14" customFormat="1" ht="12">
      <c r="A108" s="14"/>
      <c r="B108" s="235"/>
      <c r="C108" s="236"/>
      <c r="D108" s="225" t="s">
        <v>141</v>
      </c>
      <c r="E108" s="237" t="s">
        <v>31</v>
      </c>
      <c r="F108" s="238" t="s">
        <v>168</v>
      </c>
      <c r="G108" s="236"/>
      <c r="H108" s="237" t="s">
        <v>31</v>
      </c>
      <c r="I108" s="239"/>
      <c r="J108" s="236"/>
      <c r="K108" s="236"/>
      <c r="L108" s="240"/>
      <c r="M108" s="241"/>
      <c r="N108" s="242"/>
      <c r="O108" s="242"/>
      <c r="P108" s="242"/>
      <c r="Q108" s="242"/>
      <c r="R108" s="242"/>
      <c r="S108" s="242"/>
      <c r="T108" s="243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44" t="s">
        <v>141</v>
      </c>
      <c r="AU108" s="244" t="s">
        <v>20</v>
      </c>
      <c r="AV108" s="14" t="s">
        <v>89</v>
      </c>
      <c r="AW108" s="14" t="s">
        <v>40</v>
      </c>
      <c r="AX108" s="14" t="s">
        <v>81</v>
      </c>
      <c r="AY108" s="244" t="s">
        <v>130</v>
      </c>
    </row>
    <row r="109" spans="1:51" s="13" customFormat="1" ht="12">
      <c r="A109" s="13"/>
      <c r="B109" s="223"/>
      <c r="C109" s="224"/>
      <c r="D109" s="225" t="s">
        <v>141</v>
      </c>
      <c r="E109" s="226" t="s">
        <v>31</v>
      </c>
      <c r="F109" s="227" t="s">
        <v>700</v>
      </c>
      <c r="G109" s="224"/>
      <c r="H109" s="228">
        <v>4.09</v>
      </c>
      <c r="I109" s="229"/>
      <c r="J109" s="224"/>
      <c r="K109" s="224"/>
      <c r="L109" s="230"/>
      <c r="M109" s="231"/>
      <c r="N109" s="232"/>
      <c r="O109" s="232"/>
      <c r="P109" s="232"/>
      <c r="Q109" s="232"/>
      <c r="R109" s="232"/>
      <c r="S109" s="232"/>
      <c r="T109" s="23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4" t="s">
        <v>141</v>
      </c>
      <c r="AU109" s="234" t="s">
        <v>20</v>
      </c>
      <c r="AV109" s="13" t="s">
        <v>20</v>
      </c>
      <c r="AW109" s="13" t="s">
        <v>40</v>
      </c>
      <c r="AX109" s="13" t="s">
        <v>81</v>
      </c>
      <c r="AY109" s="234" t="s">
        <v>130</v>
      </c>
    </row>
    <row r="110" spans="1:51" s="14" customFormat="1" ht="12">
      <c r="A110" s="14"/>
      <c r="B110" s="235"/>
      <c r="C110" s="236"/>
      <c r="D110" s="225" t="s">
        <v>141</v>
      </c>
      <c r="E110" s="237" t="s">
        <v>31</v>
      </c>
      <c r="F110" s="238" t="s">
        <v>170</v>
      </c>
      <c r="G110" s="236"/>
      <c r="H110" s="237" t="s">
        <v>31</v>
      </c>
      <c r="I110" s="239"/>
      <c r="J110" s="236"/>
      <c r="K110" s="236"/>
      <c r="L110" s="240"/>
      <c r="M110" s="241"/>
      <c r="N110" s="242"/>
      <c r="O110" s="242"/>
      <c r="P110" s="242"/>
      <c r="Q110" s="242"/>
      <c r="R110" s="242"/>
      <c r="S110" s="242"/>
      <c r="T110" s="243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44" t="s">
        <v>141</v>
      </c>
      <c r="AU110" s="244" t="s">
        <v>20</v>
      </c>
      <c r="AV110" s="14" t="s">
        <v>89</v>
      </c>
      <c r="AW110" s="14" t="s">
        <v>40</v>
      </c>
      <c r="AX110" s="14" t="s">
        <v>81</v>
      </c>
      <c r="AY110" s="244" t="s">
        <v>130</v>
      </c>
    </row>
    <row r="111" spans="1:51" s="13" customFormat="1" ht="12">
      <c r="A111" s="13"/>
      <c r="B111" s="223"/>
      <c r="C111" s="224"/>
      <c r="D111" s="225" t="s">
        <v>141</v>
      </c>
      <c r="E111" s="226" t="s">
        <v>31</v>
      </c>
      <c r="F111" s="227" t="s">
        <v>701</v>
      </c>
      <c r="G111" s="224"/>
      <c r="H111" s="228">
        <v>0.72</v>
      </c>
      <c r="I111" s="229"/>
      <c r="J111" s="224"/>
      <c r="K111" s="224"/>
      <c r="L111" s="230"/>
      <c r="M111" s="231"/>
      <c r="N111" s="232"/>
      <c r="O111" s="232"/>
      <c r="P111" s="232"/>
      <c r="Q111" s="232"/>
      <c r="R111" s="232"/>
      <c r="S111" s="232"/>
      <c r="T111" s="23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4" t="s">
        <v>141</v>
      </c>
      <c r="AU111" s="234" t="s">
        <v>20</v>
      </c>
      <c r="AV111" s="13" t="s">
        <v>20</v>
      </c>
      <c r="AW111" s="13" t="s">
        <v>40</v>
      </c>
      <c r="AX111" s="13" t="s">
        <v>81</v>
      </c>
      <c r="AY111" s="234" t="s">
        <v>130</v>
      </c>
    </row>
    <row r="112" spans="1:51" s="14" customFormat="1" ht="12">
      <c r="A112" s="14"/>
      <c r="B112" s="235"/>
      <c r="C112" s="236"/>
      <c r="D112" s="225" t="s">
        <v>141</v>
      </c>
      <c r="E112" s="237" t="s">
        <v>31</v>
      </c>
      <c r="F112" s="238" t="s">
        <v>702</v>
      </c>
      <c r="G112" s="236"/>
      <c r="H112" s="237" t="s">
        <v>31</v>
      </c>
      <c r="I112" s="239"/>
      <c r="J112" s="236"/>
      <c r="K112" s="236"/>
      <c r="L112" s="240"/>
      <c r="M112" s="241"/>
      <c r="N112" s="242"/>
      <c r="O112" s="242"/>
      <c r="P112" s="242"/>
      <c r="Q112" s="242"/>
      <c r="R112" s="242"/>
      <c r="S112" s="242"/>
      <c r="T112" s="243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44" t="s">
        <v>141</v>
      </c>
      <c r="AU112" s="244" t="s">
        <v>20</v>
      </c>
      <c r="AV112" s="14" t="s">
        <v>89</v>
      </c>
      <c r="AW112" s="14" t="s">
        <v>40</v>
      </c>
      <c r="AX112" s="14" t="s">
        <v>81</v>
      </c>
      <c r="AY112" s="244" t="s">
        <v>130</v>
      </c>
    </row>
    <row r="113" spans="1:51" s="15" customFormat="1" ht="12">
      <c r="A113" s="15"/>
      <c r="B113" s="245"/>
      <c r="C113" s="246"/>
      <c r="D113" s="225" t="s">
        <v>141</v>
      </c>
      <c r="E113" s="247" t="s">
        <v>31</v>
      </c>
      <c r="F113" s="248" t="s">
        <v>144</v>
      </c>
      <c r="G113" s="246"/>
      <c r="H113" s="249">
        <v>12.31</v>
      </c>
      <c r="I113" s="250"/>
      <c r="J113" s="246"/>
      <c r="K113" s="246"/>
      <c r="L113" s="251"/>
      <c r="M113" s="252"/>
      <c r="N113" s="253"/>
      <c r="O113" s="253"/>
      <c r="P113" s="253"/>
      <c r="Q113" s="253"/>
      <c r="R113" s="253"/>
      <c r="S113" s="253"/>
      <c r="T113" s="254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T113" s="255" t="s">
        <v>141</v>
      </c>
      <c r="AU113" s="255" t="s">
        <v>20</v>
      </c>
      <c r="AV113" s="15" t="s">
        <v>137</v>
      </c>
      <c r="AW113" s="15" t="s">
        <v>40</v>
      </c>
      <c r="AX113" s="15" t="s">
        <v>89</v>
      </c>
      <c r="AY113" s="255" t="s">
        <v>130</v>
      </c>
    </row>
    <row r="114" spans="1:65" s="2" customFormat="1" ht="37.8" customHeight="1">
      <c r="A114" s="40"/>
      <c r="B114" s="41"/>
      <c r="C114" s="206" t="s">
        <v>137</v>
      </c>
      <c r="D114" s="206" t="s">
        <v>132</v>
      </c>
      <c r="E114" s="207" t="s">
        <v>174</v>
      </c>
      <c r="F114" s="208" t="s">
        <v>175</v>
      </c>
      <c r="G114" s="209" t="s">
        <v>164</v>
      </c>
      <c r="H114" s="210">
        <v>12.31</v>
      </c>
      <c r="I114" s="211"/>
      <c r="J114" s="210">
        <f>ROUND(I114*H114,2)</f>
        <v>0</v>
      </c>
      <c r="K114" s="208" t="s">
        <v>136</v>
      </c>
      <c r="L114" s="46"/>
      <c r="M114" s="212" t="s">
        <v>31</v>
      </c>
      <c r="N114" s="213" t="s">
        <v>52</v>
      </c>
      <c r="O114" s="86"/>
      <c r="P114" s="214">
        <f>O114*H114</f>
        <v>0</v>
      </c>
      <c r="Q114" s="214">
        <v>0</v>
      </c>
      <c r="R114" s="214">
        <f>Q114*H114</f>
        <v>0</v>
      </c>
      <c r="S114" s="214">
        <v>0</v>
      </c>
      <c r="T114" s="215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16" t="s">
        <v>137</v>
      </c>
      <c r="AT114" s="216" t="s">
        <v>132</v>
      </c>
      <c r="AU114" s="216" t="s">
        <v>20</v>
      </c>
      <c r="AY114" s="18" t="s">
        <v>130</v>
      </c>
      <c r="BE114" s="217">
        <f>IF(N114="základní",J114,0)</f>
        <v>0</v>
      </c>
      <c r="BF114" s="217">
        <f>IF(N114="snížená",J114,0)</f>
        <v>0</v>
      </c>
      <c r="BG114" s="217">
        <f>IF(N114="zákl. přenesená",J114,0)</f>
        <v>0</v>
      </c>
      <c r="BH114" s="217">
        <f>IF(N114="sníž. přenesená",J114,0)</f>
        <v>0</v>
      </c>
      <c r="BI114" s="217">
        <f>IF(N114="nulová",J114,0)</f>
        <v>0</v>
      </c>
      <c r="BJ114" s="18" t="s">
        <v>89</v>
      </c>
      <c r="BK114" s="217">
        <f>ROUND(I114*H114,2)</f>
        <v>0</v>
      </c>
      <c r="BL114" s="18" t="s">
        <v>137</v>
      </c>
      <c r="BM114" s="216" t="s">
        <v>703</v>
      </c>
    </row>
    <row r="115" spans="1:47" s="2" customFormat="1" ht="12">
      <c r="A115" s="40"/>
      <c r="B115" s="41"/>
      <c r="C115" s="42"/>
      <c r="D115" s="218" t="s">
        <v>139</v>
      </c>
      <c r="E115" s="42"/>
      <c r="F115" s="219" t="s">
        <v>177</v>
      </c>
      <c r="G115" s="42"/>
      <c r="H115" s="42"/>
      <c r="I115" s="220"/>
      <c r="J115" s="42"/>
      <c r="K115" s="42"/>
      <c r="L115" s="46"/>
      <c r="M115" s="221"/>
      <c r="N115" s="222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8" t="s">
        <v>139</v>
      </c>
      <c r="AU115" s="18" t="s">
        <v>20</v>
      </c>
    </row>
    <row r="116" spans="1:51" s="13" customFormat="1" ht="12">
      <c r="A116" s="13"/>
      <c r="B116" s="223"/>
      <c r="C116" s="224"/>
      <c r="D116" s="225" t="s">
        <v>141</v>
      </c>
      <c r="E116" s="226" t="s">
        <v>31</v>
      </c>
      <c r="F116" s="227" t="s">
        <v>704</v>
      </c>
      <c r="G116" s="224"/>
      <c r="H116" s="228">
        <v>12.31</v>
      </c>
      <c r="I116" s="229"/>
      <c r="J116" s="224"/>
      <c r="K116" s="224"/>
      <c r="L116" s="230"/>
      <c r="M116" s="231"/>
      <c r="N116" s="232"/>
      <c r="O116" s="232"/>
      <c r="P116" s="232"/>
      <c r="Q116" s="232"/>
      <c r="R116" s="232"/>
      <c r="S116" s="232"/>
      <c r="T116" s="23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4" t="s">
        <v>141</v>
      </c>
      <c r="AU116" s="234" t="s">
        <v>20</v>
      </c>
      <c r="AV116" s="13" t="s">
        <v>20</v>
      </c>
      <c r="AW116" s="13" t="s">
        <v>40</v>
      </c>
      <c r="AX116" s="13" t="s">
        <v>81</v>
      </c>
      <c r="AY116" s="234" t="s">
        <v>130</v>
      </c>
    </row>
    <row r="117" spans="1:51" s="15" customFormat="1" ht="12">
      <c r="A117" s="15"/>
      <c r="B117" s="245"/>
      <c r="C117" s="246"/>
      <c r="D117" s="225" t="s">
        <v>141</v>
      </c>
      <c r="E117" s="247" t="s">
        <v>31</v>
      </c>
      <c r="F117" s="248" t="s">
        <v>144</v>
      </c>
      <c r="G117" s="246"/>
      <c r="H117" s="249">
        <v>12.31</v>
      </c>
      <c r="I117" s="250"/>
      <c r="J117" s="246"/>
      <c r="K117" s="246"/>
      <c r="L117" s="251"/>
      <c r="M117" s="252"/>
      <c r="N117" s="253"/>
      <c r="O117" s="253"/>
      <c r="P117" s="253"/>
      <c r="Q117" s="253"/>
      <c r="R117" s="253"/>
      <c r="S117" s="253"/>
      <c r="T117" s="254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T117" s="255" t="s">
        <v>141</v>
      </c>
      <c r="AU117" s="255" t="s">
        <v>20</v>
      </c>
      <c r="AV117" s="15" t="s">
        <v>137</v>
      </c>
      <c r="AW117" s="15" t="s">
        <v>40</v>
      </c>
      <c r="AX117" s="15" t="s">
        <v>89</v>
      </c>
      <c r="AY117" s="255" t="s">
        <v>130</v>
      </c>
    </row>
    <row r="118" spans="1:65" s="2" customFormat="1" ht="37.8" customHeight="1">
      <c r="A118" s="40"/>
      <c r="B118" s="41"/>
      <c r="C118" s="206" t="s">
        <v>173</v>
      </c>
      <c r="D118" s="206" t="s">
        <v>132</v>
      </c>
      <c r="E118" s="207" t="s">
        <v>180</v>
      </c>
      <c r="F118" s="208" t="s">
        <v>181</v>
      </c>
      <c r="G118" s="209" t="s">
        <v>164</v>
      </c>
      <c r="H118" s="210">
        <v>61.55</v>
      </c>
      <c r="I118" s="211"/>
      <c r="J118" s="210">
        <f>ROUND(I118*H118,2)</f>
        <v>0</v>
      </c>
      <c r="K118" s="208" t="s">
        <v>136</v>
      </c>
      <c r="L118" s="46"/>
      <c r="M118" s="212" t="s">
        <v>31</v>
      </c>
      <c r="N118" s="213" t="s">
        <v>52</v>
      </c>
      <c r="O118" s="86"/>
      <c r="P118" s="214">
        <f>O118*H118</f>
        <v>0</v>
      </c>
      <c r="Q118" s="214">
        <v>0</v>
      </c>
      <c r="R118" s="214">
        <f>Q118*H118</f>
        <v>0</v>
      </c>
      <c r="S118" s="214">
        <v>0</v>
      </c>
      <c r="T118" s="215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16" t="s">
        <v>137</v>
      </c>
      <c r="AT118" s="216" t="s">
        <v>132</v>
      </c>
      <c r="AU118" s="216" t="s">
        <v>20</v>
      </c>
      <c r="AY118" s="18" t="s">
        <v>130</v>
      </c>
      <c r="BE118" s="217">
        <f>IF(N118="základní",J118,0)</f>
        <v>0</v>
      </c>
      <c r="BF118" s="217">
        <f>IF(N118="snížená",J118,0)</f>
        <v>0</v>
      </c>
      <c r="BG118" s="217">
        <f>IF(N118="zákl. přenesená",J118,0)</f>
        <v>0</v>
      </c>
      <c r="BH118" s="217">
        <f>IF(N118="sníž. přenesená",J118,0)</f>
        <v>0</v>
      </c>
      <c r="BI118" s="217">
        <f>IF(N118="nulová",J118,0)</f>
        <v>0</v>
      </c>
      <c r="BJ118" s="18" t="s">
        <v>89</v>
      </c>
      <c r="BK118" s="217">
        <f>ROUND(I118*H118,2)</f>
        <v>0</v>
      </c>
      <c r="BL118" s="18" t="s">
        <v>137</v>
      </c>
      <c r="BM118" s="216" t="s">
        <v>705</v>
      </c>
    </row>
    <row r="119" spans="1:47" s="2" customFormat="1" ht="12">
      <c r="A119" s="40"/>
      <c r="B119" s="41"/>
      <c r="C119" s="42"/>
      <c r="D119" s="218" t="s">
        <v>139</v>
      </c>
      <c r="E119" s="42"/>
      <c r="F119" s="219" t="s">
        <v>183</v>
      </c>
      <c r="G119" s="42"/>
      <c r="H119" s="42"/>
      <c r="I119" s="220"/>
      <c r="J119" s="42"/>
      <c r="K119" s="42"/>
      <c r="L119" s="46"/>
      <c r="M119" s="221"/>
      <c r="N119" s="222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8" t="s">
        <v>139</v>
      </c>
      <c r="AU119" s="18" t="s">
        <v>20</v>
      </c>
    </row>
    <row r="120" spans="1:51" s="13" customFormat="1" ht="12">
      <c r="A120" s="13"/>
      <c r="B120" s="223"/>
      <c r="C120" s="224"/>
      <c r="D120" s="225" t="s">
        <v>141</v>
      </c>
      <c r="E120" s="226" t="s">
        <v>31</v>
      </c>
      <c r="F120" s="227" t="s">
        <v>706</v>
      </c>
      <c r="G120" s="224"/>
      <c r="H120" s="228">
        <v>61.55</v>
      </c>
      <c r="I120" s="229"/>
      <c r="J120" s="224"/>
      <c r="K120" s="224"/>
      <c r="L120" s="230"/>
      <c r="M120" s="231"/>
      <c r="N120" s="232"/>
      <c r="O120" s="232"/>
      <c r="P120" s="232"/>
      <c r="Q120" s="232"/>
      <c r="R120" s="232"/>
      <c r="S120" s="232"/>
      <c r="T120" s="23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4" t="s">
        <v>141</v>
      </c>
      <c r="AU120" s="234" t="s">
        <v>20</v>
      </c>
      <c r="AV120" s="13" t="s">
        <v>20</v>
      </c>
      <c r="AW120" s="13" t="s">
        <v>40</v>
      </c>
      <c r="AX120" s="13" t="s">
        <v>81</v>
      </c>
      <c r="AY120" s="234" t="s">
        <v>130</v>
      </c>
    </row>
    <row r="121" spans="1:51" s="15" customFormat="1" ht="12">
      <c r="A121" s="15"/>
      <c r="B121" s="245"/>
      <c r="C121" s="246"/>
      <c r="D121" s="225" t="s">
        <v>141</v>
      </c>
      <c r="E121" s="247" t="s">
        <v>31</v>
      </c>
      <c r="F121" s="248" t="s">
        <v>144</v>
      </c>
      <c r="G121" s="246"/>
      <c r="H121" s="249">
        <v>61.55</v>
      </c>
      <c r="I121" s="250"/>
      <c r="J121" s="246"/>
      <c r="K121" s="246"/>
      <c r="L121" s="251"/>
      <c r="M121" s="252"/>
      <c r="N121" s="253"/>
      <c r="O121" s="253"/>
      <c r="P121" s="253"/>
      <c r="Q121" s="253"/>
      <c r="R121" s="253"/>
      <c r="S121" s="253"/>
      <c r="T121" s="254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T121" s="255" t="s">
        <v>141</v>
      </c>
      <c r="AU121" s="255" t="s">
        <v>20</v>
      </c>
      <c r="AV121" s="15" t="s">
        <v>137</v>
      </c>
      <c r="AW121" s="15" t="s">
        <v>40</v>
      </c>
      <c r="AX121" s="15" t="s">
        <v>89</v>
      </c>
      <c r="AY121" s="255" t="s">
        <v>130</v>
      </c>
    </row>
    <row r="122" spans="1:65" s="2" customFormat="1" ht="24.15" customHeight="1">
      <c r="A122" s="40"/>
      <c r="B122" s="41"/>
      <c r="C122" s="206" t="s">
        <v>179</v>
      </c>
      <c r="D122" s="206" t="s">
        <v>132</v>
      </c>
      <c r="E122" s="207" t="s">
        <v>186</v>
      </c>
      <c r="F122" s="208" t="s">
        <v>187</v>
      </c>
      <c r="G122" s="209" t="s">
        <v>188</v>
      </c>
      <c r="H122" s="210">
        <v>22.16</v>
      </c>
      <c r="I122" s="211"/>
      <c r="J122" s="210">
        <f>ROUND(I122*H122,2)</f>
        <v>0</v>
      </c>
      <c r="K122" s="208" t="s">
        <v>136</v>
      </c>
      <c r="L122" s="46"/>
      <c r="M122" s="212" t="s">
        <v>31</v>
      </c>
      <c r="N122" s="213" t="s">
        <v>52</v>
      </c>
      <c r="O122" s="86"/>
      <c r="P122" s="214">
        <f>O122*H122</f>
        <v>0</v>
      </c>
      <c r="Q122" s="214">
        <v>0</v>
      </c>
      <c r="R122" s="214">
        <f>Q122*H122</f>
        <v>0</v>
      </c>
      <c r="S122" s="214">
        <v>0</v>
      </c>
      <c r="T122" s="215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16" t="s">
        <v>137</v>
      </c>
      <c r="AT122" s="216" t="s">
        <v>132</v>
      </c>
      <c r="AU122" s="216" t="s">
        <v>20</v>
      </c>
      <c r="AY122" s="18" t="s">
        <v>130</v>
      </c>
      <c r="BE122" s="217">
        <f>IF(N122="základní",J122,0)</f>
        <v>0</v>
      </c>
      <c r="BF122" s="217">
        <f>IF(N122="snížená",J122,0)</f>
        <v>0</v>
      </c>
      <c r="BG122" s="217">
        <f>IF(N122="zákl. přenesená",J122,0)</f>
        <v>0</v>
      </c>
      <c r="BH122" s="217">
        <f>IF(N122="sníž. přenesená",J122,0)</f>
        <v>0</v>
      </c>
      <c r="BI122" s="217">
        <f>IF(N122="nulová",J122,0)</f>
        <v>0</v>
      </c>
      <c r="BJ122" s="18" t="s">
        <v>89</v>
      </c>
      <c r="BK122" s="217">
        <f>ROUND(I122*H122,2)</f>
        <v>0</v>
      </c>
      <c r="BL122" s="18" t="s">
        <v>137</v>
      </c>
      <c r="BM122" s="216" t="s">
        <v>707</v>
      </c>
    </row>
    <row r="123" spans="1:47" s="2" customFormat="1" ht="12">
      <c r="A123" s="40"/>
      <c r="B123" s="41"/>
      <c r="C123" s="42"/>
      <c r="D123" s="218" t="s">
        <v>139</v>
      </c>
      <c r="E123" s="42"/>
      <c r="F123" s="219" t="s">
        <v>190</v>
      </c>
      <c r="G123" s="42"/>
      <c r="H123" s="42"/>
      <c r="I123" s="220"/>
      <c r="J123" s="42"/>
      <c r="K123" s="42"/>
      <c r="L123" s="46"/>
      <c r="M123" s="221"/>
      <c r="N123" s="222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8" t="s">
        <v>139</v>
      </c>
      <c r="AU123" s="18" t="s">
        <v>20</v>
      </c>
    </row>
    <row r="124" spans="1:51" s="13" customFormat="1" ht="12">
      <c r="A124" s="13"/>
      <c r="B124" s="223"/>
      <c r="C124" s="224"/>
      <c r="D124" s="225" t="s">
        <v>141</v>
      </c>
      <c r="E124" s="226" t="s">
        <v>31</v>
      </c>
      <c r="F124" s="227" t="s">
        <v>708</v>
      </c>
      <c r="G124" s="224"/>
      <c r="H124" s="228">
        <v>22.16</v>
      </c>
      <c r="I124" s="229"/>
      <c r="J124" s="224"/>
      <c r="K124" s="224"/>
      <c r="L124" s="230"/>
      <c r="M124" s="231"/>
      <c r="N124" s="232"/>
      <c r="O124" s="232"/>
      <c r="P124" s="232"/>
      <c r="Q124" s="232"/>
      <c r="R124" s="232"/>
      <c r="S124" s="232"/>
      <c r="T124" s="23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4" t="s">
        <v>141</v>
      </c>
      <c r="AU124" s="234" t="s">
        <v>20</v>
      </c>
      <c r="AV124" s="13" t="s">
        <v>20</v>
      </c>
      <c r="AW124" s="13" t="s">
        <v>40</v>
      </c>
      <c r="AX124" s="13" t="s">
        <v>81</v>
      </c>
      <c r="AY124" s="234" t="s">
        <v>130</v>
      </c>
    </row>
    <row r="125" spans="1:51" s="15" customFormat="1" ht="12">
      <c r="A125" s="15"/>
      <c r="B125" s="245"/>
      <c r="C125" s="246"/>
      <c r="D125" s="225" t="s">
        <v>141</v>
      </c>
      <c r="E125" s="247" t="s">
        <v>31</v>
      </c>
      <c r="F125" s="248" t="s">
        <v>144</v>
      </c>
      <c r="G125" s="246"/>
      <c r="H125" s="249">
        <v>22.16</v>
      </c>
      <c r="I125" s="250"/>
      <c r="J125" s="246"/>
      <c r="K125" s="246"/>
      <c r="L125" s="251"/>
      <c r="M125" s="252"/>
      <c r="N125" s="253"/>
      <c r="O125" s="253"/>
      <c r="P125" s="253"/>
      <c r="Q125" s="253"/>
      <c r="R125" s="253"/>
      <c r="S125" s="253"/>
      <c r="T125" s="254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T125" s="255" t="s">
        <v>141</v>
      </c>
      <c r="AU125" s="255" t="s">
        <v>20</v>
      </c>
      <c r="AV125" s="15" t="s">
        <v>137</v>
      </c>
      <c r="AW125" s="15" t="s">
        <v>40</v>
      </c>
      <c r="AX125" s="15" t="s">
        <v>89</v>
      </c>
      <c r="AY125" s="255" t="s">
        <v>130</v>
      </c>
    </row>
    <row r="126" spans="1:65" s="2" customFormat="1" ht="24.15" customHeight="1">
      <c r="A126" s="40"/>
      <c r="B126" s="41"/>
      <c r="C126" s="206" t="s">
        <v>185</v>
      </c>
      <c r="D126" s="206" t="s">
        <v>132</v>
      </c>
      <c r="E126" s="207" t="s">
        <v>193</v>
      </c>
      <c r="F126" s="208" t="s">
        <v>194</v>
      </c>
      <c r="G126" s="209" t="s">
        <v>164</v>
      </c>
      <c r="H126" s="210">
        <v>12.31</v>
      </c>
      <c r="I126" s="211"/>
      <c r="J126" s="210">
        <f>ROUND(I126*H126,2)</f>
        <v>0</v>
      </c>
      <c r="K126" s="208" t="s">
        <v>136</v>
      </c>
      <c r="L126" s="46"/>
      <c r="M126" s="212" t="s">
        <v>31</v>
      </c>
      <c r="N126" s="213" t="s">
        <v>52</v>
      </c>
      <c r="O126" s="86"/>
      <c r="P126" s="214">
        <f>O126*H126</f>
        <v>0</v>
      </c>
      <c r="Q126" s="214">
        <v>0</v>
      </c>
      <c r="R126" s="214">
        <f>Q126*H126</f>
        <v>0</v>
      </c>
      <c r="S126" s="214">
        <v>0</v>
      </c>
      <c r="T126" s="215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16" t="s">
        <v>137</v>
      </c>
      <c r="AT126" s="216" t="s">
        <v>132</v>
      </c>
      <c r="AU126" s="216" t="s">
        <v>20</v>
      </c>
      <c r="AY126" s="18" t="s">
        <v>130</v>
      </c>
      <c r="BE126" s="217">
        <f>IF(N126="základní",J126,0)</f>
        <v>0</v>
      </c>
      <c r="BF126" s="217">
        <f>IF(N126="snížená",J126,0)</f>
        <v>0</v>
      </c>
      <c r="BG126" s="217">
        <f>IF(N126="zákl. přenesená",J126,0)</f>
        <v>0</v>
      </c>
      <c r="BH126" s="217">
        <f>IF(N126="sníž. přenesená",J126,0)</f>
        <v>0</v>
      </c>
      <c r="BI126" s="217">
        <f>IF(N126="nulová",J126,0)</f>
        <v>0</v>
      </c>
      <c r="BJ126" s="18" t="s">
        <v>89</v>
      </c>
      <c r="BK126" s="217">
        <f>ROUND(I126*H126,2)</f>
        <v>0</v>
      </c>
      <c r="BL126" s="18" t="s">
        <v>137</v>
      </c>
      <c r="BM126" s="216" t="s">
        <v>709</v>
      </c>
    </row>
    <row r="127" spans="1:47" s="2" customFormat="1" ht="12">
      <c r="A127" s="40"/>
      <c r="B127" s="41"/>
      <c r="C127" s="42"/>
      <c r="D127" s="218" t="s">
        <v>139</v>
      </c>
      <c r="E127" s="42"/>
      <c r="F127" s="219" t="s">
        <v>196</v>
      </c>
      <c r="G127" s="42"/>
      <c r="H127" s="42"/>
      <c r="I127" s="220"/>
      <c r="J127" s="42"/>
      <c r="K127" s="42"/>
      <c r="L127" s="46"/>
      <c r="M127" s="221"/>
      <c r="N127" s="222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8" t="s">
        <v>139</v>
      </c>
      <c r="AU127" s="18" t="s">
        <v>20</v>
      </c>
    </row>
    <row r="128" spans="1:51" s="13" customFormat="1" ht="12">
      <c r="A128" s="13"/>
      <c r="B128" s="223"/>
      <c r="C128" s="224"/>
      <c r="D128" s="225" t="s">
        <v>141</v>
      </c>
      <c r="E128" s="226" t="s">
        <v>31</v>
      </c>
      <c r="F128" s="227" t="s">
        <v>704</v>
      </c>
      <c r="G128" s="224"/>
      <c r="H128" s="228">
        <v>12.31</v>
      </c>
      <c r="I128" s="229"/>
      <c r="J128" s="224"/>
      <c r="K128" s="224"/>
      <c r="L128" s="230"/>
      <c r="M128" s="231"/>
      <c r="N128" s="232"/>
      <c r="O128" s="232"/>
      <c r="P128" s="232"/>
      <c r="Q128" s="232"/>
      <c r="R128" s="232"/>
      <c r="S128" s="232"/>
      <c r="T128" s="23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4" t="s">
        <v>141</v>
      </c>
      <c r="AU128" s="234" t="s">
        <v>20</v>
      </c>
      <c r="AV128" s="13" t="s">
        <v>20</v>
      </c>
      <c r="AW128" s="13" t="s">
        <v>40</v>
      </c>
      <c r="AX128" s="13" t="s">
        <v>81</v>
      </c>
      <c r="AY128" s="234" t="s">
        <v>130</v>
      </c>
    </row>
    <row r="129" spans="1:51" s="15" customFormat="1" ht="12">
      <c r="A129" s="15"/>
      <c r="B129" s="245"/>
      <c r="C129" s="246"/>
      <c r="D129" s="225" t="s">
        <v>141</v>
      </c>
      <c r="E129" s="247" t="s">
        <v>31</v>
      </c>
      <c r="F129" s="248" t="s">
        <v>144</v>
      </c>
      <c r="G129" s="246"/>
      <c r="H129" s="249">
        <v>12.31</v>
      </c>
      <c r="I129" s="250"/>
      <c r="J129" s="246"/>
      <c r="K129" s="246"/>
      <c r="L129" s="251"/>
      <c r="M129" s="252"/>
      <c r="N129" s="253"/>
      <c r="O129" s="253"/>
      <c r="P129" s="253"/>
      <c r="Q129" s="253"/>
      <c r="R129" s="253"/>
      <c r="S129" s="253"/>
      <c r="T129" s="254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T129" s="255" t="s">
        <v>141</v>
      </c>
      <c r="AU129" s="255" t="s">
        <v>20</v>
      </c>
      <c r="AV129" s="15" t="s">
        <v>137</v>
      </c>
      <c r="AW129" s="15" t="s">
        <v>40</v>
      </c>
      <c r="AX129" s="15" t="s">
        <v>89</v>
      </c>
      <c r="AY129" s="255" t="s">
        <v>130</v>
      </c>
    </row>
    <row r="130" spans="1:63" s="12" customFormat="1" ht="22.8" customHeight="1">
      <c r="A130" s="12"/>
      <c r="B130" s="190"/>
      <c r="C130" s="191"/>
      <c r="D130" s="192" t="s">
        <v>80</v>
      </c>
      <c r="E130" s="204" t="s">
        <v>20</v>
      </c>
      <c r="F130" s="204" t="s">
        <v>197</v>
      </c>
      <c r="G130" s="191"/>
      <c r="H130" s="191"/>
      <c r="I130" s="194"/>
      <c r="J130" s="205">
        <f>BK130</f>
        <v>0</v>
      </c>
      <c r="K130" s="191"/>
      <c r="L130" s="196"/>
      <c r="M130" s="197"/>
      <c r="N130" s="198"/>
      <c r="O130" s="198"/>
      <c r="P130" s="199">
        <f>SUM(P131:P142)</f>
        <v>0</v>
      </c>
      <c r="Q130" s="198"/>
      <c r="R130" s="199">
        <f>SUM(R131:R142)</f>
        <v>1.8075486</v>
      </c>
      <c r="S130" s="198"/>
      <c r="T130" s="200">
        <f>SUM(T131:T142)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01" t="s">
        <v>89</v>
      </c>
      <c r="AT130" s="202" t="s">
        <v>80</v>
      </c>
      <c r="AU130" s="202" t="s">
        <v>89</v>
      </c>
      <c r="AY130" s="201" t="s">
        <v>130</v>
      </c>
      <c r="BK130" s="203">
        <f>SUM(BK131:BK142)</f>
        <v>0</v>
      </c>
    </row>
    <row r="131" spans="1:65" s="2" customFormat="1" ht="21.75" customHeight="1">
      <c r="A131" s="40"/>
      <c r="B131" s="41"/>
      <c r="C131" s="206" t="s">
        <v>192</v>
      </c>
      <c r="D131" s="206" t="s">
        <v>132</v>
      </c>
      <c r="E131" s="207" t="s">
        <v>199</v>
      </c>
      <c r="F131" s="208" t="s">
        <v>200</v>
      </c>
      <c r="G131" s="209" t="s">
        <v>164</v>
      </c>
      <c r="H131" s="210">
        <v>0.68</v>
      </c>
      <c r="I131" s="211"/>
      <c r="J131" s="210">
        <f>ROUND(I131*H131,2)</f>
        <v>0</v>
      </c>
      <c r="K131" s="208" t="s">
        <v>136</v>
      </c>
      <c r="L131" s="46"/>
      <c r="M131" s="212" t="s">
        <v>31</v>
      </c>
      <c r="N131" s="213" t="s">
        <v>52</v>
      </c>
      <c r="O131" s="86"/>
      <c r="P131" s="214">
        <f>O131*H131</f>
        <v>0</v>
      </c>
      <c r="Q131" s="214">
        <v>2.50187</v>
      </c>
      <c r="R131" s="214">
        <f>Q131*H131</f>
        <v>1.7012716</v>
      </c>
      <c r="S131" s="214">
        <v>0</v>
      </c>
      <c r="T131" s="215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16" t="s">
        <v>137</v>
      </c>
      <c r="AT131" s="216" t="s">
        <v>132</v>
      </c>
      <c r="AU131" s="216" t="s">
        <v>20</v>
      </c>
      <c r="AY131" s="18" t="s">
        <v>130</v>
      </c>
      <c r="BE131" s="217">
        <f>IF(N131="základní",J131,0)</f>
        <v>0</v>
      </c>
      <c r="BF131" s="217">
        <f>IF(N131="snížená",J131,0)</f>
        <v>0</v>
      </c>
      <c r="BG131" s="217">
        <f>IF(N131="zákl. přenesená",J131,0)</f>
        <v>0</v>
      </c>
      <c r="BH131" s="217">
        <f>IF(N131="sníž. přenesená",J131,0)</f>
        <v>0</v>
      </c>
      <c r="BI131" s="217">
        <f>IF(N131="nulová",J131,0)</f>
        <v>0</v>
      </c>
      <c r="BJ131" s="18" t="s">
        <v>89</v>
      </c>
      <c r="BK131" s="217">
        <f>ROUND(I131*H131,2)</f>
        <v>0</v>
      </c>
      <c r="BL131" s="18" t="s">
        <v>137</v>
      </c>
      <c r="BM131" s="216" t="s">
        <v>710</v>
      </c>
    </row>
    <row r="132" spans="1:47" s="2" customFormat="1" ht="12">
      <c r="A132" s="40"/>
      <c r="B132" s="41"/>
      <c r="C132" s="42"/>
      <c r="D132" s="218" t="s">
        <v>139</v>
      </c>
      <c r="E132" s="42"/>
      <c r="F132" s="219" t="s">
        <v>202</v>
      </c>
      <c r="G132" s="42"/>
      <c r="H132" s="42"/>
      <c r="I132" s="220"/>
      <c r="J132" s="42"/>
      <c r="K132" s="42"/>
      <c r="L132" s="46"/>
      <c r="M132" s="221"/>
      <c r="N132" s="222"/>
      <c r="O132" s="86"/>
      <c r="P132" s="86"/>
      <c r="Q132" s="86"/>
      <c r="R132" s="86"/>
      <c r="S132" s="86"/>
      <c r="T132" s="87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8" t="s">
        <v>139</v>
      </c>
      <c r="AU132" s="18" t="s">
        <v>20</v>
      </c>
    </row>
    <row r="133" spans="1:51" s="13" customFormat="1" ht="12">
      <c r="A133" s="13"/>
      <c r="B133" s="223"/>
      <c r="C133" s="224"/>
      <c r="D133" s="225" t="s">
        <v>141</v>
      </c>
      <c r="E133" s="226" t="s">
        <v>31</v>
      </c>
      <c r="F133" s="227" t="s">
        <v>711</v>
      </c>
      <c r="G133" s="224"/>
      <c r="H133" s="228">
        <v>0.34</v>
      </c>
      <c r="I133" s="229"/>
      <c r="J133" s="224"/>
      <c r="K133" s="224"/>
      <c r="L133" s="230"/>
      <c r="M133" s="231"/>
      <c r="N133" s="232"/>
      <c r="O133" s="232"/>
      <c r="P133" s="232"/>
      <c r="Q133" s="232"/>
      <c r="R133" s="232"/>
      <c r="S133" s="232"/>
      <c r="T133" s="23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4" t="s">
        <v>141</v>
      </c>
      <c r="AU133" s="234" t="s">
        <v>20</v>
      </c>
      <c r="AV133" s="13" t="s">
        <v>20</v>
      </c>
      <c r="AW133" s="13" t="s">
        <v>40</v>
      </c>
      <c r="AX133" s="13" t="s">
        <v>81</v>
      </c>
      <c r="AY133" s="234" t="s">
        <v>130</v>
      </c>
    </row>
    <row r="134" spans="1:51" s="14" customFormat="1" ht="12">
      <c r="A134" s="14"/>
      <c r="B134" s="235"/>
      <c r="C134" s="236"/>
      <c r="D134" s="225" t="s">
        <v>141</v>
      </c>
      <c r="E134" s="237" t="s">
        <v>31</v>
      </c>
      <c r="F134" s="238" t="s">
        <v>712</v>
      </c>
      <c r="G134" s="236"/>
      <c r="H134" s="237" t="s">
        <v>31</v>
      </c>
      <c r="I134" s="239"/>
      <c r="J134" s="236"/>
      <c r="K134" s="236"/>
      <c r="L134" s="240"/>
      <c r="M134" s="241"/>
      <c r="N134" s="242"/>
      <c r="O134" s="242"/>
      <c r="P134" s="242"/>
      <c r="Q134" s="242"/>
      <c r="R134" s="242"/>
      <c r="S134" s="242"/>
      <c r="T134" s="243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4" t="s">
        <v>141</v>
      </c>
      <c r="AU134" s="244" t="s">
        <v>20</v>
      </c>
      <c r="AV134" s="14" t="s">
        <v>89</v>
      </c>
      <c r="AW134" s="14" t="s">
        <v>40</v>
      </c>
      <c r="AX134" s="14" t="s">
        <v>81</v>
      </c>
      <c r="AY134" s="244" t="s">
        <v>130</v>
      </c>
    </row>
    <row r="135" spans="1:51" s="13" customFormat="1" ht="12">
      <c r="A135" s="13"/>
      <c r="B135" s="223"/>
      <c r="C135" s="224"/>
      <c r="D135" s="225" t="s">
        <v>141</v>
      </c>
      <c r="E135" s="226" t="s">
        <v>31</v>
      </c>
      <c r="F135" s="227" t="s">
        <v>711</v>
      </c>
      <c r="G135" s="224"/>
      <c r="H135" s="228">
        <v>0.34</v>
      </c>
      <c r="I135" s="229"/>
      <c r="J135" s="224"/>
      <c r="K135" s="224"/>
      <c r="L135" s="230"/>
      <c r="M135" s="231"/>
      <c r="N135" s="232"/>
      <c r="O135" s="232"/>
      <c r="P135" s="232"/>
      <c r="Q135" s="232"/>
      <c r="R135" s="232"/>
      <c r="S135" s="232"/>
      <c r="T135" s="23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4" t="s">
        <v>141</v>
      </c>
      <c r="AU135" s="234" t="s">
        <v>20</v>
      </c>
      <c r="AV135" s="13" t="s">
        <v>20</v>
      </c>
      <c r="AW135" s="13" t="s">
        <v>40</v>
      </c>
      <c r="AX135" s="13" t="s">
        <v>81</v>
      </c>
      <c r="AY135" s="234" t="s">
        <v>130</v>
      </c>
    </row>
    <row r="136" spans="1:51" s="14" customFormat="1" ht="12">
      <c r="A136" s="14"/>
      <c r="B136" s="235"/>
      <c r="C136" s="236"/>
      <c r="D136" s="225" t="s">
        <v>141</v>
      </c>
      <c r="E136" s="237" t="s">
        <v>31</v>
      </c>
      <c r="F136" s="238" t="s">
        <v>713</v>
      </c>
      <c r="G136" s="236"/>
      <c r="H136" s="237" t="s">
        <v>31</v>
      </c>
      <c r="I136" s="239"/>
      <c r="J136" s="236"/>
      <c r="K136" s="236"/>
      <c r="L136" s="240"/>
      <c r="M136" s="241"/>
      <c r="N136" s="242"/>
      <c r="O136" s="242"/>
      <c r="P136" s="242"/>
      <c r="Q136" s="242"/>
      <c r="R136" s="242"/>
      <c r="S136" s="242"/>
      <c r="T136" s="243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44" t="s">
        <v>141</v>
      </c>
      <c r="AU136" s="244" t="s">
        <v>20</v>
      </c>
      <c r="AV136" s="14" t="s">
        <v>89</v>
      </c>
      <c r="AW136" s="14" t="s">
        <v>40</v>
      </c>
      <c r="AX136" s="14" t="s">
        <v>81</v>
      </c>
      <c r="AY136" s="244" t="s">
        <v>130</v>
      </c>
    </row>
    <row r="137" spans="1:51" s="14" customFormat="1" ht="12">
      <c r="A137" s="14"/>
      <c r="B137" s="235"/>
      <c r="C137" s="236"/>
      <c r="D137" s="225" t="s">
        <v>141</v>
      </c>
      <c r="E137" s="237" t="s">
        <v>31</v>
      </c>
      <c r="F137" s="238" t="s">
        <v>204</v>
      </c>
      <c r="G137" s="236"/>
      <c r="H137" s="237" t="s">
        <v>31</v>
      </c>
      <c r="I137" s="239"/>
      <c r="J137" s="236"/>
      <c r="K137" s="236"/>
      <c r="L137" s="240"/>
      <c r="M137" s="241"/>
      <c r="N137" s="242"/>
      <c r="O137" s="242"/>
      <c r="P137" s="242"/>
      <c r="Q137" s="242"/>
      <c r="R137" s="242"/>
      <c r="S137" s="242"/>
      <c r="T137" s="243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44" t="s">
        <v>141</v>
      </c>
      <c r="AU137" s="244" t="s">
        <v>20</v>
      </c>
      <c r="AV137" s="14" t="s">
        <v>89</v>
      </c>
      <c r="AW137" s="14" t="s">
        <v>40</v>
      </c>
      <c r="AX137" s="14" t="s">
        <v>81</v>
      </c>
      <c r="AY137" s="244" t="s">
        <v>130</v>
      </c>
    </row>
    <row r="138" spans="1:51" s="15" customFormat="1" ht="12">
      <c r="A138" s="15"/>
      <c r="B138" s="245"/>
      <c r="C138" s="246"/>
      <c r="D138" s="225" t="s">
        <v>141</v>
      </c>
      <c r="E138" s="247" t="s">
        <v>31</v>
      </c>
      <c r="F138" s="248" t="s">
        <v>144</v>
      </c>
      <c r="G138" s="246"/>
      <c r="H138" s="249">
        <v>0.68</v>
      </c>
      <c r="I138" s="250"/>
      <c r="J138" s="246"/>
      <c r="K138" s="246"/>
      <c r="L138" s="251"/>
      <c r="M138" s="252"/>
      <c r="N138" s="253"/>
      <c r="O138" s="253"/>
      <c r="P138" s="253"/>
      <c r="Q138" s="253"/>
      <c r="R138" s="253"/>
      <c r="S138" s="253"/>
      <c r="T138" s="254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55" t="s">
        <v>141</v>
      </c>
      <c r="AU138" s="255" t="s">
        <v>20</v>
      </c>
      <c r="AV138" s="15" t="s">
        <v>137</v>
      </c>
      <c r="AW138" s="15" t="s">
        <v>40</v>
      </c>
      <c r="AX138" s="15" t="s">
        <v>89</v>
      </c>
      <c r="AY138" s="255" t="s">
        <v>130</v>
      </c>
    </row>
    <row r="139" spans="1:65" s="2" customFormat="1" ht="16.5" customHeight="1">
      <c r="A139" s="40"/>
      <c r="B139" s="41"/>
      <c r="C139" s="206" t="s">
        <v>198</v>
      </c>
      <c r="D139" s="206" t="s">
        <v>132</v>
      </c>
      <c r="E139" s="207" t="s">
        <v>206</v>
      </c>
      <c r="F139" s="208" t="s">
        <v>207</v>
      </c>
      <c r="G139" s="209" t="s">
        <v>188</v>
      </c>
      <c r="H139" s="210">
        <v>0.1</v>
      </c>
      <c r="I139" s="211"/>
      <c r="J139" s="210">
        <f>ROUND(I139*H139,2)</f>
        <v>0</v>
      </c>
      <c r="K139" s="208" t="s">
        <v>136</v>
      </c>
      <c r="L139" s="46"/>
      <c r="M139" s="212" t="s">
        <v>31</v>
      </c>
      <c r="N139" s="213" t="s">
        <v>52</v>
      </c>
      <c r="O139" s="86"/>
      <c r="P139" s="214">
        <f>O139*H139</f>
        <v>0</v>
      </c>
      <c r="Q139" s="214">
        <v>1.06277</v>
      </c>
      <c r="R139" s="214">
        <f>Q139*H139</f>
        <v>0.10627700000000001</v>
      </c>
      <c r="S139" s="214">
        <v>0</v>
      </c>
      <c r="T139" s="215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16" t="s">
        <v>137</v>
      </c>
      <c r="AT139" s="216" t="s">
        <v>132</v>
      </c>
      <c r="AU139" s="216" t="s">
        <v>20</v>
      </c>
      <c r="AY139" s="18" t="s">
        <v>130</v>
      </c>
      <c r="BE139" s="217">
        <f>IF(N139="základní",J139,0)</f>
        <v>0</v>
      </c>
      <c r="BF139" s="217">
        <f>IF(N139="snížená",J139,0)</f>
        <v>0</v>
      </c>
      <c r="BG139" s="217">
        <f>IF(N139="zákl. přenesená",J139,0)</f>
        <v>0</v>
      </c>
      <c r="BH139" s="217">
        <f>IF(N139="sníž. přenesená",J139,0)</f>
        <v>0</v>
      </c>
      <c r="BI139" s="217">
        <f>IF(N139="nulová",J139,0)</f>
        <v>0</v>
      </c>
      <c r="BJ139" s="18" t="s">
        <v>89</v>
      </c>
      <c r="BK139" s="217">
        <f>ROUND(I139*H139,2)</f>
        <v>0</v>
      </c>
      <c r="BL139" s="18" t="s">
        <v>137</v>
      </c>
      <c r="BM139" s="216" t="s">
        <v>208</v>
      </c>
    </row>
    <row r="140" spans="1:47" s="2" customFormat="1" ht="12">
      <c r="A140" s="40"/>
      <c r="B140" s="41"/>
      <c r="C140" s="42"/>
      <c r="D140" s="218" t="s">
        <v>139</v>
      </c>
      <c r="E140" s="42"/>
      <c r="F140" s="219" t="s">
        <v>209</v>
      </c>
      <c r="G140" s="42"/>
      <c r="H140" s="42"/>
      <c r="I140" s="220"/>
      <c r="J140" s="42"/>
      <c r="K140" s="42"/>
      <c r="L140" s="46"/>
      <c r="M140" s="221"/>
      <c r="N140" s="222"/>
      <c r="O140" s="86"/>
      <c r="P140" s="86"/>
      <c r="Q140" s="86"/>
      <c r="R140" s="86"/>
      <c r="S140" s="86"/>
      <c r="T140" s="87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18" t="s">
        <v>139</v>
      </c>
      <c r="AU140" s="18" t="s">
        <v>20</v>
      </c>
    </row>
    <row r="141" spans="1:51" s="13" customFormat="1" ht="12">
      <c r="A141" s="13"/>
      <c r="B141" s="223"/>
      <c r="C141" s="224"/>
      <c r="D141" s="225" t="s">
        <v>141</v>
      </c>
      <c r="E141" s="226" t="s">
        <v>31</v>
      </c>
      <c r="F141" s="227" t="s">
        <v>714</v>
      </c>
      <c r="G141" s="224"/>
      <c r="H141" s="228">
        <v>0.1</v>
      </c>
      <c r="I141" s="229"/>
      <c r="J141" s="224"/>
      <c r="K141" s="224"/>
      <c r="L141" s="230"/>
      <c r="M141" s="231"/>
      <c r="N141" s="232"/>
      <c r="O141" s="232"/>
      <c r="P141" s="232"/>
      <c r="Q141" s="232"/>
      <c r="R141" s="232"/>
      <c r="S141" s="232"/>
      <c r="T141" s="23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4" t="s">
        <v>141</v>
      </c>
      <c r="AU141" s="234" t="s">
        <v>20</v>
      </c>
      <c r="AV141" s="13" t="s">
        <v>20</v>
      </c>
      <c r="AW141" s="13" t="s">
        <v>40</v>
      </c>
      <c r="AX141" s="13" t="s">
        <v>81</v>
      </c>
      <c r="AY141" s="234" t="s">
        <v>130</v>
      </c>
    </row>
    <row r="142" spans="1:51" s="15" customFormat="1" ht="12">
      <c r="A142" s="15"/>
      <c r="B142" s="245"/>
      <c r="C142" s="246"/>
      <c r="D142" s="225" t="s">
        <v>141</v>
      </c>
      <c r="E142" s="247" t="s">
        <v>31</v>
      </c>
      <c r="F142" s="248" t="s">
        <v>144</v>
      </c>
      <c r="G142" s="246"/>
      <c r="H142" s="249">
        <v>0.1</v>
      </c>
      <c r="I142" s="250"/>
      <c r="J142" s="246"/>
      <c r="K142" s="246"/>
      <c r="L142" s="251"/>
      <c r="M142" s="252"/>
      <c r="N142" s="253"/>
      <c r="O142" s="253"/>
      <c r="P142" s="253"/>
      <c r="Q142" s="253"/>
      <c r="R142" s="253"/>
      <c r="S142" s="253"/>
      <c r="T142" s="254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55" t="s">
        <v>141</v>
      </c>
      <c r="AU142" s="255" t="s">
        <v>20</v>
      </c>
      <c r="AV142" s="15" t="s">
        <v>137</v>
      </c>
      <c r="AW142" s="15" t="s">
        <v>40</v>
      </c>
      <c r="AX142" s="15" t="s">
        <v>89</v>
      </c>
      <c r="AY142" s="255" t="s">
        <v>130</v>
      </c>
    </row>
    <row r="143" spans="1:63" s="12" customFormat="1" ht="22.8" customHeight="1">
      <c r="A143" s="12"/>
      <c r="B143" s="190"/>
      <c r="C143" s="191"/>
      <c r="D143" s="192" t="s">
        <v>80</v>
      </c>
      <c r="E143" s="204" t="s">
        <v>137</v>
      </c>
      <c r="F143" s="204" t="s">
        <v>211</v>
      </c>
      <c r="G143" s="191"/>
      <c r="H143" s="191"/>
      <c r="I143" s="194"/>
      <c r="J143" s="205">
        <f>BK143</f>
        <v>0</v>
      </c>
      <c r="K143" s="191"/>
      <c r="L143" s="196"/>
      <c r="M143" s="197"/>
      <c r="N143" s="198"/>
      <c r="O143" s="198"/>
      <c r="P143" s="199">
        <f>SUM(P144:P166)</f>
        <v>0</v>
      </c>
      <c r="Q143" s="198"/>
      <c r="R143" s="199">
        <f>SUM(R144:R166)</f>
        <v>8.990976</v>
      </c>
      <c r="S143" s="198"/>
      <c r="T143" s="200">
        <f>SUM(T144:T166)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01" t="s">
        <v>89</v>
      </c>
      <c r="AT143" s="202" t="s">
        <v>80</v>
      </c>
      <c r="AU143" s="202" t="s">
        <v>89</v>
      </c>
      <c r="AY143" s="201" t="s">
        <v>130</v>
      </c>
      <c r="BK143" s="203">
        <f>SUM(BK144:BK166)</f>
        <v>0</v>
      </c>
    </row>
    <row r="144" spans="1:65" s="2" customFormat="1" ht="16.5" customHeight="1">
      <c r="A144" s="40"/>
      <c r="B144" s="41"/>
      <c r="C144" s="206" t="s">
        <v>205</v>
      </c>
      <c r="D144" s="206" t="s">
        <v>132</v>
      </c>
      <c r="E144" s="207" t="s">
        <v>213</v>
      </c>
      <c r="F144" s="208" t="s">
        <v>214</v>
      </c>
      <c r="G144" s="209" t="s">
        <v>135</v>
      </c>
      <c r="H144" s="210">
        <v>12.8</v>
      </c>
      <c r="I144" s="211"/>
      <c r="J144" s="210">
        <f>ROUND(I144*H144,2)</f>
        <v>0</v>
      </c>
      <c r="K144" s="208" t="s">
        <v>136</v>
      </c>
      <c r="L144" s="46"/>
      <c r="M144" s="212" t="s">
        <v>31</v>
      </c>
      <c r="N144" s="213" t="s">
        <v>52</v>
      </c>
      <c r="O144" s="86"/>
      <c r="P144" s="214">
        <f>O144*H144</f>
        <v>0</v>
      </c>
      <c r="Q144" s="214">
        <v>0</v>
      </c>
      <c r="R144" s="214">
        <f>Q144*H144</f>
        <v>0</v>
      </c>
      <c r="S144" s="214">
        <v>0</v>
      </c>
      <c r="T144" s="215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16" t="s">
        <v>137</v>
      </c>
      <c r="AT144" s="216" t="s">
        <v>132</v>
      </c>
      <c r="AU144" s="216" t="s">
        <v>20</v>
      </c>
      <c r="AY144" s="18" t="s">
        <v>130</v>
      </c>
      <c r="BE144" s="217">
        <f>IF(N144="základní",J144,0)</f>
        <v>0</v>
      </c>
      <c r="BF144" s="217">
        <f>IF(N144="snížená",J144,0)</f>
        <v>0</v>
      </c>
      <c r="BG144" s="217">
        <f>IF(N144="zákl. přenesená",J144,0)</f>
        <v>0</v>
      </c>
      <c r="BH144" s="217">
        <f>IF(N144="sníž. přenesená",J144,0)</f>
        <v>0</v>
      </c>
      <c r="BI144" s="217">
        <f>IF(N144="nulová",J144,0)</f>
        <v>0</v>
      </c>
      <c r="BJ144" s="18" t="s">
        <v>89</v>
      </c>
      <c r="BK144" s="217">
        <f>ROUND(I144*H144,2)</f>
        <v>0</v>
      </c>
      <c r="BL144" s="18" t="s">
        <v>137</v>
      </c>
      <c r="BM144" s="216" t="s">
        <v>215</v>
      </c>
    </row>
    <row r="145" spans="1:47" s="2" customFormat="1" ht="12">
      <c r="A145" s="40"/>
      <c r="B145" s="41"/>
      <c r="C145" s="42"/>
      <c r="D145" s="218" t="s">
        <v>139</v>
      </c>
      <c r="E145" s="42"/>
      <c r="F145" s="219" t="s">
        <v>216</v>
      </c>
      <c r="G145" s="42"/>
      <c r="H145" s="42"/>
      <c r="I145" s="220"/>
      <c r="J145" s="42"/>
      <c r="K145" s="42"/>
      <c r="L145" s="46"/>
      <c r="M145" s="221"/>
      <c r="N145" s="222"/>
      <c r="O145" s="86"/>
      <c r="P145" s="86"/>
      <c r="Q145" s="86"/>
      <c r="R145" s="86"/>
      <c r="S145" s="86"/>
      <c r="T145" s="87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18" t="s">
        <v>139</v>
      </c>
      <c r="AU145" s="18" t="s">
        <v>20</v>
      </c>
    </row>
    <row r="146" spans="1:51" s="13" customFormat="1" ht="12">
      <c r="A146" s="13"/>
      <c r="B146" s="223"/>
      <c r="C146" s="224"/>
      <c r="D146" s="225" t="s">
        <v>141</v>
      </c>
      <c r="E146" s="226" t="s">
        <v>31</v>
      </c>
      <c r="F146" s="227" t="s">
        <v>715</v>
      </c>
      <c r="G146" s="224"/>
      <c r="H146" s="228">
        <v>12.8</v>
      </c>
      <c r="I146" s="229"/>
      <c r="J146" s="224"/>
      <c r="K146" s="224"/>
      <c r="L146" s="230"/>
      <c r="M146" s="231"/>
      <c r="N146" s="232"/>
      <c r="O146" s="232"/>
      <c r="P146" s="232"/>
      <c r="Q146" s="232"/>
      <c r="R146" s="232"/>
      <c r="S146" s="232"/>
      <c r="T146" s="23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4" t="s">
        <v>141</v>
      </c>
      <c r="AU146" s="234" t="s">
        <v>20</v>
      </c>
      <c r="AV146" s="13" t="s">
        <v>20</v>
      </c>
      <c r="AW146" s="13" t="s">
        <v>40</v>
      </c>
      <c r="AX146" s="13" t="s">
        <v>81</v>
      </c>
      <c r="AY146" s="234" t="s">
        <v>130</v>
      </c>
    </row>
    <row r="147" spans="1:51" s="14" customFormat="1" ht="12">
      <c r="A147" s="14"/>
      <c r="B147" s="235"/>
      <c r="C147" s="236"/>
      <c r="D147" s="225" t="s">
        <v>141</v>
      </c>
      <c r="E147" s="237" t="s">
        <v>31</v>
      </c>
      <c r="F147" s="238" t="s">
        <v>204</v>
      </c>
      <c r="G147" s="236"/>
      <c r="H147" s="237" t="s">
        <v>31</v>
      </c>
      <c r="I147" s="239"/>
      <c r="J147" s="236"/>
      <c r="K147" s="236"/>
      <c r="L147" s="240"/>
      <c r="M147" s="241"/>
      <c r="N147" s="242"/>
      <c r="O147" s="242"/>
      <c r="P147" s="242"/>
      <c r="Q147" s="242"/>
      <c r="R147" s="242"/>
      <c r="S147" s="242"/>
      <c r="T147" s="243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44" t="s">
        <v>141</v>
      </c>
      <c r="AU147" s="244" t="s">
        <v>20</v>
      </c>
      <c r="AV147" s="14" t="s">
        <v>89</v>
      </c>
      <c r="AW147" s="14" t="s">
        <v>40</v>
      </c>
      <c r="AX147" s="14" t="s">
        <v>81</v>
      </c>
      <c r="AY147" s="244" t="s">
        <v>130</v>
      </c>
    </row>
    <row r="148" spans="1:51" s="15" customFormat="1" ht="12">
      <c r="A148" s="15"/>
      <c r="B148" s="245"/>
      <c r="C148" s="246"/>
      <c r="D148" s="225" t="s">
        <v>141</v>
      </c>
      <c r="E148" s="247" t="s">
        <v>31</v>
      </c>
      <c r="F148" s="248" t="s">
        <v>144</v>
      </c>
      <c r="G148" s="246"/>
      <c r="H148" s="249">
        <v>12.8</v>
      </c>
      <c r="I148" s="250"/>
      <c r="J148" s="246"/>
      <c r="K148" s="246"/>
      <c r="L148" s="251"/>
      <c r="M148" s="252"/>
      <c r="N148" s="253"/>
      <c r="O148" s="253"/>
      <c r="P148" s="253"/>
      <c r="Q148" s="253"/>
      <c r="R148" s="253"/>
      <c r="S148" s="253"/>
      <c r="T148" s="254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55" t="s">
        <v>141</v>
      </c>
      <c r="AU148" s="255" t="s">
        <v>20</v>
      </c>
      <c r="AV148" s="15" t="s">
        <v>137</v>
      </c>
      <c r="AW148" s="15" t="s">
        <v>40</v>
      </c>
      <c r="AX148" s="15" t="s">
        <v>89</v>
      </c>
      <c r="AY148" s="255" t="s">
        <v>130</v>
      </c>
    </row>
    <row r="149" spans="1:65" s="2" customFormat="1" ht="16.5" customHeight="1">
      <c r="A149" s="40"/>
      <c r="B149" s="41"/>
      <c r="C149" s="256" t="s">
        <v>212</v>
      </c>
      <c r="D149" s="256" t="s">
        <v>219</v>
      </c>
      <c r="E149" s="257" t="s">
        <v>220</v>
      </c>
      <c r="F149" s="258" t="s">
        <v>221</v>
      </c>
      <c r="G149" s="259" t="s">
        <v>188</v>
      </c>
      <c r="H149" s="260">
        <v>3.84</v>
      </c>
      <c r="I149" s="261"/>
      <c r="J149" s="260">
        <f>ROUND(I149*H149,2)</f>
        <v>0</v>
      </c>
      <c r="K149" s="258" t="s">
        <v>136</v>
      </c>
      <c r="L149" s="262"/>
      <c r="M149" s="263" t="s">
        <v>31</v>
      </c>
      <c r="N149" s="264" t="s">
        <v>52</v>
      </c>
      <c r="O149" s="86"/>
      <c r="P149" s="214">
        <f>O149*H149</f>
        <v>0</v>
      </c>
      <c r="Q149" s="214">
        <v>1</v>
      </c>
      <c r="R149" s="214">
        <f>Q149*H149</f>
        <v>3.84</v>
      </c>
      <c r="S149" s="214">
        <v>0</v>
      </c>
      <c r="T149" s="215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16" t="s">
        <v>192</v>
      </c>
      <c r="AT149" s="216" t="s">
        <v>219</v>
      </c>
      <c r="AU149" s="216" t="s">
        <v>20</v>
      </c>
      <c r="AY149" s="18" t="s">
        <v>130</v>
      </c>
      <c r="BE149" s="217">
        <f>IF(N149="základní",J149,0)</f>
        <v>0</v>
      </c>
      <c r="BF149" s="217">
        <f>IF(N149="snížená",J149,0)</f>
        <v>0</v>
      </c>
      <c r="BG149" s="217">
        <f>IF(N149="zákl. přenesená",J149,0)</f>
        <v>0</v>
      </c>
      <c r="BH149" s="217">
        <f>IF(N149="sníž. přenesená",J149,0)</f>
        <v>0</v>
      </c>
      <c r="BI149" s="217">
        <f>IF(N149="nulová",J149,0)</f>
        <v>0</v>
      </c>
      <c r="BJ149" s="18" t="s">
        <v>89</v>
      </c>
      <c r="BK149" s="217">
        <f>ROUND(I149*H149,2)</f>
        <v>0</v>
      </c>
      <c r="BL149" s="18" t="s">
        <v>137</v>
      </c>
      <c r="BM149" s="216" t="s">
        <v>716</v>
      </c>
    </row>
    <row r="150" spans="1:51" s="13" customFormat="1" ht="12">
      <c r="A150" s="13"/>
      <c r="B150" s="223"/>
      <c r="C150" s="224"/>
      <c r="D150" s="225" t="s">
        <v>141</v>
      </c>
      <c r="E150" s="226" t="s">
        <v>31</v>
      </c>
      <c r="F150" s="227" t="s">
        <v>717</v>
      </c>
      <c r="G150" s="224"/>
      <c r="H150" s="228">
        <v>3.84</v>
      </c>
      <c r="I150" s="229"/>
      <c r="J150" s="224"/>
      <c r="K150" s="224"/>
      <c r="L150" s="230"/>
      <c r="M150" s="231"/>
      <c r="N150" s="232"/>
      <c r="O150" s="232"/>
      <c r="P150" s="232"/>
      <c r="Q150" s="232"/>
      <c r="R150" s="232"/>
      <c r="S150" s="232"/>
      <c r="T150" s="23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4" t="s">
        <v>141</v>
      </c>
      <c r="AU150" s="234" t="s">
        <v>20</v>
      </c>
      <c r="AV150" s="13" t="s">
        <v>20</v>
      </c>
      <c r="AW150" s="13" t="s">
        <v>40</v>
      </c>
      <c r="AX150" s="13" t="s">
        <v>81</v>
      </c>
      <c r="AY150" s="234" t="s">
        <v>130</v>
      </c>
    </row>
    <row r="151" spans="1:51" s="15" customFormat="1" ht="12">
      <c r="A151" s="15"/>
      <c r="B151" s="245"/>
      <c r="C151" s="246"/>
      <c r="D151" s="225" t="s">
        <v>141</v>
      </c>
      <c r="E151" s="247" t="s">
        <v>31</v>
      </c>
      <c r="F151" s="248" t="s">
        <v>144</v>
      </c>
      <c r="G151" s="246"/>
      <c r="H151" s="249">
        <v>3.84</v>
      </c>
      <c r="I151" s="250"/>
      <c r="J151" s="246"/>
      <c r="K151" s="246"/>
      <c r="L151" s="251"/>
      <c r="M151" s="252"/>
      <c r="N151" s="253"/>
      <c r="O151" s="253"/>
      <c r="P151" s="253"/>
      <c r="Q151" s="253"/>
      <c r="R151" s="253"/>
      <c r="S151" s="253"/>
      <c r="T151" s="254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55" t="s">
        <v>141</v>
      </c>
      <c r="AU151" s="255" t="s">
        <v>20</v>
      </c>
      <c r="AV151" s="15" t="s">
        <v>137</v>
      </c>
      <c r="AW151" s="15" t="s">
        <v>40</v>
      </c>
      <c r="AX151" s="15" t="s">
        <v>89</v>
      </c>
      <c r="AY151" s="255" t="s">
        <v>130</v>
      </c>
    </row>
    <row r="152" spans="1:65" s="2" customFormat="1" ht="16.5" customHeight="1">
      <c r="A152" s="40"/>
      <c r="B152" s="41"/>
      <c r="C152" s="206" t="s">
        <v>218</v>
      </c>
      <c r="D152" s="206" t="s">
        <v>132</v>
      </c>
      <c r="E152" s="207" t="s">
        <v>225</v>
      </c>
      <c r="F152" s="208" t="s">
        <v>226</v>
      </c>
      <c r="G152" s="209" t="s">
        <v>164</v>
      </c>
      <c r="H152" s="210">
        <v>0.6</v>
      </c>
      <c r="I152" s="211"/>
      <c r="J152" s="210">
        <f>ROUND(I152*H152,2)</f>
        <v>0</v>
      </c>
      <c r="K152" s="208" t="s">
        <v>136</v>
      </c>
      <c r="L152" s="46"/>
      <c r="M152" s="212" t="s">
        <v>31</v>
      </c>
      <c r="N152" s="213" t="s">
        <v>52</v>
      </c>
      <c r="O152" s="86"/>
      <c r="P152" s="214">
        <f>O152*H152</f>
        <v>0</v>
      </c>
      <c r="Q152" s="214">
        <v>0</v>
      </c>
      <c r="R152" s="214">
        <f>Q152*H152</f>
        <v>0</v>
      </c>
      <c r="S152" s="214">
        <v>0</v>
      </c>
      <c r="T152" s="215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16" t="s">
        <v>137</v>
      </c>
      <c r="AT152" s="216" t="s">
        <v>132</v>
      </c>
      <c r="AU152" s="216" t="s">
        <v>20</v>
      </c>
      <c r="AY152" s="18" t="s">
        <v>130</v>
      </c>
      <c r="BE152" s="217">
        <f>IF(N152="základní",J152,0)</f>
        <v>0</v>
      </c>
      <c r="BF152" s="217">
        <f>IF(N152="snížená",J152,0)</f>
        <v>0</v>
      </c>
      <c r="BG152" s="217">
        <f>IF(N152="zákl. přenesená",J152,0)</f>
        <v>0</v>
      </c>
      <c r="BH152" s="217">
        <f>IF(N152="sníž. přenesená",J152,0)</f>
        <v>0</v>
      </c>
      <c r="BI152" s="217">
        <f>IF(N152="nulová",J152,0)</f>
        <v>0</v>
      </c>
      <c r="BJ152" s="18" t="s">
        <v>89</v>
      </c>
      <c r="BK152" s="217">
        <f>ROUND(I152*H152,2)</f>
        <v>0</v>
      </c>
      <c r="BL152" s="18" t="s">
        <v>137</v>
      </c>
      <c r="BM152" s="216" t="s">
        <v>227</v>
      </c>
    </row>
    <row r="153" spans="1:47" s="2" customFormat="1" ht="12">
      <c r="A153" s="40"/>
      <c r="B153" s="41"/>
      <c r="C153" s="42"/>
      <c r="D153" s="218" t="s">
        <v>139</v>
      </c>
      <c r="E153" s="42"/>
      <c r="F153" s="219" t="s">
        <v>228</v>
      </c>
      <c r="G153" s="42"/>
      <c r="H153" s="42"/>
      <c r="I153" s="220"/>
      <c r="J153" s="42"/>
      <c r="K153" s="42"/>
      <c r="L153" s="46"/>
      <c r="M153" s="221"/>
      <c r="N153" s="222"/>
      <c r="O153" s="86"/>
      <c r="P153" s="86"/>
      <c r="Q153" s="86"/>
      <c r="R153" s="86"/>
      <c r="S153" s="86"/>
      <c r="T153" s="87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T153" s="18" t="s">
        <v>139</v>
      </c>
      <c r="AU153" s="18" t="s">
        <v>20</v>
      </c>
    </row>
    <row r="154" spans="1:51" s="13" customFormat="1" ht="12">
      <c r="A154" s="13"/>
      <c r="B154" s="223"/>
      <c r="C154" s="224"/>
      <c r="D154" s="225" t="s">
        <v>141</v>
      </c>
      <c r="E154" s="226" t="s">
        <v>31</v>
      </c>
      <c r="F154" s="227" t="s">
        <v>718</v>
      </c>
      <c r="G154" s="224"/>
      <c r="H154" s="228">
        <v>0.6</v>
      </c>
      <c r="I154" s="229"/>
      <c r="J154" s="224"/>
      <c r="K154" s="224"/>
      <c r="L154" s="230"/>
      <c r="M154" s="231"/>
      <c r="N154" s="232"/>
      <c r="O154" s="232"/>
      <c r="P154" s="232"/>
      <c r="Q154" s="232"/>
      <c r="R154" s="232"/>
      <c r="S154" s="232"/>
      <c r="T154" s="23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4" t="s">
        <v>141</v>
      </c>
      <c r="AU154" s="234" t="s">
        <v>20</v>
      </c>
      <c r="AV154" s="13" t="s">
        <v>20</v>
      </c>
      <c r="AW154" s="13" t="s">
        <v>40</v>
      </c>
      <c r="AX154" s="13" t="s">
        <v>81</v>
      </c>
      <c r="AY154" s="234" t="s">
        <v>130</v>
      </c>
    </row>
    <row r="155" spans="1:51" s="14" customFormat="1" ht="12">
      <c r="A155" s="14"/>
      <c r="B155" s="235"/>
      <c r="C155" s="236"/>
      <c r="D155" s="225" t="s">
        <v>141</v>
      </c>
      <c r="E155" s="237" t="s">
        <v>31</v>
      </c>
      <c r="F155" s="238" t="s">
        <v>230</v>
      </c>
      <c r="G155" s="236"/>
      <c r="H155" s="237" t="s">
        <v>31</v>
      </c>
      <c r="I155" s="239"/>
      <c r="J155" s="236"/>
      <c r="K155" s="236"/>
      <c r="L155" s="240"/>
      <c r="M155" s="241"/>
      <c r="N155" s="242"/>
      <c r="O155" s="242"/>
      <c r="P155" s="242"/>
      <c r="Q155" s="242"/>
      <c r="R155" s="242"/>
      <c r="S155" s="242"/>
      <c r="T155" s="243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44" t="s">
        <v>141</v>
      </c>
      <c r="AU155" s="244" t="s">
        <v>20</v>
      </c>
      <c r="AV155" s="14" t="s">
        <v>89</v>
      </c>
      <c r="AW155" s="14" t="s">
        <v>40</v>
      </c>
      <c r="AX155" s="14" t="s">
        <v>81</v>
      </c>
      <c r="AY155" s="244" t="s">
        <v>130</v>
      </c>
    </row>
    <row r="156" spans="1:51" s="15" customFormat="1" ht="12">
      <c r="A156" s="15"/>
      <c r="B156" s="245"/>
      <c r="C156" s="246"/>
      <c r="D156" s="225" t="s">
        <v>141</v>
      </c>
      <c r="E156" s="247" t="s">
        <v>31</v>
      </c>
      <c r="F156" s="248" t="s">
        <v>144</v>
      </c>
      <c r="G156" s="246"/>
      <c r="H156" s="249">
        <v>0.6</v>
      </c>
      <c r="I156" s="250"/>
      <c r="J156" s="246"/>
      <c r="K156" s="246"/>
      <c r="L156" s="251"/>
      <c r="M156" s="252"/>
      <c r="N156" s="253"/>
      <c r="O156" s="253"/>
      <c r="P156" s="253"/>
      <c r="Q156" s="253"/>
      <c r="R156" s="253"/>
      <c r="S156" s="253"/>
      <c r="T156" s="254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55" t="s">
        <v>141</v>
      </c>
      <c r="AU156" s="255" t="s">
        <v>20</v>
      </c>
      <c r="AV156" s="15" t="s">
        <v>137</v>
      </c>
      <c r="AW156" s="15" t="s">
        <v>40</v>
      </c>
      <c r="AX156" s="15" t="s">
        <v>89</v>
      </c>
      <c r="AY156" s="255" t="s">
        <v>130</v>
      </c>
    </row>
    <row r="157" spans="1:65" s="2" customFormat="1" ht="24.15" customHeight="1">
      <c r="A157" s="40"/>
      <c r="B157" s="41"/>
      <c r="C157" s="206" t="s">
        <v>224</v>
      </c>
      <c r="D157" s="206" t="s">
        <v>132</v>
      </c>
      <c r="E157" s="207" t="s">
        <v>232</v>
      </c>
      <c r="F157" s="208" t="s">
        <v>233</v>
      </c>
      <c r="G157" s="209" t="s">
        <v>164</v>
      </c>
      <c r="H157" s="210">
        <v>1.28</v>
      </c>
      <c r="I157" s="211"/>
      <c r="J157" s="210">
        <f>ROUND(I157*H157,2)</f>
        <v>0</v>
      </c>
      <c r="K157" s="208" t="s">
        <v>136</v>
      </c>
      <c r="L157" s="46"/>
      <c r="M157" s="212" t="s">
        <v>31</v>
      </c>
      <c r="N157" s="213" t="s">
        <v>52</v>
      </c>
      <c r="O157" s="86"/>
      <c r="P157" s="214">
        <f>O157*H157</f>
        <v>0</v>
      </c>
      <c r="Q157" s="214">
        <v>0</v>
      </c>
      <c r="R157" s="214">
        <f>Q157*H157</f>
        <v>0</v>
      </c>
      <c r="S157" s="214">
        <v>0</v>
      </c>
      <c r="T157" s="215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16" t="s">
        <v>137</v>
      </c>
      <c r="AT157" s="216" t="s">
        <v>132</v>
      </c>
      <c r="AU157" s="216" t="s">
        <v>20</v>
      </c>
      <c r="AY157" s="18" t="s">
        <v>130</v>
      </c>
      <c r="BE157" s="217">
        <f>IF(N157="základní",J157,0)</f>
        <v>0</v>
      </c>
      <c r="BF157" s="217">
        <f>IF(N157="snížená",J157,0)</f>
        <v>0</v>
      </c>
      <c r="BG157" s="217">
        <f>IF(N157="zákl. přenesená",J157,0)</f>
        <v>0</v>
      </c>
      <c r="BH157" s="217">
        <f>IF(N157="sníž. přenesená",J157,0)</f>
        <v>0</v>
      </c>
      <c r="BI157" s="217">
        <f>IF(N157="nulová",J157,0)</f>
        <v>0</v>
      </c>
      <c r="BJ157" s="18" t="s">
        <v>89</v>
      </c>
      <c r="BK157" s="217">
        <f>ROUND(I157*H157,2)</f>
        <v>0</v>
      </c>
      <c r="BL157" s="18" t="s">
        <v>137</v>
      </c>
      <c r="BM157" s="216" t="s">
        <v>234</v>
      </c>
    </row>
    <row r="158" spans="1:47" s="2" customFormat="1" ht="12">
      <c r="A158" s="40"/>
      <c r="B158" s="41"/>
      <c r="C158" s="42"/>
      <c r="D158" s="218" t="s">
        <v>139</v>
      </c>
      <c r="E158" s="42"/>
      <c r="F158" s="219" t="s">
        <v>235</v>
      </c>
      <c r="G158" s="42"/>
      <c r="H158" s="42"/>
      <c r="I158" s="220"/>
      <c r="J158" s="42"/>
      <c r="K158" s="42"/>
      <c r="L158" s="46"/>
      <c r="M158" s="221"/>
      <c r="N158" s="222"/>
      <c r="O158" s="86"/>
      <c r="P158" s="86"/>
      <c r="Q158" s="86"/>
      <c r="R158" s="86"/>
      <c r="S158" s="86"/>
      <c r="T158" s="87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T158" s="18" t="s">
        <v>139</v>
      </c>
      <c r="AU158" s="18" t="s">
        <v>20</v>
      </c>
    </row>
    <row r="159" spans="1:51" s="13" customFormat="1" ht="12">
      <c r="A159" s="13"/>
      <c r="B159" s="223"/>
      <c r="C159" s="224"/>
      <c r="D159" s="225" t="s">
        <v>141</v>
      </c>
      <c r="E159" s="226" t="s">
        <v>31</v>
      </c>
      <c r="F159" s="227" t="s">
        <v>719</v>
      </c>
      <c r="G159" s="224"/>
      <c r="H159" s="228">
        <v>1.28</v>
      </c>
      <c r="I159" s="229"/>
      <c r="J159" s="224"/>
      <c r="K159" s="224"/>
      <c r="L159" s="230"/>
      <c r="M159" s="231"/>
      <c r="N159" s="232"/>
      <c r="O159" s="232"/>
      <c r="P159" s="232"/>
      <c r="Q159" s="232"/>
      <c r="R159" s="232"/>
      <c r="S159" s="232"/>
      <c r="T159" s="23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4" t="s">
        <v>141</v>
      </c>
      <c r="AU159" s="234" t="s">
        <v>20</v>
      </c>
      <c r="AV159" s="13" t="s">
        <v>20</v>
      </c>
      <c r="AW159" s="13" t="s">
        <v>40</v>
      </c>
      <c r="AX159" s="13" t="s">
        <v>81</v>
      </c>
      <c r="AY159" s="234" t="s">
        <v>130</v>
      </c>
    </row>
    <row r="160" spans="1:51" s="14" customFormat="1" ht="12">
      <c r="A160" s="14"/>
      <c r="B160" s="235"/>
      <c r="C160" s="236"/>
      <c r="D160" s="225" t="s">
        <v>141</v>
      </c>
      <c r="E160" s="237" t="s">
        <v>31</v>
      </c>
      <c r="F160" s="238" t="s">
        <v>230</v>
      </c>
      <c r="G160" s="236"/>
      <c r="H160" s="237" t="s">
        <v>31</v>
      </c>
      <c r="I160" s="239"/>
      <c r="J160" s="236"/>
      <c r="K160" s="236"/>
      <c r="L160" s="240"/>
      <c r="M160" s="241"/>
      <c r="N160" s="242"/>
      <c r="O160" s="242"/>
      <c r="P160" s="242"/>
      <c r="Q160" s="242"/>
      <c r="R160" s="242"/>
      <c r="S160" s="242"/>
      <c r="T160" s="243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44" t="s">
        <v>141</v>
      </c>
      <c r="AU160" s="244" t="s">
        <v>20</v>
      </c>
      <c r="AV160" s="14" t="s">
        <v>89</v>
      </c>
      <c r="AW160" s="14" t="s">
        <v>40</v>
      </c>
      <c r="AX160" s="14" t="s">
        <v>81</v>
      </c>
      <c r="AY160" s="244" t="s">
        <v>130</v>
      </c>
    </row>
    <row r="161" spans="1:51" s="15" customFormat="1" ht="12">
      <c r="A161" s="15"/>
      <c r="B161" s="245"/>
      <c r="C161" s="246"/>
      <c r="D161" s="225" t="s">
        <v>141</v>
      </c>
      <c r="E161" s="247" t="s">
        <v>31</v>
      </c>
      <c r="F161" s="248" t="s">
        <v>144</v>
      </c>
      <c r="G161" s="246"/>
      <c r="H161" s="249">
        <v>1.28</v>
      </c>
      <c r="I161" s="250"/>
      <c r="J161" s="246"/>
      <c r="K161" s="246"/>
      <c r="L161" s="251"/>
      <c r="M161" s="252"/>
      <c r="N161" s="253"/>
      <c r="O161" s="253"/>
      <c r="P161" s="253"/>
      <c r="Q161" s="253"/>
      <c r="R161" s="253"/>
      <c r="S161" s="253"/>
      <c r="T161" s="254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55" t="s">
        <v>141</v>
      </c>
      <c r="AU161" s="255" t="s">
        <v>20</v>
      </c>
      <c r="AV161" s="15" t="s">
        <v>137</v>
      </c>
      <c r="AW161" s="15" t="s">
        <v>40</v>
      </c>
      <c r="AX161" s="15" t="s">
        <v>89</v>
      </c>
      <c r="AY161" s="255" t="s">
        <v>130</v>
      </c>
    </row>
    <row r="162" spans="1:65" s="2" customFormat="1" ht="24.15" customHeight="1">
      <c r="A162" s="40"/>
      <c r="B162" s="41"/>
      <c r="C162" s="206" t="s">
        <v>231</v>
      </c>
      <c r="D162" s="206" t="s">
        <v>132</v>
      </c>
      <c r="E162" s="207" t="s">
        <v>237</v>
      </c>
      <c r="F162" s="208" t="s">
        <v>238</v>
      </c>
      <c r="G162" s="209" t="s">
        <v>135</v>
      </c>
      <c r="H162" s="210">
        <v>12.8</v>
      </c>
      <c r="I162" s="211"/>
      <c r="J162" s="210">
        <f>ROUND(I162*H162,2)</f>
        <v>0</v>
      </c>
      <c r="K162" s="208" t="s">
        <v>136</v>
      </c>
      <c r="L162" s="46"/>
      <c r="M162" s="212" t="s">
        <v>31</v>
      </c>
      <c r="N162" s="213" t="s">
        <v>52</v>
      </c>
      <c r="O162" s="86"/>
      <c r="P162" s="214">
        <f>O162*H162</f>
        <v>0</v>
      </c>
      <c r="Q162" s="214">
        <v>0.40242</v>
      </c>
      <c r="R162" s="214">
        <f>Q162*H162</f>
        <v>5.150976</v>
      </c>
      <c r="S162" s="214">
        <v>0</v>
      </c>
      <c r="T162" s="215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16" t="s">
        <v>137</v>
      </c>
      <c r="AT162" s="216" t="s">
        <v>132</v>
      </c>
      <c r="AU162" s="216" t="s">
        <v>20</v>
      </c>
      <c r="AY162" s="18" t="s">
        <v>130</v>
      </c>
      <c r="BE162" s="217">
        <f>IF(N162="základní",J162,0)</f>
        <v>0</v>
      </c>
      <c r="BF162" s="217">
        <f>IF(N162="snížená",J162,0)</f>
        <v>0</v>
      </c>
      <c r="BG162" s="217">
        <f>IF(N162="zákl. přenesená",J162,0)</f>
        <v>0</v>
      </c>
      <c r="BH162" s="217">
        <f>IF(N162="sníž. přenesená",J162,0)</f>
        <v>0</v>
      </c>
      <c r="BI162" s="217">
        <f>IF(N162="nulová",J162,0)</f>
        <v>0</v>
      </c>
      <c r="BJ162" s="18" t="s">
        <v>89</v>
      </c>
      <c r="BK162" s="217">
        <f>ROUND(I162*H162,2)</f>
        <v>0</v>
      </c>
      <c r="BL162" s="18" t="s">
        <v>137</v>
      </c>
      <c r="BM162" s="216" t="s">
        <v>239</v>
      </c>
    </row>
    <row r="163" spans="1:47" s="2" customFormat="1" ht="12">
      <c r="A163" s="40"/>
      <c r="B163" s="41"/>
      <c r="C163" s="42"/>
      <c r="D163" s="218" t="s">
        <v>139</v>
      </c>
      <c r="E163" s="42"/>
      <c r="F163" s="219" t="s">
        <v>240</v>
      </c>
      <c r="G163" s="42"/>
      <c r="H163" s="42"/>
      <c r="I163" s="220"/>
      <c r="J163" s="42"/>
      <c r="K163" s="42"/>
      <c r="L163" s="46"/>
      <c r="M163" s="221"/>
      <c r="N163" s="222"/>
      <c r="O163" s="86"/>
      <c r="P163" s="86"/>
      <c r="Q163" s="86"/>
      <c r="R163" s="86"/>
      <c r="S163" s="86"/>
      <c r="T163" s="87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T163" s="18" t="s">
        <v>139</v>
      </c>
      <c r="AU163" s="18" t="s">
        <v>20</v>
      </c>
    </row>
    <row r="164" spans="1:51" s="13" customFormat="1" ht="12">
      <c r="A164" s="13"/>
      <c r="B164" s="223"/>
      <c r="C164" s="224"/>
      <c r="D164" s="225" t="s">
        <v>141</v>
      </c>
      <c r="E164" s="226" t="s">
        <v>31</v>
      </c>
      <c r="F164" s="227" t="s">
        <v>720</v>
      </c>
      <c r="G164" s="224"/>
      <c r="H164" s="228">
        <v>12.8</v>
      </c>
      <c r="I164" s="229"/>
      <c r="J164" s="224"/>
      <c r="K164" s="224"/>
      <c r="L164" s="230"/>
      <c r="M164" s="231"/>
      <c r="N164" s="232"/>
      <c r="O164" s="232"/>
      <c r="P164" s="232"/>
      <c r="Q164" s="232"/>
      <c r="R164" s="232"/>
      <c r="S164" s="232"/>
      <c r="T164" s="23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4" t="s">
        <v>141</v>
      </c>
      <c r="AU164" s="234" t="s">
        <v>20</v>
      </c>
      <c r="AV164" s="13" t="s">
        <v>20</v>
      </c>
      <c r="AW164" s="13" t="s">
        <v>40</v>
      </c>
      <c r="AX164" s="13" t="s">
        <v>81</v>
      </c>
      <c r="AY164" s="234" t="s">
        <v>130</v>
      </c>
    </row>
    <row r="165" spans="1:51" s="14" customFormat="1" ht="12">
      <c r="A165" s="14"/>
      <c r="B165" s="235"/>
      <c r="C165" s="236"/>
      <c r="D165" s="225" t="s">
        <v>141</v>
      </c>
      <c r="E165" s="237" t="s">
        <v>31</v>
      </c>
      <c r="F165" s="238" t="s">
        <v>721</v>
      </c>
      <c r="G165" s="236"/>
      <c r="H165" s="237" t="s">
        <v>31</v>
      </c>
      <c r="I165" s="239"/>
      <c r="J165" s="236"/>
      <c r="K165" s="236"/>
      <c r="L165" s="240"/>
      <c r="M165" s="241"/>
      <c r="N165" s="242"/>
      <c r="O165" s="242"/>
      <c r="P165" s="242"/>
      <c r="Q165" s="242"/>
      <c r="R165" s="242"/>
      <c r="S165" s="242"/>
      <c r="T165" s="243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44" t="s">
        <v>141</v>
      </c>
      <c r="AU165" s="244" t="s">
        <v>20</v>
      </c>
      <c r="AV165" s="14" t="s">
        <v>89</v>
      </c>
      <c r="AW165" s="14" t="s">
        <v>40</v>
      </c>
      <c r="AX165" s="14" t="s">
        <v>81</v>
      </c>
      <c r="AY165" s="244" t="s">
        <v>130</v>
      </c>
    </row>
    <row r="166" spans="1:51" s="15" customFormat="1" ht="12">
      <c r="A166" s="15"/>
      <c r="B166" s="245"/>
      <c r="C166" s="246"/>
      <c r="D166" s="225" t="s">
        <v>141</v>
      </c>
      <c r="E166" s="247" t="s">
        <v>31</v>
      </c>
      <c r="F166" s="248" t="s">
        <v>144</v>
      </c>
      <c r="G166" s="246"/>
      <c r="H166" s="249">
        <v>12.8</v>
      </c>
      <c r="I166" s="250"/>
      <c r="J166" s="246"/>
      <c r="K166" s="246"/>
      <c r="L166" s="251"/>
      <c r="M166" s="252"/>
      <c r="N166" s="253"/>
      <c r="O166" s="253"/>
      <c r="P166" s="253"/>
      <c r="Q166" s="253"/>
      <c r="R166" s="253"/>
      <c r="S166" s="253"/>
      <c r="T166" s="254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55" t="s">
        <v>141</v>
      </c>
      <c r="AU166" s="255" t="s">
        <v>20</v>
      </c>
      <c r="AV166" s="15" t="s">
        <v>137</v>
      </c>
      <c r="AW166" s="15" t="s">
        <v>40</v>
      </c>
      <c r="AX166" s="15" t="s">
        <v>89</v>
      </c>
      <c r="AY166" s="255" t="s">
        <v>130</v>
      </c>
    </row>
    <row r="167" spans="1:63" s="12" customFormat="1" ht="22.8" customHeight="1">
      <c r="A167" s="12"/>
      <c r="B167" s="190"/>
      <c r="C167" s="191"/>
      <c r="D167" s="192" t="s">
        <v>80</v>
      </c>
      <c r="E167" s="204" t="s">
        <v>173</v>
      </c>
      <c r="F167" s="204" t="s">
        <v>241</v>
      </c>
      <c r="G167" s="191"/>
      <c r="H167" s="191"/>
      <c r="I167" s="194"/>
      <c r="J167" s="205">
        <f>BK167</f>
        <v>0</v>
      </c>
      <c r="K167" s="191"/>
      <c r="L167" s="196"/>
      <c r="M167" s="197"/>
      <c r="N167" s="198"/>
      <c r="O167" s="198"/>
      <c r="P167" s="199">
        <f>SUM(P168:P226)</f>
        <v>0</v>
      </c>
      <c r="Q167" s="198"/>
      <c r="R167" s="199">
        <f>SUM(R168:R226)</f>
        <v>128.48992</v>
      </c>
      <c r="S167" s="198"/>
      <c r="T167" s="200">
        <f>SUM(T168:T226)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01" t="s">
        <v>89</v>
      </c>
      <c r="AT167" s="202" t="s">
        <v>80</v>
      </c>
      <c r="AU167" s="202" t="s">
        <v>89</v>
      </c>
      <c r="AY167" s="201" t="s">
        <v>130</v>
      </c>
      <c r="BK167" s="203">
        <f>SUM(BK168:BK226)</f>
        <v>0</v>
      </c>
    </row>
    <row r="168" spans="1:65" s="2" customFormat="1" ht="21.75" customHeight="1">
      <c r="A168" s="40"/>
      <c r="B168" s="41"/>
      <c r="C168" s="206" t="s">
        <v>8</v>
      </c>
      <c r="D168" s="206" t="s">
        <v>132</v>
      </c>
      <c r="E168" s="207" t="s">
        <v>722</v>
      </c>
      <c r="F168" s="208" t="s">
        <v>723</v>
      </c>
      <c r="G168" s="209" t="s">
        <v>135</v>
      </c>
      <c r="H168" s="210">
        <v>40.9</v>
      </c>
      <c r="I168" s="211"/>
      <c r="J168" s="210">
        <f>ROUND(I168*H168,2)</f>
        <v>0</v>
      </c>
      <c r="K168" s="208" t="s">
        <v>136</v>
      </c>
      <c r="L168" s="46"/>
      <c r="M168" s="212" t="s">
        <v>31</v>
      </c>
      <c r="N168" s="213" t="s">
        <v>52</v>
      </c>
      <c r="O168" s="86"/>
      <c r="P168" s="214">
        <f>O168*H168</f>
        <v>0</v>
      </c>
      <c r="Q168" s="214">
        <v>0</v>
      </c>
      <c r="R168" s="214">
        <f>Q168*H168</f>
        <v>0</v>
      </c>
      <c r="S168" s="214">
        <v>0</v>
      </c>
      <c r="T168" s="215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16" t="s">
        <v>137</v>
      </c>
      <c r="AT168" s="216" t="s">
        <v>132</v>
      </c>
      <c r="AU168" s="216" t="s">
        <v>20</v>
      </c>
      <c r="AY168" s="18" t="s">
        <v>130</v>
      </c>
      <c r="BE168" s="217">
        <f>IF(N168="základní",J168,0)</f>
        <v>0</v>
      </c>
      <c r="BF168" s="217">
        <f>IF(N168="snížená",J168,0)</f>
        <v>0</v>
      </c>
      <c r="BG168" s="217">
        <f>IF(N168="zákl. přenesená",J168,0)</f>
        <v>0</v>
      </c>
      <c r="BH168" s="217">
        <f>IF(N168="sníž. přenesená",J168,0)</f>
        <v>0</v>
      </c>
      <c r="BI168" s="217">
        <f>IF(N168="nulová",J168,0)</f>
        <v>0</v>
      </c>
      <c r="BJ168" s="18" t="s">
        <v>89</v>
      </c>
      <c r="BK168" s="217">
        <f>ROUND(I168*H168,2)</f>
        <v>0</v>
      </c>
      <c r="BL168" s="18" t="s">
        <v>137</v>
      </c>
      <c r="BM168" s="216" t="s">
        <v>724</v>
      </c>
    </row>
    <row r="169" spans="1:47" s="2" customFormat="1" ht="12">
      <c r="A169" s="40"/>
      <c r="B169" s="41"/>
      <c r="C169" s="42"/>
      <c r="D169" s="218" t="s">
        <v>139</v>
      </c>
      <c r="E169" s="42"/>
      <c r="F169" s="219" t="s">
        <v>725</v>
      </c>
      <c r="G169" s="42"/>
      <c r="H169" s="42"/>
      <c r="I169" s="220"/>
      <c r="J169" s="42"/>
      <c r="K169" s="42"/>
      <c r="L169" s="46"/>
      <c r="M169" s="221"/>
      <c r="N169" s="222"/>
      <c r="O169" s="86"/>
      <c r="P169" s="86"/>
      <c r="Q169" s="86"/>
      <c r="R169" s="86"/>
      <c r="S169" s="86"/>
      <c r="T169" s="87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T169" s="18" t="s">
        <v>139</v>
      </c>
      <c r="AU169" s="18" t="s">
        <v>20</v>
      </c>
    </row>
    <row r="170" spans="1:51" s="13" customFormat="1" ht="12">
      <c r="A170" s="13"/>
      <c r="B170" s="223"/>
      <c r="C170" s="224"/>
      <c r="D170" s="225" t="s">
        <v>141</v>
      </c>
      <c r="E170" s="226" t="s">
        <v>31</v>
      </c>
      <c r="F170" s="227" t="s">
        <v>726</v>
      </c>
      <c r="G170" s="224"/>
      <c r="H170" s="228">
        <v>40.9</v>
      </c>
      <c r="I170" s="229"/>
      <c r="J170" s="224"/>
      <c r="K170" s="224"/>
      <c r="L170" s="230"/>
      <c r="M170" s="231"/>
      <c r="N170" s="232"/>
      <c r="O170" s="232"/>
      <c r="P170" s="232"/>
      <c r="Q170" s="232"/>
      <c r="R170" s="232"/>
      <c r="S170" s="232"/>
      <c r="T170" s="23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4" t="s">
        <v>141</v>
      </c>
      <c r="AU170" s="234" t="s">
        <v>20</v>
      </c>
      <c r="AV170" s="13" t="s">
        <v>20</v>
      </c>
      <c r="AW170" s="13" t="s">
        <v>40</v>
      </c>
      <c r="AX170" s="13" t="s">
        <v>81</v>
      </c>
      <c r="AY170" s="234" t="s">
        <v>130</v>
      </c>
    </row>
    <row r="171" spans="1:51" s="14" customFormat="1" ht="12">
      <c r="A171" s="14"/>
      <c r="B171" s="235"/>
      <c r="C171" s="236"/>
      <c r="D171" s="225" t="s">
        <v>141</v>
      </c>
      <c r="E171" s="237" t="s">
        <v>31</v>
      </c>
      <c r="F171" s="238" t="s">
        <v>727</v>
      </c>
      <c r="G171" s="236"/>
      <c r="H171" s="237" t="s">
        <v>31</v>
      </c>
      <c r="I171" s="239"/>
      <c r="J171" s="236"/>
      <c r="K171" s="236"/>
      <c r="L171" s="240"/>
      <c r="M171" s="241"/>
      <c r="N171" s="242"/>
      <c r="O171" s="242"/>
      <c r="P171" s="242"/>
      <c r="Q171" s="242"/>
      <c r="R171" s="242"/>
      <c r="S171" s="242"/>
      <c r="T171" s="243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44" t="s">
        <v>141</v>
      </c>
      <c r="AU171" s="244" t="s">
        <v>20</v>
      </c>
      <c r="AV171" s="14" t="s">
        <v>89</v>
      </c>
      <c r="AW171" s="14" t="s">
        <v>40</v>
      </c>
      <c r="AX171" s="14" t="s">
        <v>81</v>
      </c>
      <c r="AY171" s="244" t="s">
        <v>130</v>
      </c>
    </row>
    <row r="172" spans="1:51" s="15" customFormat="1" ht="12">
      <c r="A172" s="15"/>
      <c r="B172" s="245"/>
      <c r="C172" s="246"/>
      <c r="D172" s="225" t="s">
        <v>141</v>
      </c>
      <c r="E172" s="247" t="s">
        <v>31</v>
      </c>
      <c r="F172" s="248" t="s">
        <v>144</v>
      </c>
      <c r="G172" s="246"/>
      <c r="H172" s="249">
        <v>40.9</v>
      </c>
      <c r="I172" s="250"/>
      <c r="J172" s="246"/>
      <c r="K172" s="246"/>
      <c r="L172" s="251"/>
      <c r="M172" s="252"/>
      <c r="N172" s="253"/>
      <c r="O172" s="253"/>
      <c r="P172" s="253"/>
      <c r="Q172" s="253"/>
      <c r="R172" s="253"/>
      <c r="S172" s="253"/>
      <c r="T172" s="254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55" t="s">
        <v>141</v>
      </c>
      <c r="AU172" s="255" t="s">
        <v>20</v>
      </c>
      <c r="AV172" s="15" t="s">
        <v>137</v>
      </c>
      <c r="AW172" s="15" t="s">
        <v>40</v>
      </c>
      <c r="AX172" s="15" t="s">
        <v>89</v>
      </c>
      <c r="AY172" s="255" t="s">
        <v>130</v>
      </c>
    </row>
    <row r="173" spans="1:65" s="2" customFormat="1" ht="24.15" customHeight="1">
      <c r="A173" s="40"/>
      <c r="B173" s="41"/>
      <c r="C173" s="206" t="s">
        <v>242</v>
      </c>
      <c r="D173" s="206" t="s">
        <v>132</v>
      </c>
      <c r="E173" s="207" t="s">
        <v>256</v>
      </c>
      <c r="F173" s="208" t="s">
        <v>728</v>
      </c>
      <c r="G173" s="209" t="s">
        <v>135</v>
      </c>
      <c r="H173" s="210">
        <v>40.9</v>
      </c>
      <c r="I173" s="211"/>
      <c r="J173" s="210">
        <f>ROUND(I173*H173,2)</f>
        <v>0</v>
      </c>
      <c r="K173" s="208" t="s">
        <v>136</v>
      </c>
      <c r="L173" s="46"/>
      <c r="M173" s="212" t="s">
        <v>31</v>
      </c>
      <c r="N173" s="213" t="s">
        <v>52</v>
      </c>
      <c r="O173" s="86"/>
      <c r="P173" s="214">
        <f>O173*H173</f>
        <v>0</v>
      </c>
      <c r="Q173" s="214">
        <v>0</v>
      </c>
      <c r="R173" s="214">
        <f>Q173*H173</f>
        <v>0</v>
      </c>
      <c r="S173" s="214">
        <v>0</v>
      </c>
      <c r="T173" s="215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16" t="s">
        <v>137</v>
      </c>
      <c r="AT173" s="216" t="s">
        <v>132</v>
      </c>
      <c r="AU173" s="216" t="s">
        <v>20</v>
      </c>
      <c r="AY173" s="18" t="s">
        <v>130</v>
      </c>
      <c r="BE173" s="217">
        <f>IF(N173="základní",J173,0)</f>
        <v>0</v>
      </c>
      <c r="BF173" s="217">
        <f>IF(N173="snížená",J173,0)</f>
        <v>0</v>
      </c>
      <c r="BG173" s="217">
        <f>IF(N173="zákl. přenesená",J173,0)</f>
        <v>0</v>
      </c>
      <c r="BH173" s="217">
        <f>IF(N173="sníž. přenesená",J173,0)</f>
        <v>0</v>
      </c>
      <c r="BI173" s="217">
        <f>IF(N173="nulová",J173,0)</f>
        <v>0</v>
      </c>
      <c r="BJ173" s="18" t="s">
        <v>89</v>
      </c>
      <c r="BK173" s="217">
        <f>ROUND(I173*H173,2)</f>
        <v>0</v>
      </c>
      <c r="BL173" s="18" t="s">
        <v>137</v>
      </c>
      <c r="BM173" s="216" t="s">
        <v>729</v>
      </c>
    </row>
    <row r="174" spans="1:47" s="2" customFormat="1" ht="12">
      <c r="A174" s="40"/>
      <c r="B174" s="41"/>
      <c r="C174" s="42"/>
      <c r="D174" s="218" t="s">
        <v>139</v>
      </c>
      <c r="E174" s="42"/>
      <c r="F174" s="219" t="s">
        <v>259</v>
      </c>
      <c r="G174" s="42"/>
      <c r="H174" s="42"/>
      <c r="I174" s="220"/>
      <c r="J174" s="42"/>
      <c r="K174" s="42"/>
      <c r="L174" s="46"/>
      <c r="M174" s="221"/>
      <c r="N174" s="222"/>
      <c r="O174" s="86"/>
      <c r="P174" s="86"/>
      <c r="Q174" s="86"/>
      <c r="R174" s="86"/>
      <c r="S174" s="86"/>
      <c r="T174" s="87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T174" s="18" t="s">
        <v>139</v>
      </c>
      <c r="AU174" s="18" t="s">
        <v>20</v>
      </c>
    </row>
    <row r="175" spans="1:51" s="13" customFormat="1" ht="12">
      <c r="A175" s="13"/>
      <c r="B175" s="223"/>
      <c r="C175" s="224"/>
      <c r="D175" s="225" t="s">
        <v>141</v>
      </c>
      <c r="E175" s="226" t="s">
        <v>31</v>
      </c>
      <c r="F175" s="227" t="s">
        <v>726</v>
      </c>
      <c r="G175" s="224"/>
      <c r="H175" s="228">
        <v>40.9</v>
      </c>
      <c r="I175" s="229"/>
      <c r="J175" s="224"/>
      <c r="K175" s="224"/>
      <c r="L175" s="230"/>
      <c r="M175" s="231"/>
      <c r="N175" s="232"/>
      <c r="O175" s="232"/>
      <c r="P175" s="232"/>
      <c r="Q175" s="232"/>
      <c r="R175" s="232"/>
      <c r="S175" s="232"/>
      <c r="T175" s="23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4" t="s">
        <v>141</v>
      </c>
      <c r="AU175" s="234" t="s">
        <v>20</v>
      </c>
      <c r="AV175" s="13" t="s">
        <v>20</v>
      </c>
      <c r="AW175" s="13" t="s">
        <v>40</v>
      </c>
      <c r="AX175" s="13" t="s">
        <v>81</v>
      </c>
      <c r="AY175" s="234" t="s">
        <v>130</v>
      </c>
    </row>
    <row r="176" spans="1:51" s="14" customFormat="1" ht="12">
      <c r="A176" s="14"/>
      <c r="B176" s="235"/>
      <c r="C176" s="236"/>
      <c r="D176" s="225" t="s">
        <v>141</v>
      </c>
      <c r="E176" s="237" t="s">
        <v>31</v>
      </c>
      <c r="F176" s="238" t="s">
        <v>727</v>
      </c>
      <c r="G176" s="236"/>
      <c r="H176" s="237" t="s">
        <v>31</v>
      </c>
      <c r="I176" s="239"/>
      <c r="J176" s="236"/>
      <c r="K176" s="236"/>
      <c r="L176" s="240"/>
      <c r="M176" s="241"/>
      <c r="N176" s="242"/>
      <c r="O176" s="242"/>
      <c r="P176" s="242"/>
      <c r="Q176" s="242"/>
      <c r="R176" s="242"/>
      <c r="S176" s="242"/>
      <c r="T176" s="243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44" t="s">
        <v>141</v>
      </c>
      <c r="AU176" s="244" t="s">
        <v>20</v>
      </c>
      <c r="AV176" s="14" t="s">
        <v>89</v>
      </c>
      <c r="AW176" s="14" t="s">
        <v>40</v>
      </c>
      <c r="AX176" s="14" t="s">
        <v>81</v>
      </c>
      <c r="AY176" s="244" t="s">
        <v>130</v>
      </c>
    </row>
    <row r="177" spans="1:51" s="15" customFormat="1" ht="12">
      <c r="A177" s="15"/>
      <c r="B177" s="245"/>
      <c r="C177" s="246"/>
      <c r="D177" s="225" t="s">
        <v>141</v>
      </c>
      <c r="E177" s="247" t="s">
        <v>31</v>
      </c>
      <c r="F177" s="248" t="s">
        <v>144</v>
      </c>
      <c r="G177" s="246"/>
      <c r="H177" s="249">
        <v>40.9</v>
      </c>
      <c r="I177" s="250"/>
      <c r="J177" s="246"/>
      <c r="K177" s="246"/>
      <c r="L177" s="251"/>
      <c r="M177" s="252"/>
      <c r="N177" s="253"/>
      <c r="O177" s="253"/>
      <c r="P177" s="253"/>
      <c r="Q177" s="253"/>
      <c r="R177" s="253"/>
      <c r="S177" s="253"/>
      <c r="T177" s="254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55" t="s">
        <v>141</v>
      </c>
      <c r="AU177" s="255" t="s">
        <v>20</v>
      </c>
      <c r="AV177" s="15" t="s">
        <v>137</v>
      </c>
      <c r="AW177" s="15" t="s">
        <v>40</v>
      </c>
      <c r="AX177" s="15" t="s">
        <v>89</v>
      </c>
      <c r="AY177" s="255" t="s">
        <v>130</v>
      </c>
    </row>
    <row r="178" spans="1:65" s="2" customFormat="1" ht="24.15" customHeight="1">
      <c r="A178" s="40"/>
      <c r="B178" s="41"/>
      <c r="C178" s="206" t="s">
        <v>249</v>
      </c>
      <c r="D178" s="206" t="s">
        <v>132</v>
      </c>
      <c r="E178" s="207" t="s">
        <v>263</v>
      </c>
      <c r="F178" s="208" t="s">
        <v>264</v>
      </c>
      <c r="G178" s="209" t="s">
        <v>135</v>
      </c>
      <c r="H178" s="210">
        <v>298</v>
      </c>
      <c r="I178" s="211"/>
      <c r="J178" s="210">
        <f>ROUND(I178*H178,2)</f>
        <v>0</v>
      </c>
      <c r="K178" s="208" t="s">
        <v>136</v>
      </c>
      <c r="L178" s="46"/>
      <c r="M178" s="212" t="s">
        <v>31</v>
      </c>
      <c r="N178" s="213" t="s">
        <v>52</v>
      </c>
      <c r="O178" s="86"/>
      <c r="P178" s="214">
        <f>O178*H178</f>
        <v>0</v>
      </c>
      <c r="Q178" s="214">
        <v>0.324</v>
      </c>
      <c r="R178" s="214">
        <f>Q178*H178</f>
        <v>96.552</v>
      </c>
      <c r="S178" s="214">
        <v>0</v>
      </c>
      <c r="T178" s="215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16" t="s">
        <v>137</v>
      </c>
      <c r="AT178" s="216" t="s">
        <v>132</v>
      </c>
      <c r="AU178" s="216" t="s">
        <v>20</v>
      </c>
      <c r="AY178" s="18" t="s">
        <v>130</v>
      </c>
      <c r="BE178" s="217">
        <f>IF(N178="základní",J178,0)</f>
        <v>0</v>
      </c>
      <c r="BF178" s="217">
        <f>IF(N178="snížená",J178,0)</f>
        <v>0</v>
      </c>
      <c r="BG178" s="217">
        <f>IF(N178="zákl. přenesená",J178,0)</f>
        <v>0</v>
      </c>
      <c r="BH178" s="217">
        <f>IF(N178="sníž. přenesená",J178,0)</f>
        <v>0</v>
      </c>
      <c r="BI178" s="217">
        <f>IF(N178="nulová",J178,0)</f>
        <v>0</v>
      </c>
      <c r="BJ178" s="18" t="s">
        <v>89</v>
      </c>
      <c r="BK178" s="217">
        <f>ROUND(I178*H178,2)</f>
        <v>0</v>
      </c>
      <c r="BL178" s="18" t="s">
        <v>137</v>
      </c>
      <c r="BM178" s="216" t="s">
        <v>265</v>
      </c>
    </row>
    <row r="179" spans="1:47" s="2" customFormat="1" ht="12">
      <c r="A179" s="40"/>
      <c r="B179" s="41"/>
      <c r="C179" s="42"/>
      <c r="D179" s="218" t="s">
        <v>139</v>
      </c>
      <c r="E179" s="42"/>
      <c r="F179" s="219" t="s">
        <v>266</v>
      </c>
      <c r="G179" s="42"/>
      <c r="H179" s="42"/>
      <c r="I179" s="220"/>
      <c r="J179" s="42"/>
      <c r="K179" s="42"/>
      <c r="L179" s="46"/>
      <c r="M179" s="221"/>
      <c r="N179" s="222"/>
      <c r="O179" s="86"/>
      <c r="P179" s="86"/>
      <c r="Q179" s="86"/>
      <c r="R179" s="86"/>
      <c r="S179" s="86"/>
      <c r="T179" s="87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T179" s="18" t="s">
        <v>139</v>
      </c>
      <c r="AU179" s="18" t="s">
        <v>20</v>
      </c>
    </row>
    <row r="180" spans="1:51" s="13" customFormat="1" ht="12">
      <c r="A180" s="13"/>
      <c r="B180" s="223"/>
      <c r="C180" s="224"/>
      <c r="D180" s="225" t="s">
        <v>141</v>
      </c>
      <c r="E180" s="226" t="s">
        <v>31</v>
      </c>
      <c r="F180" s="227" t="s">
        <v>730</v>
      </c>
      <c r="G180" s="224"/>
      <c r="H180" s="228">
        <v>298</v>
      </c>
      <c r="I180" s="229"/>
      <c r="J180" s="224"/>
      <c r="K180" s="224"/>
      <c r="L180" s="230"/>
      <c r="M180" s="231"/>
      <c r="N180" s="232"/>
      <c r="O180" s="232"/>
      <c r="P180" s="232"/>
      <c r="Q180" s="232"/>
      <c r="R180" s="232"/>
      <c r="S180" s="232"/>
      <c r="T180" s="23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4" t="s">
        <v>141</v>
      </c>
      <c r="AU180" s="234" t="s">
        <v>20</v>
      </c>
      <c r="AV180" s="13" t="s">
        <v>20</v>
      </c>
      <c r="AW180" s="13" t="s">
        <v>40</v>
      </c>
      <c r="AX180" s="13" t="s">
        <v>81</v>
      </c>
      <c r="AY180" s="234" t="s">
        <v>130</v>
      </c>
    </row>
    <row r="181" spans="1:51" s="14" customFormat="1" ht="12">
      <c r="A181" s="14"/>
      <c r="B181" s="235"/>
      <c r="C181" s="236"/>
      <c r="D181" s="225" t="s">
        <v>141</v>
      </c>
      <c r="E181" s="237" t="s">
        <v>31</v>
      </c>
      <c r="F181" s="238" t="s">
        <v>268</v>
      </c>
      <c r="G181" s="236"/>
      <c r="H181" s="237" t="s">
        <v>31</v>
      </c>
      <c r="I181" s="239"/>
      <c r="J181" s="236"/>
      <c r="K181" s="236"/>
      <c r="L181" s="240"/>
      <c r="M181" s="241"/>
      <c r="N181" s="242"/>
      <c r="O181" s="242"/>
      <c r="P181" s="242"/>
      <c r="Q181" s="242"/>
      <c r="R181" s="242"/>
      <c r="S181" s="242"/>
      <c r="T181" s="243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44" t="s">
        <v>141</v>
      </c>
      <c r="AU181" s="244" t="s">
        <v>20</v>
      </c>
      <c r="AV181" s="14" t="s">
        <v>89</v>
      </c>
      <c r="AW181" s="14" t="s">
        <v>40</v>
      </c>
      <c r="AX181" s="14" t="s">
        <v>81</v>
      </c>
      <c r="AY181" s="244" t="s">
        <v>130</v>
      </c>
    </row>
    <row r="182" spans="1:51" s="15" customFormat="1" ht="12">
      <c r="A182" s="15"/>
      <c r="B182" s="245"/>
      <c r="C182" s="246"/>
      <c r="D182" s="225" t="s">
        <v>141</v>
      </c>
      <c r="E182" s="247" t="s">
        <v>31</v>
      </c>
      <c r="F182" s="248" t="s">
        <v>144</v>
      </c>
      <c r="G182" s="246"/>
      <c r="H182" s="249">
        <v>298</v>
      </c>
      <c r="I182" s="250"/>
      <c r="J182" s="246"/>
      <c r="K182" s="246"/>
      <c r="L182" s="251"/>
      <c r="M182" s="252"/>
      <c r="N182" s="253"/>
      <c r="O182" s="253"/>
      <c r="P182" s="253"/>
      <c r="Q182" s="253"/>
      <c r="R182" s="253"/>
      <c r="S182" s="253"/>
      <c r="T182" s="254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55" t="s">
        <v>141</v>
      </c>
      <c r="AU182" s="255" t="s">
        <v>20</v>
      </c>
      <c r="AV182" s="15" t="s">
        <v>137</v>
      </c>
      <c r="AW182" s="15" t="s">
        <v>40</v>
      </c>
      <c r="AX182" s="15" t="s">
        <v>89</v>
      </c>
      <c r="AY182" s="255" t="s">
        <v>130</v>
      </c>
    </row>
    <row r="183" spans="1:65" s="2" customFormat="1" ht="16.5" customHeight="1">
      <c r="A183" s="40"/>
      <c r="B183" s="41"/>
      <c r="C183" s="206" t="s">
        <v>255</v>
      </c>
      <c r="D183" s="206" t="s">
        <v>132</v>
      </c>
      <c r="E183" s="207" t="s">
        <v>270</v>
      </c>
      <c r="F183" s="208" t="s">
        <v>271</v>
      </c>
      <c r="G183" s="209" t="s">
        <v>188</v>
      </c>
      <c r="H183" s="210">
        <v>30</v>
      </c>
      <c r="I183" s="211"/>
      <c r="J183" s="210">
        <f>ROUND(I183*H183,2)</f>
        <v>0</v>
      </c>
      <c r="K183" s="208" t="s">
        <v>31</v>
      </c>
      <c r="L183" s="46"/>
      <c r="M183" s="212" t="s">
        <v>31</v>
      </c>
      <c r="N183" s="213" t="s">
        <v>52</v>
      </c>
      <c r="O183" s="86"/>
      <c r="P183" s="214">
        <f>O183*H183</f>
        <v>0</v>
      </c>
      <c r="Q183" s="214">
        <v>1</v>
      </c>
      <c r="R183" s="214">
        <f>Q183*H183</f>
        <v>30</v>
      </c>
      <c r="S183" s="214">
        <v>0</v>
      </c>
      <c r="T183" s="215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16" t="s">
        <v>137</v>
      </c>
      <c r="AT183" s="216" t="s">
        <v>132</v>
      </c>
      <c r="AU183" s="216" t="s">
        <v>20</v>
      </c>
      <c r="AY183" s="18" t="s">
        <v>130</v>
      </c>
      <c r="BE183" s="217">
        <f>IF(N183="základní",J183,0)</f>
        <v>0</v>
      </c>
      <c r="BF183" s="217">
        <f>IF(N183="snížená",J183,0)</f>
        <v>0</v>
      </c>
      <c r="BG183" s="217">
        <f>IF(N183="zákl. přenesená",J183,0)</f>
        <v>0</v>
      </c>
      <c r="BH183" s="217">
        <f>IF(N183="sníž. přenesená",J183,0)</f>
        <v>0</v>
      </c>
      <c r="BI183" s="217">
        <f>IF(N183="nulová",J183,0)</f>
        <v>0</v>
      </c>
      <c r="BJ183" s="18" t="s">
        <v>89</v>
      </c>
      <c r="BK183" s="217">
        <f>ROUND(I183*H183,2)</f>
        <v>0</v>
      </c>
      <c r="BL183" s="18" t="s">
        <v>137</v>
      </c>
      <c r="BM183" s="216" t="s">
        <v>272</v>
      </c>
    </row>
    <row r="184" spans="1:51" s="13" customFormat="1" ht="12">
      <c r="A184" s="13"/>
      <c r="B184" s="223"/>
      <c r="C184" s="224"/>
      <c r="D184" s="225" t="s">
        <v>141</v>
      </c>
      <c r="E184" s="226" t="s">
        <v>31</v>
      </c>
      <c r="F184" s="227" t="s">
        <v>313</v>
      </c>
      <c r="G184" s="224"/>
      <c r="H184" s="228">
        <v>30</v>
      </c>
      <c r="I184" s="229"/>
      <c r="J184" s="224"/>
      <c r="K184" s="224"/>
      <c r="L184" s="230"/>
      <c r="M184" s="231"/>
      <c r="N184" s="232"/>
      <c r="O184" s="232"/>
      <c r="P184" s="232"/>
      <c r="Q184" s="232"/>
      <c r="R184" s="232"/>
      <c r="S184" s="232"/>
      <c r="T184" s="23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4" t="s">
        <v>141</v>
      </c>
      <c r="AU184" s="234" t="s">
        <v>20</v>
      </c>
      <c r="AV184" s="13" t="s">
        <v>20</v>
      </c>
      <c r="AW184" s="13" t="s">
        <v>40</v>
      </c>
      <c r="AX184" s="13" t="s">
        <v>81</v>
      </c>
      <c r="AY184" s="234" t="s">
        <v>130</v>
      </c>
    </row>
    <row r="185" spans="1:51" s="14" customFormat="1" ht="12">
      <c r="A185" s="14"/>
      <c r="B185" s="235"/>
      <c r="C185" s="236"/>
      <c r="D185" s="225" t="s">
        <v>141</v>
      </c>
      <c r="E185" s="237" t="s">
        <v>31</v>
      </c>
      <c r="F185" s="238" t="s">
        <v>204</v>
      </c>
      <c r="G185" s="236"/>
      <c r="H185" s="237" t="s">
        <v>31</v>
      </c>
      <c r="I185" s="239"/>
      <c r="J185" s="236"/>
      <c r="K185" s="236"/>
      <c r="L185" s="240"/>
      <c r="M185" s="241"/>
      <c r="N185" s="242"/>
      <c r="O185" s="242"/>
      <c r="P185" s="242"/>
      <c r="Q185" s="242"/>
      <c r="R185" s="242"/>
      <c r="S185" s="242"/>
      <c r="T185" s="243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44" t="s">
        <v>141</v>
      </c>
      <c r="AU185" s="244" t="s">
        <v>20</v>
      </c>
      <c r="AV185" s="14" t="s">
        <v>89</v>
      </c>
      <c r="AW185" s="14" t="s">
        <v>40</v>
      </c>
      <c r="AX185" s="14" t="s">
        <v>81</v>
      </c>
      <c r="AY185" s="244" t="s">
        <v>130</v>
      </c>
    </row>
    <row r="186" spans="1:51" s="15" customFormat="1" ht="12">
      <c r="A186" s="15"/>
      <c r="B186" s="245"/>
      <c r="C186" s="246"/>
      <c r="D186" s="225" t="s">
        <v>141</v>
      </c>
      <c r="E186" s="247" t="s">
        <v>31</v>
      </c>
      <c r="F186" s="248" t="s">
        <v>144</v>
      </c>
      <c r="G186" s="246"/>
      <c r="H186" s="249">
        <v>30</v>
      </c>
      <c r="I186" s="250"/>
      <c r="J186" s="246"/>
      <c r="K186" s="246"/>
      <c r="L186" s="251"/>
      <c r="M186" s="252"/>
      <c r="N186" s="253"/>
      <c r="O186" s="253"/>
      <c r="P186" s="253"/>
      <c r="Q186" s="253"/>
      <c r="R186" s="253"/>
      <c r="S186" s="253"/>
      <c r="T186" s="254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55" t="s">
        <v>141</v>
      </c>
      <c r="AU186" s="255" t="s">
        <v>20</v>
      </c>
      <c r="AV186" s="15" t="s">
        <v>137</v>
      </c>
      <c r="AW186" s="15" t="s">
        <v>40</v>
      </c>
      <c r="AX186" s="15" t="s">
        <v>89</v>
      </c>
      <c r="AY186" s="255" t="s">
        <v>130</v>
      </c>
    </row>
    <row r="187" spans="1:65" s="2" customFormat="1" ht="16.5" customHeight="1">
      <c r="A187" s="40"/>
      <c r="B187" s="41"/>
      <c r="C187" s="206" t="s">
        <v>262</v>
      </c>
      <c r="D187" s="206" t="s">
        <v>132</v>
      </c>
      <c r="E187" s="207" t="s">
        <v>279</v>
      </c>
      <c r="F187" s="208" t="s">
        <v>280</v>
      </c>
      <c r="G187" s="209" t="s">
        <v>135</v>
      </c>
      <c r="H187" s="210">
        <v>40.9</v>
      </c>
      <c r="I187" s="211"/>
      <c r="J187" s="210">
        <f>ROUND(I187*H187,2)</f>
        <v>0</v>
      </c>
      <c r="K187" s="208" t="s">
        <v>31</v>
      </c>
      <c r="L187" s="46"/>
      <c r="M187" s="212" t="s">
        <v>31</v>
      </c>
      <c r="N187" s="213" t="s">
        <v>52</v>
      </c>
      <c r="O187" s="86"/>
      <c r="P187" s="214">
        <f>O187*H187</f>
        <v>0</v>
      </c>
      <c r="Q187" s="214">
        <v>0</v>
      </c>
      <c r="R187" s="214">
        <f>Q187*H187</f>
        <v>0</v>
      </c>
      <c r="S187" s="214">
        <v>0</v>
      </c>
      <c r="T187" s="215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16" t="s">
        <v>137</v>
      </c>
      <c r="AT187" s="216" t="s">
        <v>132</v>
      </c>
      <c r="AU187" s="216" t="s">
        <v>20</v>
      </c>
      <c r="AY187" s="18" t="s">
        <v>130</v>
      </c>
      <c r="BE187" s="217">
        <f>IF(N187="základní",J187,0)</f>
        <v>0</v>
      </c>
      <c r="BF187" s="217">
        <f>IF(N187="snížená",J187,0)</f>
        <v>0</v>
      </c>
      <c r="BG187" s="217">
        <f>IF(N187="zákl. přenesená",J187,0)</f>
        <v>0</v>
      </c>
      <c r="BH187" s="217">
        <f>IF(N187="sníž. přenesená",J187,0)</f>
        <v>0</v>
      </c>
      <c r="BI187" s="217">
        <f>IF(N187="nulová",J187,0)</f>
        <v>0</v>
      </c>
      <c r="BJ187" s="18" t="s">
        <v>89</v>
      </c>
      <c r="BK187" s="217">
        <f>ROUND(I187*H187,2)</f>
        <v>0</v>
      </c>
      <c r="BL187" s="18" t="s">
        <v>137</v>
      </c>
      <c r="BM187" s="216" t="s">
        <v>284</v>
      </c>
    </row>
    <row r="188" spans="1:51" s="13" customFormat="1" ht="12">
      <c r="A188" s="13"/>
      <c r="B188" s="223"/>
      <c r="C188" s="224"/>
      <c r="D188" s="225" t="s">
        <v>141</v>
      </c>
      <c r="E188" s="226" t="s">
        <v>31</v>
      </c>
      <c r="F188" s="227" t="s">
        <v>726</v>
      </c>
      <c r="G188" s="224"/>
      <c r="H188" s="228">
        <v>40.9</v>
      </c>
      <c r="I188" s="229"/>
      <c r="J188" s="224"/>
      <c r="K188" s="224"/>
      <c r="L188" s="230"/>
      <c r="M188" s="231"/>
      <c r="N188" s="232"/>
      <c r="O188" s="232"/>
      <c r="P188" s="232"/>
      <c r="Q188" s="232"/>
      <c r="R188" s="232"/>
      <c r="S188" s="232"/>
      <c r="T188" s="23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4" t="s">
        <v>141</v>
      </c>
      <c r="AU188" s="234" t="s">
        <v>20</v>
      </c>
      <c r="AV188" s="13" t="s">
        <v>20</v>
      </c>
      <c r="AW188" s="13" t="s">
        <v>40</v>
      </c>
      <c r="AX188" s="13" t="s">
        <v>81</v>
      </c>
      <c r="AY188" s="234" t="s">
        <v>130</v>
      </c>
    </row>
    <row r="189" spans="1:51" s="14" customFormat="1" ht="12">
      <c r="A189" s="14"/>
      <c r="B189" s="235"/>
      <c r="C189" s="236"/>
      <c r="D189" s="225" t="s">
        <v>141</v>
      </c>
      <c r="E189" s="237" t="s">
        <v>31</v>
      </c>
      <c r="F189" s="238" t="s">
        <v>731</v>
      </c>
      <c r="G189" s="236"/>
      <c r="H189" s="237" t="s">
        <v>31</v>
      </c>
      <c r="I189" s="239"/>
      <c r="J189" s="236"/>
      <c r="K189" s="236"/>
      <c r="L189" s="240"/>
      <c r="M189" s="241"/>
      <c r="N189" s="242"/>
      <c r="O189" s="242"/>
      <c r="P189" s="242"/>
      <c r="Q189" s="242"/>
      <c r="R189" s="242"/>
      <c r="S189" s="242"/>
      <c r="T189" s="243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44" t="s">
        <v>141</v>
      </c>
      <c r="AU189" s="244" t="s">
        <v>20</v>
      </c>
      <c r="AV189" s="14" t="s">
        <v>89</v>
      </c>
      <c r="AW189" s="14" t="s">
        <v>40</v>
      </c>
      <c r="AX189" s="14" t="s">
        <v>81</v>
      </c>
      <c r="AY189" s="244" t="s">
        <v>130</v>
      </c>
    </row>
    <row r="190" spans="1:51" s="15" customFormat="1" ht="12">
      <c r="A190" s="15"/>
      <c r="B190" s="245"/>
      <c r="C190" s="246"/>
      <c r="D190" s="225" t="s">
        <v>141</v>
      </c>
      <c r="E190" s="247" t="s">
        <v>31</v>
      </c>
      <c r="F190" s="248" t="s">
        <v>144</v>
      </c>
      <c r="G190" s="246"/>
      <c r="H190" s="249">
        <v>40.9</v>
      </c>
      <c r="I190" s="250"/>
      <c r="J190" s="246"/>
      <c r="K190" s="246"/>
      <c r="L190" s="251"/>
      <c r="M190" s="252"/>
      <c r="N190" s="253"/>
      <c r="O190" s="253"/>
      <c r="P190" s="253"/>
      <c r="Q190" s="253"/>
      <c r="R190" s="253"/>
      <c r="S190" s="253"/>
      <c r="T190" s="254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255" t="s">
        <v>141</v>
      </c>
      <c r="AU190" s="255" t="s">
        <v>20</v>
      </c>
      <c r="AV190" s="15" t="s">
        <v>137</v>
      </c>
      <c r="AW190" s="15" t="s">
        <v>40</v>
      </c>
      <c r="AX190" s="15" t="s">
        <v>89</v>
      </c>
      <c r="AY190" s="255" t="s">
        <v>130</v>
      </c>
    </row>
    <row r="191" spans="1:65" s="2" customFormat="1" ht="16.5" customHeight="1">
      <c r="A191" s="40"/>
      <c r="B191" s="41"/>
      <c r="C191" s="206" t="s">
        <v>269</v>
      </c>
      <c r="D191" s="206" t="s">
        <v>132</v>
      </c>
      <c r="E191" s="207" t="s">
        <v>286</v>
      </c>
      <c r="F191" s="208" t="s">
        <v>287</v>
      </c>
      <c r="G191" s="209" t="s">
        <v>135</v>
      </c>
      <c r="H191" s="210">
        <v>4211.29</v>
      </c>
      <c r="I191" s="211"/>
      <c r="J191" s="210">
        <f>ROUND(I191*H191,2)</f>
        <v>0</v>
      </c>
      <c r="K191" s="208" t="s">
        <v>31</v>
      </c>
      <c r="L191" s="46"/>
      <c r="M191" s="212" t="s">
        <v>31</v>
      </c>
      <c r="N191" s="213" t="s">
        <v>52</v>
      </c>
      <c r="O191" s="86"/>
      <c r="P191" s="214">
        <f>O191*H191</f>
        <v>0</v>
      </c>
      <c r="Q191" s="214">
        <v>0</v>
      </c>
      <c r="R191" s="214">
        <f>Q191*H191</f>
        <v>0</v>
      </c>
      <c r="S191" s="214">
        <v>0</v>
      </c>
      <c r="T191" s="215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16" t="s">
        <v>137</v>
      </c>
      <c r="AT191" s="216" t="s">
        <v>132</v>
      </c>
      <c r="AU191" s="216" t="s">
        <v>20</v>
      </c>
      <c r="AY191" s="18" t="s">
        <v>130</v>
      </c>
      <c r="BE191" s="217">
        <f>IF(N191="základní",J191,0)</f>
        <v>0</v>
      </c>
      <c r="BF191" s="217">
        <f>IF(N191="snížená",J191,0)</f>
        <v>0</v>
      </c>
      <c r="BG191" s="217">
        <f>IF(N191="zákl. přenesená",J191,0)</f>
        <v>0</v>
      </c>
      <c r="BH191" s="217">
        <f>IF(N191="sníž. přenesená",J191,0)</f>
        <v>0</v>
      </c>
      <c r="BI191" s="217">
        <f>IF(N191="nulová",J191,0)</f>
        <v>0</v>
      </c>
      <c r="BJ191" s="18" t="s">
        <v>89</v>
      </c>
      <c r="BK191" s="217">
        <f>ROUND(I191*H191,2)</f>
        <v>0</v>
      </c>
      <c r="BL191" s="18" t="s">
        <v>137</v>
      </c>
      <c r="BM191" s="216" t="s">
        <v>288</v>
      </c>
    </row>
    <row r="192" spans="1:51" s="13" customFormat="1" ht="12">
      <c r="A192" s="13"/>
      <c r="B192" s="223"/>
      <c r="C192" s="224"/>
      <c r="D192" s="225" t="s">
        <v>141</v>
      </c>
      <c r="E192" s="226" t="s">
        <v>31</v>
      </c>
      <c r="F192" s="227" t="s">
        <v>694</v>
      </c>
      <c r="G192" s="224"/>
      <c r="H192" s="228">
        <v>4211.29</v>
      </c>
      <c r="I192" s="229"/>
      <c r="J192" s="224"/>
      <c r="K192" s="224"/>
      <c r="L192" s="230"/>
      <c r="M192" s="231"/>
      <c r="N192" s="232"/>
      <c r="O192" s="232"/>
      <c r="P192" s="232"/>
      <c r="Q192" s="232"/>
      <c r="R192" s="232"/>
      <c r="S192" s="232"/>
      <c r="T192" s="23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4" t="s">
        <v>141</v>
      </c>
      <c r="AU192" s="234" t="s">
        <v>20</v>
      </c>
      <c r="AV192" s="13" t="s">
        <v>20</v>
      </c>
      <c r="AW192" s="13" t="s">
        <v>40</v>
      </c>
      <c r="AX192" s="13" t="s">
        <v>81</v>
      </c>
      <c r="AY192" s="234" t="s">
        <v>130</v>
      </c>
    </row>
    <row r="193" spans="1:51" s="14" customFormat="1" ht="12">
      <c r="A193" s="14"/>
      <c r="B193" s="235"/>
      <c r="C193" s="236"/>
      <c r="D193" s="225" t="s">
        <v>141</v>
      </c>
      <c r="E193" s="237" t="s">
        <v>31</v>
      </c>
      <c r="F193" s="238" t="s">
        <v>732</v>
      </c>
      <c r="G193" s="236"/>
      <c r="H193" s="237" t="s">
        <v>31</v>
      </c>
      <c r="I193" s="239"/>
      <c r="J193" s="236"/>
      <c r="K193" s="236"/>
      <c r="L193" s="240"/>
      <c r="M193" s="241"/>
      <c r="N193" s="242"/>
      <c r="O193" s="242"/>
      <c r="P193" s="242"/>
      <c r="Q193" s="242"/>
      <c r="R193" s="242"/>
      <c r="S193" s="242"/>
      <c r="T193" s="243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44" t="s">
        <v>141</v>
      </c>
      <c r="AU193" s="244" t="s">
        <v>20</v>
      </c>
      <c r="AV193" s="14" t="s">
        <v>89</v>
      </c>
      <c r="AW193" s="14" t="s">
        <v>40</v>
      </c>
      <c r="AX193" s="14" t="s">
        <v>81</v>
      </c>
      <c r="AY193" s="244" t="s">
        <v>130</v>
      </c>
    </row>
    <row r="194" spans="1:51" s="15" customFormat="1" ht="12">
      <c r="A194" s="15"/>
      <c r="B194" s="245"/>
      <c r="C194" s="246"/>
      <c r="D194" s="225" t="s">
        <v>141</v>
      </c>
      <c r="E194" s="247" t="s">
        <v>31</v>
      </c>
      <c r="F194" s="248" t="s">
        <v>144</v>
      </c>
      <c r="G194" s="246"/>
      <c r="H194" s="249">
        <v>4211.29</v>
      </c>
      <c r="I194" s="250"/>
      <c r="J194" s="246"/>
      <c r="K194" s="246"/>
      <c r="L194" s="251"/>
      <c r="M194" s="252"/>
      <c r="N194" s="253"/>
      <c r="O194" s="253"/>
      <c r="P194" s="253"/>
      <c r="Q194" s="253"/>
      <c r="R194" s="253"/>
      <c r="S194" s="253"/>
      <c r="T194" s="254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55" t="s">
        <v>141</v>
      </c>
      <c r="AU194" s="255" t="s">
        <v>20</v>
      </c>
      <c r="AV194" s="15" t="s">
        <v>137</v>
      </c>
      <c r="AW194" s="15" t="s">
        <v>40</v>
      </c>
      <c r="AX194" s="15" t="s">
        <v>89</v>
      </c>
      <c r="AY194" s="255" t="s">
        <v>130</v>
      </c>
    </row>
    <row r="195" spans="1:65" s="2" customFormat="1" ht="16.5" customHeight="1">
      <c r="A195" s="40"/>
      <c r="B195" s="41"/>
      <c r="C195" s="206" t="s">
        <v>7</v>
      </c>
      <c r="D195" s="206" t="s">
        <v>132</v>
      </c>
      <c r="E195" s="207" t="s">
        <v>292</v>
      </c>
      <c r="F195" s="208" t="s">
        <v>293</v>
      </c>
      <c r="G195" s="209" t="s">
        <v>135</v>
      </c>
      <c r="H195" s="210">
        <v>186.4</v>
      </c>
      <c r="I195" s="211"/>
      <c r="J195" s="210">
        <f>ROUND(I195*H195,2)</f>
        <v>0</v>
      </c>
      <c r="K195" s="208" t="s">
        <v>31</v>
      </c>
      <c r="L195" s="46"/>
      <c r="M195" s="212" t="s">
        <v>31</v>
      </c>
      <c r="N195" s="213" t="s">
        <v>52</v>
      </c>
      <c r="O195" s="86"/>
      <c r="P195" s="214">
        <f>O195*H195</f>
        <v>0</v>
      </c>
      <c r="Q195" s="214">
        <v>0</v>
      </c>
      <c r="R195" s="214">
        <f>Q195*H195</f>
        <v>0</v>
      </c>
      <c r="S195" s="214">
        <v>0</v>
      </c>
      <c r="T195" s="215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16" t="s">
        <v>137</v>
      </c>
      <c r="AT195" s="216" t="s">
        <v>132</v>
      </c>
      <c r="AU195" s="216" t="s">
        <v>20</v>
      </c>
      <c r="AY195" s="18" t="s">
        <v>130</v>
      </c>
      <c r="BE195" s="217">
        <f>IF(N195="základní",J195,0)</f>
        <v>0</v>
      </c>
      <c r="BF195" s="217">
        <f>IF(N195="snížená",J195,0)</f>
        <v>0</v>
      </c>
      <c r="BG195" s="217">
        <f>IF(N195="zákl. přenesená",J195,0)</f>
        <v>0</v>
      </c>
      <c r="BH195" s="217">
        <f>IF(N195="sníž. přenesená",J195,0)</f>
        <v>0</v>
      </c>
      <c r="BI195" s="217">
        <f>IF(N195="nulová",J195,0)</f>
        <v>0</v>
      </c>
      <c r="BJ195" s="18" t="s">
        <v>89</v>
      </c>
      <c r="BK195" s="217">
        <f>ROUND(I195*H195,2)</f>
        <v>0</v>
      </c>
      <c r="BL195" s="18" t="s">
        <v>137</v>
      </c>
      <c r="BM195" s="216" t="s">
        <v>294</v>
      </c>
    </row>
    <row r="196" spans="1:51" s="13" customFormat="1" ht="12">
      <c r="A196" s="13"/>
      <c r="B196" s="223"/>
      <c r="C196" s="224"/>
      <c r="D196" s="225" t="s">
        <v>141</v>
      </c>
      <c r="E196" s="226" t="s">
        <v>31</v>
      </c>
      <c r="F196" s="227" t="s">
        <v>733</v>
      </c>
      <c r="G196" s="224"/>
      <c r="H196" s="228">
        <v>186.4</v>
      </c>
      <c r="I196" s="229"/>
      <c r="J196" s="224"/>
      <c r="K196" s="224"/>
      <c r="L196" s="230"/>
      <c r="M196" s="231"/>
      <c r="N196" s="232"/>
      <c r="O196" s="232"/>
      <c r="P196" s="232"/>
      <c r="Q196" s="232"/>
      <c r="R196" s="232"/>
      <c r="S196" s="232"/>
      <c r="T196" s="23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4" t="s">
        <v>141</v>
      </c>
      <c r="AU196" s="234" t="s">
        <v>20</v>
      </c>
      <c r="AV196" s="13" t="s">
        <v>20</v>
      </c>
      <c r="AW196" s="13" t="s">
        <v>40</v>
      </c>
      <c r="AX196" s="13" t="s">
        <v>81</v>
      </c>
      <c r="AY196" s="234" t="s">
        <v>130</v>
      </c>
    </row>
    <row r="197" spans="1:51" s="14" customFormat="1" ht="12">
      <c r="A197" s="14"/>
      <c r="B197" s="235"/>
      <c r="C197" s="236"/>
      <c r="D197" s="225" t="s">
        <v>141</v>
      </c>
      <c r="E197" s="237" t="s">
        <v>31</v>
      </c>
      <c r="F197" s="238" t="s">
        <v>734</v>
      </c>
      <c r="G197" s="236"/>
      <c r="H197" s="237" t="s">
        <v>31</v>
      </c>
      <c r="I197" s="239"/>
      <c r="J197" s="236"/>
      <c r="K197" s="236"/>
      <c r="L197" s="240"/>
      <c r="M197" s="241"/>
      <c r="N197" s="242"/>
      <c r="O197" s="242"/>
      <c r="P197" s="242"/>
      <c r="Q197" s="242"/>
      <c r="R197" s="242"/>
      <c r="S197" s="242"/>
      <c r="T197" s="243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44" t="s">
        <v>141</v>
      </c>
      <c r="AU197" s="244" t="s">
        <v>20</v>
      </c>
      <c r="AV197" s="14" t="s">
        <v>89</v>
      </c>
      <c r="AW197" s="14" t="s">
        <v>40</v>
      </c>
      <c r="AX197" s="14" t="s">
        <v>81</v>
      </c>
      <c r="AY197" s="244" t="s">
        <v>130</v>
      </c>
    </row>
    <row r="198" spans="1:51" s="15" customFormat="1" ht="12">
      <c r="A198" s="15"/>
      <c r="B198" s="245"/>
      <c r="C198" s="246"/>
      <c r="D198" s="225" t="s">
        <v>141</v>
      </c>
      <c r="E198" s="247" t="s">
        <v>31</v>
      </c>
      <c r="F198" s="248" t="s">
        <v>144</v>
      </c>
      <c r="G198" s="246"/>
      <c r="H198" s="249">
        <v>186.4</v>
      </c>
      <c r="I198" s="250"/>
      <c r="J198" s="246"/>
      <c r="K198" s="246"/>
      <c r="L198" s="251"/>
      <c r="M198" s="252"/>
      <c r="N198" s="253"/>
      <c r="O198" s="253"/>
      <c r="P198" s="253"/>
      <c r="Q198" s="253"/>
      <c r="R198" s="253"/>
      <c r="S198" s="253"/>
      <c r="T198" s="254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T198" s="255" t="s">
        <v>141</v>
      </c>
      <c r="AU198" s="255" t="s">
        <v>20</v>
      </c>
      <c r="AV198" s="15" t="s">
        <v>137</v>
      </c>
      <c r="AW198" s="15" t="s">
        <v>40</v>
      </c>
      <c r="AX198" s="15" t="s">
        <v>89</v>
      </c>
      <c r="AY198" s="255" t="s">
        <v>130</v>
      </c>
    </row>
    <row r="199" spans="1:65" s="2" customFormat="1" ht="16.5" customHeight="1">
      <c r="A199" s="40"/>
      <c r="B199" s="41"/>
      <c r="C199" s="206" t="s">
        <v>278</v>
      </c>
      <c r="D199" s="206" t="s">
        <v>132</v>
      </c>
      <c r="E199" s="207" t="s">
        <v>296</v>
      </c>
      <c r="F199" s="208" t="s">
        <v>297</v>
      </c>
      <c r="G199" s="209" t="s">
        <v>135</v>
      </c>
      <c r="H199" s="210">
        <v>1000</v>
      </c>
      <c r="I199" s="211"/>
      <c r="J199" s="210">
        <f>ROUND(I199*H199,2)</f>
        <v>0</v>
      </c>
      <c r="K199" s="208" t="s">
        <v>136</v>
      </c>
      <c r="L199" s="46"/>
      <c r="M199" s="212" t="s">
        <v>31</v>
      </c>
      <c r="N199" s="213" t="s">
        <v>52</v>
      </c>
      <c r="O199" s="86"/>
      <c r="P199" s="214">
        <f>O199*H199</f>
        <v>0</v>
      </c>
      <c r="Q199" s="214">
        <v>0</v>
      </c>
      <c r="R199" s="214">
        <f>Q199*H199</f>
        <v>0</v>
      </c>
      <c r="S199" s="214">
        <v>0</v>
      </c>
      <c r="T199" s="215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16" t="s">
        <v>137</v>
      </c>
      <c r="AT199" s="216" t="s">
        <v>132</v>
      </c>
      <c r="AU199" s="216" t="s">
        <v>20</v>
      </c>
      <c r="AY199" s="18" t="s">
        <v>130</v>
      </c>
      <c r="BE199" s="217">
        <f>IF(N199="základní",J199,0)</f>
        <v>0</v>
      </c>
      <c r="BF199" s="217">
        <f>IF(N199="snížená",J199,0)</f>
        <v>0</v>
      </c>
      <c r="BG199" s="217">
        <f>IF(N199="zákl. přenesená",J199,0)</f>
        <v>0</v>
      </c>
      <c r="BH199" s="217">
        <f>IF(N199="sníž. přenesená",J199,0)</f>
        <v>0</v>
      </c>
      <c r="BI199" s="217">
        <f>IF(N199="nulová",J199,0)</f>
        <v>0</v>
      </c>
      <c r="BJ199" s="18" t="s">
        <v>89</v>
      </c>
      <c r="BK199" s="217">
        <f>ROUND(I199*H199,2)</f>
        <v>0</v>
      </c>
      <c r="BL199" s="18" t="s">
        <v>137</v>
      </c>
      <c r="BM199" s="216" t="s">
        <v>298</v>
      </c>
    </row>
    <row r="200" spans="1:47" s="2" customFormat="1" ht="12">
      <c r="A200" s="40"/>
      <c r="B200" s="41"/>
      <c r="C200" s="42"/>
      <c r="D200" s="218" t="s">
        <v>139</v>
      </c>
      <c r="E200" s="42"/>
      <c r="F200" s="219" t="s">
        <v>299</v>
      </c>
      <c r="G200" s="42"/>
      <c r="H200" s="42"/>
      <c r="I200" s="220"/>
      <c r="J200" s="42"/>
      <c r="K200" s="42"/>
      <c r="L200" s="46"/>
      <c r="M200" s="221"/>
      <c r="N200" s="222"/>
      <c r="O200" s="86"/>
      <c r="P200" s="86"/>
      <c r="Q200" s="86"/>
      <c r="R200" s="86"/>
      <c r="S200" s="86"/>
      <c r="T200" s="87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T200" s="18" t="s">
        <v>139</v>
      </c>
      <c r="AU200" s="18" t="s">
        <v>20</v>
      </c>
    </row>
    <row r="201" spans="1:51" s="13" customFormat="1" ht="12">
      <c r="A201" s="13"/>
      <c r="B201" s="223"/>
      <c r="C201" s="224"/>
      <c r="D201" s="225" t="s">
        <v>141</v>
      </c>
      <c r="E201" s="226" t="s">
        <v>31</v>
      </c>
      <c r="F201" s="227" t="s">
        <v>698</v>
      </c>
      <c r="G201" s="224"/>
      <c r="H201" s="228">
        <v>1000</v>
      </c>
      <c r="I201" s="229"/>
      <c r="J201" s="224"/>
      <c r="K201" s="224"/>
      <c r="L201" s="230"/>
      <c r="M201" s="231"/>
      <c r="N201" s="232"/>
      <c r="O201" s="232"/>
      <c r="P201" s="232"/>
      <c r="Q201" s="232"/>
      <c r="R201" s="232"/>
      <c r="S201" s="232"/>
      <c r="T201" s="23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4" t="s">
        <v>141</v>
      </c>
      <c r="AU201" s="234" t="s">
        <v>20</v>
      </c>
      <c r="AV201" s="13" t="s">
        <v>20</v>
      </c>
      <c r="AW201" s="13" t="s">
        <v>40</v>
      </c>
      <c r="AX201" s="13" t="s">
        <v>81</v>
      </c>
      <c r="AY201" s="234" t="s">
        <v>130</v>
      </c>
    </row>
    <row r="202" spans="1:51" s="14" customFormat="1" ht="12">
      <c r="A202" s="14"/>
      <c r="B202" s="235"/>
      <c r="C202" s="236"/>
      <c r="D202" s="225" t="s">
        <v>141</v>
      </c>
      <c r="E202" s="237" t="s">
        <v>31</v>
      </c>
      <c r="F202" s="238" t="s">
        <v>300</v>
      </c>
      <c r="G202" s="236"/>
      <c r="H202" s="237" t="s">
        <v>31</v>
      </c>
      <c r="I202" s="239"/>
      <c r="J202" s="236"/>
      <c r="K202" s="236"/>
      <c r="L202" s="240"/>
      <c r="M202" s="241"/>
      <c r="N202" s="242"/>
      <c r="O202" s="242"/>
      <c r="P202" s="242"/>
      <c r="Q202" s="242"/>
      <c r="R202" s="242"/>
      <c r="S202" s="242"/>
      <c r="T202" s="243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44" t="s">
        <v>141</v>
      </c>
      <c r="AU202" s="244" t="s">
        <v>20</v>
      </c>
      <c r="AV202" s="14" t="s">
        <v>89</v>
      </c>
      <c r="AW202" s="14" t="s">
        <v>40</v>
      </c>
      <c r="AX202" s="14" t="s">
        <v>81</v>
      </c>
      <c r="AY202" s="244" t="s">
        <v>130</v>
      </c>
    </row>
    <row r="203" spans="1:51" s="15" customFormat="1" ht="12">
      <c r="A203" s="15"/>
      <c r="B203" s="245"/>
      <c r="C203" s="246"/>
      <c r="D203" s="225" t="s">
        <v>141</v>
      </c>
      <c r="E203" s="247" t="s">
        <v>31</v>
      </c>
      <c r="F203" s="248" t="s">
        <v>144</v>
      </c>
      <c r="G203" s="246"/>
      <c r="H203" s="249">
        <v>1000</v>
      </c>
      <c r="I203" s="250"/>
      <c r="J203" s="246"/>
      <c r="K203" s="246"/>
      <c r="L203" s="251"/>
      <c r="M203" s="252"/>
      <c r="N203" s="253"/>
      <c r="O203" s="253"/>
      <c r="P203" s="253"/>
      <c r="Q203" s="253"/>
      <c r="R203" s="253"/>
      <c r="S203" s="253"/>
      <c r="T203" s="254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T203" s="255" t="s">
        <v>141</v>
      </c>
      <c r="AU203" s="255" t="s">
        <v>20</v>
      </c>
      <c r="AV203" s="15" t="s">
        <v>137</v>
      </c>
      <c r="AW203" s="15" t="s">
        <v>40</v>
      </c>
      <c r="AX203" s="15" t="s">
        <v>89</v>
      </c>
      <c r="AY203" s="255" t="s">
        <v>130</v>
      </c>
    </row>
    <row r="204" spans="1:65" s="2" customFormat="1" ht="24.15" customHeight="1">
      <c r="A204" s="40"/>
      <c r="B204" s="41"/>
      <c r="C204" s="206" t="s">
        <v>283</v>
      </c>
      <c r="D204" s="206" t="s">
        <v>132</v>
      </c>
      <c r="E204" s="207" t="s">
        <v>735</v>
      </c>
      <c r="F204" s="208" t="s">
        <v>736</v>
      </c>
      <c r="G204" s="209" t="s">
        <v>135</v>
      </c>
      <c r="H204" s="210">
        <v>40.9</v>
      </c>
      <c r="I204" s="211"/>
      <c r="J204" s="210">
        <f>ROUND(I204*H204,2)</f>
        <v>0</v>
      </c>
      <c r="K204" s="208" t="s">
        <v>136</v>
      </c>
      <c r="L204" s="46"/>
      <c r="M204" s="212" t="s">
        <v>31</v>
      </c>
      <c r="N204" s="213" t="s">
        <v>52</v>
      </c>
      <c r="O204" s="86"/>
      <c r="P204" s="214">
        <f>O204*H204</f>
        <v>0</v>
      </c>
      <c r="Q204" s="214">
        <v>0</v>
      </c>
      <c r="R204" s="214">
        <f>Q204*H204</f>
        <v>0</v>
      </c>
      <c r="S204" s="214">
        <v>0</v>
      </c>
      <c r="T204" s="215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16" t="s">
        <v>137</v>
      </c>
      <c r="AT204" s="216" t="s">
        <v>132</v>
      </c>
      <c r="AU204" s="216" t="s">
        <v>20</v>
      </c>
      <c r="AY204" s="18" t="s">
        <v>130</v>
      </c>
      <c r="BE204" s="217">
        <f>IF(N204="základní",J204,0)</f>
        <v>0</v>
      </c>
      <c r="BF204" s="217">
        <f>IF(N204="snížená",J204,0)</f>
        <v>0</v>
      </c>
      <c r="BG204" s="217">
        <f>IF(N204="zákl. přenesená",J204,0)</f>
        <v>0</v>
      </c>
      <c r="BH204" s="217">
        <f>IF(N204="sníž. přenesená",J204,0)</f>
        <v>0</v>
      </c>
      <c r="BI204" s="217">
        <f>IF(N204="nulová",J204,0)</f>
        <v>0</v>
      </c>
      <c r="BJ204" s="18" t="s">
        <v>89</v>
      </c>
      <c r="BK204" s="217">
        <f>ROUND(I204*H204,2)</f>
        <v>0</v>
      </c>
      <c r="BL204" s="18" t="s">
        <v>137</v>
      </c>
      <c r="BM204" s="216" t="s">
        <v>737</v>
      </c>
    </row>
    <row r="205" spans="1:47" s="2" customFormat="1" ht="12">
      <c r="A205" s="40"/>
      <c r="B205" s="41"/>
      <c r="C205" s="42"/>
      <c r="D205" s="218" t="s">
        <v>139</v>
      </c>
      <c r="E205" s="42"/>
      <c r="F205" s="219" t="s">
        <v>738</v>
      </c>
      <c r="G205" s="42"/>
      <c r="H205" s="42"/>
      <c r="I205" s="220"/>
      <c r="J205" s="42"/>
      <c r="K205" s="42"/>
      <c r="L205" s="46"/>
      <c r="M205" s="221"/>
      <c r="N205" s="222"/>
      <c r="O205" s="86"/>
      <c r="P205" s="86"/>
      <c r="Q205" s="86"/>
      <c r="R205" s="86"/>
      <c r="S205" s="86"/>
      <c r="T205" s="87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T205" s="18" t="s">
        <v>139</v>
      </c>
      <c r="AU205" s="18" t="s">
        <v>20</v>
      </c>
    </row>
    <row r="206" spans="1:51" s="13" customFormat="1" ht="12">
      <c r="A206" s="13"/>
      <c r="B206" s="223"/>
      <c r="C206" s="224"/>
      <c r="D206" s="225" t="s">
        <v>141</v>
      </c>
      <c r="E206" s="226" t="s">
        <v>31</v>
      </c>
      <c r="F206" s="227" t="s">
        <v>726</v>
      </c>
      <c r="G206" s="224"/>
      <c r="H206" s="228">
        <v>40.9</v>
      </c>
      <c r="I206" s="229"/>
      <c r="J206" s="224"/>
      <c r="K206" s="224"/>
      <c r="L206" s="230"/>
      <c r="M206" s="231"/>
      <c r="N206" s="232"/>
      <c r="O206" s="232"/>
      <c r="P206" s="232"/>
      <c r="Q206" s="232"/>
      <c r="R206" s="232"/>
      <c r="S206" s="232"/>
      <c r="T206" s="23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4" t="s">
        <v>141</v>
      </c>
      <c r="AU206" s="234" t="s">
        <v>20</v>
      </c>
      <c r="AV206" s="13" t="s">
        <v>20</v>
      </c>
      <c r="AW206" s="13" t="s">
        <v>40</v>
      </c>
      <c r="AX206" s="13" t="s">
        <v>81</v>
      </c>
      <c r="AY206" s="234" t="s">
        <v>130</v>
      </c>
    </row>
    <row r="207" spans="1:51" s="14" customFormat="1" ht="12">
      <c r="A207" s="14"/>
      <c r="B207" s="235"/>
      <c r="C207" s="236"/>
      <c r="D207" s="225" t="s">
        <v>141</v>
      </c>
      <c r="E207" s="237" t="s">
        <v>31</v>
      </c>
      <c r="F207" s="238" t="s">
        <v>739</v>
      </c>
      <c r="G207" s="236"/>
      <c r="H207" s="237" t="s">
        <v>31</v>
      </c>
      <c r="I207" s="239"/>
      <c r="J207" s="236"/>
      <c r="K207" s="236"/>
      <c r="L207" s="240"/>
      <c r="M207" s="241"/>
      <c r="N207" s="242"/>
      <c r="O207" s="242"/>
      <c r="P207" s="242"/>
      <c r="Q207" s="242"/>
      <c r="R207" s="242"/>
      <c r="S207" s="242"/>
      <c r="T207" s="243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44" t="s">
        <v>141</v>
      </c>
      <c r="AU207" s="244" t="s">
        <v>20</v>
      </c>
      <c r="AV207" s="14" t="s">
        <v>89</v>
      </c>
      <c r="AW207" s="14" t="s">
        <v>40</v>
      </c>
      <c r="AX207" s="14" t="s">
        <v>81</v>
      </c>
      <c r="AY207" s="244" t="s">
        <v>130</v>
      </c>
    </row>
    <row r="208" spans="1:51" s="15" customFormat="1" ht="12">
      <c r="A208" s="15"/>
      <c r="B208" s="245"/>
      <c r="C208" s="246"/>
      <c r="D208" s="225" t="s">
        <v>141</v>
      </c>
      <c r="E208" s="247" t="s">
        <v>31</v>
      </c>
      <c r="F208" s="248" t="s">
        <v>144</v>
      </c>
      <c r="G208" s="246"/>
      <c r="H208" s="249">
        <v>40.9</v>
      </c>
      <c r="I208" s="250"/>
      <c r="J208" s="246"/>
      <c r="K208" s="246"/>
      <c r="L208" s="251"/>
      <c r="M208" s="252"/>
      <c r="N208" s="253"/>
      <c r="O208" s="253"/>
      <c r="P208" s="253"/>
      <c r="Q208" s="253"/>
      <c r="R208" s="253"/>
      <c r="S208" s="253"/>
      <c r="T208" s="254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T208" s="255" t="s">
        <v>141</v>
      </c>
      <c r="AU208" s="255" t="s">
        <v>20</v>
      </c>
      <c r="AV208" s="15" t="s">
        <v>137</v>
      </c>
      <c r="AW208" s="15" t="s">
        <v>40</v>
      </c>
      <c r="AX208" s="15" t="s">
        <v>89</v>
      </c>
      <c r="AY208" s="255" t="s">
        <v>130</v>
      </c>
    </row>
    <row r="209" spans="1:65" s="2" customFormat="1" ht="24.15" customHeight="1">
      <c r="A209" s="40"/>
      <c r="B209" s="41"/>
      <c r="C209" s="206" t="s">
        <v>285</v>
      </c>
      <c r="D209" s="206" t="s">
        <v>132</v>
      </c>
      <c r="E209" s="207" t="s">
        <v>740</v>
      </c>
      <c r="F209" s="208" t="s">
        <v>741</v>
      </c>
      <c r="G209" s="209" t="s">
        <v>135</v>
      </c>
      <c r="H209" s="210">
        <v>4211.29</v>
      </c>
      <c r="I209" s="211"/>
      <c r="J209" s="210">
        <f>ROUND(I209*H209,2)</f>
        <v>0</v>
      </c>
      <c r="K209" s="208" t="s">
        <v>31</v>
      </c>
      <c r="L209" s="46"/>
      <c r="M209" s="212" t="s">
        <v>31</v>
      </c>
      <c r="N209" s="213" t="s">
        <v>52</v>
      </c>
      <c r="O209" s="86"/>
      <c r="P209" s="214">
        <f>O209*H209</f>
        <v>0</v>
      </c>
      <c r="Q209" s="214">
        <v>0</v>
      </c>
      <c r="R209" s="214">
        <f>Q209*H209</f>
        <v>0</v>
      </c>
      <c r="S209" s="214">
        <v>0</v>
      </c>
      <c r="T209" s="215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16" t="s">
        <v>137</v>
      </c>
      <c r="AT209" s="216" t="s">
        <v>132</v>
      </c>
      <c r="AU209" s="216" t="s">
        <v>20</v>
      </c>
      <c r="AY209" s="18" t="s">
        <v>130</v>
      </c>
      <c r="BE209" s="217">
        <f>IF(N209="základní",J209,0)</f>
        <v>0</v>
      </c>
      <c r="BF209" s="217">
        <f>IF(N209="snížená",J209,0)</f>
        <v>0</v>
      </c>
      <c r="BG209" s="217">
        <f>IF(N209="zákl. přenesená",J209,0)</f>
        <v>0</v>
      </c>
      <c r="BH209" s="217">
        <f>IF(N209="sníž. přenesená",J209,0)</f>
        <v>0</v>
      </c>
      <c r="BI209" s="217">
        <f>IF(N209="nulová",J209,0)</f>
        <v>0</v>
      </c>
      <c r="BJ209" s="18" t="s">
        <v>89</v>
      </c>
      <c r="BK209" s="217">
        <f>ROUND(I209*H209,2)</f>
        <v>0</v>
      </c>
      <c r="BL209" s="18" t="s">
        <v>137</v>
      </c>
      <c r="BM209" s="216" t="s">
        <v>742</v>
      </c>
    </row>
    <row r="210" spans="1:51" s="13" customFormat="1" ht="12">
      <c r="A210" s="13"/>
      <c r="B210" s="223"/>
      <c r="C210" s="224"/>
      <c r="D210" s="225" t="s">
        <v>141</v>
      </c>
      <c r="E210" s="226" t="s">
        <v>31</v>
      </c>
      <c r="F210" s="227" t="s">
        <v>694</v>
      </c>
      <c r="G210" s="224"/>
      <c r="H210" s="228">
        <v>4211.29</v>
      </c>
      <c r="I210" s="229"/>
      <c r="J210" s="224"/>
      <c r="K210" s="224"/>
      <c r="L210" s="230"/>
      <c r="M210" s="231"/>
      <c r="N210" s="232"/>
      <c r="O210" s="232"/>
      <c r="P210" s="232"/>
      <c r="Q210" s="232"/>
      <c r="R210" s="232"/>
      <c r="S210" s="232"/>
      <c r="T210" s="23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4" t="s">
        <v>141</v>
      </c>
      <c r="AU210" s="234" t="s">
        <v>20</v>
      </c>
      <c r="AV210" s="13" t="s">
        <v>20</v>
      </c>
      <c r="AW210" s="13" t="s">
        <v>40</v>
      </c>
      <c r="AX210" s="13" t="s">
        <v>81</v>
      </c>
      <c r="AY210" s="234" t="s">
        <v>130</v>
      </c>
    </row>
    <row r="211" spans="1:51" s="14" customFormat="1" ht="12">
      <c r="A211" s="14"/>
      <c r="B211" s="235"/>
      <c r="C211" s="236"/>
      <c r="D211" s="225" t="s">
        <v>141</v>
      </c>
      <c r="E211" s="237" t="s">
        <v>31</v>
      </c>
      <c r="F211" s="238" t="s">
        <v>282</v>
      </c>
      <c r="G211" s="236"/>
      <c r="H211" s="237" t="s">
        <v>31</v>
      </c>
      <c r="I211" s="239"/>
      <c r="J211" s="236"/>
      <c r="K211" s="236"/>
      <c r="L211" s="240"/>
      <c r="M211" s="241"/>
      <c r="N211" s="242"/>
      <c r="O211" s="242"/>
      <c r="P211" s="242"/>
      <c r="Q211" s="242"/>
      <c r="R211" s="242"/>
      <c r="S211" s="242"/>
      <c r="T211" s="243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44" t="s">
        <v>141</v>
      </c>
      <c r="AU211" s="244" t="s">
        <v>20</v>
      </c>
      <c r="AV211" s="14" t="s">
        <v>89</v>
      </c>
      <c r="AW211" s="14" t="s">
        <v>40</v>
      </c>
      <c r="AX211" s="14" t="s">
        <v>81</v>
      </c>
      <c r="AY211" s="244" t="s">
        <v>130</v>
      </c>
    </row>
    <row r="212" spans="1:51" s="15" customFormat="1" ht="12">
      <c r="A212" s="15"/>
      <c r="B212" s="245"/>
      <c r="C212" s="246"/>
      <c r="D212" s="225" t="s">
        <v>141</v>
      </c>
      <c r="E212" s="247" t="s">
        <v>31</v>
      </c>
      <c r="F212" s="248" t="s">
        <v>144</v>
      </c>
      <c r="G212" s="246"/>
      <c r="H212" s="249">
        <v>4211.29</v>
      </c>
      <c r="I212" s="250"/>
      <c r="J212" s="246"/>
      <c r="K212" s="246"/>
      <c r="L212" s="251"/>
      <c r="M212" s="252"/>
      <c r="N212" s="253"/>
      <c r="O212" s="253"/>
      <c r="P212" s="253"/>
      <c r="Q212" s="253"/>
      <c r="R212" s="253"/>
      <c r="S212" s="253"/>
      <c r="T212" s="254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T212" s="255" t="s">
        <v>141</v>
      </c>
      <c r="AU212" s="255" t="s">
        <v>20</v>
      </c>
      <c r="AV212" s="15" t="s">
        <v>137</v>
      </c>
      <c r="AW212" s="15" t="s">
        <v>40</v>
      </c>
      <c r="AX212" s="15" t="s">
        <v>89</v>
      </c>
      <c r="AY212" s="255" t="s">
        <v>130</v>
      </c>
    </row>
    <row r="213" spans="1:65" s="2" customFormat="1" ht="24.15" customHeight="1">
      <c r="A213" s="40"/>
      <c r="B213" s="41"/>
      <c r="C213" s="206" t="s">
        <v>291</v>
      </c>
      <c r="D213" s="206" t="s">
        <v>132</v>
      </c>
      <c r="E213" s="207" t="s">
        <v>740</v>
      </c>
      <c r="F213" s="208" t="s">
        <v>741</v>
      </c>
      <c r="G213" s="209" t="s">
        <v>135</v>
      </c>
      <c r="H213" s="210">
        <v>186.4</v>
      </c>
      <c r="I213" s="211"/>
      <c r="J213" s="210">
        <f>ROUND(I213*H213,2)</f>
        <v>0</v>
      </c>
      <c r="K213" s="208" t="s">
        <v>31</v>
      </c>
      <c r="L213" s="46"/>
      <c r="M213" s="212" t="s">
        <v>31</v>
      </c>
      <c r="N213" s="213" t="s">
        <v>52</v>
      </c>
      <c r="O213" s="86"/>
      <c r="P213" s="214">
        <f>O213*H213</f>
        <v>0</v>
      </c>
      <c r="Q213" s="214">
        <v>0</v>
      </c>
      <c r="R213" s="214">
        <f>Q213*H213</f>
        <v>0</v>
      </c>
      <c r="S213" s="214">
        <v>0</v>
      </c>
      <c r="T213" s="215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16" t="s">
        <v>137</v>
      </c>
      <c r="AT213" s="216" t="s">
        <v>132</v>
      </c>
      <c r="AU213" s="216" t="s">
        <v>20</v>
      </c>
      <c r="AY213" s="18" t="s">
        <v>130</v>
      </c>
      <c r="BE213" s="217">
        <f>IF(N213="základní",J213,0)</f>
        <v>0</v>
      </c>
      <c r="BF213" s="217">
        <f>IF(N213="snížená",J213,0)</f>
        <v>0</v>
      </c>
      <c r="BG213" s="217">
        <f>IF(N213="zákl. přenesená",J213,0)</f>
        <v>0</v>
      </c>
      <c r="BH213" s="217">
        <f>IF(N213="sníž. přenesená",J213,0)</f>
        <v>0</v>
      </c>
      <c r="BI213" s="217">
        <f>IF(N213="nulová",J213,0)</f>
        <v>0</v>
      </c>
      <c r="BJ213" s="18" t="s">
        <v>89</v>
      </c>
      <c r="BK213" s="217">
        <f>ROUND(I213*H213,2)</f>
        <v>0</v>
      </c>
      <c r="BL213" s="18" t="s">
        <v>137</v>
      </c>
      <c r="BM213" s="216" t="s">
        <v>743</v>
      </c>
    </row>
    <row r="214" spans="1:51" s="13" customFormat="1" ht="12">
      <c r="A214" s="13"/>
      <c r="B214" s="223"/>
      <c r="C214" s="224"/>
      <c r="D214" s="225" t="s">
        <v>141</v>
      </c>
      <c r="E214" s="226" t="s">
        <v>31</v>
      </c>
      <c r="F214" s="227" t="s">
        <v>733</v>
      </c>
      <c r="G214" s="224"/>
      <c r="H214" s="228">
        <v>186.4</v>
      </c>
      <c r="I214" s="229"/>
      <c r="J214" s="224"/>
      <c r="K214" s="224"/>
      <c r="L214" s="230"/>
      <c r="M214" s="231"/>
      <c r="N214" s="232"/>
      <c r="O214" s="232"/>
      <c r="P214" s="232"/>
      <c r="Q214" s="232"/>
      <c r="R214" s="232"/>
      <c r="S214" s="232"/>
      <c r="T214" s="23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4" t="s">
        <v>141</v>
      </c>
      <c r="AU214" s="234" t="s">
        <v>20</v>
      </c>
      <c r="AV214" s="13" t="s">
        <v>20</v>
      </c>
      <c r="AW214" s="13" t="s">
        <v>40</v>
      </c>
      <c r="AX214" s="13" t="s">
        <v>81</v>
      </c>
      <c r="AY214" s="234" t="s">
        <v>130</v>
      </c>
    </row>
    <row r="215" spans="1:51" s="14" customFormat="1" ht="12">
      <c r="A215" s="14"/>
      <c r="B215" s="235"/>
      <c r="C215" s="236"/>
      <c r="D215" s="225" t="s">
        <v>141</v>
      </c>
      <c r="E215" s="237" t="s">
        <v>31</v>
      </c>
      <c r="F215" s="238" t="s">
        <v>744</v>
      </c>
      <c r="G215" s="236"/>
      <c r="H215" s="237" t="s">
        <v>31</v>
      </c>
      <c r="I215" s="239"/>
      <c r="J215" s="236"/>
      <c r="K215" s="236"/>
      <c r="L215" s="240"/>
      <c r="M215" s="241"/>
      <c r="N215" s="242"/>
      <c r="O215" s="242"/>
      <c r="P215" s="242"/>
      <c r="Q215" s="242"/>
      <c r="R215" s="242"/>
      <c r="S215" s="242"/>
      <c r="T215" s="243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44" t="s">
        <v>141</v>
      </c>
      <c r="AU215" s="244" t="s">
        <v>20</v>
      </c>
      <c r="AV215" s="14" t="s">
        <v>89</v>
      </c>
      <c r="AW215" s="14" t="s">
        <v>40</v>
      </c>
      <c r="AX215" s="14" t="s">
        <v>81</v>
      </c>
      <c r="AY215" s="244" t="s">
        <v>130</v>
      </c>
    </row>
    <row r="216" spans="1:51" s="15" customFormat="1" ht="12">
      <c r="A216" s="15"/>
      <c r="B216" s="245"/>
      <c r="C216" s="246"/>
      <c r="D216" s="225" t="s">
        <v>141</v>
      </c>
      <c r="E216" s="247" t="s">
        <v>31</v>
      </c>
      <c r="F216" s="248" t="s">
        <v>144</v>
      </c>
      <c r="G216" s="246"/>
      <c r="H216" s="249">
        <v>186.4</v>
      </c>
      <c r="I216" s="250"/>
      <c r="J216" s="246"/>
      <c r="K216" s="246"/>
      <c r="L216" s="251"/>
      <c r="M216" s="252"/>
      <c r="N216" s="253"/>
      <c r="O216" s="253"/>
      <c r="P216" s="253"/>
      <c r="Q216" s="253"/>
      <c r="R216" s="253"/>
      <c r="S216" s="253"/>
      <c r="T216" s="254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255" t="s">
        <v>141</v>
      </c>
      <c r="AU216" s="255" t="s">
        <v>20</v>
      </c>
      <c r="AV216" s="15" t="s">
        <v>137</v>
      </c>
      <c r="AW216" s="15" t="s">
        <v>40</v>
      </c>
      <c r="AX216" s="15" t="s">
        <v>89</v>
      </c>
      <c r="AY216" s="255" t="s">
        <v>130</v>
      </c>
    </row>
    <row r="217" spans="1:65" s="2" customFormat="1" ht="24.15" customHeight="1">
      <c r="A217" s="40"/>
      <c r="B217" s="41"/>
      <c r="C217" s="206" t="s">
        <v>295</v>
      </c>
      <c r="D217" s="206" t="s">
        <v>132</v>
      </c>
      <c r="E217" s="207" t="s">
        <v>745</v>
      </c>
      <c r="F217" s="208" t="s">
        <v>746</v>
      </c>
      <c r="G217" s="209" t="s">
        <v>135</v>
      </c>
      <c r="H217" s="210">
        <v>1000</v>
      </c>
      <c r="I217" s="211"/>
      <c r="J217" s="210">
        <f>ROUND(I217*H217,2)</f>
        <v>0</v>
      </c>
      <c r="K217" s="208" t="s">
        <v>136</v>
      </c>
      <c r="L217" s="46"/>
      <c r="M217" s="212" t="s">
        <v>31</v>
      </c>
      <c r="N217" s="213" t="s">
        <v>52</v>
      </c>
      <c r="O217" s="86"/>
      <c r="P217" s="214">
        <f>O217*H217</f>
        <v>0</v>
      </c>
      <c r="Q217" s="214">
        <v>0</v>
      </c>
      <c r="R217" s="214">
        <f>Q217*H217</f>
        <v>0</v>
      </c>
      <c r="S217" s="214">
        <v>0</v>
      </c>
      <c r="T217" s="215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16" t="s">
        <v>137</v>
      </c>
      <c r="AT217" s="216" t="s">
        <v>132</v>
      </c>
      <c r="AU217" s="216" t="s">
        <v>20</v>
      </c>
      <c r="AY217" s="18" t="s">
        <v>130</v>
      </c>
      <c r="BE217" s="217">
        <f>IF(N217="základní",J217,0)</f>
        <v>0</v>
      </c>
      <c r="BF217" s="217">
        <f>IF(N217="snížená",J217,0)</f>
        <v>0</v>
      </c>
      <c r="BG217" s="217">
        <f>IF(N217="zákl. přenesená",J217,0)</f>
        <v>0</v>
      </c>
      <c r="BH217" s="217">
        <f>IF(N217="sníž. přenesená",J217,0)</f>
        <v>0</v>
      </c>
      <c r="BI217" s="217">
        <f>IF(N217="nulová",J217,0)</f>
        <v>0</v>
      </c>
      <c r="BJ217" s="18" t="s">
        <v>89</v>
      </c>
      <c r="BK217" s="217">
        <f>ROUND(I217*H217,2)</f>
        <v>0</v>
      </c>
      <c r="BL217" s="18" t="s">
        <v>137</v>
      </c>
      <c r="BM217" s="216" t="s">
        <v>747</v>
      </c>
    </row>
    <row r="218" spans="1:47" s="2" customFormat="1" ht="12">
      <c r="A218" s="40"/>
      <c r="B218" s="41"/>
      <c r="C218" s="42"/>
      <c r="D218" s="218" t="s">
        <v>139</v>
      </c>
      <c r="E218" s="42"/>
      <c r="F218" s="219" t="s">
        <v>748</v>
      </c>
      <c r="G218" s="42"/>
      <c r="H218" s="42"/>
      <c r="I218" s="220"/>
      <c r="J218" s="42"/>
      <c r="K218" s="42"/>
      <c r="L218" s="46"/>
      <c r="M218" s="221"/>
      <c r="N218" s="222"/>
      <c r="O218" s="86"/>
      <c r="P218" s="86"/>
      <c r="Q218" s="86"/>
      <c r="R218" s="86"/>
      <c r="S218" s="86"/>
      <c r="T218" s="87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T218" s="18" t="s">
        <v>139</v>
      </c>
      <c r="AU218" s="18" t="s">
        <v>20</v>
      </c>
    </row>
    <row r="219" spans="1:51" s="13" customFormat="1" ht="12">
      <c r="A219" s="13"/>
      <c r="B219" s="223"/>
      <c r="C219" s="224"/>
      <c r="D219" s="225" t="s">
        <v>141</v>
      </c>
      <c r="E219" s="226" t="s">
        <v>31</v>
      </c>
      <c r="F219" s="227" t="s">
        <v>698</v>
      </c>
      <c r="G219" s="224"/>
      <c r="H219" s="228">
        <v>1000</v>
      </c>
      <c r="I219" s="229"/>
      <c r="J219" s="224"/>
      <c r="K219" s="224"/>
      <c r="L219" s="230"/>
      <c r="M219" s="231"/>
      <c r="N219" s="232"/>
      <c r="O219" s="232"/>
      <c r="P219" s="232"/>
      <c r="Q219" s="232"/>
      <c r="R219" s="232"/>
      <c r="S219" s="232"/>
      <c r="T219" s="23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34" t="s">
        <v>141</v>
      </c>
      <c r="AU219" s="234" t="s">
        <v>20</v>
      </c>
      <c r="AV219" s="13" t="s">
        <v>20</v>
      </c>
      <c r="AW219" s="13" t="s">
        <v>40</v>
      </c>
      <c r="AX219" s="13" t="s">
        <v>81</v>
      </c>
      <c r="AY219" s="234" t="s">
        <v>130</v>
      </c>
    </row>
    <row r="220" spans="1:51" s="14" customFormat="1" ht="12">
      <c r="A220" s="14"/>
      <c r="B220" s="235"/>
      <c r="C220" s="236"/>
      <c r="D220" s="225" t="s">
        <v>141</v>
      </c>
      <c r="E220" s="237" t="s">
        <v>31</v>
      </c>
      <c r="F220" s="238" t="s">
        <v>254</v>
      </c>
      <c r="G220" s="236"/>
      <c r="H220" s="237" t="s">
        <v>31</v>
      </c>
      <c r="I220" s="239"/>
      <c r="J220" s="236"/>
      <c r="K220" s="236"/>
      <c r="L220" s="240"/>
      <c r="M220" s="241"/>
      <c r="N220" s="242"/>
      <c r="O220" s="242"/>
      <c r="P220" s="242"/>
      <c r="Q220" s="242"/>
      <c r="R220" s="242"/>
      <c r="S220" s="242"/>
      <c r="T220" s="243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44" t="s">
        <v>141</v>
      </c>
      <c r="AU220" s="244" t="s">
        <v>20</v>
      </c>
      <c r="AV220" s="14" t="s">
        <v>89</v>
      </c>
      <c r="AW220" s="14" t="s">
        <v>40</v>
      </c>
      <c r="AX220" s="14" t="s">
        <v>81</v>
      </c>
      <c r="AY220" s="244" t="s">
        <v>130</v>
      </c>
    </row>
    <row r="221" spans="1:51" s="15" customFormat="1" ht="12">
      <c r="A221" s="15"/>
      <c r="B221" s="245"/>
      <c r="C221" s="246"/>
      <c r="D221" s="225" t="s">
        <v>141</v>
      </c>
      <c r="E221" s="247" t="s">
        <v>31</v>
      </c>
      <c r="F221" s="248" t="s">
        <v>144</v>
      </c>
      <c r="G221" s="246"/>
      <c r="H221" s="249">
        <v>1000</v>
      </c>
      <c r="I221" s="250"/>
      <c r="J221" s="246"/>
      <c r="K221" s="246"/>
      <c r="L221" s="251"/>
      <c r="M221" s="252"/>
      <c r="N221" s="253"/>
      <c r="O221" s="253"/>
      <c r="P221" s="253"/>
      <c r="Q221" s="253"/>
      <c r="R221" s="253"/>
      <c r="S221" s="253"/>
      <c r="T221" s="254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T221" s="255" t="s">
        <v>141</v>
      </c>
      <c r="AU221" s="255" t="s">
        <v>20</v>
      </c>
      <c r="AV221" s="15" t="s">
        <v>137</v>
      </c>
      <c r="AW221" s="15" t="s">
        <v>40</v>
      </c>
      <c r="AX221" s="15" t="s">
        <v>89</v>
      </c>
      <c r="AY221" s="255" t="s">
        <v>130</v>
      </c>
    </row>
    <row r="222" spans="1:65" s="2" customFormat="1" ht="24.15" customHeight="1">
      <c r="A222" s="40"/>
      <c r="B222" s="41"/>
      <c r="C222" s="206" t="s">
        <v>301</v>
      </c>
      <c r="D222" s="206" t="s">
        <v>132</v>
      </c>
      <c r="E222" s="207" t="s">
        <v>320</v>
      </c>
      <c r="F222" s="208" t="s">
        <v>321</v>
      </c>
      <c r="G222" s="209" t="s">
        <v>135</v>
      </c>
      <c r="H222" s="210">
        <v>12.8</v>
      </c>
      <c r="I222" s="211"/>
      <c r="J222" s="210">
        <f>ROUND(I222*H222,2)</f>
        <v>0</v>
      </c>
      <c r="K222" s="208" t="s">
        <v>136</v>
      </c>
      <c r="L222" s="46"/>
      <c r="M222" s="212" t="s">
        <v>31</v>
      </c>
      <c r="N222" s="213" t="s">
        <v>52</v>
      </c>
      <c r="O222" s="86"/>
      <c r="P222" s="214">
        <f>O222*H222</f>
        <v>0</v>
      </c>
      <c r="Q222" s="214">
        <v>0.1514</v>
      </c>
      <c r="R222" s="214">
        <f>Q222*H222</f>
        <v>1.93792</v>
      </c>
      <c r="S222" s="214">
        <v>0</v>
      </c>
      <c r="T222" s="215">
        <f>S222*H222</f>
        <v>0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16" t="s">
        <v>137</v>
      </c>
      <c r="AT222" s="216" t="s">
        <v>132</v>
      </c>
      <c r="AU222" s="216" t="s">
        <v>20</v>
      </c>
      <c r="AY222" s="18" t="s">
        <v>130</v>
      </c>
      <c r="BE222" s="217">
        <f>IF(N222="základní",J222,0)</f>
        <v>0</v>
      </c>
      <c r="BF222" s="217">
        <f>IF(N222="snížená",J222,0)</f>
        <v>0</v>
      </c>
      <c r="BG222" s="217">
        <f>IF(N222="zákl. přenesená",J222,0)</f>
        <v>0</v>
      </c>
      <c r="BH222" s="217">
        <f>IF(N222="sníž. přenesená",J222,0)</f>
        <v>0</v>
      </c>
      <c r="BI222" s="217">
        <f>IF(N222="nulová",J222,0)</f>
        <v>0</v>
      </c>
      <c r="BJ222" s="18" t="s">
        <v>89</v>
      </c>
      <c r="BK222" s="217">
        <f>ROUND(I222*H222,2)</f>
        <v>0</v>
      </c>
      <c r="BL222" s="18" t="s">
        <v>137</v>
      </c>
      <c r="BM222" s="216" t="s">
        <v>322</v>
      </c>
    </row>
    <row r="223" spans="1:47" s="2" customFormat="1" ht="12">
      <c r="A223" s="40"/>
      <c r="B223" s="41"/>
      <c r="C223" s="42"/>
      <c r="D223" s="218" t="s">
        <v>139</v>
      </c>
      <c r="E223" s="42"/>
      <c r="F223" s="219" t="s">
        <v>323</v>
      </c>
      <c r="G223" s="42"/>
      <c r="H223" s="42"/>
      <c r="I223" s="220"/>
      <c r="J223" s="42"/>
      <c r="K223" s="42"/>
      <c r="L223" s="46"/>
      <c r="M223" s="221"/>
      <c r="N223" s="222"/>
      <c r="O223" s="86"/>
      <c r="P223" s="86"/>
      <c r="Q223" s="86"/>
      <c r="R223" s="86"/>
      <c r="S223" s="86"/>
      <c r="T223" s="87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T223" s="18" t="s">
        <v>139</v>
      </c>
      <c r="AU223" s="18" t="s">
        <v>20</v>
      </c>
    </row>
    <row r="224" spans="1:51" s="13" customFormat="1" ht="12">
      <c r="A224" s="13"/>
      <c r="B224" s="223"/>
      <c r="C224" s="224"/>
      <c r="D224" s="225" t="s">
        <v>141</v>
      </c>
      <c r="E224" s="226" t="s">
        <v>31</v>
      </c>
      <c r="F224" s="227" t="s">
        <v>715</v>
      </c>
      <c r="G224" s="224"/>
      <c r="H224" s="228">
        <v>12.8</v>
      </c>
      <c r="I224" s="229"/>
      <c r="J224" s="224"/>
      <c r="K224" s="224"/>
      <c r="L224" s="230"/>
      <c r="M224" s="231"/>
      <c r="N224" s="232"/>
      <c r="O224" s="232"/>
      <c r="P224" s="232"/>
      <c r="Q224" s="232"/>
      <c r="R224" s="232"/>
      <c r="S224" s="232"/>
      <c r="T224" s="23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34" t="s">
        <v>141</v>
      </c>
      <c r="AU224" s="234" t="s">
        <v>20</v>
      </c>
      <c r="AV224" s="13" t="s">
        <v>20</v>
      </c>
      <c r="AW224" s="13" t="s">
        <v>40</v>
      </c>
      <c r="AX224" s="13" t="s">
        <v>81</v>
      </c>
      <c r="AY224" s="234" t="s">
        <v>130</v>
      </c>
    </row>
    <row r="225" spans="1:51" s="14" customFormat="1" ht="12">
      <c r="A225" s="14"/>
      <c r="B225" s="235"/>
      <c r="C225" s="236"/>
      <c r="D225" s="225" t="s">
        <v>141</v>
      </c>
      <c r="E225" s="237" t="s">
        <v>31</v>
      </c>
      <c r="F225" s="238" t="s">
        <v>268</v>
      </c>
      <c r="G225" s="236"/>
      <c r="H225" s="237" t="s">
        <v>31</v>
      </c>
      <c r="I225" s="239"/>
      <c r="J225" s="236"/>
      <c r="K225" s="236"/>
      <c r="L225" s="240"/>
      <c r="M225" s="241"/>
      <c r="N225" s="242"/>
      <c r="O225" s="242"/>
      <c r="P225" s="242"/>
      <c r="Q225" s="242"/>
      <c r="R225" s="242"/>
      <c r="S225" s="242"/>
      <c r="T225" s="243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44" t="s">
        <v>141</v>
      </c>
      <c r="AU225" s="244" t="s">
        <v>20</v>
      </c>
      <c r="AV225" s="14" t="s">
        <v>89</v>
      </c>
      <c r="AW225" s="14" t="s">
        <v>40</v>
      </c>
      <c r="AX225" s="14" t="s">
        <v>81</v>
      </c>
      <c r="AY225" s="244" t="s">
        <v>130</v>
      </c>
    </row>
    <row r="226" spans="1:51" s="15" customFormat="1" ht="12">
      <c r="A226" s="15"/>
      <c r="B226" s="245"/>
      <c r="C226" s="246"/>
      <c r="D226" s="225" t="s">
        <v>141</v>
      </c>
      <c r="E226" s="247" t="s">
        <v>31</v>
      </c>
      <c r="F226" s="248" t="s">
        <v>144</v>
      </c>
      <c r="G226" s="246"/>
      <c r="H226" s="249">
        <v>12.8</v>
      </c>
      <c r="I226" s="250"/>
      <c r="J226" s="246"/>
      <c r="K226" s="246"/>
      <c r="L226" s="251"/>
      <c r="M226" s="252"/>
      <c r="N226" s="253"/>
      <c r="O226" s="253"/>
      <c r="P226" s="253"/>
      <c r="Q226" s="253"/>
      <c r="R226" s="253"/>
      <c r="S226" s="253"/>
      <c r="T226" s="254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T226" s="255" t="s">
        <v>141</v>
      </c>
      <c r="AU226" s="255" t="s">
        <v>20</v>
      </c>
      <c r="AV226" s="15" t="s">
        <v>137</v>
      </c>
      <c r="AW226" s="15" t="s">
        <v>40</v>
      </c>
      <c r="AX226" s="15" t="s">
        <v>89</v>
      </c>
      <c r="AY226" s="255" t="s">
        <v>130</v>
      </c>
    </row>
    <row r="227" spans="1:63" s="12" customFormat="1" ht="22.8" customHeight="1">
      <c r="A227" s="12"/>
      <c r="B227" s="190"/>
      <c r="C227" s="191"/>
      <c r="D227" s="192" t="s">
        <v>80</v>
      </c>
      <c r="E227" s="204" t="s">
        <v>198</v>
      </c>
      <c r="F227" s="204" t="s">
        <v>324</v>
      </c>
      <c r="G227" s="191"/>
      <c r="H227" s="191"/>
      <c r="I227" s="194"/>
      <c r="J227" s="205">
        <f>BK227</f>
        <v>0</v>
      </c>
      <c r="K227" s="191"/>
      <c r="L227" s="196"/>
      <c r="M227" s="197"/>
      <c r="N227" s="198"/>
      <c r="O227" s="198"/>
      <c r="P227" s="199">
        <f>SUM(P228:P329)</f>
        <v>0</v>
      </c>
      <c r="Q227" s="198"/>
      <c r="R227" s="199">
        <f>SUM(R228:R329)</f>
        <v>38.89016</v>
      </c>
      <c r="S227" s="198"/>
      <c r="T227" s="200">
        <f>SUM(T228:T329)</f>
        <v>156.512</v>
      </c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R227" s="201" t="s">
        <v>89</v>
      </c>
      <c r="AT227" s="202" t="s">
        <v>80</v>
      </c>
      <c r="AU227" s="202" t="s">
        <v>89</v>
      </c>
      <c r="AY227" s="201" t="s">
        <v>130</v>
      </c>
      <c r="BK227" s="203">
        <f>SUM(BK228:BK329)</f>
        <v>0</v>
      </c>
    </row>
    <row r="228" spans="1:65" s="2" customFormat="1" ht="21.75" customHeight="1">
      <c r="A228" s="40"/>
      <c r="B228" s="41"/>
      <c r="C228" s="206" t="s">
        <v>307</v>
      </c>
      <c r="D228" s="206" t="s">
        <v>132</v>
      </c>
      <c r="E228" s="207" t="s">
        <v>326</v>
      </c>
      <c r="F228" s="208" t="s">
        <v>327</v>
      </c>
      <c r="G228" s="209" t="s">
        <v>328</v>
      </c>
      <c r="H228" s="210">
        <v>4</v>
      </c>
      <c r="I228" s="211"/>
      <c r="J228" s="210">
        <f>ROUND(I228*H228,2)</f>
        <v>0</v>
      </c>
      <c r="K228" s="208" t="s">
        <v>136</v>
      </c>
      <c r="L228" s="46"/>
      <c r="M228" s="212" t="s">
        <v>31</v>
      </c>
      <c r="N228" s="213" t="s">
        <v>52</v>
      </c>
      <c r="O228" s="86"/>
      <c r="P228" s="214">
        <f>O228*H228</f>
        <v>0</v>
      </c>
      <c r="Q228" s="214">
        <v>0</v>
      </c>
      <c r="R228" s="214">
        <f>Q228*H228</f>
        <v>0</v>
      </c>
      <c r="S228" s="214">
        <v>0</v>
      </c>
      <c r="T228" s="215">
        <f>S228*H228</f>
        <v>0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16" t="s">
        <v>137</v>
      </c>
      <c r="AT228" s="216" t="s">
        <v>132</v>
      </c>
      <c r="AU228" s="216" t="s">
        <v>20</v>
      </c>
      <c r="AY228" s="18" t="s">
        <v>130</v>
      </c>
      <c r="BE228" s="217">
        <f>IF(N228="základní",J228,0)</f>
        <v>0</v>
      </c>
      <c r="BF228" s="217">
        <f>IF(N228="snížená",J228,0)</f>
        <v>0</v>
      </c>
      <c r="BG228" s="217">
        <f>IF(N228="zákl. přenesená",J228,0)</f>
        <v>0</v>
      </c>
      <c r="BH228" s="217">
        <f>IF(N228="sníž. přenesená",J228,0)</f>
        <v>0</v>
      </c>
      <c r="BI228" s="217">
        <f>IF(N228="nulová",J228,0)</f>
        <v>0</v>
      </c>
      <c r="BJ228" s="18" t="s">
        <v>89</v>
      </c>
      <c r="BK228" s="217">
        <f>ROUND(I228*H228,2)</f>
        <v>0</v>
      </c>
      <c r="BL228" s="18" t="s">
        <v>137</v>
      </c>
      <c r="BM228" s="216" t="s">
        <v>749</v>
      </c>
    </row>
    <row r="229" spans="1:47" s="2" customFormat="1" ht="12">
      <c r="A229" s="40"/>
      <c r="B229" s="41"/>
      <c r="C229" s="42"/>
      <c r="D229" s="218" t="s">
        <v>139</v>
      </c>
      <c r="E229" s="42"/>
      <c r="F229" s="219" t="s">
        <v>330</v>
      </c>
      <c r="G229" s="42"/>
      <c r="H229" s="42"/>
      <c r="I229" s="220"/>
      <c r="J229" s="42"/>
      <c r="K229" s="42"/>
      <c r="L229" s="46"/>
      <c r="M229" s="221"/>
      <c r="N229" s="222"/>
      <c r="O229" s="86"/>
      <c r="P229" s="86"/>
      <c r="Q229" s="86"/>
      <c r="R229" s="86"/>
      <c r="S229" s="86"/>
      <c r="T229" s="87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T229" s="18" t="s">
        <v>139</v>
      </c>
      <c r="AU229" s="18" t="s">
        <v>20</v>
      </c>
    </row>
    <row r="230" spans="1:51" s="13" customFormat="1" ht="12">
      <c r="A230" s="13"/>
      <c r="B230" s="223"/>
      <c r="C230" s="224"/>
      <c r="D230" s="225" t="s">
        <v>141</v>
      </c>
      <c r="E230" s="226" t="s">
        <v>31</v>
      </c>
      <c r="F230" s="227" t="s">
        <v>137</v>
      </c>
      <c r="G230" s="224"/>
      <c r="H230" s="228">
        <v>4</v>
      </c>
      <c r="I230" s="229"/>
      <c r="J230" s="224"/>
      <c r="K230" s="224"/>
      <c r="L230" s="230"/>
      <c r="M230" s="231"/>
      <c r="N230" s="232"/>
      <c r="O230" s="232"/>
      <c r="P230" s="232"/>
      <c r="Q230" s="232"/>
      <c r="R230" s="232"/>
      <c r="S230" s="232"/>
      <c r="T230" s="23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4" t="s">
        <v>141</v>
      </c>
      <c r="AU230" s="234" t="s">
        <v>20</v>
      </c>
      <c r="AV230" s="13" t="s">
        <v>20</v>
      </c>
      <c r="AW230" s="13" t="s">
        <v>40</v>
      </c>
      <c r="AX230" s="13" t="s">
        <v>81</v>
      </c>
      <c r="AY230" s="234" t="s">
        <v>130</v>
      </c>
    </row>
    <row r="231" spans="1:51" s="14" customFormat="1" ht="12">
      <c r="A231" s="14"/>
      <c r="B231" s="235"/>
      <c r="C231" s="236"/>
      <c r="D231" s="225" t="s">
        <v>141</v>
      </c>
      <c r="E231" s="237" t="s">
        <v>31</v>
      </c>
      <c r="F231" s="238" t="s">
        <v>204</v>
      </c>
      <c r="G231" s="236"/>
      <c r="H231" s="237" t="s">
        <v>31</v>
      </c>
      <c r="I231" s="239"/>
      <c r="J231" s="236"/>
      <c r="K231" s="236"/>
      <c r="L231" s="240"/>
      <c r="M231" s="241"/>
      <c r="N231" s="242"/>
      <c r="O231" s="242"/>
      <c r="P231" s="242"/>
      <c r="Q231" s="242"/>
      <c r="R231" s="242"/>
      <c r="S231" s="242"/>
      <c r="T231" s="243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44" t="s">
        <v>141</v>
      </c>
      <c r="AU231" s="244" t="s">
        <v>20</v>
      </c>
      <c r="AV231" s="14" t="s">
        <v>89</v>
      </c>
      <c r="AW231" s="14" t="s">
        <v>40</v>
      </c>
      <c r="AX231" s="14" t="s">
        <v>81</v>
      </c>
      <c r="AY231" s="244" t="s">
        <v>130</v>
      </c>
    </row>
    <row r="232" spans="1:51" s="15" customFormat="1" ht="12">
      <c r="A232" s="15"/>
      <c r="B232" s="245"/>
      <c r="C232" s="246"/>
      <c r="D232" s="225" t="s">
        <v>141</v>
      </c>
      <c r="E232" s="247" t="s">
        <v>31</v>
      </c>
      <c r="F232" s="248" t="s">
        <v>144</v>
      </c>
      <c r="G232" s="246"/>
      <c r="H232" s="249">
        <v>4</v>
      </c>
      <c r="I232" s="250"/>
      <c r="J232" s="246"/>
      <c r="K232" s="246"/>
      <c r="L232" s="251"/>
      <c r="M232" s="252"/>
      <c r="N232" s="253"/>
      <c r="O232" s="253"/>
      <c r="P232" s="253"/>
      <c r="Q232" s="253"/>
      <c r="R232" s="253"/>
      <c r="S232" s="253"/>
      <c r="T232" s="254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T232" s="255" t="s">
        <v>141</v>
      </c>
      <c r="AU232" s="255" t="s">
        <v>20</v>
      </c>
      <c r="AV232" s="15" t="s">
        <v>137</v>
      </c>
      <c r="AW232" s="15" t="s">
        <v>40</v>
      </c>
      <c r="AX232" s="15" t="s">
        <v>89</v>
      </c>
      <c r="AY232" s="255" t="s">
        <v>130</v>
      </c>
    </row>
    <row r="233" spans="1:65" s="2" customFormat="1" ht="16.5" customHeight="1">
      <c r="A233" s="40"/>
      <c r="B233" s="41"/>
      <c r="C233" s="256" t="s">
        <v>309</v>
      </c>
      <c r="D233" s="256" t="s">
        <v>219</v>
      </c>
      <c r="E233" s="257" t="s">
        <v>336</v>
      </c>
      <c r="F233" s="258" t="s">
        <v>750</v>
      </c>
      <c r="G233" s="259" t="s">
        <v>328</v>
      </c>
      <c r="H233" s="260">
        <v>4</v>
      </c>
      <c r="I233" s="261"/>
      <c r="J233" s="260">
        <f>ROUND(I233*H233,2)</f>
        <v>0</v>
      </c>
      <c r="K233" s="258" t="s">
        <v>31</v>
      </c>
      <c r="L233" s="262"/>
      <c r="M233" s="263" t="s">
        <v>31</v>
      </c>
      <c r="N233" s="264" t="s">
        <v>52</v>
      </c>
      <c r="O233" s="86"/>
      <c r="P233" s="214">
        <f>O233*H233</f>
        <v>0</v>
      </c>
      <c r="Q233" s="214">
        <v>0.0021</v>
      </c>
      <c r="R233" s="214">
        <f>Q233*H233</f>
        <v>0.0084</v>
      </c>
      <c r="S233" s="214">
        <v>0</v>
      </c>
      <c r="T233" s="215">
        <f>S233*H233</f>
        <v>0</v>
      </c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R233" s="216" t="s">
        <v>192</v>
      </c>
      <c r="AT233" s="216" t="s">
        <v>219</v>
      </c>
      <c r="AU233" s="216" t="s">
        <v>20</v>
      </c>
      <c r="AY233" s="18" t="s">
        <v>130</v>
      </c>
      <c r="BE233" s="217">
        <f>IF(N233="základní",J233,0)</f>
        <v>0</v>
      </c>
      <c r="BF233" s="217">
        <f>IF(N233="snížená",J233,0)</f>
        <v>0</v>
      </c>
      <c r="BG233" s="217">
        <f>IF(N233="zákl. přenesená",J233,0)</f>
        <v>0</v>
      </c>
      <c r="BH233" s="217">
        <f>IF(N233="sníž. přenesená",J233,0)</f>
        <v>0</v>
      </c>
      <c r="BI233" s="217">
        <f>IF(N233="nulová",J233,0)</f>
        <v>0</v>
      </c>
      <c r="BJ233" s="18" t="s">
        <v>89</v>
      </c>
      <c r="BK233" s="217">
        <f>ROUND(I233*H233,2)</f>
        <v>0</v>
      </c>
      <c r="BL233" s="18" t="s">
        <v>137</v>
      </c>
      <c r="BM233" s="216" t="s">
        <v>751</v>
      </c>
    </row>
    <row r="234" spans="1:65" s="2" customFormat="1" ht="16.5" customHeight="1">
      <c r="A234" s="40"/>
      <c r="B234" s="41"/>
      <c r="C234" s="206" t="s">
        <v>313</v>
      </c>
      <c r="D234" s="206" t="s">
        <v>132</v>
      </c>
      <c r="E234" s="207" t="s">
        <v>340</v>
      </c>
      <c r="F234" s="208" t="s">
        <v>341</v>
      </c>
      <c r="G234" s="209" t="s">
        <v>342</v>
      </c>
      <c r="H234" s="210">
        <v>416.4</v>
      </c>
      <c r="I234" s="211"/>
      <c r="J234" s="210">
        <f>ROUND(I234*H234,2)</f>
        <v>0</v>
      </c>
      <c r="K234" s="208" t="s">
        <v>136</v>
      </c>
      <c r="L234" s="46"/>
      <c r="M234" s="212" t="s">
        <v>31</v>
      </c>
      <c r="N234" s="213" t="s">
        <v>52</v>
      </c>
      <c r="O234" s="86"/>
      <c r="P234" s="214">
        <f>O234*H234</f>
        <v>0</v>
      </c>
      <c r="Q234" s="214">
        <v>0.0001</v>
      </c>
      <c r="R234" s="214">
        <f>Q234*H234</f>
        <v>0.041639999999999996</v>
      </c>
      <c r="S234" s="214">
        <v>0</v>
      </c>
      <c r="T234" s="215">
        <f>S234*H234</f>
        <v>0</v>
      </c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R234" s="216" t="s">
        <v>137</v>
      </c>
      <c r="AT234" s="216" t="s">
        <v>132</v>
      </c>
      <c r="AU234" s="216" t="s">
        <v>20</v>
      </c>
      <c r="AY234" s="18" t="s">
        <v>130</v>
      </c>
      <c r="BE234" s="217">
        <f>IF(N234="základní",J234,0)</f>
        <v>0</v>
      </c>
      <c r="BF234" s="217">
        <f>IF(N234="snížená",J234,0)</f>
        <v>0</v>
      </c>
      <c r="BG234" s="217">
        <f>IF(N234="zákl. přenesená",J234,0)</f>
        <v>0</v>
      </c>
      <c r="BH234" s="217">
        <f>IF(N234="sníž. přenesená",J234,0)</f>
        <v>0</v>
      </c>
      <c r="BI234" s="217">
        <f>IF(N234="nulová",J234,0)</f>
        <v>0</v>
      </c>
      <c r="BJ234" s="18" t="s">
        <v>89</v>
      </c>
      <c r="BK234" s="217">
        <f>ROUND(I234*H234,2)</f>
        <v>0</v>
      </c>
      <c r="BL234" s="18" t="s">
        <v>137</v>
      </c>
      <c r="BM234" s="216" t="s">
        <v>752</v>
      </c>
    </row>
    <row r="235" spans="1:47" s="2" customFormat="1" ht="12">
      <c r="A235" s="40"/>
      <c r="B235" s="41"/>
      <c r="C235" s="42"/>
      <c r="D235" s="218" t="s">
        <v>139</v>
      </c>
      <c r="E235" s="42"/>
      <c r="F235" s="219" t="s">
        <v>344</v>
      </c>
      <c r="G235" s="42"/>
      <c r="H235" s="42"/>
      <c r="I235" s="220"/>
      <c r="J235" s="42"/>
      <c r="K235" s="42"/>
      <c r="L235" s="46"/>
      <c r="M235" s="221"/>
      <c r="N235" s="222"/>
      <c r="O235" s="86"/>
      <c r="P235" s="86"/>
      <c r="Q235" s="86"/>
      <c r="R235" s="86"/>
      <c r="S235" s="86"/>
      <c r="T235" s="87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T235" s="18" t="s">
        <v>139</v>
      </c>
      <c r="AU235" s="18" t="s">
        <v>20</v>
      </c>
    </row>
    <row r="236" spans="1:65" s="2" customFormat="1" ht="16.5" customHeight="1">
      <c r="A236" s="40"/>
      <c r="B236" s="41"/>
      <c r="C236" s="206" t="s">
        <v>319</v>
      </c>
      <c r="D236" s="206" t="s">
        <v>132</v>
      </c>
      <c r="E236" s="207" t="s">
        <v>340</v>
      </c>
      <c r="F236" s="208" t="s">
        <v>341</v>
      </c>
      <c r="G236" s="209" t="s">
        <v>342</v>
      </c>
      <c r="H236" s="210">
        <v>1020.2</v>
      </c>
      <c r="I236" s="211"/>
      <c r="J236" s="210">
        <f>ROUND(I236*H236,2)</f>
        <v>0</v>
      </c>
      <c r="K236" s="208" t="s">
        <v>136</v>
      </c>
      <c r="L236" s="46"/>
      <c r="M236" s="212" t="s">
        <v>31</v>
      </c>
      <c r="N236" s="213" t="s">
        <v>52</v>
      </c>
      <c r="O236" s="86"/>
      <c r="P236" s="214">
        <f>O236*H236</f>
        <v>0</v>
      </c>
      <c r="Q236" s="214">
        <v>0.0001</v>
      </c>
      <c r="R236" s="214">
        <f>Q236*H236</f>
        <v>0.10202000000000001</v>
      </c>
      <c r="S236" s="214">
        <v>0</v>
      </c>
      <c r="T236" s="215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16" t="s">
        <v>137</v>
      </c>
      <c r="AT236" s="216" t="s">
        <v>132</v>
      </c>
      <c r="AU236" s="216" t="s">
        <v>20</v>
      </c>
      <c r="AY236" s="18" t="s">
        <v>130</v>
      </c>
      <c r="BE236" s="217">
        <f>IF(N236="základní",J236,0)</f>
        <v>0</v>
      </c>
      <c r="BF236" s="217">
        <f>IF(N236="snížená",J236,0)</f>
        <v>0</v>
      </c>
      <c r="BG236" s="217">
        <f>IF(N236="zákl. přenesená",J236,0)</f>
        <v>0</v>
      </c>
      <c r="BH236" s="217">
        <f>IF(N236="sníž. přenesená",J236,0)</f>
        <v>0</v>
      </c>
      <c r="BI236" s="217">
        <f>IF(N236="nulová",J236,0)</f>
        <v>0</v>
      </c>
      <c r="BJ236" s="18" t="s">
        <v>89</v>
      </c>
      <c r="BK236" s="217">
        <f>ROUND(I236*H236,2)</f>
        <v>0</v>
      </c>
      <c r="BL236" s="18" t="s">
        <v>137</v>
      </c>
      <c r="BM236" s="216" t="s">
        <v>753</v>
      </c>
    </row>
    <row r="237" spans="1:47" s="2" customFormat="1" ht="12">
      <c r="A237" s="40"/>
      <c r="B237" s="41"/>
      <c r="C237" s="42"/>
      <c r="D237" s="218" t="s">
        <v>139</v>
      </c>
      <c r="E237" s="42"/>
      <c r="F237" s="219" t="s">
        <v>344</v>
      </c>
      <c r="G237" s="42"/>
      <c r="H237" s="42"/>
      <c r="I237" s="220"/>
      <c r="J237" s="42"/>
      <c r="K237" s="42"/>
      <c r="L237" s="46"/>
      <c r="M237" s="221"/>
      <c r="N237" s="222"/>
      <c r="O237" s="86"/>
      <c r="P237" s="86"/>
      <c r="Q237" s="86"/>
      <c r="R237" s="86"/>
      <c r="S237" s="86"/>
      <c r="T237" s="87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T237" s="18" t="s">
        <v>139</v>
      </c>
      <c r="AU237" s="18" t="s">
        <v>20</v>
      </c>
    </row>
    <row r="238" spans="1:65" s="2" customFormat="1" ht="16.5" customHeight="1">
      <c r="A238" s="40"/>
      <c r="B238" s="41"/>
      <c r="C238" s="206" t="s">
        <v>325</v>
      </c>
      <c r="D238" s="206" t="s">
        <v>132</v>
      </c>
      <c r="E238" s="207" t="s">
        <v>348</v>
      </c>
      <c r="F238" s="208" t="s">
        <v>349</v>
      </c>
      <c r="G238" s="209" t="s">
        <v>342</v>
      </c>
      <c r="H238" s="210">
        <v>99.3</v>
      </c>
      <c r="I238" s="211"/>
      <c r="J238" s="210">
        <f>ROUND(I238*H238,2)</f>
        <v>0</v>
      </c>
      <c r="K238" s="208" t="s">
        <v>136</v>
      </c>
      <c r="L238" s="46"/>
      <c r="M238" s="212" t="s">
        <v>31</v>
      </c>
      <c r="N238" s="213" t="s">
        <v>52</v>
      </c>
      <c r="O238" s="86"/>
      <c r="P238" s="214">
        <f>O238*H238</f>
        <v>0</v>
      </c>
      <c r="Q238" s="214">
        <v>5E-05</v>
      </c>
      <c r="R238" s="214">
        <f>Q238*H238</f>
        <v>0.004965</v>
      </c>
      <c r="S238" s="214">
        <v>0</v>
      </c>
      <c r="T238" s="215">
        <f>S238*H238</f>
        <v>0</v>
      </c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R238" s="216" t="s">
        <v>137</v>
      </c>
      <c r="AT238" s="216" t="s">
        <v>132</v>
      </c>
      <c r="AU238" s="216" t="s">
        <v>20</v>
      </c>
      <c r="AY238" s="18" t="s">
        <v>130</v>
      </c>
      <c r="BE238" s="217">
        <f>IF(N238="základní",J238,0)</f>
        <v>0</v>
      </c>
      <c r="BF238" s="217">
        <f>IF(N238="snížená",J238,0)</f>
        <v>0</v>
      </c>
      <c r="BG238" s="217">
        <f>IF(N238="zákl. přenesená",J238,0)</f>
        <v>0</v>
      </c>
      <c r="BH238" s="217">
        <f>IF(N238="sníž. přenesená",J238,0)</f>
        <v>0</v>
      </c>
      <c r="BI238" s="217">
        <f>IF(N238="nulová",J238,0)</f>
        <v>0</v>
      </c>
      <c r="BJ238" s="18" t="s">
        <v>89</v>
      </c>
      <c r="BK238" s="217">
        <f>ROUND(I238*H238,2)</f>
        <v>0</v>
      </c>
      <c r="BL238" s="18" t="s">
        <v>137</v>
      </c>
      <c r="BM238" s="216" t="s">
        <v>754</v>
      </c>
    </row>
    <row r="239" spans="1:47" s="2" customFormat="1" ht="12">
      <c r="A239" s="40"/>
      <c r="B239" s="41"/>
      <c r="C239" s="42"/>
      <c r="D239" s="218" t="s">
        <v>139</v>
      </c>
      <c r="E239" s="42"/>
      <c r="F239" s="219" t="s">
        <v>351</v>
      </c>
      <c r="G239" s="42"/>
      <c r="H239" s="42"/>
      <c r="I239" s="220"/>
      <c r="J239" s="42"/>
      <c r="K239" s="42"/>
      <c r="L239" s="46"/>
      <c r="M239" s="221"/>
      <c r="N239" s="222"/>
      <c r="O239" s="86"/>
      <c r="P239" s="86"/>
      <c r="Q239" s="86"/>
      <c r="R239" s="86"/>
      <c r="S239" s="86"/>
      <c r="T239" s="87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T239" s="18" t="s">
        <v>139</v>
      </c>
      <c r="AU239" s="18" t="s">
        <v>20</v>
      </c>
    </row>
    <row r="240" spans="1:65" s="2" customFormat="1" ht="16.5" customHeight="1">
      <c r="A240" s="40"/>
      <c r="B240" s="41"/>
      <c r="C240" s="206" t="s">
        <v>289</v>
      </c>
      <c r="D240" s="206" t="s">
        <v>132</v>
      </c>
      <c r="E240" s="207" t="s">
        <v>353</v>
      </c>
      <c r="F240" s="208" t="s">
        <v>354</v>
      </c>
      <c r="G240" s="209" t="s">
        <v>342</v>
      </c>
      <c r="H240" s="210">
        <v>26.1</v>
      </c>
      <c r="I240" s="211"/>
      <c r="J240" s="210">
        <f>ROUND(I240*H240,2)</f>
        <v>0</v>
      </c>
      <c r="K240" s="208" t="s">
        <v>136</v>
      </c>
      <c r="L240" s="46"/>
      <c r="M240" s="212" t="s">
        <v>31</v>
      </c>
      <c r="N240" s="213" t="s">
        <v>52</v>
      </c>
      <c r="O240" s="86"/>
      <c r="P240" s="214">
        <f>O240*H240</f>
        <v>0</v>
      </c>
      <c r="Q240" s="214">
        <v>0.0002</v>
      </c>
      <c r="R240" s="214">
        <f>Q240*H240</f>
        <v>0.005220000000000001</v>
      </c>
      <c r="S240" s="214">
        <v>0</v>
      </c>
      <c r="T240" s="215">
        <f>S240*H240</f>
        <v>0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16" t="s">
        <v>137</v>
      </c>
      <c r="AT240" s="216" t="s">
        <v>132</v>
      </c>
      <c r="AU240" s="216" t="s">
        <v>20</v>
      </c>
      <c r="AY240" s="18" t="s">
        <v>130</v>
      </c>
      <c r="BE240" s="217">
        <f>IF(N240="základní",J240,0)</f>
        <v>0</v>
      </c>
      <c r="BF240" s="217">
        <f>IF(N240="snížená",J240,0)</f>
        <v>0</v>
      </c>
      <c r="BG240" s="217">
        <f>IF(N240="zákl. přenesená",J240,0)</f>
        <v>0</v>
      </c>
      <c r="BH240" s="217">
        <f>IF(N240="sníž. přenesená",J240,0)</f>
        <v>0</v>
      </c>
      <c r="BI240" s="217">
        <f>IF(N240="nulová",J240,0)</f>
        <v>0</v>
      </c>
      <c r="BJ240" s="18" t="s">
        <v>89</v>
      </c>
      <c r="BK240" s="217">
        <f>ROUND(I240*H240,2)</f>
        <v>0</v>
      </c>
      <c r="BL240" s="18" t="s">
        <v>137</v>
      </c>
      <c r="BM240" s="216" t="s">
        <v>755</v>
      </c>
    </row>
    <row r="241" spans="1:47" s="2" customFormat="1" ht="12">
      <c r="A241" s="40"/>
      <c r="B241" s="41"/>
      <c r="C241" s="42"/>
      <c r="D241" s="218" t="s">
        <v>139</v>
      </c>
      <c r="E241" s="42"/>
      <c r="F241" s="219" t="s">
        <v>356</v>
      </c>
      <c r="G241" s="42"/>
      <c r="H241" s="42"/>
      <c r="I241" s="220"/>
      <c r="J241" s="42"/>
      <c r="K241" s="42"/>
      <c r="L241" s="46"/>
      <c r="M241" s="221"/>
      <c r="N241" s="222"/>
      <c r="O241" s="86"/>
      <c r="P241" s="86"/>
      <c r="Q241" s="86"/>
      <c r="R241" s="86"/>
      <c r="S241" s="86"/>
      <c r="T241" s="87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T241" s="18" t="s">
        <v>139</v>
      </c>
      <c r="AU241" s="18" t="s">
        <v>20</v>
      </c>
    </row>
    <row r="242" spans="1:65" s="2" customFormat="1" ht="16.5" customHeight="1">
      <c r="A242" s="40"/>
      <c r="B242" s="41"/>
      <c r="C242" s="206" t="s">
        <v>335</v>
      </c>
      <c r="D242" s="206" t="s">
        <v>132</v>
      </c>
      <c r="E242" s="207" t="s">
        <v>358</v>
      </c>
      <c r="F242" s="208" t="s">
        <v>359</v>
      </c>
      <c r="G242" s="209" t="s">
        <v>342</v>
      </c>
      <c r="H242" s="210">
        <v>114.6</v>
      </c>
      <c r="I242" s="211"/>
      <c r="J242" s="210">
        <f>ROUND(I242*H242,2)</f>
        <v>0</v>
      </c>
      <c r="K242" s="208" t="s">
        <v>136</v>
      </c>
      <c r="L242" s="46"/>
      <c r="M242" s="212" t="s">
        <v>31</v>
      </c>
      <c r="N242" s="213" t="s">
        <v>52</v>
      </c>
      <c r="O242" s="86"/>
      <c r="P242" s="214">
        <f>O242*H242</f>
        <v>0</v>
      </c>
      <c r="Q242" s="214">
        <v>0.0001</v>
      </c>
      <c r="R242" s="214">
        <f>Q242*H242</f>
        <v>0.01146</v>
      </c>
      <c r="S242" s="214">
        <v>0</v>
      </c>
      <c r="T242" s="215">
        <f>S242*H242</f>
        <v>0</v>
      </c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R242" s="216" t="s">
        <v>137</v>
      </c>
      <c r="AT242" s="216" t="s">
        <v>132</v>
      </c>
      <c r="AU242" s="216" t="s">
        <v>20</v>
      </c>
      <c r="AY242" s="18" t="s">
        <v>130</v>
      </c>
      <c r="BE242" s="217">
        <f>IF(N242="základní",J242,0)</f>
        <v>0</v>
      </c>
      <c r="BF242" s="217">
        <f>IF(N242="snížená",J242,0)</f>
        <v>0</v>
      </c>
      <c r="BG242" s="217">
        <f>IF(N242="zákl. přenesená",J242,0)</f>
        <v>0</v>
      </c>
      <c r="BH242" s="217">
        <f>IF(N242="sníž. přenesená",J242,0)</f>
        <v>0</v>
      </c>
      <c r="BI242" s="217">
        <f>IF(N242="nulová",J242,0)</f>
        <v>0</v>
      </c>
      <c r="BJ242" s="18" t="s">
        <v>89</v>
      </c>
      <c r="BK242" s="217">
        <f>ROUND(I242*H242,2)</f>
        <v>0</v>
      </c>
      <c r="BL242" s="18" t="s">
        <v>137</v>
      </c>
      <c r="BM242" s="216" t="s">
        <v>756</v>
      </c>
    </row>
    <row r="243" spans="1:47" s="2" customFormat="1" ht="12">
      <c r="A243" s="40"/>
      <c r="B243" s="41"/>
      <c r="C243" s="42"/>
      <c r="D243" s="218" t="s">
        <v>139</v>
      </c>
      <c r="E243" s="42"/>
      <c r="F243" s="219" t="s">
        <v>361</v>
      </c>
      <c r="G243" s="42"/>
      <c r="H243" s="42"/>
      <c r="I243" s="220"/>
      <c r="J243" s="42"/>
      <c r="K243" s="42"/>
      <c r="L243" s="46"/>
      <c r="M243" s="221"/>
      <c r="N243" s="222"/>
      <c r="O243" s="86"/>
      <c r="P243" s="86"/>
      <c r="Q243" s="86"/>
      <c r="R243" s="86"/>
      <c r="S243" s="86"/>
      <c r="T243" s="87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T243" s="18" t="s">
        <v>139</v>
      </c>
      <c r="AU243" s="18" t="s">
        <v>20</v>
      </c>
    </row>
    <row r="244" spans="1:65" s="2" customFormat="1" ht="16.5" customHeight="1">
      <c r="A244" s="40"/>
      <c r="B244" s="41"/>
      <c r="C244" s="206" t="s">
        <v>339</v>
      </c>
      <c r="D244" s="206" t="s">
        <v>132</v>
      </c>
      <c r="E244" s="207" t="s">
        <v>363</v>
      </c>
      <c r="F244" s="208" t="s">
        <v>364</v>
      </c>
      <c r="G244" s="209" t="s">
        <v>342</v>
      </c>
      <c r="H244" s="210">
        <v>416.4</v>
      </c>
      <c r="I244" s="211"/>
      <c r="J244" s="210">
        <f>ROUND(I244*H244,2)</f>
        <v>0</v>
      </c>
      <c r="K244" s="208" t="s">
        <v>136</v>
      </c>
      <c r="L244" s="46"/>
      <c r="M244" s="212" t="s">
        <v>31</v>
      </c>
      <c r="N244" s="213" t="s">
        <v>52</v>
      </c>
      <c r="O244" s="86"/>
      <c r="P244" s="214">
        <f>O244*H244</f>
        <v>0</v>
      </c>
      <c r="Q244" s="214">
        <v>0.00033</v>
      </c>
      <c r="R244" s="214">
        <f>Q244*H244</f>
        <v>0.13741199999999998</v>
      </c>
      <c r="S244" s="214">
        <v>0</v>
      </c>
      <c r="T244" s="215">
        <f>S244*H244</f>
        <v>0</v>
      </c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R244" s="216" t="s">
        <v>137</v>
      </c>
      <c r="AT244" s="216" t="s">
        <v>132</v>
      </c>
      <c r="AU244" s="216" t="s">
        <v>20</v>
      </c>
      <c r="AY244" s="18" t="s">
        <v>130</v>
      </c>
      <c r="BE244" s="217">
        <f>IF(N244="základní",J244,0)</f>
        <v>0</v>
      </c>
      <c r="BF244" s="217">
        <f>IF(N244="snížená",J244,0)</f>
        <v>0</v>
      </c>
      <c r="BG244" s="217">
        <f>IF(N244="zákl. přenesená",J244,0)</f>
        <v>0</v>
      </c>
      <c r="BH244" s="217">
        <f>IF(N244="sníž. přenesená",J244,0)</f>
        <v>0</v>
      </c>
      <c r="BI244" s="217">
        <f>IF(N244="nulová",J244,0)</f>
        <v>0</v>
      </c>
      <c r="BJ244" s="18" t="s">
        <v>89</v>
      </c>
      <c r="BK244" s="217">
        <f>ROUND(I244*H244,2)</f>
        <v>0</v>
      </c>
      <c r="BL244" s="18" t="s">
        <v>137</v>
      </c>
      <c r="BM244" s="216" t="s">
        <v>365</v>
      </c>
    </row>
    <row r="245" spans="1:47" s="2" customFormat="1" ht="12">
      <c r="A245" s="40"/>
      <c r="B245" s="41"/>
      <c r="C245" s="42"/>
      <c r="D245" s="218" t="s">
        <v>139</v>
      </c>
      <c r="E245" s="42"/>
      <c r="F245" s="219" t="s">
        <v>366</v>
      </c>
      <c r="G245" s="42"/>
      <c r="H245" s="42"/>
      <c r="I245" s="220"/>
      <c r="J245" s="42"/>
      <c r="K245" s="42"/>
      <c r="L245" s="46"/>
      <c r="M245" s="221"/>
      <c r="N245" s="222"/>
      <c r="O245" s="86"/>
      <c r="P245" s="86"/>
      <c r="Q245" s="86"/>
      <c r="R245" s="86"/>
      <c r="S245" s="86"/>
      <c r="T245" s="87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T245" s="18" t="s">
        <v>139</v>
      </c>
      <c r="AU245" s="18" t="s">
        <v>20</v>
      </c>
    </row>
    <row r="246" spans="1:51" s="13" customFormat="1" ht="12">
      <c r="A246" s="13"/>
      <c r="B246" s="223"/>
      <c r="C246" s="224"/>
      <c r="D246" s="225" t="s">
        <v>141</v>
      </c>
      <c r="E246" s="226" t="s">
        <v>31</v>
      </c>
      <c r="F246" s="227" t="s">
        <v>757</v>
      </c>
      <c r="G246" s="224"/>
      <c r="H246" s="228">
        <v>416.4</v>
      </c>
      <c r="I246" s="229"/>
      <c r="J246" s="224"/>
      <c r="K246" s="224"/>
      <c r="L246" s="230"/>
      <c r="M246" s="231"/>
      <c r="N246" s="232"/>
      <c r="O246" s="232"/>
      <c r="P246" s="232"/>
      <c r="Q246" s="232"/>
      <c r="R246" s="232"/>
      <c r="S246" s="232"/>
      <c r="T246" s="23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34" t="s">
        <v>141</v>
      </c>
      <c r="AU246" s="234" t="s">
        <v>20</v>
      </c>
      <c r="AV246" s="13" t="s">
        <v>20</v>
      </c>
      <c r="AW246" s="13" t="s">
        <v>40</v>
      </c>
      <c r="AX246" s="13" t="s">
        <v>81</v>
      </c>
      <c r="AY246" s="234" t="s">
        <v>130</v>
      </c>
    </row>
    <row r="247" spans="1:51" s="14" customFormat="1" ht="12">
      <c r="A247" s="14"/>
      <c r="B247" s="235"/>
      <c r="C247" s="236"/>
      <c r="D247" s="225" t="s">
        <v>141</v>
      </c>
      <c r="E247" s="237" t="s">
        <v>31</v>
      </c>
      <c r="F247" s="238" t="s">
        <v>758</v>
      </c>
      <c r="G247" s="236"/>
      <c r="H247" s="237" t="s">
        <v>31</v>
      </c>
      <c r="I247" s="239"/>
      <c r="J247" s="236"/>
      <c r="K247" s="236"/>
      <c r="L247" s="240"/>
      <c r="M247" s="241"/>
      <c r="N247" s="242"/>
      <c r="O247" s="242"/>
      <c r="P247" s="242"/>
      <c r="Q247" s="242"/>
      <c r="R247" s="242"/>
      <c r="S247" s="242"/>
      <c r="T247" s="243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44" t="s">
        <v>141</v>
      </c>
      <c r="AU247" s="244" t="s">
        <v>20</v>
      </c>
      <c r="AV247" s="14" t="s">
        <v>89</v>
      </c>
      <c r="AW247" s="14" t="s">
        <v>40</v>
      </c>
      <c r="AX247" s="14" t="s">
        <v>81</v>
      </c>
      <c r="AY247" s="244" t="s">
        <v>130</v>
      </c>
    </row>
    <row r="248" spans="1:51" s="15" customFormat="1" ht="12">
      <c r="A248" s="15"/>
      <c r="B248" s="245"/>
      <c r="C248" s="246"/>
      <c r="D248" s="225" t="s">
        <v>141</v>
      </c>
      <c r="E248" s="247" t="s">
        <v>31</v>
      </c>
      <c r="F248" s="248" t="s">
        <v>144</v>
      </c>
      <c r="G248" s="246"/>
      <c r="H248" s="249">
        <v>416.4</v>
      </c>
      <c r="I248" s="250"/>
      <c r="J248" s="246"/>
      <c r="K248" s="246"/>
      <c r="L248" s="251"/>
      <c r="M248" s="252"/>
      <c r="N248" s="253"/>
      <c r="O248" s="253"/>
      <c r="P248" s="253"/>
      <c r="Q248" s="253"/>
      <c r="R248" s="253"/>
      <c r="S248" s="253"/>
      <c r="T248" s="254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T248" s="255" t="s">
        <v>141</v>
      </c>
      <c r="AU248" s="255" t="s">
        <v>20</v>
      </c>
      <c r="AV248" s="15" t="s">
        <v>137</v>
      </c>
      <c r="AW248" s="15" t="s">
        <v>40</v>
      </c>
      <c r="AX248" s="15" t="s">
        <v>89</v>
      </c>
      <c r="AY248" s="255" t="s">
        <v>130</v>
      </c>
    </row>
    <row r="249" spans="1:65" s="2" customFormat="1" ht="21.75" customHeight="1">
      <c r="A249" s="40"/>
      <c r="B249" s="41"/>
      <c r="C249" s="206" t="s">
        <v>345</v>
      </c>
      <c r="D249" s="206" t="s">
        <v>132</v>
      </c>
      <c r="E249" s="207" t="s">
        <v>370</v>
      </c>
      <c r="F249" s="208" t="s">
        <v>371</v>
      </c>
      <c r="G249" s="209" t="s">
        <v>342</v>
      </c>
      <c r="H249" s="210">
        <v>1020.2</v>
      </c>
      <c r="I249" s="211"/>
      <c r="J249" s="210">
        <f>ROUND(I249*H249,2)</f>
        <v>0</v>
      </c>
      <c r="K249" s="208" t="s">
        <v>31</v>
      </c>
      <c r="L249" s="46"/>
      <c r="M249" s="212" t="s">
        <v>31</v>
      </c>
      <c r="N249" s="213" t="s">
        <v>52</v>
      </c>
      <c r="O249" s="86"/>
      <c r="P249" s="214">
        <f>O249*H249</f>
        <v>0</v>
      </c>
      <c r="Q249" s="214">
        <v>0.00033</v>
      </c>
      <c r="R249" s="214">
        <f>Q249*H249</f>
        <v>0.336666</v>
      </c>
      <c r="S249" s="214">
        <v>0</v>
      </c>
      <c r="T249" s="215">
        <f>S249*H249</f>
        <v>0</v>
      </c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R249" s="216" t="s">
        <v>137</v>
      </c>
      <c r="AT249" s="216" t="s">
        <v>132</v>
      </c>
      <c r="AU249" s="216" t="s">
        <v>20</v>
      </c>
      <c r="AY249" s="18" t="s">
        <v>130</v>
      </c>
      <c r="BE249" s="217">
        <f>IF(N249="základní",J249,0)</f>
        <v>0</v>
      </c>
      <c r="BF249" s="217">
        <f>IF(N249="snížená",J249,0)</f>
        <v>0</v>
      </c>
      <c r="BG249" s="217">
        <f>IF(N249="zákl. přenesená",J249,0)</f>
        <v>0</v>
      </c>
      <c r="BH249" s="217">
        <f>IF(N249="sníž. přenesená",J249,0)</f>
        <v>0</v>
      </c>
      <c r="BI249" s="217">
        <f>IF(N249="nulová",J249,0)</f>
        <v>0</v>
      </c>
      <c r="BJ249" s="18" t="s">
        <v>89</v>
      </c>
      <c r="BK249" s="217">
        <f>ROUND(I249*H249,2)</f>
        <v>0</v>
      </c>
      <c r="BL249" s="18" t="s">
        <v>137</v>
      </c>
      <c r="BM249" s="216" t="s">
        <v>372</v>
      </c>
    </row>
    <row r="250" spans="1:51" s="13" customFormat="1" ht="12">
      <c r="A250" s="13"/>
      <c r="B250" s="223"/>
      <c r="C250" s="224"/>
      <c r="D250" s="225" t="s">
        <v>141</v>
      </c>
      <c r="E250" s="226" t="s">
        <v>31</v>
      </c>
      <c r="F250" s="227" t="s">
        <v>759</v>
      </c>
      <c r="G250" s="224"/>
      <c r="H250" s="228">
        <v>1020.2</v>
      </c>
      <c r="I250" s="229"/>
      <c r="J250" s="224"/>
      <c r="K250" s="224"/>
      <c r="L250" s="230"/>
      <c r="M250" s="231"/>
      <c r="N250" s="232"/>
      <c r="O250" s="232"/>
      <c r="P250" s="232"/>
      <c r="Q250" s="232"/>
      <c r="R250" s="232"/>
      <c r="S250" s="232"/>
      <c r="T250" s="23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34" t="s">
        <v>141</v>
      </c>
      <c r="AU250" s="234" t="s">
        <v>20</v>
      </c>
      <c r="AV250" s="13" t="s">
        <v>20</v>
      </c>
      <c r="AW250" s="13" t="s">
        <v>40</v>
      </c>
      <c r="AX250" s="13" t="s">
        <v>81</v>
      </c>
      <c r="AY250" s="234" t="s">
        <v>130</v>
      </c>
    </row>
    <row r="251" spans="1:51" s="14" customFormat="1" ht="12">
      <c r="A251" s="14"/>
      <c r="B251" s="235"/>
      <c r="C251" s="236"/>
      <c r="D251" s="225" t="s">
        <v>141</v>
      </c>
      <c r="E251" s="237" t="s">
        <v>31</v>
      </c>
      <c r="F251" s="238" t="s">
        <v>760</v>
      </c>
      <c r="G251" s="236"/>
      <c r="H251" s="237" t="s">
        <v>31</v>
      </c>
      <c r="I251" s="239"/>
      <c r="J251" s="236"/>
      <c r="K251" s="236"/>
      <c r="L251" s="240"/>
      <c r="M251" s="241"/>
      <c r="N251" s="242"/>
      <c r="O251" s="242"/>
      <c r="P251" s="242"/>
      <c r="Q251" s="242"/>
      <c r="R251" s="242"/>
      <c r="S251" s="242"/>
      <c r="T251" s="243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44" t="s">
        <v>141</v>
      </c>
      <c r="AU251" s="244" t="s">
        <v>20</v>
      </c>
      <c r="AV251" s="14" t="s">
        <v>89</v>
      </c>
      <c r="AW251" s="14" t="s">
        <v>40</v>
      </c>
      <c r="AX251" s="14" t="s">
        <v>81</v>
      </c>
      <c r="AY251" s="244" t="s">
        <v>130</v>
      </c>
    </row>
    <row r="252" spans="1:51" s="15" customFormat="1" ht="12">
      <c r="A252" s="15"/>
      <c r="B252" s="245"/>
      <c r="C252" s="246"/>
      <c r="D252" s="225" t="s">
        <v>141</v>
      </c>
      <c r="E252" s="247" t="s">
        <v>31</v>
      </c>
      <c r="F252" s="248" t="s">
        <v>144</v>
      </c>
      <c r="G252" s="246"/>
      <c r="H252" s="249">
        <v>1020.2</v>
      </c>
      <c r="I252" s="250"/>
      <c r="J252" s="246"/>
      <c r="K252" s="246"/>
      <c r="L252" s="251"/>
      <c r="M252" s="252"/>
      <c r="N252" s="253"/>
      <c r="O252" s="253"/>
      <c r="P252" s="253"/>
      <c r="Q252" s="253"/>
      <c r="R252" s="253"/>
      <c r="S252" s="253"/>
      <c r="T252" s="254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T252" s="255" t="s">
        <v>141</v>
      </c>
      <c r="AU252" s="255" t="s">
        <v>20</v>
      </c>
      <c r="AV252" s="15" t="s">
        <v>137</v>
      </c>
      <c r="AW252" s="15" t="s">
        <v>40</v>
      </c>
      <c r="AX252" s="15" t="s">
        <v>89</v>
      </c>
      <c r="AY252" s="255" t="s">
        <v>130</v>
      </c>
    </row>
    <row r="253" spans="1:65" s="2" customFormat="1" ht="21.75" customHeight="1">
      <c r="A253" s="40"/>
      <c r="B253" s="41"/>
      <c r="C253" s="206" t="s">
        <v>347</v>
      </c>
      <c r="D253" s="206" t="s">
        <v>132</v>
      </c>
      <c r="E253" s="207" t="s">
        <v>374</v>
      </c>
      <c r="F253" s="208" t="s">
        <v>375</v>
      </c>
      <c r="G253" s="209" t="s">
        <v>342</v>
      </c>
      <c r="H253" s="210">
        <v>99.3</v>
      </c>
      <c r="I253" s="211"/>
      <c r="J253" s="210">
        <f>ROUND(I253*H253,2)</f>
        <v>0</v>
      </c>
      <c r="K253" s="208" t="s">
        <v>136</v>
      </c>
      <c r="L253" s="46"/>
      <c r="M253" s="212" t="s">
        <v>31</v>
      </c>
      <c r="N253" s="213" t="s">
        <v>52</v>
      </c>
      <c r="O253" s="86"/>
      <c r="P253" s="214">
        <f>O253*H253</f>
        <v>0</v>
      </c>
      <c r="Q253" s="214">
        <v>0.00011</v>
      </c>
      <c r="R253" s="214">
        <f>Q253*H253</f>
        <v>0.010923</v>
      </c>
      <c r="S253" s="214">
        <v>0</v>
      </c>
      <c r="T253" s="215">
        <f>S253*H253</f>
        <v>0</v>
      </c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R253" s="216" t="s">
        <v>137</v>
      </c>
      <c r="AT253" s="216" t="s">
        <v>132</v>
      </c>
      <c r="AU253" s="216" t="s">
        <v>20</v>
      </c>
      <c r="AY253" s="18" t="s">
        <v>130</v>
      </c>
      <c r="BE253" s="217">
        <f>IF(N253="základní",J253,0)</f>
        <v>0</v>
      </c>
      <c r="BF253" s="217">
        <f>IF(N253="snížená",J253,0)</f>
        <v>0</v>
      </c>
      <c r="BG253" s="217">
        <f>IF(N253="zákl. přenesená",J253,0)</f>
        <v>0</v>
      </c>
      <c r="BH253" s="217">
        <f>IF(N253="sníž. přenesená",J253,0)</f>
        <v>0</v>
      </c>
      <c r="BI253" s="217">
        <f>IF(N253="nulová",J253,0)</f>
        <v>0</v>
      </c>
      <c r="BJ253" s="18" t="s">
        <v>89</v>
      </c>
      <c r="BK253" s="217">
        <f>ROUND(I253*H253,2)</f>
        <v>0</v>
      </c>
      <c r="BL253" s="18" t="s">
        <v>137</v>
      </c>
      <c r="BM253" s="216" t="s">
        <v>376</v>
      </c>
    </row>
    <row r="254" spans="1:47" s="2" customFormat="1" ht="12">
      <c r="A254" s="40"/>
      <c r="B254" s="41"/>
      <c r="C254" s="42"/>
      <c r="D254" s="218" t="s">
        <v>139</v>
      </c>
      <c r="E254" s="42"/>
      <c r="F254" s="219" t="s">
        <v>377</v>
      </c>
      <c r="G254" s="42"/>
      <c r="H254" s="42"/>
      <c r="I254" s="220"/>
      <c r="J254" s="42"/>
      <c r="K254" s="42"/>
      <c r="L254" s="46"/>
      <c r="M254" s="221"/>
      <c r="N254" s="222"/>
      <c r="O254" s="86"/>
      <c r="P254" s="86"/>
      <c r="Q254" s="86"/>
      <c r="R254" s="86"/>
      <c r="S254" s="86"/>
      <c r="T254" s="87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T254" s="18" t="s">
        <v>139</v>
      </c>
      <c r="AU254" s="18" t="s">
        <v>20</v>
      </c>
    </row>
    <row r="255" spans="1:51" s="13" customFormat="1" ht="12">
      <c r="A255" s="13"/>
      <c r="B255" s="223"/>
      <c r="C255" s="224"/>
      <c r="D255" s="225" t="s">
        <v>141</v>
      </c>
      <c r="E255" s="226" t="s">
        <v>31</v>
      </c>
      <c r="F255" s="227" t="s">
        <v>761</v>
      </c>
      <c r="G255" s="224"/>
      <c r="H255" s="228">
        <v>99.3</v>
      </c>
      <c r="I255" s="229"/>
      <c r="J255" s="224"/>
      <c r="K255" s="224"/>
      <c r="L255" s="230"/>
      <c r="M255" s="231"/>
      <c r="N255" s="232"/>
      <c r="O255" s="232"/>
      <c r="P255" s="232"/>
      <c r="Q255" s="232"/>
      <c r="R255" s="232"/>
      <c r="S255" s="232"/>
      <c r="T255" s="23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34" t="s">
        <v>141</v>
      </c>
      <c r="AU255" s="234" t="s">
        <v>20</v>
      </c>
      <c r="AV255" s="13" t="s">
        <v>20</v>
      </c>
      <c r="AW255" s="13" t="s">
        <v>40</v>
      </c>
      <c r="AX255" s="13" t="s">
        <v>81</v>
      </c>
      <c r="AY255" s="234" t="s">
        <v>130</v>
      </c>
    </row>
    <row r="256" spans="1:51" s="14" customFormat="1" ht="12">
      <c r="A256" s="14"/>
      <c r="B256" s="235"/>
      <c r="C256" s="236"/>
      <c r="D256" s="225" t="s">
        <v>141</v>
      </c>
      <c r="E256" s="237" t="s">
        <v>31</v>
      </c>
      <c r="F256" s="238" t="s">
        <v>381</v>
      </c>
      <c r="G256" s="236"/>
      <c r="H256" s="237" t="s">
        <v>31</v>
      </c>
      <c r="I256" s="239"/>
      <c r="J256" s="236"/>
      <c r="K256" s="236"/>
      <c r="L256" s="240"/>
      <c r="M256" s="241"/>
      <c r="N256" s="242"/>
      <c r="O256" s="242"/>
      <c r="P256" s="242"/>
      <c r="Q256" s="242"/>
      <c r="R256" s="242"/>
      <c r="S256" s="242"/>
      <c r="T256" s="243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44" t="s">
        <v>141</v>
      </c>
      <c r="AU256" s="244" t="s">
        <v>20</v>
      </c>
      <c r="AV256" s="14" t="s">
        <v>89</v>
      </c>
      <c r="AW256" s="14" t="s">
        <v>40</v>
      </c>
      <c r="AX256" s="14" t="s">
        <v>81</v>
      </c>
      <c r="AY256" s="244" t="s">
        <v>130</v>
      </c>
    </row>
    <row r="257" spans="1:51" s="14" customFormat="1" ht="12">
      <c r="A257" s="14"/>
      <c r="B257" s="235"/>
      <c r="C257" s="236"/>
      <c r="D257" s="225" t="s">
        <v>141</v>
      </c>
      <c r="E257" s="237" t="s">
        <v>31</v>
      </c>
      <c r="F257" s="238" t="s">
        <v>204</v>
      </c>
      <c r="G257" s="236"/>
      <c r="H257" s="237" t="s">
        <v>31</v>
      </c>
      <c r="I257" s="239"/>
      <c r="J257" s="236"/>
      <c r="K257" s="236"/>
      <c r="L257" s="240"/>
      <c r="M257" s="241"/>
      <c r="N257" s="242"/>
      <c r="O257" s="242"/>
      <c r="P257" s="242"/>
      <c r="Q257" s="242"/>
      <c r="R257" s="242"/>
      <c r="S257" s="242"/>
      <c r="T257" s="243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44" t="s">
        <v>141</v>
      </c>
      <c r="AU257" s="244" t="s">
        <v>20</v>
      </c>
      <c r="AV257" s="14" t="s">
        <v>89</v>
      </c>
      <c r="AW257" s="14" t="s">
        <v>40</v>
      </c>
      <c r="AX257" s="14" t="s">
        <v>81</v>
      </c>
      <c r="AY257" s="244" t="s">
        <v>130</v>
      </c>
    </row>
    <row r="258" spans="1:51" s="15" customFormat="1" ht="12">
      <c r="A258" s="15"/>
      <c r="B258" s="245"/>
      <c r="C258" s="246"/>
      <c r="D258" s="225" t="s">
        <v>141</v>
      </c>
      <c r="E258" s="247" t="s">
        <v>31</v>
      </c>
      <c r="F258" s="248" t="s">
        <v>144</v>
      </c>
      <c r="G258" s="246"/>
      <c r="H258" s="249">
        <v>99.3</v>
      </c>
      <c r="I258" s="250"/>
      <c r="J258" s="246"/>
      <c r="K258" s="246"/>
      <c r="L258" s="251"/>
      <c r="M258" s="252"/>
      <c r="N258" s="253"/>
      <c r="O258" s="253"/>
      <c r="P258" s="253"/>
      <c r="Q258" s="253"/>
      <c r="R258" s="253"/>
      <c r="S258" s="253"/>
      <c r="T258" s="254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T258" s="255" t="s">
        <v>141</v>
      </c>
      <c r="AU258" s="255" t="s">
        <v>20</v>
      </c>
      <c r="AV258" s="15" t="s">
        <v>137</v>
      </c>
      <c r="AW258" s="15" t="s">
        <v>40</v>
      </c>
      <c r="AX258" s="15" t="s">
        <v>89</v>
      </c>
      <c r="AY258" s="255" t="s">
        <v>130</v>
      </c>
    </row>
    <row r="259" spans="1:65" s="2" customFormat="1" ht="16.5" customHeight="1">
      <c r="A259" s="40"/>
      <c r="B259" s="41"/>
      <c r="C259" s="206" t="s">
        <v>352</v>
      </c>
      <c r="D259" s="206" t="s">
        <v>132</v>
      </c>
      <c r="E259" s="207" t="s">
        <v>385</v>
      </c>
      <c r="F259" s="208" t="s">
        <v>386</v>
      </c>
      <c r="G259" s="209" t="s">
        <v>342</v>
      </c>
      <c r="H259" s="210">
        <v>26.1</v>
      </c>
      <c r="I259" s="211"/>
      <c r="J259" s="210">
        <f>ROUND(I259*H259,2)</f>
        <v>0</v>
      </c>
      <c r="K259" s="208" t="s">
        <v>136</v>
      </c>
      <c r="L259" s="46"/>
      <c r="M259" s="212" t="s">
        <v>31</v>
      </c>
      <c r="N259" s="213" t="s">
        <v>52</v>
      </c>
      <c r="O259" s="86"/>
      <c r="P259" s="214">
        <f>O259*H259</f>
        <v>0</v>
      </c>
      <c r="Q259" s="214">
        <v>0.00065</v>
      </c>
      <c r="R259" s="214">
        <f>Q259*H259</f>
        <v>0.016965</v>
      </c>
      <c r="S259" s="214">
        <v>0</v>
      </c>
      <c r="T259" s="215">
        <f>S259*H259</f>
        <v>0</v>
      </c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R259" s="216" t="s">
        <v>137</v>
      </c>
      <c r="AT259" s="216" t="s">
        <v>132</v>
      </c>
      <c r="AU259" s="216" t="s">
        <v>20</v>
      </c>
      <c r="AY259" s="18" t="s">
        <v>130</v>
      </c>
      <c r="BE259" s="217">
        <f>IF(N259="základní",J259,0)</f>
        <v>0</v>
      </c>
      <c r="BF259" s="217">
        <f>IF(N259="snížená",J259,0)</f>
        <v>0</v>
      </c>
      <c r="BG259" s="217">
        <f>IF(N259="zákl. přenesená",J259,0)</f>
        <v>0</v>
      </c>
      <c r="BH259" s="217">
        <f>IF(N259="sníž. přenesená",J259,0)</f>
        <v>0</v>
      </c>
      <c r="BI259" s="217">
        <f>IF(N259="nulová",J259,0)</f>
        <v>0</v>
      </c>
      <c r="BJ259" s="18" t="s">
        <v>89</v>
      </c>
      <c r="BK259" s="217">
        <f>ROUND(I259*H259,2)</f>
        <v>0</v>
      </c>
      <c r="BL259" s="18" t="s">
        <v>137</v>
      </c>
      <c r="BM259" s="216" t="s">
        <v>387</v>
      </c>
    </row>
    <row r="260" spans="1:47" s="2" customFormat="1" ht="12">
      <c r="A260" s="40"/>
      <c r="B260" s="41"/>
      <c r="C260" s="42"/>
      <c r="D260" s="218" t="s">
        <v>139</v>
      </c>
      <c r="E260" s="42"/>
      <c r="F260" s="219" t="s">
        <v>388</v>
      </c>
      <c r="G260" s="42"/>
      <c r="H260" s="42"/>
      <c r="I260" s="220"/>
      <c r="J260" s="42"/>
      <c r="K260" s="42"/>
      <c r="L260" s="46"/>
      <c r="M260" s="221"/>
      <c r="N260" s="222"/>
      <c r="O260" s="86"/>
      <c r="P260" s="86"/>
      <c r="Q260" s="86"/>
      <c r="R260" s="86"/>
      <c r="S260" s="86"/>
      <c r="T260" s="87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T260" s="18" t="s">
        <v>139</v>
      </c>
      <c r="AU260" s="18" t="s">
        <v>20</v>
      </c>
    </row>
    <row r="261" spans="1:51" s="13" customFormat="1" ht="12">
      <c r="A261" s="13"/>
      <c r="B261" s="223"/>
      <c r="C261" s="224"/>
      <c r="D261" s="225" t="s">
        <v>141</v>
      </c>
      <c r="E261" s="226" t="s">
        <v>31</v>
      </c>
      <c r="F261" s="227" t="s">
        <v>762</v>
      </c>
      <c r="G261" s="224"/>
      <c r="H261" s="228">
        <v>26.1</v>
      </c>
      <c r="I261" s="229"/>
      <c r="J261" s="224"/>
      <c r="K261" s="224"/>
      <c r="L261" s="230"/>
      <c r="M261" s="231"/>
      <c r="N261" s="232"/>
      <c r="O261" s="232"/>
      <c r="P261" s="232"/>
      <c r="Q261" s="232"/>
      <c r="R261" s="232"/>
      <c r="S261" s="232"/>
      <c r="T261" s="23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34" t="s">
        <v>141</v>
      </c>
      <c r="AU261" s="234" t="s">
        <v>20</v>
      </c>
      <c r="AV261" s="13" t="s">
        <v>20</v>
      </c>
      <c r="AW261" s="13" t="s">
        <v>40</v>
      </c>
      <c r="AX261" s="13" t="s">
        <v>81</v>
      </c>
      <c r="AY261" s="234" t="s">
        <v>130</v>
      </c>
    </row>
    <row r="262" spans="1:51" s="14" customFormat="1" ht="12">
      <c r="A262" s="14"/>
      <c r="B262" s="235"/>
      <c r="C262" s="236"/>
      <c r="D262" s="225" t="s">
        <v>141</v>
      </c>
      <c r="E262" s="237" t="s">
        <v>31</v>
      </c>
      <c r="F262" s="238" t="s">
        <v>763</v>
      </c>
      <c r="G262" s="236"/>
      <c r="H262" s="237" t="s">
        <v>31</v>
      </c>
      <c r="I262" s="239"/>
      <c r="J262" s="236"/>
      <c r="K262" s="236"/>
      <c r="L262" s="240"/>
      <c r="M262" s="241"/>
      <c r="N262" s="242"/>
      <c r="O262" s="242"/>
      <c r="P262" s="242"/>
      <c r="Q262" s="242"/>
      <c r="R262" s="242"/>
      <c r="S262" s="242"/>
      <c r="T262" s="243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44" t="s">
        <v>141</v>
      </c>
      <c r="AU262" s="244" t="s">
        <v>20</v>
      </c>
      <c r="AV262" s="14" t="s">
        <v>89</v>
      </c>
      <c r="AW262" s="14" t="s">
        <v>40</v>
      </c>
      <c r="AX262" s="14" t="s">
        <v>81</v>
      </c>
      <c r="AY262" s="244" t="s">
        <v>130</v>
      </c>
    </row>
    <row r="263" spans="1:51" s="15" customFormat="1" ht="12">
      <c r="A263" s="15"/>
      <c r="B263" s="245"/>
      <c r="C263" s="246"/>
      <c r="D263" s="225" t="s">
        <v>141</v>
      </c>
      <c r="E263" s="247" t="s">
        <v>31</v>
      </c>
      <c r="F263" s="248" t="s">
        <v>144</v>
      </c>
      <c r="G263" s="246"/>
      <c r="H263" s="249">
        <v>26.1</v>
      </c>
      <c r="I263" s="250"/>
      <c r="J263" s="246"/>
      <c r="K263" s="246"/>
      <c r="L263" s="251"/>
      <c r="M263" s="252"/>
      <c r="N263" s="253"/>
      <c r="O263" s="253"/>
      <c r="P263" s="253"/>
      <c r="Q263" s="253"/>
      <c r="R263" s="253"/>
      <c r="S263" s="253"/>
      <c r="T263" s="254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T263" s="255" t="s">
        <v>141</v>
      </c>
      <c r="AU263" s="255" t="s">
        <v>20</v>
      </c>
      <c r="AV263" s="15" t="s">
        <v>137</v>
      </c>
      <c r="AW263" s="15" t="s">
        <v>40</v>
      </c>
      <c r="AX263" s="15" t="s">
        <v>89</v>
      </c>
      <c r="AY263" s="255" t="s">
        <v>130</v>
      </c>
    </row>
    <row r="264" spans="1:65" s="2" customFormat="1" ht="21.75" customHeight="1">
      <c r="A264" s="40"/>
      <c r="B264" s="41"/>
      <c r="C264" s="206" t="s">
        <v>357</v>
      </c>
      <c r="D264" s="206" t="s">
        <v>132</v>
      </c>
      <c r="E264" s="207" t="s">
        <v>392</v>
      </c>
      <c r="F264" s="208" t="s">
        <v>393</v>
      </c>
      <c r="G264" s="209" t="s">
        <v>342</v>
      </c>
      <c r="H264" s="210">
        <v>114.6</v>
      </c>
      <c r="I264" s="211"/>
      <c r="J264" s="210">
        <f>ROUND(I264*H264,2)</f>
        <v>0</v>
      </c>
      <c r="K264" s="208" t="s">
        <v>136</v>
      </c>
      <c r="L264" s="46"/>
      <c r="M264" s="212" t="s">
        <v>31</v>
      </c>
      <c r="N264" s="213" t="s">
        <v>52</v>
      </c>
      <c r="O264" s="86"/>
      <c r="P264" s="214">
        <f>O264*H264</f>
        <v>0</v>
      </c>
      <c r="Q264" s="214">
        <v>0.00038</v>
      </c>
      <c r="R264" s="214">
        <f>Q264*H264</f>
        <v>0.043548</v>
      </c>
      <c r="S264" s="214">
        <v>0</v>
      </c>
      <c r="T264" s="215">
        <f>S264*H264</f>
        <v>0</v>
      </c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R264" s="216" t="s">
        <v>137</v>
      </c>
      <c r="AT264" s="216" t="s">
        <v>132</v>
      </c>
      <c r="AU264" s="216" t="s">
        <v>20</v>
      </c>
      <c r="AY264" s="18" t="s">
        <v>130</v>
      </c>
      <c r="BE264" s="217">
        <f>IF(N264="základní",J264,0)</f>
        <v>0</v>
      </c>
      <c r="BF264" s="217">
        <f>IF(N264="snížená",J264,0)</f>
        <v>0</v>
      </c>
      <c r="BG264" s="217">
        <f>IF(N264="zákl. přenesená",J264,0)</f>
        <v>0</v>
      </c>
      <c r="BH264" s="217">
        <f>IF(N264="sníž. přenesená",J264,0)</f>
        <v>0</v>
      </c>
      <c r="BI264" s="217">
        <f>IF(N264="nulová",J264,0)</f>
        <v>0</v>
      </c>
      <c r="BJ264" s="18" t="s">
        <v>89</v>
      </c>
      <c r="BK264" s="217">
        <f>ROUND(I264*H264,2)</f>
        <v>0</v>
      </c>
      <c r="BL264" s="18" t="s">
        <v>137</v>
      </c>
      <c r="BM264" s="216" t="s">
        <v>394</v>
      </c>
    </row>
    <row r="265" spans="1:47" s="2" customFormat="1" ht="12">
      <c r="A265" s="40"/>
      <c r="B265" s="41"/>
      <c r="C265" s="42"/>
      <c r="D265" s="218" t="s">
        <v>139</v>
      </c>
      <c r="E265" s="42"/>
      <c r="F265" s="219" t="s">
        <v>395</v>
      </c>
      <c r="G265" s="42"/>
      <c r="H265" s="42"/>
      <c r="I265" s="220"/>
      <c r="J265" s="42"/>
      <c r="K265" s="42"/>
      <c r="L265" s="46"/>
      <c r="M265" s="221"/>
      <c r="N265" s="222"/>
      <c r="O265" s="86"/>
      <c r="P265" s="86"/>
      <c r="Q265" s="86"/>
      <c r="R265" s="86"/>
      <c r="S265" s="86"/>
      <c r="T265" s="87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T265" s="18" t="s">
        <v>139</v>
      </c>
      <c r="AU265" s="18" t="s">
        <v>20</v>
      </c>
    </row>
    <row r="266" spans="1:51" s="13" customFormat="1" ht="12">
      <c r="A266" s="13"/>
      <c r="B266" s="223"/>
      <c r="C266" s="224"/>
      <c r="D266" s="225" t="s">
        <v>141</v>
      </c>
      <c r="E266" s="226" t="s">
        <v>31</v>
      </c>
      <c r="F266" s="227" t="s">
        <v>764</v>
      </c>
      <c r="G266" s="224"/>
      <c r="H266" s="228">
        <v>49.5</v>
      </c>
      <c r="I266" s="229"/>
      <c r="J266" s="224"/>
      <c r="K266" s="224"/>
      <c r="L266" s="230"/>
      <c r="M266" s="231"/>
      <c r="N266" s="232"/>
      <c r="O266" s="232"/>
      <c r="P266" s="232"/>
      <c r="Q266" s="232"/>
      <c r="R266" s="232"/>
      <c r="S266" s="232"/>
      <c r="T266" s="23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34" t="s">
        <v>141</v>
      </c>
      <c r="AU266" s="234" t="s">
        <v>20</v>
      </c>
      <c r="AV266" s="13" t="s">
        <v>20</v>
      </c>
      <c r="AW266" s="13" t="s">
        <v>40</v>
      </c>
      <c r="AX266" s="13" t="s">
        <v>81</v>
      </c>
      <c r="AY266" s="234" t="s">
        <v>130</v>
      </c>
    </row>
    <row r="267" spans="1:51" s="14" customFormat="1" ht="12">
      <c r="A267" s="14"/>
      <c r="B267" s="235"/>
      <c r="C267" s="236"/>
      <c r="D267" s="225" t="s">
        <v>141</v>
      </c>
      <c r="E267" s="237" t="s">
        <v>31</v>
      </c>
      <c r="F267" s="238" t="s">
        <v>397</v>
      </c>
      <c r="G267" s="236"/>
      <c r="H267" s="237" t="s">
        <v>31</v>
      </c>
      <c r="I267" s="239"/>
      <c r="J267" s="236"/>
      <c r="K267" s="236"/>
      <c r="L267" s="240"/>
      <c r="M267" s="241"/>
      <c r="N267" s="242"/>
      <c r="O267" s="242"/>
      <c r="P267" s="242"/>
      <c r="Q267" s="242"/>
      <c r="R267" s="242"/>
      <c r="S267" s="242"/>
      <c r="T267" s="243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44" t="s">
        <v>141</v>
      </c>
      <c r="AU267" s="244" t="s">
        <v>20</v>
      </c>
      <c r="AV267" s="14" t="s">
        <v>89</v>
      </c>
      <c r="AW267" s="14" t="s">
        <v>40</v>
      </c>
      <c r="AX267" s="14" t="s">
        <v>81</v>
      </c>
      <c r="AY267" s="244" t="s">
        <v>130</v>
      </c>
    </row>
    <row r="268" spans="1:51" s="13" customFormat="1" ht="12">
      <c r="A268" s="13"/>
      <c r="B268" s="223"/>
      <c r="C268" s="224"/>
      <c r="D268" s="225" t="s">
        <v>141</v>
      </c>
      <c r="E268" s="226" t="s">
        <v>31</v>
      </c>
      <c r="F268" s="227" t="s">
        <v>765</v>
      </c>
      <c r="G268" s="224"/>
      <c r="H268" s="228">
        <v>65.1</v>
      </c>
      <c r="I268" s="229"/>
      <c r="J268" s="224"/>
      <c r="K268" s="224"/>
      <c r="L268" s="230"/>
      <c r="M268" s="231"/>
      <c r="N268" s="232"/>
      <c r="O268" s="232"/>
      <c r="P268" s="232"/>
      <c r="Q268" s="232"/>
      <c r="R268" s="232"/>
      <c r="S268" s="232"/>
      <c r="T268" s="23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34" t="s">
        <v>141</v>
      </c>
      <c r="AU268" s="234" t="s">
        <v>20</v>
      </c>
      <c r="AV268" s="13" t="s">
        <v>20</v>
      </c>
      <c r="AW268" s="13" t="s">
        <v>40</v>
      </c>
      <c r="AX268" s="13" t="s">
        <v>81</v>
      </c>
      <c r="AY268" s="234" t="s">
        <v>130</v>
      </c>
    </row>
    <row r="269" spans="1:51" s="14" customFormat="1" ht="12">
      <c r="A269" s="14"/>
      <c r="B269" s="235"/>
      <c r="C269" s="236"/>
      <c r="D269" s="225" t="s">
        <v>141</v>
      </c>
      <c r="E269" s="237" t="s">
        <v>31</v>
      </c>
      <c r="F269" s="238" t="s">
        <v>381</v>
      </c>
      <c r="G269" s="236"/>
      <c r="H269" s="237" t="s">
        <v>31</v>
      </c>
      <c r="I269" s="239"/>
      <c r="J269" s="236"/>
      <c r="K269" s="236"/>
      <c r="L269" s="240"/>
      <c r="M269" s="241"/>
      <c r="N269" s="242"/>
      <c r="O269" s="242"/>
      <c r="P269" s="242"/>
      <c r="Q269" s="242"/>
      <c r="R269" s="242"/>
      <c r="S269" s="242"/>
      <c r="T269" s="243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44" t="s">
        <v>141</v>
      </c>
      <c r="AU269" s="244" t="s">
        <v>20</v>
      </c>
      <c r="AV269" s="14" t="s">
        <v>89</v>
      </c>
      <c r="AW269" s="14" t="s">
        <v>40</v>
      </c>
      <c r="AX269" s="14" t="s">
        <v>81</v>
      </c>
      <c r="AY269" s="244" t="s">
        <v>130</v>
      </c>
    </row>
    <row r="270" spans="1:51" s="14" customFormat="1" ht="12">
      <c r="A270" s="14"/>
      <c r="B270" s="235"/>
      <c r="C270" s="236"/>
      <c r="D270" s="225" t="s">
        <v>141</v>
      </c>
      <c r="E270" s="237" t="s">
        <v>31</v>
      </c>
      <c r="F270" s="238" t="s">
        <v>204</v>
      </c>
      <c r="G270" s="236"/>
      <c r="H270" s="237" t="s">
        <v>31</v>
      </c>
      <c r="I270" s="239"/>
      <c r="J270" s="236"/>
      <c r="K270" s="236"/>
      <c r="L270" s="240"/>
      <c r="M270" s="241"/>
      <c r="N270" s="242"/>
      <c r="O270" s="242"/>
      <c r="P270" s="242"/>
      <c r="Q270" s="242"/>
      <c r="R270" s="242"/>
      <c r="S270" s="242"/>
      <c r="T270" s="243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44" t="s">
        <v>141</v>
      </c>
      <c r="AU270" s="244" t="s">
        <v>20</v>
      </c>
      <c r="AV270" s="14" t="s">
        <v>89</v>
      </c>
      <c r="AW270" s="14" t="s">
        <v>40</v>
      </c>
      <c r="AX270" s="14" t="s">
        <v>81</v>
      </c>
      <c r="AY270" s="244" t="s">
        <v>130</v>
      </c>
    </row>
    <row r="271" spans="1:51" s="15" customFormat="1" ht="12">
      <c r="A271" s="15"/>
      <c r="B271" s="245"/>
      <c r="C271" s="246"/>
      <c r="D271" s="225" t="s">
        <v>141</v>
      </c>
      <c r="E271" s="247" t="s">
        <v>31</v>
      </c>
      <c r="F271" s="248" t="s">
        <v>144</v>
      </c>
      <c r="G271" s="246"/>
      <c r="H271" s="249">
        <v>114.6</v>
      </c>
      <c r="I271" s="250"/>
      <c r="J271" s="246"/>
      <c r="K271" s="246"/>
      <c r="L271" s="251"/>
      <c r="M271" s="252"/>
      <c r="N271" s="253"/>
      <c r="O271" s="253"/>
      <c r="P271" s="253"/>
      <c r="Q271" s="253"/>
      <c r="R271" s="253"/>
      <c r="S271" s="253"/>
      <c r="T271" s="254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T271" s="255" t="s">
        <v>141</v>
      </c>
      <c r="AU271" s="255" t="s">
        <v>20</v>
      </c>
      <c r="AV271" s="15" t="s">
        <v>137</v>
      </c>
      <c r="AW271" s="15" t="s">
        <v>40</v>
      </c>
      <c r="AX271" s="15" t="s">
        <v>89</v>
      </c>
      <c r="AY271" s="255" t="s">
        <v>130</v>
      </c>
    </row>
    <row r="272" spans="1:65" s="2" customFormat="1" ht="21.75" customHeight="1">
      <c r="A272" s="40"/>
      <c r="B272" s="41"/>
      <c r="C272" s="206" t="s">
        <v>362</v>
      </c>
      <c r="D272" s="206" t="s">
        <v>132</v>
      </c>
      <c r="E272" s="207" t="s">
        <v>406</v>
      </c>
      <c r="F272" s="208" t="s">
        <v>407</v>
      </c>
      <c r="G272" s="209" t="s">
        <v>328</v>
      </c>
      <c r="H272" s="210">
        <v>4</v>
      </c>
      <c r="I272" s="211"/>
      <c r="J272" s="210">
        <f>ROUND(I272*H272,2)</f>
        <v>0</v>
      </c>
      <c r="K272" s="208" t="s">
        <v>136</v>
      </c>
      <c r="L272" s="46"/>
      <c r="M272" s="212" t="s">
        <v>31</v>
      </c>
      <c r="N272" s="213" t="s">
        <v>52</v>
      </c>
      <c r="O272" s="86"/>
      <c r="P272" s="214">
        <f>O272*H272</f>
        <v>0</v>
      </c>
      <c r="Q272" s="214">
        <v>7.00566</v>
      </c>
      <c r="R272" s="214">
        <f>Q272*H272</f>
        <v>28.02264</v>
      </c>
      <c r="S272" s="214">
        <v>0</v>
      </c>
      <c r="T272" s="215">
        <f>S272*H272</f>
        <v>0</v>
      </c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R272" s="216" t="s">
        <v>137</v>
      </c>
      <c r="AT272" s="216" t="s">
        <v>132</v>
      </c>
      <c r="AU272" s="216" t="s">
        <v>20</v>
      </c>
      <c r="AY272" s="18" t="s">
        <v>130</v>
      </c>
      <c r="BE272" s="217">
        <f>IF(N272="základní",J272,0)</f>
        <v>0</v>
      </c>
      <c r="BF272" s="217">
        <f>IF(N272="snížená",J272,0)</f>
        <v>0</v>
      </c>
      <c r="BG272" s="217">
        <f>IF(N272="zákl. přenesená",J272,0)</f>
        <v>0</v>
      </c>
      <c r="BH272" s="217">
        <f>IF(N272="sníž. přenesená",J272,0)</f>
        <v>0</v>
      </c>
      <c r="BI272" s="217">
        <f>IF(N272="nulová",J272,0)</f>
        <v>0</v>
      </c>
      <c r="BJ272" s="18" t="s">
        <v>89</v>
      </c>
      <c r="BK272" s="217">
        <f>ROUND(I272*H272,2)</f>
        <v>0</v>
      </c>
      <c r="BL272" s="18" t="s">
        <v>137</v>
      </c>
      <c r="BM272" s="216" t="s">
        <v>408</v>
      </c>
    </row>
    <row r="273" spans="1:47" s="2" customFormat="1" ht="12">
      <c r="A273" s="40"/>
      <c r="B273" s="41"/>
      <c r="C273" s="42"/>
      <c r="D273" s="218" t="s">
        <v>139</v>
      </c>
      <c r="E273" s="42"/>
      <c r="F273" s="219" t="s">
        <v>409</v>
      </c>
      <c r="G273" s="42"/>
      <c r="H273" s="42"/>
      <c r="I273" s="220"/>
      <c r="J273" s="42"/>
      <c r="K273" s="42"/>
      <c r="L273" s="46"/>
      <c r="M273" s="221"/>
      <c r="N273" s="222"/>
      <c r="O273" s="86"/>
      <c r="P273" s="86"/>
      <c r="Q273" s="86"/>
      <c r="R273" s="86"/>
      <c r="S273" s="86"/>
      <c r="T273" s="87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T273" s="18" t="s">
        <v>139</v>
      </c>
      <c r="AU273" s="18" t="s">
        <v>20</v>
      </c>
    </row>
    <row r="274" spans="1:51" s="13" customFormat="1" ht="12">
      <c r="A274" s="13"/>
      <c r="B274" s="223"/>
      <c r="C274" s="224"/>
      <c r="D274" s="225" t="s">
        <v>141</v>
      </c>
      <c r="E274" s="226" t="s">
        <v>31</v>
      </c>
      <c r="F274" s="227" t="s">
        <v>137</v>
      </c>
      <c r="G274" s="224"/>
      <c r="H274" s="228">
        <v>4</v>
      </c>
      <c r="I274" s="229"/>
      <c r="J274" s="224"/>
      <c r="K274" s="224"/>
      <c r="L274" s="230"/>
      <c r="M274" s="231"/>
      <c r="N274" s="232"/>
      <c r="O274" s="232"/>
      <c r="P274" s="232"/>
      <c r="Q274" s="232"/>
      <c r="R274" s="232"/>
      <c r="S274" s="232"/>
      <c r="T274" s="23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34" t="s">
        <v>141</v>
      </c>
      <c r="AU274" s="234" t="s">
        <v>20</v>
      </c>
      <c r="AV274" s="13" t="s">
        <v>20</v>
      </c>
      <c r="AW274" s="13" t="s">
        <v>40</v>
      </c>
      <c r="AX274" s="13" t="s">
        <v>81</v>
      </c>
      <c r="AY274" s="234" t="s">
        <v>130</v>
      </c>
    </row>
    <row r="275" spans="1:51" s="14" customFormat="1" ht="12">
      <c r="A275" s="14"/>
      <c r="B275" s="235"/>
      <c r="C275" s="236"/>
      <c r="D275" s="225" t="s">
        <v>141</v>
      </c>
      <c r="E275" s="237" t="s">
        <v>31</v>
      </c>
      <c r="F275" s="238" t="s">
        <v>204</v>
      </c>
      <c r="G275" s="236"/>
      <c r="H275" s="237" t="s">
        <v>31</v>
      </c>
      <c r="I275" s="239"/>
      <c r="J275" s="236"/>
      <c r="K275" s="236"/>
      <c r="L275" s="240"/>
      <c r="M275" s="241"/>
      <c r="N275" s="242"/>
      <c r="O275" s="242"/>
      <c r="P275" s="242"/>
      <c r="Q275" s="242"/>
      <c r="R275" s="242"/>
      <c r="S275" s="242"/>
      <c r="T275" s="243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44" t="s">
        <v>141</v>
      </c>
      <c r="AU275" s="244" t="s">
        <v>20</v>
      </c>
      <c r="AV275" s="14" t="s">
        <v>89</v>
      </c>
      <c r="AW275" s="14" t="s">
        <v>40</v>
      </c>
      <c r="AX275" s="14" t="s">
        <v>81</v>
      </c>
      <c r="AY275" s="244" t="s">
        <v>130</v>
      </c>
    </row>
    <row r="276" spans="1:51" s="15" customFormat="1" ht="12">
      <c r="A276" s="15"/>
      <c r="B276" s="245"/>
      <c r="C276" s="246"/>
      <c r="D276" s="225" t="s">
        <v>141</v>
      </c>
      <c r="E276" s="247" t="s">
        <v>31</v>
      </c>
      <c r="F276" s="248" t="s">
        <v>144</v>
      </c>
      <c r="G276" s="246"/>
      <c r="H276" s="249">
        <v>4</v>
      </c>
      <c r="I276" s="250"/>
      <c r="J276" s="246"/>
      <c r="K276" s="246"/>
      <c r="L276" s="251"/>
      <c r="M276" s="252"/>
      <c r="N276" s="253"/>
      <c r="O276" s="253"/>
      <c r="P276" s="253"/>
      <c r="Q276" s="253"/>
      <c r="R276" s="253"/>
      <c r="S276" s="253"/>
      <c r="T276" s="254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T276" s="255" t="s">
        <v>141</v>
      </c>
      <c r="AU276" s="255" t="s">
        <v>20</v>
      </c>
      <c r="AV276" s="15" t="s">
        <v>137</v>
      </c>
      <c r="AW276" s="15" t="s">
        <v>40</v>
      </c>
      <c r="AX276" s="15" t="s">
        <v>89</v>
      </c>
      <c r="AY276" s="255" t="s">
        <v>130</v>
      </c>
    </row>
    <row r="277" spans="1:65" s="2" customFormat="1" ht="16.5" customHeight="1">
      <c r="A277" s="40"/>
      <c r="B277" s="41"/>
      <c r="C277" s="206" t="s">
        <v>369</v>
      </c>
      <c r="D277" s="206" t="s">
        <v>132</v>
      </c>
      <c r="E277" s="207" t="s">
        <v>412</v>
      </c>
      <c r="F277" s="208" t="s">
        <v>413</v>
      </c>
      <c r="G277" s="209" t="s">
        <v>342</v>
      </c>
      <c r="H277" s="210">
        <v>6</v>
      </c>
      <c r="I277" s="211"/>
      <c r="J277" s="210">
        <f>ROUND(I277*H277,2)</f>
        <v>0</v>
      </c>
      <c r="K277" s="208" t="s">
        <v>136</v>
      </c>
      <c r="L277" s="46"/>
      <c r="M277" s="212" t="s">
        <v>31</v>
      </c>
      <c r="N277" s="213" t="s">
        <v>52</v>
      </c>
      <c r="O277" s="86"/>
      <c r="P277" s="214">
        <f>O277*H277</f>
        <v>0</v>
      </c>
      <c r="Q277" s="214">
        <v>0.61348</v>
      </c>
      <c r="R277" s="214">
        <f>Q277*H277</f>
        <v>3.68088</v>
      </c>
      <c r="S277" s="214">
        <v>0</v>
      </c>
      <c r="T277" s="215">
        <f>S277*H277</f>
        <v>0</v>
      </c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R277" s="216" t="s">
        <v>137</v>
      </c>
      <c r="AT277" s="216" t="s">
        <v>132</v>
      </c>
      <c r="AU277" s="216" t="s">
        <v>20</v>
      </c>
      <c r="AY277" s="18" t="s">
        <v>130</v>
      </c>
      <c r="BE277" s="217">
        <f>IF(N277="základní",J277,0)</f>
        <v>0</v>
      </c>
      <c r="BF277" s="217">
        <f>IF(N277="snížená",J277,0)</f>
        <v>0</v>
      </c>
      <c r="BG277" s="217">
        <f>IF(N277="zákl. přenesená",J277,0)</f>
        <v>0</v>
      </c>
      <c r="BH277" s="217">
        <f>IF(N277="sníž. přenesená",J277,0)</f>
        <v>0</v>
      </c>
      <c r="BI277" s="217">
        <f>IF(N277="nulová",J277,0)</f>
        <v>0</v>
      </c>
      <c r="BJ277" s="18" t="s">
        <v>89</v>
      </c>
      <c r="BK277" s="217">
        <f>ROUND(I277*H277,2)</f>
        <v>0</v>
      </c>
      <c r="BL277" s="18" t="s">
        <v>137</v>
      </c>
      <c r="BM277" s="216" t="s">
        <v>766</v>
      </c>
    </row>
    <row r="278" spans="1:47" s="2" customFormat="1" ht="12">
      <c r="A278" s="40"/>
      <c r="B278" s="41"/>
      <c r="C278" s="42"/>
      <c r="D278" s="218" t="s">
        <v>139</v>
      </c>
      <c r="E278" s="42"/>
      <c r="F278" s="219" t="s">
        <v>415</v>
      </c>
      <c r="G278" s="42"/>
      <c r="H278" s="42"/>
      <c r="I278" s="220"/>
      <c r="J278" s="42"/>
      <c r="K278" s="42"/>
      <c r="L278" s="46"/>
      <c r="M278" s="221"/>
      <c r="N278" s="222"/>
      <c r="O278" s="86"/>
      <c r="P278" s="86"/>
      <c r="Q278" s="86"/>
      <c r="R278" s="86"/>
      <c r="S278" s="86"/>
      <c r="T278" s="87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T278" s="18" t="s">
        <v>139</v>
      </c>
      <c r="AU278" s="18" t="s">
        <v>20</v>
      </c>
    </row>
    <row r="279" spans="1:51" s="13" customFormat="1" ht="12">
      <c r="A279" s="13"/>
      <c r="B279" s="223"/>
      <c r="C279" s="224"/>
      <c r="D279" s="225" t="s">
        <v>141</v>
      </c>
      <c r="E279" s="226" t="s">
        <v>31</v>
      </c>
      <c r="F279" s="227" t="s">
        <v>767</v>
      </c>
      <c r="G279" s="224"/>
      <c r="H279" s="228">
        <v>3.5</v>
      </c>
      <c r="I279" s="229"/>
      <c r="J279" s="224"/>
      <c r="K279" s="224"/>
      <c r="L279" s="230"/>
      <c r="M279" s="231"/>
      <c r="N279" s="232"/>
      <c r="O279" s="232"/>
      <c r="P279" s="232"/>
      <c r="Q279" s="232"/>
      <c r="R279" s="232"/>
      <c r="S279" s="232"/>
      <c r="T279" s="23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34" t="s">
        <v>141</v>
      </c>
      <c r="AU279" s="234" t="s">
        <v>20</v>
      </c>
      <c r="AV279" s="13" t="s">
        <v>20</v>
      </c>
      <c r="AW279" s="13" t="s">
        <v>40</v>
      </c>
      <c r="AX279" s="13" t="s">
        <v>81</v>
      </c>
      <c r="AY279" s="234" t="s">
        <v>130</v>
      </c>
    </row>
    <row r="280" spans="1:51" s="13" customFormat="1" ht="12">
      <c r="A280" s="13"/>
      <c r="B280" s="223"/>
      <c r="C280" s="224"/>
      <c r="D280" s="225" t="s">
        <v>141</v>
      </c>
      <c r="E280" s="226" t="s">
        <v>31</v>
      </c>
      <c r="F280" s="227" t="s">
        <v>768</v>
      </c>
      <c r="G280" s="224"/>
      <c r="H280" s="228">
        <v>2.5</v>
      </c>
      <c r="I280" s="229"/>
      <c r="J280" s="224"/>
      <c r="K280" s="224"/>
      <c r="L280" s="230"/>
      <c r="M280" s="231"/>
      <c r="N280" s="232"/>
      <c r="O280" s="232"/>
      <c r="P280" s="232"/>
      <c r="Q280" s="232"/>
      <c r="R280" s="232"/>
      <c r="S280" s="232"/>
      <c r="T280" s="23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34" t="s">
        <v>141</v>
      </c>
      <c r="AU280" s="234" t="s">
        <v>20</v>
      </c>
      <c r="AV280" s="13" t="s">
        <v>20</v>
      </c>
      <c r="AW280" s="13" t="s">
        <v>40</v>
      </c>
      <c r="AX280" s="13" t="s">
        <v>81</v>
      </c>
      <c r="AY280" s="234" t="s">
        <v>130</v>
      </c>
    </row>
    <row r="281" spans="1:51" s="14" customFormat="1" ht="12">
      <c r="A281" s="14"/>
      <c r="B281" s="235"/>
      <c r="C281" s="236"/>
      <c r="D281" s="225" t="s">
        <v>141</v>
      </c>
      <c r="E281" s="237" t="s">
        <v>31</v>
      </c>
      <c r="F281" s="238" t="s">
        <v>204</v>
      </c>
      <c r="G281" s="236"/>
      <c r="H281" s="237" t="s">
        <v>31</v>
      </c>
      <c r="I281" s="239"/>
      <c r="J281" s="236"/>
      <c r="K281" s="236"/>
      <c r="L281" s="240"/>
      <c r="M281" s="241"/>
      <c r="N281" s="242"/>
      <c r="O281" s="242"/>
      <c r="P281" s="242"/>
      <c r="Q281" s="242"/>
      <c r="R281" s="242"/>
      <c r="S281" s="242"/>
      <c r="T281" s="243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44" t="s">
        <v>141</v>
      </c>
      <c r="AU281" s="244" t="s">
        <v>20</v>
      </c>
      <c r="AV281" s="14" t="s">
        <v>89</v>
      </c>
      <c r="AW281" s="14" t="s">
        <v>40</v>
      </c>
      <c r="AX281" s="14" t="s">
        <v>81</v>
      </c>
      <c r="AY281" s="244" t="s">
        <v>130</v>
      </c>
    </row>
    <row r="282" spans="1:51" s="15" customFormat="1" ht="12">
      <c r="A282" s="15"/>
      <c r="B282" s="245"/>
      <c r="C282" s="246"/>
      <c r="D282" s="225" t="s">
        <v>141</v>
      </c>
      <c r="E282" s="247" t="s">
        <v>31</v>
      </c>
      <c r="F282" s="248" t="s">
        <v>144</v>
      </c>
      <c r="G282" s="246"/>
      <c r="H282" s="249">
        <v>6</v>
      </c>
      <c r="I282" s="250"/>
      <c r="J282" s="246"/>
      <c r="K282" s="246"/>
      <c r="L282" s="251"/>
      <c r="M282" s="252"/>
      <c r="N282" s="253"/>
      <c r="O282" s="253"/>
      <c r="P282" s="253"/>
      <c r="Q282" s="253"/>
      <c r="R282" s="253"/>
      <c r="S282" s="253"/>
      <c r="T282" s="254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T282" s="255" t="s">
        <v>141</v>
      </c>
      <c r="AU282" s="255" t="s">
        <v>20</v>
      </c>
      <c r="AV282" s="15" t="s">
        <v>137</v>
      </c>
      <c r="AW282" s="15" t="s">
        <v>40</v>
      </c>
      <c r="AX282" s="15" t="s">
        <v>89</v>
      </c>
      <c r="AY282" s="255" t="s">
        <v>130</v>
      </c>
    </row>
    <row r="283" spans="1:65" s="2" customFormat="1" ht="16.5" customHeight="1">
      <c r="A283" s="40"/>
      <c r="B283" s="41"/>
      <c r="C283" s="256" t="s">
        <v>28</v>
      </c>
      <c r="D283" s="256" t="s">
        <v>219</v>
      </c>
      <c r="E283" s="257" t="s">
        <v>418</v>
      </c>
      <c r="F283" s="258" t="s">
        <v>419</v>
      </c>
      <c r="G283" s="259" t="s">
        <v>342</v>
      </c>
      <c r="H283" s="260">
        <v>4.04</v>
      </c>
      <c r="I283" s="261"/>
      <c r="J283" s="260">
        <f>ROUND(I283*H283,2)</f>
        <v>0</v>
      </c>
      <c r="K283" s="258" t="s">
        <v>31</v>
      </c>
      <c r="L283" s="262"/>
      <c r="M283" s="263" t="s">
        <v>31</v>
      </c>
      <c r="N283" s="264" t="s">
        <v>52</v>
      </c>
      <c r="O283" s="86"/>
      <c r="P283" s="214">
        <f>O283*H283</f>
        <v>0</v>
      </c>
      <c r="Q283" s="214">
        <v>0.2996</v>
      </c>
      <c r="R283" s="214">
        <f>Q283*H283</f>
        <v>1.210384</v>
      </c>
      <c r="S283" s="214">
        <v>0</v>
      </c>
      <c r="T283" s="215">
        <f>S283*H283</f>
        <v>0</v>
      </c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R283" s="216" t="s">
        <v>192</v>
      </c>
      <c r="AT283" s="216" t="s">
        <v>219</v>
      </c>
      <c r="AU283" s="216" t="s">
        <v>20</v>
      </c>
      <c r="AY283" s="18" t="s">
        <v>130</v>
      </c>
      <c r="BE283" s="217">
        <f>IF(N283="základní",J283,0)</f>
        <v>0</v>
      </c>
      <c r="BF283" s="217">
        <f>IF(N283="snížená",J283,0)</f>
        <v>0</v>
      </c>
      <c r="BG283" s="217">
        <f>IF(N283="zákl. přenesená",J283,0)</f>
        <v>0</v>
      </c>
      <c r="BH283" s="217">
        <f>IF(N283="sníž. přenesená",J283,0)</f>
        <v>0</v>
      </c>
      <c r="BI283" s="217">
        <f>IF(N283="nulová",J283,0)</f>
        <v>0</v>
      </c>
      <c r="BJ283" s="18" t="s">
        <v>89</v>
      </c>
      <c r="BK283" s="217">
        <f>ROUND(I283*H283,2)</f>
        <v>0</v>
      </c>
      <c r="BL283" s="18" t="s">
        <v>137</v>
      </c>
      <c r="BM283" s="216" t="s">
        <v>769</v>
      </c>
    </row>
    <row r="284" spans="1:51" s="13" customFormat="1" ht="12">
      <c r="A284" s="13"/>
      <c r="B284" s="223"/>
      <c r="C284" s="224"/>
      <c r="D284" s="225" t="s">
        <v>141</v>
      </c>
      <c r="E284" s="224"/>
      <c r="F284" s="227" t="s">
        <v>770</v>
      </c>
      <c r="G284" s="224"/>
      <c r="H284" s="228">
        <v>4.04</v>
      </c>
      <c r="I284" s="229"/>
      <c r="J284" s="224"/>
      <c r="K284" s="224"/>
      <c r="L284" s="230"/>
      <c r="M284" s="231"/>
      <c r="N284" s="232"/>
      <c r="O284" s="232"/>
      <c r="P284" s="232"/>
      <c r="Q284" s="232"/>
      <c r="R284" s="232"/>
      <c r="S284" s="232"/>
      <c r="T284" s="23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34" t="s">
        <v>141</v>
      </c>
      <c r="AU284" s="234" t="s">
        <v>20</v>
      </c>
      <c r="AV284" s="13" t="s">
        <v>20</v>
      </c>
      <c r="AW284" s="13" t="s">
        <v>4</v>
      </c>
      <c r="AX284" s="13" t="s">
        <v>89</v>
      </c>
      <c r="AY284" s="234" t="s">
        <v>130</v>
      </c>
    </row>
    <row r="285" spans="1:65" s="2" customFormat="1" ht="16.5" customHeight="1">
      <c r="A285" s="40"/>
      <c r="B285" s="41"/>
      <c r="C285" s="256" t="s">
        <v>384</v>
      </c>
      <c r="D285" s="256" t="s">
        <v>219</v>
      </c>
      <c r="E285" s="257" t="s">
        <v>423</v>
      </c>
      <c r="F285" s="258" t="s">
        <v>424</v>
      </c>
      <c r="G285" s="259" t="s">
        <v>342</v>
      </c>
      <c r="H285" s="260">
        <v>2.02</v>
      </c>
      <c r="I285" s="261"/>
      <c r="J285" s="260">
        <f>ROUND(I285*H285,2)</f>
        <v>0</v>
      </c>
      <c r="K285" s="258" t="s">
        <v>136</v>
      </c>
      <c r="L285" s="262"/>
      <c r="M285" s="263" t="s">
        <v>31</v>
      </c>
      <c r="N285" s="264" t="s">
        <v>52</v>
      </c>
      <c r="O285" s="86"/>
      <c r="P285" s="214">
        <f>O285*H285</f>
        <v>0</v>
      </c>
      <c r="Q285" s="214">
        <v>0.2996</v>
      </c>
      <c r="R285" s="214">
        <f>Q285*H285</f>
        <v>0.605192</v>
      </c>
      <c r="S285" s="214">
        <v>0</v>
      </c>
      <c r="T285" s="215">
        <f>S285*H285</f>
        <v>0</v>
      </c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R285" s="216" t="s">
        <v>192</v>
      </c>
      <c r="AT285" s="216" t="s">
        <v>219</v>
      </c>
      <c r="AU285" s="216" t="s">
        <v>20</v>
      </c>
      <c r="AY285" s="18" t="s">
        <v>130</v>
      </c>
      <c r="BE285" s="217">
        <f>IF(N285="základní",J285,0)</f>
        <v>0</v>
      </c>
      <c r="BF285" s="217">
        <f>IF(N285="snížená",J285,0)</f>
        <v>0</v>
      </c>
      <c r="BG285" s="217">
        <f>IF(N285="zákl. přenesená",J285,0)</f>
        <v>0</v>
      </c>
      <c r="BH285" s="217">
        <f>IF(N285="sníž. přenesená",J285,0)</f>
        <v>0</v>
      </c>
      <c r="BI285" s="217">
        <f>IF(N285="nulová",J285,0)</f>
        <v>0</v>
      </c>
      <c r="BJ285" s="18" t="s">
        <v>89</v>
      </c>
      <c r="BK285" s="217">
        <f>ROUND(I285*H285,2)</f>
        <v>0</v>
      </c>
      <c r="BL285" s="18" t="s">
        <v>137</v>
      </c>
      <c r="BM285" s="216" t="s">
        <v>771</v>
      </c>
    </row>
    <row r="286" spans="1:51" s="13" customFormat="1" ht="12">
      <c r="A286" s="13"/>
      <c r="B286" s="223"/>
      <c r="C286" s="224"/>
      <c r="D286" s="225" t="s">
        <v>141</v>
      </c>
      <c r="E286" s="224"/>
      <c r="F286" s="227" t="s">
        <v>772</v>
      </c>
      <c r="G286" s="224"/>
      <c r="H286" s="228">
        <v>2.02</v>
      </c>
      <c r="I286" s="229"/>
      <c r="J286" s="224"/>
      <c r="K286" s="224"/>
      <c r="L286" s="230"/>
      <c r="M286" s="231"/>
      <c r="N286" s="232"/>
      <c r="O286" s="232"/>
      <c r="P286" s="232"/>
      <c r="Q286" s="232"/>
      <c r="R286" s="232"/>
      <c r="S286" s="232"/>
      <c r="T286" s="23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34" t="s">
        <v>141</v>
      </c>
      <c r="AU286" s="234" t="s">
        <v>20</v>
      </c>
      <c r="AV286" s="13" t="s">
        <v>20</v>
      </c>
      <c r="AW286" s="13" t="s">
        <v>4</v>
      </c>
      <c r="AX286" s="13" t="s">
        <v>89</v>
      </c>
      <c r="AY286" s="234" t="s">
        <v>130</v>
      </c>
    </row>
    <row r="287" spans="1:65" s="2" customFormat="1" ht="21.75" customHeight="1">
      <c r="A287" s="40"/>
      <c r="B287" s="41"/>
      <c r="C287" s="206" t="s">
        <v>391</v>
      </c>
      <c r="D287" s="206" t="s">
        <v>132</v>
      </c>
      <c r="E287" s="207" t="s">
        <v>428</v>
      </c>
      <c r="F287" s="208" t="s">
        <v>429</v>
      </c>
      <c r="G287" s="209" t="s">
        <v>164</v>
      </c>
      <c r="H287" s="210">
        <v>1.62</v>
      </c>
      <c r="I287" s="211"/>
      <c r="J287" s="210">
        <f>ROUND(I287*H287,2)</f>
        <v>0</v>
      </c>
      <c r="K287" s="208" t="s">
        <v>136</v>
      </c>
      <c r="L287" s="46"/>
      <c r="M287" s="212" t="s">
        <v>31</v>
      </c>
      <c r="N287" s="213" t="s">
        <v>52</v>
      </c>
      <c r="O287" s="86"/>
      <c r="P287" s="214">
        <f>O287*H287</f>
        <v>0</v>
      </c>
      <c r="Q287" s="214">
        <v>2.51225</v>
      </c>
      <c r="R287" s="214">
        <f>Q287*H287</f>
        <v>4.069845</v>
      </c>
      <c r="S287" s="214">
        <v>0</v>
      </c>
      <c r="T287" s="215">
        <f>S287*H287</f>
        <v>0</v>
      </c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R287" s="216" t="s">
        <v>137</v>
      </c>
      <c r="AT287" s="216" t="s">
        <v>132</v>
      </c>
      <c r="AU287" s="216" t="s">
        <v>20</v>
      </c>
      <c r="AY287" s="18" t="s">
        <v>130</v>
      </c>
      <c r="BE287" s="217">
        <f>IF(N287="základní",J287,0)</f>
        <v>0</v>
      </c>
      <c r="BF287" s="217">
        <f>IF(N287="snížená",J287,0)</f>
        <v>0</v>
      </c>
      <c r="BG287" s="217">
        <f>IF(N287="zákl. přenesená",J287,0)</f>
        <v>0</v>
      </c>
      <c r="BH287" s="217">
        <f>IF(N287="sníž. přenesená",J287,0)</f>
        <v>0</v>
      </c>
      <c r="BI287" s="217">
        <f>IF(N287="nulová",J287,0)</f>
        <v>0</v>
      </c>
      <c r="BJ287" s="18" t="s">
        <v>89</v>
      </c>
      <c r="BK287" s="217">
        <f>ROUND(I287*H287,2)</f>
        <v>0</v>
      </c>
      <c r="BL287" s="18" t="s">
        <v>137</v>
      </c>
      <c r="BM287" s="216" t="s">
        <v>430</v>
      </c>
    </row>
    <row r="288" spans="1:47" s="2" customFormat="1" ht="12">
      <c r="A288" s="40"/>
      <c r="B288" s="41"/>
      <c r="C288" s="42"/>
      <c r="D288" s="218" t="s">
        <v>139</v>
      </c>
      <c r="E288" s="42"/>
      <c r="F288" s="219" t="s">
        <v>431</v>
      </c>
      <c r="G288" s="42"/>
      <c r="H288" s="42"/>
      <c r="I288" s="220"/>
      <c r="J288" s="42"/>
      <c r="K288" s="42"/>
      <c r="L288" s="46"/>
      <c r="M288" s="221"/>
      <c r="N288" s="222"/>
      <c r="O288" s="86"/>
      <c r="P288" s="86"/>
      <c r="Q288" s="86"/>
      <c r="R288" s="86"/>
      <c r="S288" s="86"/>
      <c r="T288" s="87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T288" s="18" t="s">
        <v>139</v>
      </c>
      <c r="AU288" s="18" t="s">
        <v>20</v>
      </c>
    </row>
    <row r="289" spans="1:51" s="13" customFormat="1" ht="12">
      <c r="A289" s="13"/>
      <c r="B289" s="223"/>
      <c r="C289" s="224"/>
      <c r="D289" s="225" t="s">
        <v>141</v>
      </c>
      <c r="E289" s="226" t="s">
        <v>31</v>
      </c>
      <c r="F289" s="227" t="s">
        <v>773</v>
      </c>
      <c r="G289" s="224"/>
      <c r="H289" s="228">
        <v>1.62</v>
      </c>
      <c r="I289" s="229"/>
      <c r="J289" s="224"/>
      <c r="K289" s="224"/>
      <c r="L289" s="230"/>
      <c r="M289" s="231"/>
      <c r="N289" s="232"/>
      <c r="O289" s="232"/>
      <c r="P289" s="232"/>
      <c r="Q289" s="232"/>
      <c r="R289" s="232"/>
      <c r="S289" s="232"/>
      <c r="T289" s="23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34" t="s">
        <v>141</v>
      </c>
      <c r="AU289" s="234" t="s">
        <v>20</v>
      </c>
      <c r="AV289" s="13" t="s">
        <v>20</v>
      </c>
      <c r="AW289" s="13" t="s">
        <v>40</v>
      </c>
      <c r="AX289" s="13" t="s">
        <v>81</v>
      </c>
      <c r="AY289" s="234" t="s">
        <v>130</v>
      </c>
    </row>
    <row r="290" spans="1:51" s="14" customFormat="1" ht="12">
      <c r="A290" s="14"/>
      <c r="B290" s="235"/>
      <c r="C290" s="236"/>
      <c r="D290" s="225" t="s">
        <v>141</v>
      </c>
      <c r="E290" s="237" t="s">
        <v>31</v>
      </c>
      <c r="F290" s="238" t="s">
        <v>204</v>
      </c>
      <c r="G290" s="236"/>
      <c r="H290" s="237" t="s">
        <v>31</v>
      </c>
      <c r="I290" s="239"/>
      <c r="J290" s="236"/>
      <c r="K290" s="236"/>
      <c r="L290" s="240"/>
      <c r="M290" s="241"/>
      <c r="N290" s="242"/>
      <c r="O290" s="242"/>
      <c r="P290" s="242"/>
      <c r="Q290" s="242"/>
      <c r="R290" s="242"/>
      <c r="S290" s="242"/>
      <c r="T290" s="243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44" t="s">
        <v>141</v>
      </c>
      <c r="AU290" s="244" t="s">
        <v>20</v>
      </c>
      <c r="AV290" s="14" t="s">
        <v>89</v>
      </c>
      <c r="AW290" s="14" t="s">
        <v>40</v>
      </c>
      <c r="AX290" s="14" t="s">
        <v>81</v>
      </c>
      <c r="AY290" s="244" t="s">
        <v>130</v>
      </c>
    </row>
    <row r="291" spans="1:51" s="15" customFormat="1" ht="12">
      <c r="A291" s="15"/>
      <c r="B291" s="245"/>
      <c r="C291" s="246"/>
      <c r="D291" s="225" t="s">
        <v>141</v>
      </c>
      <c r="E291" s="247" t="s">
        <v>31</v>
      </c>
      <c r="F291" s="248" t="s">
        <v>144</v>
      </c>
      <c r="G291" s="246"/>
      <c r="H291" s="249">
        <v>1.62</v>
      </c>
      <c r="I291" s="250"/>
      <c r="J291" s="246"/>
      <c r="K291" s="246"/>
      <c r="L291" s="251"/>
      <c r="M291" s="252"/>
      <c r="N291" s="253"/>
      <c r="O291" s="253"/>
      <c r="P291" s="253"/>
      <c r="Q291" s="253"/>
      <c r="R291" s="253"/>
      <c r="S291" s="253"/>
      <c r="T291" s="254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T291" s="255" t="s">
        <v>141</v>
      </c>
      <c r="AU291" s="255" t="s">
        <v>20</v>
      </c>
      <c r="AV291" s="15" t="s">
        <v>137</v>
      </c>
      <c r="AW291" s="15" t="s">
        <v>40</v>
      </c>
      <c r="AX291" s="15" t="s">
        <v>89</v>
      </c>
      <c r="AY291" s="255" t="s">
        <v>130</v>
      </c>
    </row>
    <row r="292" spans="1:65" s="2" customFormat="1" ht="24.15" customHeight="1">
      <c r="A292" s="40"/>
      <c r="B292" s="41"/>
      <c r="C292" s="206" t="s">
        <v>399</v>
      </c>
      <c r="D292" s="206" t="s">
        <v>132</v>
      </c>
      <c r="E292" s="207" t="s">
        <v>435</v>
      </c>
      <c r="F292" s="208" t="s">
        <v>436</v>
      </c>
      <c r="G292" s="209" t="s">
        <v>135</v>
      </c>
      <c r="H292" s="210">
        <v>150</v>
      </c>
      <c r="I292" s="211"/>
      <c r="J292" s="210">
        <f>ROUND(I292*H292,2)</f>
        <v>0</v>
      </c>
      <c r="K292" s="208" t="s">
        <v>136</v>
      </c>
      <c r="L292" s="46"/>
      <c r="M292" s="212" t="s">
        <v>31</v>
      </c>
      <c r="N292" s="213" t="s">
        <v>52</v>
      </c>
      <c r="O292" s="86"/>
      <c r="P292" s="214">
        <f>O292*H292</f>
        <v>0</v>
      </c>
      <c r="Q292" s="214">
        <v>0.00388</v>
      </c>
      <c r="R292" s="214">
        <f>Q292*H292</f>
        <v>0.5820000000000001</v>
      </c>
      <c r="S292" s="214">
        <v>0</v>
      </c>
      <c r="T292" s="215">
        <f>S292*H292</f>
        <v>0</v>
      </c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R292" s="216" t="s">
        <v>137</v>
      </c>
      <c r="AT292" s="216" t="s">
        <v>132</v>
      </c>
      <c r="AU292" s="216" t="s">
        <v>20</v>
      </c>
      <c r="AY292" s="18" t="s">
        <v>130</v>
      </c>
      <c r="BE292" s="217">
        <f>IF(N292="základní",J292,0)</f>
        <v>0</v>
      </c>
      <c r="BF292" s="217">
        <f>IF(N292="snížená",J292,0)</f>
        <v>0</v>
      </c>
      <c r="BG292" s="217">
        <f>IF(N292="zákl. přenesená",J292,0)</f>
        <v>0</v>
      </c>
      <c r="BH292" s="217">
        <f>IF(N292="sníž. přenesená",J292,0)</f>
        <v>0</v>
      </c>
      <c r="BI292" s="217">
        <f>IF(N292="nulová",J292,0)</f>
        <v>0</v>
      </c>
      <c r="BJ292" s="18" t="s">
        <v>89</v>
      </c>
      <c r="BK292" s="217">
        <f>ROUND(I292*H292,2)</f>
        <v>0</v>
      </c>
      <c r="BL292" s="18" t="s">
        <v>137</v>
      </c>
      <c r="BM292" s="216" t="s">
        <v>774</v>
      </c>
    </row>
    <row r="293" spans="1:47" s="2" customFormat="1" ht="12">
      <c r="A293" s="40"/>
      <c r="B293" s="41"/>
      <c r="C293" s="42"/>
      <c r="D293" s="218" t="s">
        <v>139</v>
      </c>
      <c r="E293" s="42"/>
      <c r="F293" s="219" t="s">
        <v>438</v>
      </c>
      <c r="G293" s="42"/>
      <c r="H293" s="42"/>
      <c r="I293" s="220"/>
      <c r="J293" s="42"/>
      <c r="K293" s="42"/>
      <c r="L293" s="46"/>
      <c r="M293" s="221"/>
      <c r="N293" s="222"/>
      <c r="O293" s="86"/>
      <c r="P293" s="86"/>
      <c r="Q293" s="86"/>
      <c r="R293" s="86"/>
      <c r="S293" s="86"/>
      <c r="T293" s="87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T293" s="18" t="s">
        <v>139</v>
      </c>
      <c r="AU293" s="18" t="s">
        <v>20</v>
      </c>
    </row>
    <row r="294" spans="1:51" s="13" customFormat="1" ht="12">
      <c r="A294" s="13"/>
      <c r="B294" s="223"/>
      <c r="C294" s="224"/>
      <c r="D294" s="225" t="s">
        <v>141</v>
      </c>
      <c r="E294" s="226" t="s">
        <v>31</v>
      </c>
      <c r="F294" s="227" t="s">
        <v>775</v>
      </c>
      <c r="G294" s="224"/>
      <c r="H294" s="228">
        <v>150</v>
      </c>
      <c r="I294" s="229"/>
      <c r="J294" s="224"/>
      <c r="K294" s="224"/>
      <c r="L294" s="230"/>
      <c r="M294" s="231"/>
      <c r="N294" s="232"/>
      <c r="O294" s="232"/>
      <c r="P294" s="232"/>
      <c r="Q294" s="232"/>
      <c r="R294" s="232"/>
      <c r="S294" s="232"/>
      <c r="T294" s="23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34" t="s">
        <v>141</v>
      </c>
      <c r="AU294" s="234" t="s">
        <v>20</v>
      </c>
      <c r="AV294" s="13" t="s">
        <v>20</v>
      </c>
      <c r="AW294" s="13" t="s">
        <v>40</v>
      </c>
      <c r="AX294" s="13" t="s">
        <v>81</v>
      </c>
      <c r="AY294" s="234" t="s">
        <v>130</v>
      </c>
    </row>
    <row r="295" spans="1:51" s="15" customFormat="1" ht="12">
      <c r="A295" s="15"/>
      <c r="B295" s="245"/>
      <c r="C295" s="246"/>
      <c r="D295" s="225" t="s">
        <v>141</v>
      </c>
      <c r="E295" s="247" t="s">
        <v>31</v>
      </c>
      <c r="F295" s="248" t="s">
        <v>144</v>
      </c>
      <c r="G295" s="246"/>
      <c r="H295" s="249">
        <v>150</v>
      </c>
      <c r="I295" s="250"/>
      <c r="J295" s="246"/>
      <c r="K295" s="246"/>
      <c r="L295" s="251"/>
      <c r="M295" s="252"/>
      <c r="N295" s="253"/>
      <c r="O295" s="253"/>
      <c r="P295" s="253"/>
      <c r="Q295" s="253"/>
      <c r="R295" s="253"/>
      <c r="S295" s="253"/>
      <c r="T295" s="254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T295" s="255" t="s">
        <v>141</v>
      </c>
      <c r="AU295" s="255" t="s">
        <v>20</v>
      </c>
      <c r="AV295" s="15" t="s">
        <v>137</v>
      </c>
      <c r="AW295" s="15" t="s">
        <v>40</v>
      </c>
      <c r="AX295" s="15" t="s">
        <v>89</v>
      </c>
      <c r="AY295" s="255" t="s">
        <v>130</v>
      </c>
    </row>
    <row r="296" spans="1:65" s="2" customFormat="1" ht="24.15" customHeight="1">
      <c r="A296" s="40"/>
      <c r="B296" s="41"/>
      <c r="C296" s="206" t="s">
        <v>405</v>
      </c>
      <c r="D296" s="206" t="s">
        <v>132</v>
      </c>
      <c r="E296" s="207" t="s">
        <v>440</v>
      </c>
      <c r="F296" s="208" t="s">
        <v>441</v>
      </c>
      <c r="G296" s="209" t="s">
        <v>342</v>
      </c>
      <c r="H296" s="210">
        <v>713.75</v>
      </c>
      <c r="I296" s="211"/>
      <c r="J296" s="210">
        <f>ROUND(I296*H296,2)</f>
        <v>0</v>
      </c>
      <c r="K296" s="208" t="s">
        <v>31</v>
      </c>
      <c r="L296" s="46"/>
      <c r="M296" s="212" t="s">
        <v>31</v>
      </c>
      <c r="N296" s="213" t="s">
        <v>52</v>
      </c>
      <c r="O296" s="86"/>
      <c r="P296" s="214">
        <f>O296*H296</f>
        <v>0</v>
      </c>
      <c r="Q296" s="214">
        <v>0</v>
      </c>
      <c r="R296" s="214">
        <f>Q296*H296</f>
        <v>0</v>
      </c>
      <c r="S296" s="214">
        <v>0</v>
      </c>
      <c r="T296" s="215">
        <f>S296*H296</f>
        <v>0</v>
      </c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R296" s="216" t="s">
        <v>137</v>
      </c>
      <c r="AT296" s="216" t="s">
        <v>132</v>
      </c>
      <c r="AU296" s="216" t="s">
        <v>20</v>
      </c>
      <c r="AY296" s="18" t="s">
        <v>130</v>
      </c>
      <c r="BE296" s="217">
        <f>IF(N296="základní",J296,0)</f>
        <v>0</v>
      </c>
      <c r="BF296" s="217">
        <f>IF(N296="snížená",J296,0)</f>
        <v>0</v>
      </c>
      <c r="BG296" s="217">
        <f>IF(N296="zákl. přenesená",J296,0)</f>
        <v>0</v>
      </c>
      <c r="BH296" s="217">
        <f>IF(N296="sníž. přenesená",J296,0)</f>
        <v>0</v>
      </c>
      <c r="BI296" s="217">
        <f>IF(N296="nulová",J296,0)</f>
        <v>0</v>
      </c>
      <c r="BJ296" s="18" t="s">
        <v>89</v>
      </c>
      <c r="BK296" s="217">
        <f>ROUND(I296*H296,2)</f>
        <v>0</v>
      </c>
      <c r="BL296" s="18" t="s">
        <v>137</v>
      </c>
      <c r="BM296" s="216" t="s">
        <v>442</v>
      </c>
    </row>
    <row r="297" spans="1:51" s="13" customFormat="1" ht="12">
      <c r="A297" s="13"/>
      <c r="B297" s="223"/>
      <c r="C297" s="224"/>
      <c r="D297" s="225" t="s">
        <v>141</v>
      </c>
      <c r="E297" s="226" t="s">
        <v>31</v>
      </c>
      <c r="F297" s="227" t="s">
        <v>776</v>
      </c>
      <c r="G297" s="224"/>
      <c r="H297" s="228">
        <v>713.75</v>
      </c>
      <c r="I297" s="229"/>
      <c r="J297" s="224"/>
      <c r="K297" s="224"/>
      <c r="L297" s="230"/>
      <c r="M297" s="231"/>
      <c r="N297" s="232"/>
      <c r="O297" s="232"/>
      <c r="P297" s="232"/>
      <c r="Q297" s="232"/>
      <c r="R297" s="232"/>
      <c r="S297" s="232"/>
      <c r="T297" s="23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34" t="s">
        <v>141</v>
      </c>
      <c r="AU297" s="234" t="s">
        <v>20</v>
      </c>
      <c r="AV297" s="13" t="s">
        <v>20</v>
      </c>
      <c r="AW297" s="13" t="s">
        <v>40</v>
      </c>
      <c r="AX297" s="13" t="s">
        <v>81</v>
      </c>
      <c r="AY297" s="234" t="s">
        <v>130</v>
      </c>
    </row>
    <row r="298" spans="1:51" s="14" customFormat="1" ht="12">
      <c r="A298" s="14"/>
      <c r="B298" s="235"/>
      <c r="C298" s="236"/>
      <c r="D298" s="225" t="s">
        <v>141</v>
      </c>
      <c r="E298" s="237" t="s">
        <v>31</v>
      </c>
      <c r="F298" s="238" t="s">
        <v>204</v>
      </c>
      <c r="G298" s="236"/>
      <c r="H298" s="237" t="s">
        <v>31</v>
      </c>
      <c r="I298" s="239"/>
      <c r="J298" s="236"/>
      <c r="K298" s="236"/>
      <c r="L298" s="240"/>
      <c r="M298" s="241"/>
      <c r="N298" s="242"/>
      <c r="O298" s="242"/>
      <c r="P298" s="242"/>
      <c r="Q298" s="242"/>
      <c r="R298" s="242"/>
      <c r="S298" s="242"/>
      <c r="T298" s="243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44" t="s">
        <v>141</v>
      </c>
      <c r="AU298" s="244" t="s">
        <v>20</v>
      </c>
      <c r="AV298" s="14" t="s">
        <v>89</v>
      </c>
      <c r="AW298" s="14" t="s">
        <v>40</v>
      </c>
      <c r="AX298" s="14" t="s">
        <v>81</v>
      </c>
      <c r="AY298" s="244" t="s">
        <v>130</v>
      </c>
    </row>
    <row r="299" spans="1:51" s="15" customFormat="1" ht="12">
      <c r="A299" s="15"/>
      <c r="B299" s="245"/>
      <c r="C299" s="246"/>
      <c r="D299" s="225" t="s">
        <v>141</v>
      </c>
      <c r="E299" s="247" t="s">
        <v>31</v>
      </c>
      <c r="F299" s="248" t="s">
        <v>144</v>
      </c>
      <c r="G299" s="246"/>
      <c r="H299" s="249">
        <v>713.75</v>
      </c>
      <c r="I299" s="250"/>
      <c r="J299" s="246"/>
      <c r="K299" s="246"/>
      <c r="L299" s="251"/>
      <c r="M299" s="252"/>
      <c r="N299" s="253"/>
      <c r="O299" s="253"/>
      <c r="P299" s="253"/>
      <c r="Q299" s="253"/>
      <c r="R299" s="253"/>
      <c r="S299" s="253"/>
      <c r="T299" s="254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T299" s="255" t="s">
        <v>141</v>
      </c>
      <c r="AU299" s="255" t="s">
        <v>20</v>
      </c>
      <c r="AV299" s="15" t="s">
        <v>137</v>
      </c>
      <c r="AW299" s="15" t="s">
        <v>40</v>
      </c>
      <c r="AX299" s="15" t="s">
        <v>89</v>
      </c>
      <c r="AY299" s="255" t="s">
        <v>130</v>
      </c>
    </row>
    <row r="300" spans="1:65" s="2" customFormat="1" ht="16.5" customHeight="1">
      <c r="A300" s="40"/>
      <c r="B300" s="41"/>
      <c r="C300" s="206" t="s">
        <v>411</v>
      </c>
      <c r="D300" s="206" t="s">
        <v>132</v>
      </c>
      <c r="E300" s="207" t="s">
        <v>445</v>
      </c>
      <c r="F300" s="208" t="s">
        <v>446</v>
      </c>
      <c r="G300" s="209" t="s">
        <v>342</v>
      </c>
      <c r="H300" s="210">
        <v>713.75</v>
      </c>
      <c r="I300" s="211"/>
      <c r="J300" s="210">
        <f>ROUND(I300*H300,2)</f>
        <v>0</v>
      </c>
      <c r="K300" s="208" t="s">
        <v>136</v>
      </c>
      <c r="L300" s="46"/>
      <c r="M300" s="212" t="s">
        <v>31</v>
      </c>
      <c r="N300" s="213" t="s">
        <v>52</v>
      </c>
      <c r="O300" s="86"/>
      <c r="P300" s="214">
        <f>O300*H300</f>
        <v>0</v>
      </c>
      <c r="Q300" s="214">
        <v>0</v>
      </c>
      <c r="R300" s="214">
        <f>Q300*H300</f>
        <v>0</v>
      </c>
      <c r="S300" s="214">
        <v>0</v>
      </c>
      <c r="T300" s="215">
        <f>S300*H300</f>
        <v>0</v>
      </c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R300" s="216" t="s">
        <v>137</v>
      </c>
      <c r="AT300" s="216" t="s">
        <v>132</v>
      </c>
      <c r="AU300" s="216" t="s">
        <v>20</v>
      </c>
      <c r="AY300" s="18" t="s">
        <v>130</v>
      </c>
      <c r="BE300" s="217">
        <f>IF(N300="základní",J300,0)</f>
        <v>0</v>
      </c>
      <c r="BF300" s="217">
        <f>IF(N300="snížená",J300,0)</f>
        <v>0</v>
      </c>
      <c r="BG300" s="217">
        <f>IF(N300="zákl. přenesená",J300,0)</f>
        <v>0</v>
      </c>
      <c r="BH300" s="217">
        <f>IF(N300="sníž. přenesená",J300,0)</f>
        <v>0</v>
      </c>
      <c r="BI300" s="217">
        <f>IF(N300="nulová",J300,0)</f>
        <v>0</v>
      </c>
      <c r="BJ300" s="18" t="s">
        <v>89</v>
      </c>
      <c r="BK300" s="217">
        <f>ROUND(I300*H300,2)</f>
        <v>0</v>
      </c>
      <c r="BL300" s="18" t="s">
        <v>137</v>
      </c>
      <c r="BM300" s="216" t="s">
        <v>447</v>
      </c>
    </row>
    <row r="301" spans="1:47" s="2" customFormat="1" ht="12">
      <c r="A301" s="40"/>
      <c r="B301" s="41"/>
      <c r="C301" s="42"/>
      <c r="D301" s="218" t="s">
        <v>139</v>
      </c>
      <c r="E301" s="42"/>
      <c r="F301" s="219" t="s">
        <v>448</v>
      </c>
      <c r="G301" s="42"/>
      <c r="H301" s="42"/>
      <c r="I301" s="220"/>
      <c r="J301" s="42"/>
      <c r="K301" s="42"/>
      <c r="L301" s="46"/>
      <c r="M301" s="221"/>
      <c r="N301" s="222"/>
      <c r="O301" s="86"/>
      <c r="P301" s="86"/>
      <c r="Q301" s="86"/>
      <c r="R301" s="86"/>
      <c r="S301" s="86"/>
      <c r="T301" s="87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T301" s="18" t="s">
        <v>139</v>
      </c>
      <c r="AU301" s="18" t="s">
        <v>20</v>
      </c>
    </row>
    <row r="302" spans="1:51" s="13" customFormat="1" ht="12">
      <c r="A302" s="13"/>
      <c r="B302" s="223"/>
      <c r="C302" s="224"/>
      <c r="D302" s="225" t="s">
        <v>141</v>
      </c>
      <c r="E302" s="226" t="s">
        <v>31</v>
      </c>
      <c r="F302" s="227" t="s">
        <v>777</v>
      </c>
      <c r="G302" s="224"/>
      <c r="H302" s="228">
        <v>15.75</v>
      </c>
      <c r="I302" s="229"/>
      <c r="J302" s="224"/>
      <c r="K302" s="224"/>
      <c r="L302" s="230"/>
      <c r="M302" s="231"/>
      <c r="N302" s="232"/>
      <c r="O302" s="232"/>
      <c r="P302" s="232"/>
      <c r="Q302" s="232"/>
      <c r="R302" s="232"/>
      <c r="S302" s="232"/>
      <c r="T302" s="23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34" t="s">
        <v>141</v>
      </c>
      <c r="AU302" s="234" t="s">
        <v>20</v>
      </c>
      <c r="AV302" s="13" t="s">
        <v>20</v>
      </c>
      <c r="AW302" s="13" t="s">
        <v>40</v>
      </c>
      <c r="AX302" s="13" t="s">
        <v>81</v>
      </c>
      <c r="AY302" s="234" t="s">
        <v>130</v>
      </c>
    </row>
    <row r="303" spans="1:51" s="14" customFormat="1" ht="12">
      <c r="A303" s="14"/>
      <c r="B303" s="235"/>
      <c r="C303" s="236"/>
      <c r="D303" s="225" t="s">
        <v>141</v>
      </c>
      <c r="E303" s="237" t="s">
        <v>31</v>
      </c>
      <c r="F303" s="238" t="s">
        <v>449</v>
      </c>
      <c r="G303" s="236"/>
      <c r="H303" s="237" t="s">
        <v>31</v>
      </c>
      <c r="I303" s="239"/>
      <c r="J303" s="236"/>
      <c r="K303" s="236"/>
      <c r="L303" s="240"/>
      <c r="M303" s="241"/>
      <c r="N303" s="242"/>
      <c r="O303" s="242"/>
      <c r="P303" s="242"/>
      <c r="Q303" s="242"/>
      <c r="R303" s="242"/>
      <c r="S303" s="242"/>
      <c r="T303" s="243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44" t="s">
        <v>141</v>
      </c>
      <c r="AU303" s="244" t="s">
        <v>20</v>
      </c>
      <c r="AV303" s="14" t="s">
        <v>89</v>
      </c>
      <c r="AW303" s="14" t="s">
        <v>40</v>
      </c>
      <c r="AX303" s="14" t="s">
        <v>81</v>
      </c>
      <c r="AY303" s="244" t="s">
        <v>130</v>
      </c>
    </row>
    <row r="304" spans="1:51" s="13" customFormat="1" ht="12">
      <c r="A304" s="13"/>
      <c r="B304" s="223"/>
      <c r="C304" s="224"/>
      <c r="D304" s="225" t="s">
        <v>141</v>
      </c>
      <c r="E304" s="226" t="s">
        <v>31</v>
      </c>
      <c r="F304" s="227" t="s">
        <v>778</v>
      </c>
      <c r="G304" s="224"/>
      <c r="H304" s="228">
        <v>548</v>
      </c>
      <c r="I304" s="229"/>
      <c r="J304" s="224"/>
      <c r="K304" s="224"/>
      <c r="L304" s="230"/>
      <c r="M304" s="231"/>
      <c r="N304" s="232"/>
      <c r="O304" s="232"/>
      <c r="P304" s="232"/>
      <c r="Q304" s="232"/>
      <c r="R304" s="232"/>
      <c r="S304" s="232"/>
      <c r="T304" s="23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34" t="s">
        <v>141</v>
      </c>
      <c r="AU304" s="234" t="s">
        <v>20</v>
      </c>
      <c r="AV304" s="13" t="s">
        <v>20</v>
      </c>
      <c r="AW304" s="13" t="s">
        <v>40</v>
      </c>
      <c r="AX304" s="13" t="s">
        <v>81</v>
      </c>
      <c r="AY304" s="234" t="s">
        <v>130</v>
      </c>
    </row>
    <row r="305" spans="1:51" s="14" customFormat="1" ht="12">
      <c r="A305" s="14"/>
      <c r="B305" s="235"/>
      <c r="C305" s="236"/>
      <c r="D305" s="225" t="s">
        <v>141</v>
      </c>
      <c r="E305" s="237" t="s">
        <v>31</v>
      </c>
      <c r="F305" s="238" t="s">
        <v>779</v>
      </c>
      <c r="G305" s="236"/>
      <c r="H305" s="237" t="s">
        <v>31</v>
      </c>
      <c r="I305" s="239"/>
      <c r="J305" s="236"/>
      <c r="K305" s="236"/>
      <c r="L305" s="240"/>
      <c r="M305" s="241"/>
      <c r="N305" s="242"/>
      <c r="O305" s="242"/>
      <c r="P305" s="242"/>
      <c r="Q305" s="242"/>
      <c r="R305" s="242"/>
      <c r="S305" s="242"/>
      <c r="T305" s="243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44" t="s">
        <v>141</v>
      </c>
      <c r="AU305" s="244" t="s">
        <v>20</v>
      </c>
      <c r="AV305" s="14" t="s">
        <v>89</v>
      </c>
      <c r="AW305" s="14" t="s">
        <v>40</v>
      </c>
      <c r="AX305" s="14" t="s">
        <v>81</v>
      </c>
      <c r="AY305" s="244" t="s">
        <v>130</v>
      </c>
    </row>
    <row r="306" spans="1:51" s="13" customFormat="1" ht="12">
      <c r="A306" s="13"/>
      <c r="B306" s="223"/>
      <c r="C306" s="224"/>
      <c r="D306" s="225" t="s">
        <v>141</v>
      </c>
      <c r="E306" s="226" t="s">
        <v>31</v>
      </c>
      <c r="F306" s="227" t="s">
        <v>775</v>
      </c>
      <c r="G306" s="224"/>
      <c r="H306" s="228">
        <v>150</v>
      </c>
      <c r="I306" s="229"/>
      <c r="J306" s="224"/>
      <c r="K306" s="224"/>
      <c r="L306" s="230"/>
      <c r="M306" s="231"/>
      <c r="N306" s="232"/>
      <c r="O306" s="232"/>
      <c r="P306" s="232"/>
      <c r="Q306" s="232"/>
      <c r="R306" s="232"/>
      <c r="S306" s="232"/>
      <c r="T306" s="23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34" t="s">
        <v>141</v>
      </c>
      <c r="AU306" s="234" t="s">
        <v>20</v>
      </c>
      <c r="AV306" s="13" t="s">
        <v>20</v>
      </c>
      <c r="AW306" s="13" t="s">
        <v>40</v>
      </c>
      <c r="AX306" s="13" t="s">
        <v>81</v>
      </c>
      <c r="AY306" s="234" t="s">
        <v>130</v>
      </c>
    </row>
    <row r="307" spans="1:51" s="14" customFormat="1" ht="12">
      <c r="A307" s="14"/>
      <c r="B307" s="235"/>
      <c r="C307" s="236"/>
      <c r="D307" s="225" t="s">
        <v>141</v>
      </c>
      <c r="E307" s="237" t="s">
        <v>31</v>
      </c>
      <c r="F307" s="238" t="s">
        <v>453</v>
      </c>
      <c r="G307" s="236"/>
      <c r="H307" s="237" t="s">
        <v>31</v>
      </c>
      <c r="I307" s="239"/>
      <c r="J307" s="236"/>
      <c r="K307" s="236"/>
      <c r="L307" s="240"/>
      <c r="M307" s="241"/>
      <c r="N307" s="242"/>
      <c r="O307" s="242"/>
      <c r="P307" s="242"/>
      <c r="Q307" s="242"/>
      <c r="R307" s="242"/>
      <c r="S307" s="242"/>
      <c r="T307" s="243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44" t="s">
        <v>141</v>
      </c>
      <c r="AU307" s="244" t="s">
        <v>20</v>
      </c>
      <c r="AV307" s="14" t="s">
        <v>89</v>
      </c>
      <c r="AW307" s="14" t="s">
        <v>40</v>
      </c>
      <c r="AX307" s="14" t="s">
        <v>81</v>
      </c>
      <c r="AY307" s="244" t="s">
        <v>130</v>
      </c>
    </row>
    <row r="308" spans="1:51" s="14" customFormat="1" ht="12">
      <c r="A308" s="14"/>
      <c r="B308" s="235"/>
      <c r="C308" s="236"/>
      <c r="D308" s="225" t="s">
        <v>141</v>
      </c>
      <c r="E308" s="237" t="s">
        <v>31</v>
      </c>
      <c r="F308" s="238" t="s">
        <v>204</v>
      </c>
      <c r="G308" s="236"/>
      <c r="H308" s="237" t="s">
        <v>31</v>
      </c>
      <c r="I308" s="239"/>
      <c r="J308" s="236"/>
      <c r="K308" s="236"/>
      <c r="L308" s="240"/>
      <c r="M308" s="241"/>
      <c r="N308" s="242"/>
      <c r="O308" s="242"/>
      <c r="P308" s="242"/>
      <c r="Q308" s="242"/>
      <c r="R308" s="242"/>
      <c r="S308" s="242"/>
      <c r="T308" s="243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44" t="s">
        <v>141</v>
      </c>
      <c r="AU308" s="244" t="s">
        <v>20</v>
      </c>
      <c r="AV308" s="14" t="s">
        <v>89</v>
      </c>
      <c r="AW308" s="14" t="s">
        <v>40</v>
      </c>
      <c r="AX308" s="14" t="s">
        <v>81</v>
      </c>
      <c r="AY308" s="244" t="s">
        <v>130</v>
      </c>
    </row>
    <row r="309" spans="1:51" s="15" customFormat="1" ht="12">
      <c r="A309" s="15"/>
      <c r="B309" s="245"/>
      <c r="C309" s="246"/>
      <c r="D309" s="225" t="s">
        <v>141</v>
      </c>
      <c r="E309" s="247" t="s">
        <v>31</v>
      </c>
      <c r="F309" s="248" t="s">
        <v>144</v>
      </c>
      <c r="G309" s="246"/>
      <c r="H309" s="249">
        <v>713.75</v>
      </c>
      <c r="I309" s="250"/>
      <c r="J309" s="246"/>
      <c r="K309" s="246"/>
      <c r="L309" s="251"/>
      <c r="M309" s="252"/>
      <c r="N309" s="253"/>
      <c r="O309" s="253"/>
      <c r="P309" s="253"/>
      <c r="Q309" s="253"/>
      <c r="R309" s="253"/>
      <c r="S309" s="253"/>
      <c r="T309" s="254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T309" s="255" t="s">
        <v>141</v>
      </c>
      <c r="AU309" s="255" t="s">
        <v>20</v>
      </c>
      <c r="AV309" s="15" t="s">
        <v>137</v>
      </c>
      <c r="AW309" s="15" t="s">
        <v>40</v>
      </c>
      <c r="AX309" s="15" t="s">
        <v>89</v>
      </c>
      <c r="AY309" s="255" t="s">
        <v>130</v>
      </c>
    </row>
    <row r="310" spans="1:65" s="2" customFormat="1" ht="37.8" customHeight="1">
      <c r="A310" s="40"/>
      <c r="B310" s="41"/>
      <c r="C310" s="206" t="s">
        <v>417</v>
      </c>
      <c r="D310" s="206" t="s">
        <v>132</v>
      </c>
      <c r="E310" s="207" t="s">
        <v>455</v>
      </c>
      <c r="F310" s="208" t="s">
        <v>456</v>
      </c>
      <c r="G310" s="209" t="s">
        <v>342</v>
      </c>
      <c r="H310" s="210">
        <v>388</v>
      </c>
      <c r="I310" s="211"/>
      <c r="J310" s="210">
        <f>ROUND(I310*H310,2)</f>
        <v>0</v>
      </c>
      <c r="K310" s="208" t="s">
        <v>136</v>
      </c>
      <c r="L310" s="46"/>
      <c r="M310" s="212" t="s">
        <v>31</v>
      </c>
      <c r="N310" s="213" t="s">
        <v>52</v>
      </c>
      <c r="O310" s="86"/>
      <c r="P310" s="214">
        <f>O310*H310</f>
        <v>0</v>
      </c>
      <c r="Q310" s="214">
        <v>0</v>
      </c>
      <c r="R310" s="214">
        <f>Q310*H310</f>
        <v>0</v>
      </c>
      <c r="S310" s="214">
        <v>0.194</v>
      </c>
      <c r="T310" s="215">
        <f>S310*H310</f>
        <v>75.272</v>
      </c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R310" s="216" t="s">
        <v>137</v>
      </c>
      <c r="AT310" s="216" t="s">
        <v>132</v>
      </c>
      <c r="AU310" s="216" t="s">
        <v>20</v>
      </c>
      <c r="AY310" s="18" t="s">
        <v>130</v>
      </c>
      <c r="BE310" s="217">
        <f>IF(N310="základní",J310,0)</f>
        <v>0</v>
      </c>
      <c r="BF310" s="217">
        <f>IF(N310="snížená",J310,0)</f>
        <v>0</v>
      </c>
      <c r="BG310" s="217">
        <f>IF(N310="zákl. přenesená",J310,0)</f>
        <v>0</v>
      </c>
      <c r="BH310" s="217">
        <f>IF(N310="sníž. přenesená",J310,0)</f>
        <v>0</v>
      </c>
      <c r="BI310" s="217">
        <f>IF(N310="nulová",J310,0)</f>
        <v>0</v>
      </c>
      <c r="BJ310" s="18" t="s">
        <v>89</v>
      </c>
      <c r="BK310" s="217">
        <f>ROUND(I310*H310,2)</f>
        <v>0</v>
      </c>
      <c r="BL310" s="18" t="s">
        <v>137</v>
      </c>
      <c r="BM310" s="216" t="s">
        <v>457</v>
      </c>
    </row>
    <row r="311" spans="1:47" s="2" customFormat="1" ht="12">
      <c r="A311" s="40"/>
      <c r="B311" s="41"/>
      <c r="C311" s="42"/>
      <c r="D311" s="218" t="s">
        <v>139</v>
      </c>
      <c r="E311" s="42"/>
      <c r="F311" s="219" t="s">
        <v>458</v>
      </c>
      <c r="G311" s="42"/>
      <c r="H311" s="42"/>
      <c r="I311" s="220"/>
      <c r="J311" s="42"/>
      <c r="K311" s="42"/>
      <c r="L311" s="46"/>
      <c r="M311" s="221"/>
      <c r="N311" s="222"/>
      <c r="O311" s="86"/>
      <c r="P311" s="86"/>
      <c r="Q311" s="86"/>
      <c r="R311" s="86"/>
      <c r="S311" s="86"/>
      <c r="T311" s="87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T311" s="18" t="s">
        <v>139</v>
      </c>
      <c r="AU311" s="18" t="s">
        <v>20</v>
      </c>
    </row>
    <row r="312" spans="1:51" s="13" customFormat="1" ht="12">
      <c r="A312" s="13"/>
      <c r="B312" s="223"/>
      <c r="C312" s="224"/>
      <c r="D312" s="225" t="s">
        <v>141</v>
      </c>
      <c r="E312" s="226" t="s">
        <v>31</v>
      </c>
      <c r="F312" s="227" t="s">
        <v>780</v>
      </c>
      <c r="G312" s="224"/>
      <c r="H312" s="228">
        <v>388</v>
      </c>
      <c r="I312" s="229"/>
      <c r="J312" s="224"/>
      <c r="K312" s="224"/>
      <c r="L312" s="230"/>
      <c r="M312" s="231"/>
      <c r="N312" s="232"/>
      <c r="O312" s="232"/>
      <c r="P312" s="232"/>
      <c r="Q312" s="232"/>
      <c r="R312" s="232"/>
      <c r="S312" s="232"/>
      <c r="T312" s="23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34" t="s">
        <v>141</v>
      </c>
      <c r="AU312" s="234" t="s">
        <v>20</v>
      </c>
      <c r="AV312" s="13" t="s">
        <v>20</v>
      </c>
      <c r="AW312" s="13" t="s">
        <v>40</v>
      </c>
      <c r="AX312" s="13" t="s">
        <v>81</v>
      </c>
      <c r="AY312" s="234" t="s">
        <v>130</v>
      </c>
    </row>
    <row r="313" spans="1:51" s="14" customFormat="1" ht="12">
      <c r="A313" s="14"/>
      <c r="B313" s="235"/>
      <c r="C313" s="236"/>
      <c r="D313" s="225" t="s">
        <v>141</v>
      </c>
      <c r="E313" s="237" t="s">
        <v>31</v>
      </c>
      <c r="F313" s="238" t="s">
        <v>204</v>
      </c>
      <c r="G313" s="236"/>
      <c r="H313" s="237" t="s">
        <v>31</v>
      </c>
      <c r="I313" s="239"/>
      <c r="J313" s="236"/>
      <c r="K313" s="236"/>
      <c r="L313" s="240"/>
      <c r="M313" s="241"/>
      <c r="N313" s="242"/>
      <c r="O313" s="242"/>
      <c r="P313" s="242"/>
      <c r="Q313" s="242"/>
      <c r="R313" s="242"/>
      <c r="S313" s="242"/>
      <c r="T313" s="243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44" t="s">
        <v>141</v>
      </c>
      <c r="AU313" s="244" t="s">
        <v>20</v>
      </c>
      <c r="AV313" s="14" t="s">
        <v>89</v>
      </c>
      <c r="AW313" s="14" t="s">
        <v>40</v>
      </c>
      <c r="AX313" s="14" t="s">
        <v>81</v>
      </c>
      <c r="AY313" s="244" t="s">
        <v>130</v>
      </c>
    </row>
    <row r="314" spans="1:51" s="15" customFormat="1" ht="12">
      <c r="A314" s="15"/>
      <c r="B314" s="245"/>
      <c r="C314" s="246"/>
      <c r="D314" s="225" t="s">
        <v>141</v>
      </c>
      <c r="E314" s="247" t="s">
        <v>31</v>
      </c>
      <c r="F314" s="248" t="s">
        <v>144</v>
      </c>
      <c r="G314" s="246"/>
      <c r="H314" s="249">
        <v>388</v>
      </c>
      <c r="I314" s="250"/>
      <c r="J314" s="246"/>
      <c r="K314" s="246"/>
      <c r="L314" s="251"/>
      <c r="M314" s="252"/>
      <c r="N314" s="253"/>
      <c r="O314" s="253"/>
      <c r="P314" s="253"/>
      <c r="Q314" s="253"/>
      <c r="R314" s="253"/>
      <c r="S314" s="253"/>
      <c r="T314" s="254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T314" s="255" t="s">
        <v>141</v>
      </c>
      <c r="AU314" s="255" t="s">
        <v>20</v>
      </c>
      <c r="AV314" s="15" t="s">
        <v>137</v>
      </c>
      <c r="AW314" s="15" t="s">
        <v>40</v>
      </c>
      <c r="AX314" s="15" t="s">
        <v>89</v>
      </c>
      <c r="AY314" s="255" t="s">
        <v>130</v>
      </c>
    </row>
    <row r="315" spans="1:65" s="2" customFormat="1" ht="37.8" customHeight="1">
      <c r="A315" s="40"/>
      <c r="B315" s="41"/>
      <c r="C315" s="206" t="s">
        <v>422</v>
      </c>
      <c r="D315" s="206" t="s">
        <v>132</v>
      </c>
      <c r="E315" s="207" t="s">
        <v>461</v>
      </c>
      <c r="F315" s="208" t="s">
        <v>462</v>
      </c>
      <c r="G315" s="209" t="s">
        <v>135</v>
      </c>
      <c r="H315" s="210">
        <v>298</v>
      </c>
      <c r="I315" s="211"/>
      <c r="J315" s="210">
        <f>ROUND(I315*H315,2)</f>
        <v>0</v>
      </c>
      <c r="K315" s="208" t="s">
        <v>136</v>
      </c>
      <c r="L315" s="46"/>
      <c r="M315" s="212" t="s">
        <v>31</v>
      </c>
      <c r="N315" s="213" t="s">
        <v>52</v>
      </c>
      <c r="O315" s="86"/>
      <c r="P315" s="214">
        <f>O315*H315</f>
        <v>0</v>
      </c>
      <c r="Q315" s="214">
        <v>0</v>
      </c>
      <c r="R315" s="214">
        <f>Q315*H315</f>
        <v>0</v>
      </c>
      <c r="S315" s="214">
        <v>0.252</v>
      </c>
      <c r="T315" s="215">
        <f>S315*H315</f>
        <v>75.096</v>
      </c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R315" s="216" t="s">
        <v>137</v>
      </c>
      <c r="AT315" s="216" t="s">
        <v>132</v>
      </c>
      <c r="AU315" s="216" t="s">
        <v>20</v>
      </c>
      <c r="AY315" s="18" t="s">
        <v>130</v>
      </c>
      <c r="BE315" s="217">
        <f>IF(N315="základní",J315,0)</f>
        <v>0</v>
      </c>
      <c r="BF315" s="217">
        <f>IF(N315="snížená",J315,0)</f>
        <v>0</v>
      </c>
      <c r="BG315" s="217">
        <f>IF(N315="zákl. přenesená",J315,0)</f>
        <v>0</v>
      </c>
      <c r="BH315" s="217">
        <f>IF(N315="sníž. přenesená",J315,0)</f>
        <v>0</v>
      </c>
      <c r="BI315" s="217">
        <f>IF(N315="nulová",J315,0)</f>
        <v>0</v>
      </c>
      <c r="BJ315" s="18" t="s">
        <v>89</v>
      </c>
      <c r="BK315" s="217">
        <f>ROUND(I315*H315,2)</f>
        <v>0</v>
      </c>
      <c r="BL315" s="18" t="s">
        <v>137</v>
      </c>
      <c r="BM315" s="216" t="s">
        <v>463</v>
      </c>
    </row>
    <row r="316" spans="1:47" s="2" customFormat="1" ht="12">
      <c r="A316" s="40"/>
      <c r="B316" s="41"/>
      <c r="C316" s="42"/>
      <c r="D316" s="218" t="s">
        <v>139</v>
      </c>
      <c r="E316" s="42"/>
      <c r="F316" s="219" t="s">
        <v>464</v>
      </c>
      <c r="G316" s="42"/>
      <c r="H316" s="42"/>
      <c r="I316" s="220"/>
      <c r="J316" s="42"/>
      <c r="K316" s="42"/>
      <c r="L316" s="46"/>
      <c r="M316" s="221"/>
      <c r="N316" s="222"/>
      <c r="O316" s="86"/>
      <c r="P316" s="86"/>
      <c r="Q316" s="86"/>
      <c r="R316" s="86"/>
      <c r="S316" s="86"/>
      <c r="T316" s="87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T316" s="18" t="s">
        <v>139</v>
      </c>
      <c r="AU316" s="18" t="s">
        <v>20</v>
      </c>
    </row>
    <row r="317" spans="1:51" s="13" customFormat="1" ht="12">
      <c r="A317" s="13"/>
      <c r="B317" s="223"/>
      <c r="C317" s="224"/>
      <c r="D317" s="225" t="s">
        <v>141</v>
      </c>
      <c r="E317" s="226" t="s">
        <v>31</v>
      </c>
      <c r="F317" s="227" t="s">
        <v>730</v>
      </c>
      <c r="G317" s="224"/>
      <c r="H317" s="228">
        <v>298</v>
      </c>
      <c r="I317" s="229"/>
      <c r="J317" s="224"/>
      <c r="K317" s="224"/>
      <c r="L317" s="230"/>
      <c r="M317" s="231"/>
      <c r="N317" s="232"/>
      <c r="O317" s="232"/>
      <c r="P317" s="232"/>
      <c r="Q317" s="232"/>
      <c r="R317" s="232"/>
      <c r="S317" s="232"/>
      <c r="T317" s="23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34" t="s">
        <v>141</v>
      </c>
      <c r="AU317" s="234" t="s">
        <v>20</v>
      </c>
      <c r="AV317" s="13" t="s">
        <v>20</v>
      </c>
      <c r="AW317" s="13" t="s">
        <v>40</v>
      </c>
      <c r="AX317" s="13" t="s">
        <v>81</v>
      </c>
      <c r="AY317" s="234" t="s">
        <v>130</v>
      </c>
    </row>
    <row r="318" spans="1:51" s="14" customFormat="1" ht="12">
      <c r="A318" s="14"/>
      <c r="B318" s="235"/>
      <c r="C318" s="236"/>
      <c r="D318" s="225" t="s">
        <v>141</v>
      </c>
      <c r="E318" s="237" t="s">
        <v>31</v>
      </c>
      <c r="F318" s="238" t="s">
        <v>465</v>
      </c>
      <c r="G318" s="236"/>
      <c r="H318" s="237" t="s">
        <v>31</v>
      </c>
      <c r="I318" s="239"/>
      <c r="J318" s="236"/>
      <c r="K318" s="236"/>
      <c r="L318" s="240"/>
      <c r="M318" s="241"/>
      <c r="N318" s="242"/>
      <c r="O318" s="242"/>
      <c r="P318" s="242"/>
      <c r="Q318" s="242"/>
      <c r="R318" s="242"/>
      <c r="S318" s="242"/>
      <c r="T318" s="243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44" t="s">
        <v>141</v>
      </c>
      <c r="AU318" s="244" t="s">
        <v>20</v>
      </c>
      <c r="AV318" s="14" t="s">
        <v>89</v>
      </c>
      <c r="AW318" s="14" t="s">
        <v>40</v>
      </c>
      <c r="AX318" s="14" t="s">
        <v>81</v>
      </c>
      <c r="AY318" s="244" t="s">
        <v>130</v>
      </c>
    </row>
    <row r="319" spans="1:51" s="15" customFormat="1" ht="12">
      <c r="A319" s="15"/>
      <c r="B319" s="245"/>
      <c r="C319" s="246"/>
      <c r="D319" s="225" t="s">
        <v>141</v>
      </c>
      <c r="E319" s="247" t="s">
        <v>31</v>
      </c>
      <c r="F319" s="248" t="s">
        <v>144</v>
      </c>
      <c r="G319" s="246"/>
      <c r="H319" s="249">
        <v>298</v>
      </c>
      <c r="I319" s="250"/>
      <c r="J319" s="246"/>
      <c r="K319" s="246"/>
      <c r="L319" s="251"/>
      <c r="M319" s="252"/>
      <c r="N319" s="253"/>
      <c r="O319" s="253"/>
      <c r="P319" s="253"/>
      <c r="Q319" s="253"/>
      <c r="R319" s="253"/>
      <c r="S319" s="253"/>
      <c r="T319" s="254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T319" s="255" t="s">
        <v>141</v>
      </c>
      <c r="AU319" s="255" t="s">
        <v>20</v>
      </c>
      <c r="AV319" s="15" t="s">
        <v>137</v>
      </c>
      <c r="AW319" s="15" t="s">
        <v>40</v>
      </c>
      <c r="AX319" s="15" t="s">
        <v>89</v>
      </c>
      <c r="AY319" s="255" t="s">
        <v>130</v>
      </c>
    </row>
    <row r="320" spans="1:65" s="2" customFormat="1" ht="33" customHeight="1">
      <c r="A320" s="40"/>
      <c r="B320" s="41"/>
      <c r="C320" s="206" t="s">
        <v>427</v>
      </c>
      <c r="D320" s="206" t="s">
        <v>132</v>
      </c>
      <c r="E320" s="207" t="s">
        <v>467</v>
      </c>
      <c r="F320" s="208" t="s">
        <v>468</v>
      </c>
      <c r="G320" s="209" t="s">
        <v>342</v>
      </c>
      <c r="H320" s="210">
        <v>6</v>
      </c>
      <c r="I320" s="211"/>
      <c r="J320" s="210">
        <f>ROUND(I320*H320,2)</f>
        <v>0</v>
      </c>
      <c r="K320" s="208" t="s">
        <v>136</v>
      </c>
      <c r="L320" s="46"/>
      <c r="M320" s="212" t="s">
        <v>31</v>
      </c>
      <c r="N320" s="213" t="s">
        <v>52</v>
      </c>
      <c r="O320" s="86"/>
      <c r="P320" s="214">
        <f>O320*H320</f>
        <v>0</v>
      </c>
      <c r="Q320" s="214">
        <v>0</v>
      </c>
      <c r="R320" s="214">
        <f>Q320*H320</f>
        <v>0</v>
      </c>
      <c r="S320" s="214">
        <v>0.98</v>
      </c>
      <c r="T320" s="215">
        <f>S320*H320</f>
        <v>5.88</v>
      </c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R320" s="216" t="s">
        <v>137</v>
      </c>
      <c r="AT320" s="216" t="s">
        <v>132</v>
      </c>
      <c r="AU320" s="216" t="s">
        <v>20</v>
      </c>
      <c r="AY320" s="18" t="s">
        <v>130</v>
      </c>
      <c r="BE320" s="217">
        <f>IF(N320="základní",J320,0)</f>
        <v>0</v>
      </c>
      <c r="BF320" s="217">
        <f>IF(N320="snížená",J320,0)</f>
        <v>0</v>
      </c>
      <c r="BG320" s="217">
        <f>IF(N320="zákl. přenesená",J320,0)</f>
        <v>0</v>
      </c>
      <c r="BH320" s="217">
        <f>IF(N320="sníž. přenesená",J320,0)</f>
        <v>0</v>
      </c>
      <c r="BI320" s="217">
        <f>IF(N320="nulová",J320,0)</f>
        <v>0</v>
      </c>
      <c r="BJ320" s="18" t="s">
        <v>89</v>
      </c>
      <c r="BK320" s="217">
        <f>ROUND(I320*H320,2)</f>
        <v>0</v>
      </c>
      <c r="BL320" s="18" t="s">
        <v>137</v>
      </c>
      <c r="BM320" s="216" t="s">
        <v>469</v>
      </c>
    </row>
    <row r="321" spans="1:47" s="2" customFormat="1" ht="12">
      <c r="A321" s="40"/>
      <c r="B321" s="41"/>
      <c r="C321" s="42"/>
      <c r="D321" s="218" t="s">
        <v>139</v>
      </c>
      <c r="E321" s="42"/>
      <c r="F321" s="219" t="s">
        <v>470</v>
      </c>
      <c r="G321" s="42"/>
      <c r="H321" s="42"/>
      <c r="I321" s="220"/>
      <c r="J321" s="42"/>
      <c r="K321" s="42"/>
      <c r="L321" s="46"/>
      <c r="M321" s="221"/>
      <c r="N321" s="222"/>
      <c r="O321" s="86"/>
      <c r="P321" s="86"/>
      <c r="Q321" s="86"/>
      <c r="R321" s="86"/>
      <c r="S321" s="86"/>
      <c r="T321" s="87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T321" s="18" t="s">
        <v>139</v>
      </c>
      <c r="AU321" s="18" t="s">
        <v>20</v>
      </c>
    </row>
    <row r="322" spans="1:51" s="13" customFormat="1" ht="12">
      <c r="A322" s="13"/>
      <c r="B322" s="223"/>
      <c r="C322" s="224"/>
      <c r="D322" s="225" t="s">
        <v>141</v>
      </c>
      <c r="E322" s="226" t="s">
        <v>31</v>
      </c>
      <c r="F322" s="227" t="s">
        <v>781</v>
      </c>
      <c r="G322" s="224"/>
      <c r="H322" s="228">
        <v>6</v>
      </c>
      <c r="I322" s="229"/>
      <c r="J322" s="224"/>
      <c r="K322" s="224"/>
      <c r="L322" s="230"/>
      <c r="M322" s="231"/>
      <c r="N322" s="232"/>
      <c r="O322" s="232"/>
      <c r="P322" s="232"/>
      <c r="Q322" s="232"/>
      <c r="R322" s="232"/>
      <c r="S322" s="232"/>
      <c r="T322" s="23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34" t="s">
        <v>141</v>
      </c>
      <c r="AU322" s="234" t="s">
        <v>20</v>
      </c>
      <c r="AV322" s="13" t="s">
        <v>20</v>
      </c>
      <c r="AW322" s="13" t="s">
        <v>40</v>
      </c>
      <c r="AX322" s="13" t="s">
        <v>81</v>
      </c>
      <c r="AY322" s="234" t="s">
        <v>130</v>
      </c>
    </row>
    <row r="323" spans="1:51" s="14" customFormat="1" ht="12">
      <c r="A323" s="14"/>
      <c r="B323" s="235"/>
      <c r="C323" s="236"/>
      <c r="D323" s="225" t="s">
        <v>141</v>
      </c>
      <c r="E323" s="237" t="s">
        <v>31</v>
      </c>
      <c r="F323" s="238" t="s">
        <v>204</v>
      </c>
      <c r="G323" s="236"/>
      <c r="H323" s="237" t="s">
        <v>31</v>
      </c>
      <c r="I323" s="239"/>
      <c r="J323" s="236"/>
      <c r="K323" s="236"/>
      <c r="L323" s="240"/>
      <c r="M323" s="241"/>
      <c r="N323" s="242"/>
      <c r="O323" s="242"/>
      <c r="P323" s="242"/>
      <c r="Q323" s="242"/>
      <c r="R323" s="242"/>
      <c r="S323" s="242"/>
      <c r="T323" s="243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44" t="s">
        <v>141</v>
      </c>
      <c r="AU323" s="244" t="s">
        <v>20</v>
      </c>
      <c r="AV323" s="14" t="s">
        <v>89</v>
      </c>
      <c r="AW323" s="14" t="s">
        <v>40</v>
      </c>
      <c r="AX323" s="14" t="s">
        <v>81</v>
      </c>
      <c r="AY323" s="244" t="s">
        <v>130</v>
      </c>
    </row>
    <row r="324" spans="1:51" s="15" customFormat="1" ht="12">
      <c r="A324" s="15"/>
      <c r="B324" s="245"/>
      <c r="C324" s="246"/>
      <c r="D324" s="225" t="s">
        <v>141</v>
      </c>
      <c r="E324" s="247" t="s">
        <v>31</v>
      </c>
      <c r="F324" s="248" t="s">
        <v>144</v>
      </c>
      <c r="G324" s="246"/>
      <c r="H324" s="249">
        <v>6</v>
      </c>
      <c r="I324" s="250"/>
      <c r="J324" s="246"/>
      <c r="K324" s="246"/>
      <c r="L324" s="251"/>
      <c r="M324" s="252"/>
      <c r="N324" s="253"/>
      <c r="O324" s="253"/>
      <c r="P324" s="253"/>
      <c r="Q324" s="253"/>
      <c r="R324" s="253"/>
      <c r="S324" s="253"/>
      <c r="T324" s="254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T324" s="255" t="s">
        <v>141</v>
      </c>
      <c r="AU324" s="255" t="s">
        <v>20</v>
      </c>
      <c r="AV324" s="15" t="s">
        <v>137</v>
      </c>
      <c r="AW324" s="15" t="s">
        <v>40</v>
      </c>
      <c r="AX324" s="15" t="s">
        <v>89</v>
      </c>
      <c r="AY324" s="255" t="s">
        <v>130</v>
      </c>
    </row>
    <row r="325" spans="1:65" s="2" customFormat="1" ht="24.15" customHeight="1">
      <c r="A325" s="40"/>
      <c r="B325" s="41"/>
      <c r="C325" s="206" t="s">
        <v>434</v>
      </c>
      <c r="D325" s="206" t="s">
        <v>132</v>
      </c>
      <c r="E325" s="207" t="s">
        <v>473</v>
      </c>
      <c r="F325" s="208" t="s">
        <v>474</v>
      </c>
      <c r="G325" s="209" t="s">
        <v>164</v>
      </c>
      <c r="H325" s="210">
        <v>0.11</v>
      </c>
      <c r="I325" s="211"/>
      <c r="J325" s="210">
        <f>ROUND(I325*H325,2)</f>
        <v>0</v>
      </c>
      <c r="K325" s="208" t="s">
        <v>136</v>
      </c>
      <c r="L325" s="46"/>
      <c r="M325" s="212" t="s">
        <v>31</v>
      </c>
      <c r="N325" s="213" t="s">
        <v>52</v>
      </c>
      <c r="O325" s="86"/>
      <c r="P325" s="214">
        <f>O325*H325</f>
        <v>0</v>
      </c>
      <c r="Q325" s="214">
        <v>0</v>
      </c>
      <c r="R325" s="214">
        <f>Q325*H325</f>
        <v>0</v>
      </c>
      <c r="S325" s="214">
        <v>2.4</v>
      </c>
      <c r="T325" s="215">
        <f>S325*H325</f>
        <v>0.264</v>
      </c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R325" s="216" t="s">
        <v>137</v>
      </c>
      <c r="AT325" s="216" t="s">
        <v>132</v>
      </c>
      <c r="AU325" s="216" t="s">
        <v>20</v>
      </c>
      <c r="AY325" s="18" t="s">
        <v>130</v>
      </c>
      <c r="BE325" s="217">
        <f>IF(N325="základní",J325,0)</f>
        <v>0</v>
      </c>
      <c r="BF325" s="217">
        <f>IF(N325="snížená",J325,0)</f>
        <v>0</v>
      </c>
      <c r="BG325" s="217">
        <f>IF(N325="zákl. přenesená",J325,0)</f>
        <v>0</v>
      </c>
      <c r="BH325" s="217">
        <f>IF(N325="sníž. přenesená",J325,0)</f>
        <v>0</v>
      </c>
      <c r="BI325" s="217">
        <f>IF(N325="nulová",J325,0)</f>
        <v>0</v>
      </c>
      <c r="BJ325" s="18" t="s">
        <v>89</v>
      </c>
      <c r="BK325" s="217">
        <f>ROUND(I325*H325,2)</f>
        <v>0</v>
      </c>
      <c r="BL325" s="18" t="s">
        <v>137</v>
      </c>
      <c r="BM325" s="216" t="s">
        <v>475</v>
      </c>
    </row>
    <row r="326" spans="1:47" s="2" customFormat="1" ht="12">
      <c r="A326" s="40"/>
      <c r="B326" s="41"/>
      <c r="C326" s="42"/>
      <c r="D326" s="218" t="s">
        <v>139</v>
      </c>
      <c r="E326" s="42"/>
      <c r="F326" s="219" t="s">
        <v>476</v>
      </c>
      <c r="G326" s="42"/>
      <c r="H326" s="42"/>
      <c r="I326" s="220"/>
      <c r="J326" s="42"/>
      <c r="K326" s="42"/>
      <c r="L326" s="46"/>
      <c r="M326" s="221"/>
      <c r="N326" s="222"/>
      <c r="O326" s="86"/>
      <c r="P326" s="86"/>
      <c r="Q326" s="86"/>
      <c r="R326" s="86"/>
      <c r="S326" s="86"/>
      <c r="T326" s="87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T326" s="18" t="s">
        <v>139</v>
      </c>
      <c r="AU326" s="18" t="s">
        <v>20</v>
      </c>
    </row>
    <row r="327" spans="1:51" s="13" customFormat="1" ht="12">
      <c r="A327" s="13"/>
      <c r="B327" s="223"/>
      <c r="C327" s="224"/>
      <c r="D327" s="225" t="s">
        <v>141</v>
      </c>
      <c r="E327" s="226" t="s">
        <v>31</v>
      </c>
      <c r="F327" s="227" t="s">
        <v>782</v>
      </c>
      <c r="G327" s="224"/>
      <c r="H327" s="228">
        <v>0.11</v>
      </c>
      <c r="I327" s="229"/>
      <c r="J327" s="224"/>
      <c r="K327" s="224"/>
      <c r="L327" s="230"/>
      <c r="M327" s="231"/>
      <c r="N327" s="232"/>
      <c r="O327" s="232"/>
      <c r="P327" s="232"/>
      <c r="Q327" s="232"/>
      <c r="R327" s="232"/>
      <c r="S327" s="232"/>
      <c r="T327" s="23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34" t="s">
        <v>141</v>
      </c>
      <c r="AU327" s="234" t="s">
        <v>20</v>
      </c>
      <c r="AV327" s="13" t="s">
        <v>20</v>
      </c>
      <c r="AW327" s="13" t="s">
        <v>40</v>
      </c>
      <c r="AX327" s="13" t="s">
        <v>81</v>
      </c>
      <c r="AY327" s="234" t="s">
        <v>130</v>
      </c>
    </row>
    <row r="328" spans="1:51" s="14" customFormat="1" ht="12">
      <c r="A328" s="14"/>
      <c r="B328" s="235"/>
      <c r="C328" s="236"/>
      <c r="D328" s="225" t="s">
        <v>141</v>
      </c>
      <c r="E328" s="237" t="s">
        <v>31</v>
      </c>
      <c r="F328" s="238" t="s">
        <v>204</v>
      </c>
      <c r="G328" s="236"/>
      <c r="H328" s="237" t="s">
        <v>31</v>
      </c>
      <c r="I328" s="239"/>
      <c r="J328" s="236"/>
      <c r="K328" s="236"/>
      <c r="L328" s="240"/>
      <c r="M328" s="241"/>
      <c r="N328" s="242"/>
      <c r="O328" s="242"/>
      <c r="P328" s="242"/>
      <c r="Q328" s="242"/>
      <c r="R328" s="242"/>
      <c r="S328" s="242"/>
      <c r="T328" s="243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44" t="s">
        <v>141</v>
      </c>
      <c r="AU328" s="244" t="s">
        <v>20</v>
      </c>
      <c r="AV328" s="14" t="s">
        <v>89</v>
      </c>
      <c r="AW328" s="14" t="s">
        <v>40</v>
      </c>
      <c r="AX328" s="14" t="s">
        <v>81</v>
      </c>
      <c r="AY328" s="244" t="s">
        <v>130</v>
      </c>
    </row>
    <row r="329" spans="1:51" s="15" customFormat="1" ht="12">
      <c r="A329" s="15"/>
      <c r="B329" s="245"/>
      <c r="C329" s="246"/>
      <c r="D329" s="225" t="s">
        <v>141</v>
      </c>
      <c r="E329" s="247" t="s">
        <v>31</v>
      </c>
      <c r="F329" s="248" t="s">
        <v>144</v>
      </c>
      <c r="G329" s="246"/>
      <c r="H329" s="249">
        <v>0.11</v>
      </c>
      <c r="I329" s="250"/>
      <c r="J329" s="246"/>
      <c r="K329" s="246"/>
      <c r="L329" s="251"/>
      <c r="M329" s="252"/>
      <c r="N329" s="253"/>
      <c r="O329" s="253"/>
      <c r="P329" s="253"/>
      <c r="Q329" s="253"/>
      <c r="R329" s="253"/>
      <c r="S329" s="253"/>
      <c r="T329" s="254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T329" s="255" t="s">
        <v>141</v>
      </c>
      <c r="AU329" s="255" t="s">
        <v>20</v>
      </c>
      <c r="AV329" s="15" t="s">
        <v>137</v>
      </c>
      <c r="AW329" s="15" t="s">
        <v>40</v>
      </c>
      <c r="AX329" s="15" t="s">
        <v>89</v>
      </c>
      <c r="AY329" s="255" t="s">
        <v>130</v>
      </c>
    </row>
    <row r="330" spans="1:63" s="12" customFormat="1" ht="22.8" customHeight="1">
      <c r="A330" s="12"/>
      <c r="B330" s="190"/>
      <c r="C330" s="191"/>
      <c r="D330" s="192" t="s">
        <v>80</v>
      </c>
      <c r="E330" s="204" t="s">
        <v>480</v>
      </c>
      <c r="F330" s="204" t="s">
        <v>481</v>
      </c>
      <c r="G330" s="191"/>
      <c r="H330" s="191"/>
      <c r="I330" s="194"/>
      <c r="J330" s="205">
        <f>BK330</f>
        <v>0</v>
      </c>
      <c r="K330" s="191"/>
      <c r="L330" s="196"/>
      <c r="M330" s="197"/>
      <c r="N330" s="198"/>
      <c r="O330" s="198"/>
      <c r="P330" s="199">
        <f>SUM(P331:P374)</f>
        <v>0</v>
      </c>
      <c r="Q330" s="198"/>
      <c r="R330" s="199">
        <f>SUM(R331:R374)</f>
        <v>0</v>
      </c>
      <c r="S330" s="198"/>
      <c r="T330" s="200">
        <f>SUM(T331:T374)</f>
        <v>0</v>
      </c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R330" s="201" t="s">
        <v>89</v>
      </c>
      <c r="AT330" s="202" t="s">
        <v>80</v>
      </c>
      <c r="AU330" s="202" t="s">
        <v>89</v>
      </c>
      <c r="AY330" s="201" t="s">
        <v>130</v>
      </c>
      <c r="BK330" s="203">
        <f>SUM(BK331:BK374)</f>
        <v>0</v>
      </c>
    </row>
    <row r="331" spans="1:65" s="2" customFormat="1" ht="24.15" customHeight="1">
      <c r="A331" s="40"/>
      <c r="B331" s="41"/>
      <c r="C331" s="206" t="s">
        <v>439</v>
      </c>
      <c r="D331" s="206" t="s">
        <v>132</v>
      </c>
      <c r="E331" s="207" t="s">
        <v>483</v>
      </c>
      <c r="F331" s="208" t="s">
        <v>484</v>
      </c>
      <c r="G331" s="209" t="s">
        <v>188</v>
      </c>
      <c r="H331" s="210">
        <v>184.47</v>
      </c>
      <c r="I331" s="211"/>
      <c r="J331" s="210">
        <f>ROUND(I331*H331,2)</f>
        <v>0</v>
      </c>
      <c r="K331" s="208" t="s">
        <v>136</v>
      </c>
      <c r="L331" s="46"/>
      <c r="M331" s="212" t="s">
        <v>31</v>
      </c>
      <c r="N331" s="213" t="s">
        <v>52</v>
      </c>
      <c r="O331" s="86"/>
      <c r="P331" s="214">
        <f>O331*H331</f>
        <v>0</v>
      </c>
      <c r="Q331" s="214">
        <v>0</v>
      </c>
      <c r="R331" s="214">
        <f>Q331*H331</f>
        <v>0</v>
      </c>
      <c r="S331" s="214">
        <v>0</v>
      </c>
      <c r="T331" s="215">
        <f>S331*H331</f>
        <v>0</v>
      </c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R331" s="216" t="s">
        <v>137</v>
      </c>
      <c r="AT331" s="216" t="s">
        <v>132</v>
      </c>
      <c r="AU331" s="216" t="s">
        <v>20</v>
      </c>
      <c r="AY331" s="18" t="s">
        <v>130</v>
      </c>
      <c r="BE331" s="217">
        <f>IF(N331="základní",J331,0)</f>
        <v>0</v>
      </c>
      <c r="BF331" s="217">
        <f>IF(N331="snížená",J331,0)</f>
        <v>0</v>
      </c>
      <c r="BG331" s="217">
        <f>IF(N331="zákl. přenesená",J331,0)</f>
        <v>0</v>
      </c>
      <c r="BH331" s="217">
        <f>IF(N331="sníž. přenesená",J331,0)</f>
        <v>0</v>
      </c>
      <c r="BI331" s="217">
        <f>IF(N331="nulová",J331,0)</f>
        <v>0</v>
      </c>
      <c r="BJ331" s="18" t="s">
        <v>89</v>
      </c>
      <c r="BK331" s="217">
        <f>ROUND(I331*H331,2)</f>
        <v>0</v>
      </c>
      <c r="BL331" s="18" t="s">
        <v>137</v>
      </c>
      <c r="BM331" s="216" t="s">
        <v>783</v>
      </c>
    </row>
    <row r="332" spans="1:47" s="2" customFormat="1" ht="12">
      <c r="A332" s="40"/>
      <c r="B332" s="41"/>
      <c r="C332" s="42"/>
      <c r="D332" s="218" t="s">
        <v>139</v>
      </c>
      <c r="E332" s="42"/>
      <c r="F332" s="219" t="s">
        <v>486</v>
      </c>
      <c r="G332" s="42"/>
      <c r="H332" s="42"/>
      <c r="I332" s="220"/>
      <c r="J332" s="42"/>
      <c r="K332" s="42"/>
      <c r="L332" s="46"/>
      <c r="M332" s="221"/>
      <c r="N332" s="222"/>
      <c r="O332" s="86"/>
      <c r="P332" s="86"/>
      <c r="Q332" s="86"/>
      <c r="R332" s="86"/>
      <c r="S332" s="86"/>
      <c r="T332" s="87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T332" s="18" t="s">
        <v>139</v>
      </c>
      <c r="AU332" s="18" t="s">
        <v>20</v>
      </c>
    </row>
    <row r="333" spans="1:51" s="13" customFormat="1" ht="12">
      <c r="A333" s="13"/>
      <c r="B333" s="223"/>
      <c r="C333" s="224"/>
      <c r="D333" s="225" t="s">
        <v>141</v>
      </c>
      <c r="E333" s="226" t="s">
        <v>31</v>
      </c>
      <c r="F333" s="227" t="s">
        <v>784</v>
      </c>
      <c r="G333" s="224"/>
      <c r="H333" s="228">
        <v>805.62</v>
      </c>
      <c r="I333" s="229"/>
      <c r="J333" s="224"/>
      <c r="K333" s="224"/>
      <c r="L333" s="230"/>
      <c r="M333" s="231"/>
      <c r="N333" s="232"/>
      <c r="O333" s="232"/>
      <c r="P333" s="232"/>
      <c r="Q333" s="232"/>
      <c r="R333" s="232"/>
      <c r="S333" s="232"/>
      <c r="T333" s="23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34" t="s">
        <v>141</v>
      </c>
      <c r="AU333" s="234" t="s">
        <v>20</v>
      </c>
      <c r="AV333" s="13" t="s">
        <v>20</v>
      </c>
      <c r="AW333" s="13" t="s">
        <v>40</v>
      </c>
      <c r="AX333" s="13" t="s">
        <v>81</v>
      </c>
      <c r="AY333" s="234" t="s">
        <v>130</v>
      </c>
    </row>
    <row r="334" spans="1:51" s="13" customFormat="1" ht="12">
      <c r="A334" s="13"/>
      <c r="B334" s="223"/>
      <c r="C334" s="224"/>
      <c r="D334" s="225" t="s">
        <v>141</v>
      </c>
      <c r="E334" s="226" t="s">
        <v>31</v>
      </c>
      <c r="F334" s="227" t="s">
        <v>785</v>
      </c>
      <c r="G334" s="224"/>
      <c r="H334" s="228">
        <v>-31.45</v>
      </c>
      <c r="I334" s="229"/>
      <c r="J334" s="224"/>
      <c r="K334" s="224"/>
      <c r="L334" s="230"/>
      <c r="M334" s="231"/>
      <c r="N334" s="232"/>
      <c r="O334" s="232"/>
      <c r="P334" s="232"/>
      <c r="Q334" s="232"/>
      <c r="R334" s="232"/>
      <c r="S334" s="232"/>
      <c r="T334" s="23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34" t="s">
        <v>141</v>
      </c>
      <c r="AU334" s="234" t="s">
        <v>20</v>
      </c>
      <c r="AV334" s="13" t="s">
        <v>20</v>
      </c>
      <c r="AW334" s="13" t="s">
        <v>40</v>
      </c>
      <c r="AX334" s="13" t="s">
        <v>81</v>
      </c>
      <c r="AY334" s="234" t="s">
        <v>130</v>
      </c>
    </row>
    <row r="335" spans="1:51" s="14" customFormat="1" ht="12">
      <c r="A335" s="14"/>
      <c r="B335" s="235"/>
      <c r="C335" s="236"/>
      <c r="D335" s="225" t="s">
        <v>141</v>
      </c>
      <c r="E335" s="237" t="s">
        <v>31</v>
      </c>
      <c r="F335" s="238" t="s">
        <v>786</v>
      </c>
      <c r="G335" s="236"/>
      <c r="H335" s="237" t="s">
        <v>31</v>
      </c>
      <c r="I335" s="239"/>
      <c r="J335" s="236"/>
      <c r="K335" s="236"/>
      <c r="L335" s="240"/>
      <c r="M335" s="241"/>
      <c r="N335" s="242"/>
      <c r="O335" s="242"/>
      <c r="P335" s="242"/>
      <c r="Q335" s="242"/>
      <c r="R335" s="242"/>
      <c r="S335" s="242"/>
      <c r="T335" s="243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44" t="s">
        <v>141</v>
      </c>
      <c r="AU335" s="244" t="s">
        <v>20</v>
      </c>
      <c r="AV335" s="14" t="s">
        <v>89</v>
      </c>
      <c r="AW335" s="14" t="s">
        <v>40</v>
      </c>
      <c r="AX335" s="14" t="s">
        <v>81</v>
      </c>
      <c r="AY335" s="244" t="s">
        <v>130</v>
      </c>
    </row>
    <row r="336" spans="1:51" s="14" customFormat="1" ht="12">
      <c r="A336" s="14"/>
      <c r="B336" s="235"/>
      <c r="C336" s="236"/>
      <c r="D336" s="225" t="s">
        <v>141</v>
      </c>
      <c r="E336" s="237" t="s">
        <v>31</v>
      </c>
      <c r="F336" s="238" t="s">
        <v>787</v>
      </c>
      <c r="G336" s="236"/>
      <c r="H336" s="237" t="s">
        <v>31</v>
      </c>
      <c r="I336" s="239"/>
      <c r="J336" s="236"/>
      <c r="K336" s="236"/>
      <c r="L336" s="240"/>
      <c r="M336" s="241"/>
      <c r="N336" s="242"/>
      <c r="O336" s="242"/>
      <c r="P336" s="242"/>
      <c r="Q336" s="242"/>
      <c r="R336" s="242"/>
      <c r="S336" s="242"/>
      <c r="T336" s="243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44" t="s">
        <v>141</v>
      </c>
      <c r="AU336" s="244" t="s">
        <v>20</v>
      </c>
      <c r="AV336" s="14" t="s">
        <v>89</v>
      </c>
      <c r="AW336" s="14" t="s">
        <v>40</v>
      </c>
      <c r="AX336" s="14" t="s">
        <v>81</v>
      </c>
      <c r="AY336" s="244" t="s">
        <v>130</v>
      </c>
    </row>
    <row r="337" spans="1:51" s="14" customFormat="1" ht="12">
      <c r="A337" s="14"/>
      <c r="B337" s="235"/>
      <c r="C337" s="236"/>
      <c r="D337" s="225" t="s">
        <v>141</v>
      </c>
      <c r="E337" s="237" t="s">
        <v>31</v>
      </c>
      <c r="F337" s="238" t="s">
        <v>788</v>
      </c>
      <c r="G337" s="236"/>
      <c r="H337" s="237" t="s">
        <v>31</v>
      </c>
      <c r="I337" s="239"/>
      <c r="J337" s="236"/>
      <c r="K337" s="236"/>
      <c r="L337" s="240"/>
      <c r="M337" s="241"/>
      <c r="N337" s="242"/>
      <c r="O337" s="242"/>
      <c r="P337" s="242"/>
      <c r="Q337" s="242"/>
      <c r="R337" s="242"/>
      <c r="S337" s="242"/>
      <c r="T337" s="243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44" t="s">
        <v>141</v>
      </c>
      <c r="AU337" s="244" t="s">
        <v>20</v>
      </c>
      <c r="AV337" s="14" t="s">
        <v>89</v>
      </c>
      <c r="AW337" s="14" t="s">
        <v>40</v>
      </c>
      <c r="AX337" s="14" t="s">
        <v>81</v>
      </c>
      <c r="AY337" s="244" t="s">
        <v>130</v>
      </c>
    </row>
    <row r="338" spans="1:51" s="13" customFormat="1" ht="12">
      <c r="A338" s="13"/>
      <c r="B338" s="223"/>
      <c r="C338" s="224"/>
      <c r="D338" s="225" t="s">
        <v>141</v>
      </c>
      <c r="E338" s="226" t="s">
        <v>31</v>
      </c>
      <c r="F338" s="227" t="s">
        <v>789</v>
      </c>
      <c r="G338" s="224"/>
      <c r="H338" s="228">
        <v>-589.7</v>
      </c>
      <c r="I338" s="229"/>
      <c r="J338" s="224"/>
      <c r="K338" s="224"/>
      <c r="L338" s="230"/>
      <c r="M338" s="231"/>
      <c r="N338" s="232"/>
      <c r="O338" s="232"/>
      <c r="P338" s="232"/>
      <c r="Q338" s="232"/>
      <c r="R338" s="232"/>
      <c r="S338" s="232"/>
      <c r="T338" s="23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34" t="s">
        <v>141</v>
      </c>
      <c r="AU338" s="234" t="s">
        <v>20</v>
      </c>
      <c r="AV338" s="13" t="s">
        <v>20</v>
      </c>
      <c r="AW338" s="13" t="s">
        <v>40</v>
      </c>
      <c r="AX338" s="13" t="s">
        <v>81</v>
      </c>
      <c r="AY338" s="234" t="s">
        <v>130</v>
      </c>
    </row>
    <row r="339" spans="1:51" s="15" customFormat="1" ht="12">
      <c r="A339" s="15"/>
      <c r="B339" s="245"/>
      <c r="C339" s="246"/>
      <c r="D339" s="225" t="s">
        <v>141</v>
      </c>
      <c r="E339" s="247" t="s">
        <v>31</v>
      </c>
      <c r="F339" s="248" t="s">
        <v>144</v>
      </c>
      <c r="G339" s="246"/>
      <c r="H339" s="249">
        <v>184.4699999999999</v>
      </c>
      <c r="I339" s="250"/>
      <c r="J339" s="246"/>
      <c r="K339" s="246"/>
      <c r="L339" s="251"/>
      <c r="M339" s="252"/>
      <c r="N339" s="253"/>
      <c r="O339" s="253"/>
      <c r="P339" s="253"/>
      <c r="Q339" s="253"/>
      <c r="R339" s="253"/>
      <c r="S339" s="253"/>
      <c r="T339" s="254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T339" s="255" t="s">
        <v>141</v>
      </c>
      <c r="AU339" s="255" t="s">
        <v>20</v>
      </c>
      <c r="AV339" s="15" t="s">
        <v>137</v>
      </c>
      <c r="AW339" s="15" t="s">
        <v>40</v>
      </c>
      <c r="AX339" s="15" t="s">
        <v>89</v>
      </c>
      <c r="AY339" s="255" t="s">
        <v>130</v>
      </c>
    </row>
    <row r="340" spans="1:65" s="2" customFormat="1" ht="24.15" customHeight="1">
      <c r="A340" s="40"/>
      <c r="B340" s="41"/>
      <c r="C340" s="206" t="s">
        <v>444</v>
      </c>
      <c r="D340" s="206" t="s">
        <v>132</v>
      </c>
      <c r="E340" s="207" t="s">
        <v>494</v>
      </c>
      <c r="F340" s="208" t="s">
        <v>495</v>
      </c>
      <c r="G340" s="209" t="s">
        <v>188</v>
      </c>
      <c r="H340" s="210">
        <v>2582.58</v>
      </c>
      <c r="I340" s="211"/>
      <c r="J340" s="210">
        <f>ROUND(I340*H340,2)</f>
        <v>0</v>
      </c>
      <c r="K340" s="208" t="s">
        <v>136</v>
      </c>
      <c r="L340" s="46"/>
      <c r="M340" s="212" t="s">
        <v>31</v>
      </c>
      <c r="N340" s="213" t="s">
        <v>52</v>
      </c>
      <c r="O340" s="86"/>
      <c r="P340" s="214">
        <f>O340*H340</f>
        <v>0</v>
      </c>
      <c r="Q340" s="214">
        <v>0</v>
      </c>
      <c r="R340" s="214">
        <f>Q340*H340</f>
        <v>0</v>
      </c>
      <c r="S340" s="214">
        <v>0</v>
      </c>
      <c r="T340" s="215">
        <f>S340*H340</f>
        <v>0</v>
      </c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R340" s="216" t="s">
        <v>137</v>
      </c>
      <c r="AT340" s="216" t="s">
        <v>132</v>
      </c>
      <c r="AU340" s="216" t="s">
        <v>20</v>
      </c>
      <c r="AY340" s="18" t="s">
        <v>130</v>
      </c>
      <c r="BE340" s="217">
        <f>IF(N340="základní",J340,0)</f>
        <v>0</v>
      </c>
      <c r="BF340" s="217">
        <f>IF(N340="snížená",J340,0)</f>
        <v>0</v>
      </c>
      <c r="BG340" s="217">
        <f>IF(N340="zákl. přenesená",J340,0)</f>
        <v>0</v>
      </c>
      <c r="BH340" s="217">
        <f>IF(N340="sníž. přenesená",J340,0)</f>
        <v>0</v>
      </c>
      <c r="BI340" s="217">
        <f>IF(N340="nulová",J340,0)</f>
        <v>0</v>
      </c>
      <c r="BJ340" s="18" t="s">
        <v>89</v>
      </c>
      <c r="BK340" s="217">
        <f>ROUND(I340*H340,2)</f>
        <v>0</v>
      </c>
      <c r="BL340" s="18" t="s">
        <v>137</v>
      </c>
      <c r="BM340" s="216" t="s">
        <v>790</v>
      </c>
    </row>
    <row r="341" spans="1:47" s="2" customFormat="1" ht="12">
      <c r="A341" s="40"/>
      <c r="B341" s="41"/>
      <c r="C341" s="42"/>
      <c r="D341" s="218" t="s">
        <v>139</v>
      </c>
      <c r="E341" s="42"/>
      <c r="F341" s="219" t="s">
        <v>497</v>
      </c>
      <c r="G341" s="42"/>
      <c r="H341" s="42"/>
      <c r="I341" s="220"/>
      <c r="J341" s="42"/>
      <c r="K341" s="42"/>
      <c r="L341" s="46"/>
      <c r="M341" s="221"/>
      <c r="N341" s="222"/>
      <c r="O341" s="86"/>
      <c r="P341" s="86"/>
      <c r="Q341" s="86"/>
      <c r="R341" s="86"/>
      <c r="S341" s="86"/>
      <c r="T341" s="87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T341" s="18" t="s">
        <v>139</v>
      </c>
      <c r="AU341" s="18" t="s">
        <v>20</v>
      </c>
    </row>
    <row r="342" spans="1:51" s="13" customFormat="1" ht="12">
      <c r="A342" s="13"/>
      <c r="B342" s="223"/>
      <c r="C342" s="224"/>
      <c r="D342" s="225" t="s">
        <v>141</v>
      </c>
      <c r="E342" s="226" t="s">
        <v>31</v>
      </c>
      <c r="F342" s="227" t="s">
        <v>791</v>
      </c>
      <c r="G342" s="224"/>
      <c r="H342" s="228">
        <v>2582.58</v>
      </c>
      <c r="I342" s="229"/>
      <c r="J342" s="224"/>
      <c r="K342" s="224"/>
      <c r="L342" s="230"/>
      <c r="M342" s="231"/>
      <c r="N342" s="232"/>
      <c r="O342" s="232"/>
      <c r="P342" s="232"/>
      <c r="Q342" s="232"/>
      <c r="R342" s="232"/>
      <c r="S342" s="232"/>
      <c r="T342" s="23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34" t="s">
        <v>141</v>
      </c>
      <c r="AU342" s="234" t="s">
        <v>20</v>
      </c>
      <c r="AV342" s="13" t="s">
        <v>20</v>
      </c>
      <c r="AW342" s="13" t="s">
        <v>40</v>
      </c>
      <c r="AX342" s="13" t="s">
        <v>81</v>
      </c>
      <c r="AY342" s="234" t="s">
        <v>130</v>
      </c>
    </row>
    <row r="343" spans="1:51" s="15" customFormat="1" ht="12">
      <c r="A343" s="15"/>
      <c r="B343" s="245"/>
      <c r="C343" s="246"/>
      <c r="D343" s="225" t="s">
        <v>141</v>
      </c>
      <c r="E343" s="247" t="s">
        <v>31</v>
      </c>
      <c r="F343" s="248" t="s">
        <v>144</v>
      </c>
      <c r="G343" s="246"/>
      <c r="H343" s="249">
        <v>2582.58</v>
      </c>
      <c r="I343" s="250"/>
      <c r="J343" s="246"/>
      <c r="K343" s="246"/>
      <c r="L343" s="251"/>
      <c r="M343" s="252"/>
      <c r="N343" s="253"/>
      <c r="O343" s="253"/>
      <c r="P343" s="253"/>
      <c r="Q343" s="253"/>
      <c r="R343" s="253"/>
      <c r="S343" s="253"/>
      <c r="T343" s="254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T343" s="255" t="s">
        <v>141</v>
      </c>
      <c r="AU343" s="255" t="s">
        <v>20</v>
      </c>
      <c r="AV343" s="15" t="s">
        <v>137</v>
      </c>
      <c r="AW343" s="15" t="s">
        <v>40</v>
      </c>
      <c r="AX343" s="15" t="s">
        <v>89</v>
      </c>
      <c r="AY343" s="255" t="s">
        <v>130</v>
      </c>
    </row>
    <row r="344" spans="1:65" s="2" customFormat="1" ht="24.15" customHeight="1">
      <c r="A344" s="40"/>
      <c r="B344" s="41"/>
      <c r="C344" s="206" t="s">
        <v>454</v>
      </c>
      <c r="D344" s="206" t="s">
        <v>132</v>
      </c>
      <c r="E344" s="207" t="s">
        <v>500</v>
      </c>
      <c r="F344" s="208" t="s">
        <v>501</v>
      </c>
      <c r="G344" s="209" t="s">
        <v>188</v>
      </c>
      <c r="H344" s="210">
        <v>31.45</v>
      </c>
      <c r="I344" s="211"/>
      <c r="J344" s="210">
        <f>ROUND(I344*H344,2)</f>
        <v>0</v>
      </c>
      <c r="K344" s="208" t="s">
        <v>136</v>
      </c>
      <c r="L344" s="46"/>
      <c r="M344" s="212" t="s">
        <v>31</v>
      </c>
      <c r="N344" s="213" t="s">
        <v>52</v>
      </c>
      <c r="O344" s="86"/>
      <c r="P344" s="214">
        <f>O344*H344</f>
        <v>0</v>
      </c>
      <c r="Q344" s="214">
        <v>0</v>
      </c>
      <c r="R344" s="214">
        <f>Q344*H344</f>
        <v>0</v>
      </c>
      <c r="S344" s="214">
        <v>0</v>
      </c>
      <c r="T344" s="215">
        <f>S344*H344</f>
        <v>0</v>
      </c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R344" s="216" t="s">
        <v>137</v>
      </c>
      <c r="AT344" s="216" t="s">
        <v>132</v>
      </c>
      <c r="AU344" s="216" t="s">
        <v>20</v>
      </c>
      <c r="AY344" s="18" t="s">
        <v>130</v>
      </c>
      <c r="BE344" s="217">
        <f>IF(N344="základní",J344,0)</f>
        <v>0</v>
      </c>
      <c r="BF344" s="217">
        <f>IF(N344="snížená",J344,0)</f>
        <v>0</v>
      </c>
      <c r="BG344" s="217">
        <f>IF(N344="zákl. přenesená",J344,0)</f>
        <v>0</v>
      </c>
      <c r="BH344" s="217">
        <f>IF(N344="sníž. přenesená",J344,0)</f>
        <v>0</v>
      </c>
      <c r="BI344" s="217">
        <f>IF(N344="nulová",J344,0)</f>
        <v>0</v>
      </c>
      <c r="BJ344" s="18" t="s">
        <v>89</v>
      </c>
      <c r="BK344" s="217">
        <f>ROUND(I344*H344,2)</f>
        <v>0</v>
      </c>
      <c r="BL344" s="18" t="s">
        <v>137</v>
      </c>
      <c r="BM344" s="216" t="s">
        <v>792</v>
      </c>
    </row>
    <row r="345" spans="1:47" s="2" customFormat="1" ht="12">
      <c r="A345" s="40"/>
      <c r="B345" s="41"/>
      <c r="C345" s="42"/>
      <c r="D345" s="218" t="s">
        <v>139</v>
      </c>
      <c r="E345" s="42"/>
      <c r="F345" s="219" t="s">
        <v>503</v>
      </c>
      <c r="G345" s="42"/>
      <c r="H345" s="42"/>
      <c r="I345" s="220"/>
      <c r="J345" s="42"/>
      <c r="K345" s="42"/>
      <c r="L345" s="46"/>
      <c r="M345" s="221"/>
      <c r="N345" s="222"/>
      <c r="O345" s="86"/>
      <c r="P345" s="86"/>
      <c r="Q345" s="86"/>
      <c r="R345" s="86"/>
      <c r="S345" s="86"/>
      <c r="T345" s="87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T345" s="18" t="s">
        <v>139</v>
      </c>
      <c r="AU345" s="18" t="s">
        <v>20</v>
      </c>
    </row>
    <row r="346" spans="1:51" s="13" customFormat="1" ht="12">
      <c r="A346" s="13"/>
      <c r="B346" s="223"/>
      <c r="C346" s="224"/>
      <c r="D346" s="225" t="s">
        <v>141</v>
      </c>
      <c r="E346" s="226" t="s">
        <v>31</v>
      </c>
      <c r="F346" s="227" t="s">
        <v>793</v>
      </c>
      <c r="G346" s="224"/>
      <c r="H346" s="228">
        <v>6.14</v>
      </c>
      <c r="I346" s="229"/>
      <c r="J346" s="224"/>
      <c r="K346" s="224"/>
      <c r="L346" s="230"/>
      <c r="M346" s="231"/>
      <c r="N346" s="232"/>
      <c r="O346" s="232"/>
      <c r="P346" s="232"/>
      <c r="Q346" s="232"/>
      <c r="R346" s="232"/>
      <c r="S346" s="232"/>
      <c r="T346" s="23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34" t="s">
        <v>141</v>
      </c>
      <c r="AU346" s="234" t="s">
        <v>20</v>
      </c>
      <c r="AV346" s="13" t="s">
        <v>20</v>
      </c>
      <c r="AW346" s="13" t="s">
        <v>40</v>
      </c>
      <c r="AX346" s="13" t="s">
        <v>81</v>
      </c>
      <c r="AY346" s="234" t="s">
        <v>130</v>
      </c>
    </row>
    <row r="347" spans="1:51" s="14" customFormat="1" ht="12">
      <c r="A347" s="14"/>
      <c r="B347" s="235"/>
      <c r="C347" s="236"/>
      <c r="D347" s="225" t="s">
        <v>141</v>
      </c>
      <c r="E347" s="237" t="s">
        <v>31</v>
      </c>
      <c r="F347" s="238" t="s">
        <v>794</v>
      </c>
      <c r="G347" s="236"/>
      <c r="H347" s="237" t="s">
        <v>31</v>
      </c>
      <c r="I347" s="239"/>
      <c r="J347" s="236"/>
      <c r="K347" s="236"/>
      <c r="L347" s="240"/>
      <c r="M347" s="241"/>
      <c r="N347" s="242"/>
      <c r="O347" s="242"/>
      <c r="P347" s="242"/>
      <c r="Q347" s="242"/>
      <c r="R347" s="242"/>
      <c r="S347" s="242"/>
      <c r="T347" s="243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44" t="s">
        <v>141</v>
      </c>
      <c r="AU347" s="244" t="s">
        <v>20</v>
      </c>
      <c r="AV347" s="14" t="s">
        <v>89</v>
      </c>
      <c r="AW347" s="14" t="s">
        <v>40</v>
      </c>
      <c r="AX347" s="14" t="s">
        <v>81</v>
      </c>
      <c r="AY347" s="244" t="s">
        <v>130</v>
      </c>
    </row>
    <row r="348" spans="1:51" s="13" customFormat="1" ht="12">
      <c r="A348" s="13"/>
      <c r="B348" s="223"/>
      <c r="C348" s="224"/>
      <c r="D348" s="225" t="s">
        <v>141</v>
      </c>
      <c r="E348" s="226" t="s">
        <v>31</v>
      </c>
      <c r="F348" s="227" t="s">
        <v>795</v>
      </c>
      <c r="G348" s="224"/>
      <c r="H348" s="228">
        <v>25.31</v>
      </c>
      <c r="I348" s="229"/>
      <c r="J348" s="224"/>
      <c r="K348" s="224"/>
      <c r="L348" s="230"/>
      <c r="M348" s="231"/>
      <c r="N348" s="232"/>
      <c r="O348" s="232"/>
      <c r="P348" s="232"/>
      <c r="Q348" s="232"/>
      <c r="R348" s="232"/>
      <c r="S348" s="232"/>
      <c r="T348" s="23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34" t="s">
        <v>141</v>
      </c>
      <c r="AU348" s="234" t="s">
        <v>20</v>
      </c>
      <c r="AV348" s="13" t="s">
        <v>20</v>
      </c>
      <c r="AW348" s="13" t="s">
        <v>40</v>
      </c>
      <c r="AX348" s="13" t="s">
        <v>81</v>
      </c>
      <c r="AY348" s="234" t="s">
        <v>130</v>
      </c>
    </row>
    <row r="349" spans="1:51" s="14" customFormat="1" ht="12">
      <c r="A349" s="14"/>
      <c r="B349" s="235"/>
      <c r="C349" s="236"/>
      <c r="D349" s="225" t="s">
        <v>141</v>
      </c>
      <c r="E349" s="237" t="s">
        <v>31</v>
      </c>
      <c r="F349" s="238" t="s">
        <v>796</v>
      </c>
      <c r="G349" s="236"/>
      <c r="H349" s="237" t="s">
        <v>31</v>
      </c>
      <c r="I349" s="239"/>
      <c r="J349" s="236"/>
      <c r="K349" s="236"/>
      <c r="L349" s="240"/>
      <c r="M349" s="241"/>
      <c r="N349" s="242"/>
      <c r="O349" s="242"/>
      <c r="P349" s="242"/>
      <c r="Q349" s="242"/>
      <c r="R349" s="242"/>
      <c r="S349" s="242"/>
      <c r="T349" s="243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44" t="s">
        <v>141</v>
      </c>
      <c r="AU349" s="244" t="s">
        <v>20</v>
      </c>
      <c r="AV349" s="14" t="s">
        <v>89</v>
      </c>
      <c r="AW349" s="14" t="s">
        <v>40</v>
      </c>
      <c r="AX349" s="14" t="s">
        <v>81</v>
      </c>
      <c r="AY349" s="244" t="s">
        <v>130</v>
      </c>
    </row>
    <row r="350" spans="1:51" s="15" customFormat="1" ht="12">
      <c r="A350" s="15"/>
      <c r="B350" s="245"/>
      <c r="C350" s="246"/>
      <c r="D350" s="225" t="s">
        <v>141</v>
      </c>
      <c r="E350" s="247" t="s">
        <v>31</v>
      </c>
      <c r="F350" s="248" t="s">
        <v>144</v>
      </c>
      <c r="G350" s="246"/>
      <c r="H350" s="249">
        <v>31.45</v>
      </c>
      <c r="I350" s="250"/>
      <c r="J350" s="246"/>
      <c r="K350" s="246"/>
      <c r="L350" s="251"/>
      <c r="M350" s="252"/>
      <c r="N350" s="253"/>
      <c r="O350" s="253"/>
      <c r="P350" s="253"/>
      <c r="Q350" s="253"/>
      <c r="R350" s="253"/>
      <c r="S350" s="253"/>
      <c r="T350" s="254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T350" s="255" t="s">
        <v>141</v>
      </c>
      <c r="AU350" s="255" t="s">
        <v>20</v>
      </c>
      <c r="AV350" s="15" t="s">
        <v>137</v>
      </c>
      <c r="AW350" s="15" t="s">
        <v>40</v>
      </c>
      <c r="AX350" s="15" t="s">
        <v>89</v>
      </c>
      <c r="AY350" s="255" t="s">
        <v>130</v>
      </c>
    </row>
    <row r="351" spans="1:65" s="2" customFormat="1" ht="24.15" customHeight="1">
      <c r="A351" s="40"/>
      <c r="B351" s="41"/>
      <c r="C351" s="206" t="s">
        <v>460</v>
      </c>
      <c r="D351" s="206" t="s">
        <v>132</v>
      </c>
      <c r="E351" s="207" t="s">
        <v>511</v>
      </c>
      <c r="F351" s="208" t="s">
        <v>495</v>
      </c>
      <c r="G351" s="209" t="s">
        <v>188</v>
      </c>
      <c r="H351" s="210">
        <v>440.3</v>
      </c>
      <c r="I351" s="211"/>
      <c r="J351" s="210">
        <f>ROUND(I351*H351,2)</f>
        <v>0</v>
      </c>
      <c r="K351" s="208" t="s">
        <v>136</v>
      </c>
      <c r="L351" s="46"/>
      <c r="M351" s="212" t="s">
        <v>31</v>
      </c>
      <c r="N351" s="213" t="s">
        <v>52</v>
      </c>
      <c r="O351" s="86"/>
      <c r="P351" s="214">
        <f>O351*H351</f>
        <v>0</v>
      </c>
      <c r="Q351" s="214">
        <v>0</v>
      </c>
      <c r="R351" s="214">
        <f>Q351*H351</f>
        <v>0</v>
      </c>
      <c r="S351" s="214">
        <v>0</v>
      </c>
      <c r="T351" s="215">
        <f>S351*H351</f>
        <v>0</v>
      </c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R351" s="216" t="s">
        <v>137</v>
      </c>
      <c r="AT351" s="216" t="s">
        <v>132</v>
      </c>
      <c r="AU351" s="216" t="s">
        <v>20</v>
      </c>
      <c r="AY351" s="18" t="s">
        <v>130</v>
      </c>
      <c r="BE351" s="217">
        <f>IF(N351="základní",J351,0)</f>
        <v>0</v>
      </c>
      <c r="BF351" s="217">
        <f>IF(N351="snížená",J351,0)</f>
        <v>0</v>
      </c>
      <c r="BG351" s="217">
        <f>IF(N351="zákl. přenesená",J351,0)</f>
        <v>0</v>
      </c>
      <c r="BH351" s="217">
        <f>IF(N351="sníž. přenesená",J351,0)</f>
        <v>0</v>
      </c>
      <c r="BI351" s="217">
        <f>IF(N351="nulová",J351,0)</f>
        <v>0</v>
      </c>
      <c r="BJ351" s="18" t="s">
        <v>89</v>
      </c>
      <c r="BK351" s="217">
        <f>ROUND(I351*H351,2)</f>
        <v>0</v>
      </c>
      <c r="BL351" s="18" t="s">
        <v>137</v>
      </c>
      <c r="BM351" s="216" t="s">
        <v>797</v>
      </c>
    </row>
    <row r="352" spans="1:47" s="2" customFormat="1" ht="12">
      <c r="A352" s="40"/>
      <c r="B352" s="41"/>
      <c r="C352" s="42"/>
      <c r="D352" s="218" t="s">
        <v>139</v>
      </c>
      <c r="E352" s="42"/>
      <c r="F352" s="219" t="s">
        <v>513</v>
      </c>
      <c r="G352" s="42"/>
      <c r="H352" s="42"/>
      <c r="I352" s="220"/>
      <c r="J352" s="42"/>
      <c r="K352" s="42"/>
      <c r="L352" s="46"/>
      <c r="M352" s="221"/>
      <c r="N352" s="222"/>
      <c r="O352" s="86"/>
      <c r="P352" s="86"/>
      <c r="Q352" s="86"/>
      <c r="R352" s="86"/>
      <c r="S352" s="86"/>
      <c r="T352" s="87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T352" s="18" t="s">
        <v>139</v>
      </c>
      <c r="AU352" s="18" t="s">
        <v>20</v>
      </c>
    </row>
    <row r="353" spans="1:51" s="13" customFormat="1" ht="12">
      <c r="A353" s="13"/>
      <c r="B353" s="223"/>
      <c r="C353" s="224"/>
      <c r="D353" s="225" t="s">
        <v>141</v>
      </c>
      <c r="E353" s="226" t="s">
        <v>31</v>
      </c>
      <c r="F353" s="227" t="s">
        <v>798</v>
      </c>
      <c r="G353" s="224"/>
      <c r="H353" s="228">
        <v>440.3</v>
      </c>
      <c r="I353" s="229"/>
      <c r="J353" s="224"/>
      <c r="K353" s="224"/>
      <c r="L353" s="230"/>
      <c r="M353" s="231"/>
      <c r="N353" s="232"/>
      <c r="O353" s="232"/>
      <c r="P353" s="232"/>
      <c r="Q353" s="232"/>
      <c r="R353" s="232"/>
      <c r="S353" s="232"/>
      <c r="T353" s="23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34" t="s">
        <v>141</v>
      </c>
      <c r="AU353" s="234" t="s">
        <v>20</v>
      </c>
      <c r="AV353" s="13" t="s">
        <v>20</v>
      </c>
      <c r="AW353" s="13" t="s">
        <v>40</v>
      </c>
      <c r="AX353" s="13" t="s">
        <v>81</v>
      </c>
      <c r="AY353" s="234" t="s">
        <v>130</v>
      </c>
    </row>
    <row r="354" spans="1:51" s="15" customFormat="1" ht="12">
      <c r="A354" s="15"/>
      <c r="B354" s="245"/>
      <c r="C354" s="246"/>
      <c r="D354" s="225" t="s">
        <v>141</v>
      </c>
      <c r="E354" s="247" t="s">
        <v>31</v>
      </c>
      <c r="F354" s="248" t="s">
        <v>144</v>
      </c>
      <c r="G354" s="246"/>
      <c r="H354" s="249">
        <v>440.3</v>
      </c>
      <c r="I354" s="250"/>
      <c r="J354" s="246"/>
      <c r="K354" s="246"/>
      <c r="L354" s="251"/>
      <c r="M354" s="252"/>
      <c r="N354" s="253"/>
      <c r="O354" s="253"/>
      <c r="P354" s="253"/>
      <c r="Q354" s="253"/>
      <c r="R354" s="253"/>
      <c r="S354" s="253"/>
      <c r="T354" s="254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T354" s="255" t="s">
        <v>141</v>
      </c>
      <c r="AU354" s="255" t="s">
        <v>20</v>
      </c>
      <c r="AV354" s="15" t="s">
        <v>137</v>
      </c>
      <c r="AW354" s="15" t="s">
        <v>40</v>
      </c>
      <c r="AX354" s="15" t="s">
        <v>89</v>
      </c>
      <c r="AY354" s="255" t="s">
        <v>130</v>
      </c>
    </row>
    <row r="355" spans="1:65" s="2" customFormat="1" ht="16.5" customHeight="1">
      <c r="A355" s="40"/>
      <c r="B355" s="41"/>
      <c r="C355" s="206" t="s">
        <v>466</v>
      </c>
      <c r="D355" s="206" t="s">
        <v>132</v>
      </c>
      <c r="E355" s="207" t="s">
        <v>516</v>
      </c>
      <c r="F355" s="208" t="s">
        <v>517</v>
      </c>
      <c r="G355" s="209" t="s">
        <v>188</v>
      </c>
      <c r="H355" s="210">
        <v>184.47</v>
      </c>
      <c r="I355" s="211"/>
      <c r="J355" s="210">
        <f>ROUND(I355*H355,2)</f>
        <v>0</v>
      </c>
      <c r="K355" s="208" t="s">
        <v>136</v>
      </c>
      <c r="L355" s="46"/>
      <c r="M355" s="212" t="s">
        <v>31</v>
      </c>
      <c r="N355" s="213" t="s">
        <v>52</v>
      </c>
      <c r="O355" s="86"/>
      <c r="P355" s="214">
        <f>O355*H355</f>
        <v>0</v>
      </c>
      <c r="Q355" s="214">
        <v>0</v>
      </c>
      <c r="R355" s="214">
        <f>Q355*H355</f>
        <v>0</v>
      </c>
      <c r="S355" s="214">
        <v>0</v>
      </c>
      <c r="T355" s="215">
        <f>S355*H355</f>
        <v>0</v>
      </c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R355" s="216" t="s">
        <v>137</v>
      </c>
      <c r="AT355" s="216" t="s">
        <v>132</v>
      </c>
      <c r="AU355" s="216" t="s">
        <v>20</v>
      </c>
      <c r="AY355" s="18" t="s">
        <v>130</v>
      </c>
      <c r="BE355" s="217">
        <f>IF(N355="základní",J355,0)</f>
        <v>0</v>
      </c>
      <c r="BF355" s="217">
        <f>IF(N355="snížená",J355,0)</f>
        <v>0</v>
      </c>
      <c r="BG355" s="217">
        <f>IF(N355="zákl. přenesená",J355,0)</f>
        <v>0</v>
      </c>
      <c r="BH355" s="217">
        <f>IF(N355="sníž. přenesená",J355,0)</f>
        <v>0</v>
      </c>
      <c r="BI355" s="217">
        <f>IF(N355="nulová",J355,0)</f>
        <v>0</v>
      </c>
      <c r="BJ355" s="18" t="s">
        <v>89</v>
      </c>
      <c r="BK355" s="217">
        <f>ROUND(I355*H355,2)</f>
        <v>0</v>
      </c>
      <c r="BL355" s="18" t="s">
        <v>137</v>
      </c>
      <c r="BM355" s="216" t="s">
        <v>799</v>
      </c>
    </row>
    <row r="356" spans="1:47" s="2" customFormat="1" ht="12">
      <c r="A356" s="40"/>
      <c r="B356" s="41"/>
      <c r="C356" s="42"/>
      <c r="D356" s="218" t="s">
        <v>139</v>
      </c>
      <c r="E356" s="42"/>
      <c r="F356" s="219" t="s">
        <v>519</v>
      </c>
      <c r="G356" s="42"/>
      <c r="H356" s="42"/>
      <c r="I356" s="220"/>
      <c r="J356" s="42"/>
      <c r="K356" s="42"/>
      <c r="L356" s="46"/>
      <c r="M356" s="221"/>
      <c r="N356" s="222"/>
      <c r="O356" s="86"/>
      <c r="P356" s="86"/>
      <c r="Q356" s="86"/>
      <c r="R356" s="86"/>
      <c r="S356" s="86"/>
      <c r="T356" s="87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T356" s="18" t="s">
        <v>139</v>
      </c>
      <c r="AU356" s="18" t="s">
        <v>20</v>
      </c>
    </row>
    <row r="357" spans="1:51" s="13" customFormat="1" ht="12">
      <c r="A357" s="13"/>
      <c r="B357" s="223"/>
      <c r="C357" s="224"/>
      <c r="D357" s="225" t="s">
        <v>141</v>
      </c>
      <c r="E357" s="226" t="s">
        <v>31</v>
      </c>
      <c r="F357" s="227" t="s">
        <v>800</v>
      </c>
      <c r="G357" s="224"/>
      <c r="H357" s="228">
        <v>184.47</v>
      </c>
      <c r="I357" s="229"/>
      <c r="J357" s="224"/>
      <c r="K357" s="224"/>
      <c r="L357" s="230"/>
      <c r="M357" s="231"/>
      <c r="N357" s="232"/>
      <c r="O357" s="232"/>
      <c r="P357" s="232"/>
      <c r="Q357" s="232"/>
      <c r="R357" s="232"/>
      <c r="S357" s="232"/>
      <c r="T357" s="23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34" t="s">
        <v>141</v>
      </c>
      <c r="AU357" s="234" t="s">
        <v>20</v>
      </c>
      <c r="AV357" s="13" t="s">
        <v>20</v>
      </c>
      <c r="AW357" s="13" t="s">
        <v>40</v>
      </c>
      <c r="AX357" s="13" t="s">
        <v>81</v>
      </c>
      <c r="AY357" s="234" t="s">
        <v>130</v>
      </c>
    </row>
    <row r="358" spans="1:51" s="15" customFormat="1" ht="12">
      <c r="A358" s="15"/>
      <c r="B358" s="245"/>
      <c r="C358" s="246"/>
      <c r="D358" s="225" t="s">
        <v>141</v>
      </c>
      <c r="E358" s="247" t="s">
        <v>31</v>
      </c>
      <c r="F358" s="248" t="s">
        <v>144</v>
      </c>
      <c r="G358" s="246"/>
      <c r="H358" s="249">
        <v>184.47</v>
      </c>
      <c r="I358" s="250"/>
      <c r="J358" s="246"/>
      <c r="K358" s="246"/>
      <c r="L358" s="251"/>
      <c r="M358" s="252"/>
      <c r="N358" s="253"/>
      <c r="O358" s="253"/>
      <c r="P358" s="253"/>
      <c r="Q358" s="253"/>
      <c r="R358" s="253"/>
      <c r="S358" s="253"/>
      <c r="T358" s="254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T358" s="255" t="s">
        <v>141</v>
      </c>
      <c r="AU358" s="255" t="s">
        <v>20</v>
      </c>
      <c r="AV358" s="15" t="s">
        <v>137</v>
      </c>
      <c r="AW358" s="15" t="s">
        <v>40</v>
      </c>
      <c r="AX358" s="15" t="s">
        <v>89</v>
      </c>
      <c r="AY358" s="255" t="s">
        <v>130</v>
      </c>
    </row>
    <row r="359" spans="1:65" s="2" customFormat="1" ht="16.5" customHeight="1">
      <c r="A359" s="40"/>
      <c r="B359" s="41"/>
      <c r="C359" s="206" t="s">
        <v>472</v>
      </c>
      <c r="D359" s="206" t="s">
        <v>132</v>
      </c>
      <c r="E359" s="207" t="s">
        <v>522</v>
      </c>
      <c r="F359" s="208" t="s">
        <v>523</v>
      </c>
      <c r="G359" s="209" t="s">
        <v>188</v>
      </c>
      <c r="H359" s="210">
        <v>31.45</v>
      </c>
      <c r="I359" s="211"/>
      <c r="J359" s="210">
        <f>ROUND(I359*H359,2)</f>
        <v>0</v>
      </c>
      <c r="K359" s="208" t="s">
        <v>136</v>
      </c>
      <c r="L359" s="46"/>
      <c r="M359" s="212" t="s">
        <v>31</v>
      </c>
      <c r="N359" s="213" t="s">
        <v>52</v>
      </c>
      <c r="O359" s="86"/>
      <c r="P359" s="214">
        <f>O359*H359</f>
        <v>0</v>
      </c>
      <c r="Q359" s="214">
        <v>0</v>
      </c>
      <c r="R359" s="214">
        <f>Q359*H359</f>
        <v>0</v>
      </c>
      <c r="S359" s="214">
        <v>0</v>
      </c>
      <c r="T359" s="215">
        <f>S359*H359</f>
        <v>0</v>
      </c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R359" s="216" t="s">
        <v>137</v>
      </c>
      <c r="AT359" s="216" t="s">
        <v>132</v>
      </c>
      <c r="AU359" s="216" t="s">
        <v>20</v>
      </c>
      <c r="AY359" s="18" t="s">
        <v>130</v>
      </c>
      <c r="BE359" s="217">
        <f>IF(N359="základní",J359,0)</f>
        <v>0</v>
      </c>
      <c r="BF359" s="217">
        <f>IF(N359="snížená",J359,0)</f>
        <v>0</v>
      </c>
      <c r="BG359" s="217">
        <f>IF(N359="zákl. přenesená",J359,0)</f>
        <v>0</v>
      </c>
      <c r="BH359" s="217">
        <f>IF(N359="sníž. přenesená",J359,0)</f>
        <v>0</v>
      </c>
      <c r="BI359" s="217">
        <f>IF(N359="nulová",J359,0)</f>
        <v>0</v>
      </c>
      <c r="BJ359" s="18" t="s">
        <v>89</v>
      </c>
      <c r="BK359" s="217">
        <f>ROUND(I359*H359,2)</f>
        <v>0</v>
      </c>
      <c r="BL359" s="18" t="s">
        <v>137</v>
      </c>
      <c r="BM359" s="216" t="s">
        <v>801</v>
      </c>
    </row>
    <row r="360" spans="1:47" s="2" customFormat="1" ht="12">
      <c r="A360" s="40"/>
      <c r="B360" s="41"/>
      <c r="C360" s="42"/>
      <c r="D360" s="218" t="s">
        <v>139</v>
      </c>
      <c r="E360" s="42"/>
      <c r="F360" s="219" t="s">
        <v>525</v>
      </c>
      <c r="G360" s="42"/>
      <c r="H360" s="42"/>
      <c r="I360" s="220"/>
      <c r="J360" s="42"/>
      <c r="K360" s="42"/>
      <c r="L360" s="46"/>
      <c r="M360" s="221"/>
      <c r="N360" s="222"/>
      <c r="O360" s="86"/>
      <c r="P360" s="86"/>
      <c r="Q360" s="86"/>
      <c r="R360" s="86"/>
      <c r="S360" s="86"/>
      <c r="T360" s="87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T360" s="18" t="s">
        <v>139</v>
      </c>
      <c r="AU360" s="18" t="s">
        <v>20</v>
      </c>
    </row>
    <row r="361" spans="1:51" s="13" customFormat="1" ht="12">
      <c r="A361" s="13"/>
      <c r="B361" s="223"/>
      <c r="C361" s="224"/>
      <c r="D361" s="225" t="s">
        <v>141</v>
      </c>
      <c r="E361" s="226" t="s">
        <v>31</v>
      </c>
      <c r="F361" s="227" t="s">
        <v>802</v>
      </c>
      <c r="G361" s="224"/>
      <c r="H361" s="228">
        <v>31.45</v>
      </c>
      <c r="I361" s="229"/>
      <c r="J361" s="224"/>
      <c r="K361" s="224"/>
      <c r="L361" s="230"/>
      <c r="M361" s="231"/>
      <c r="N361" s="232"/>
      <c r="O361" s="232"/>
      <c r="P361" s="232"/>
      <c r="Q361" s="232"/>
      <c r="R361" s="232"/>
      <c r="S361" s="232"/>
      <c r="T361" s="23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34" t="s">
        <v>141</v>
      </c>
      <c r="AU361" s="234" t="s">
        <v>20</v>
      </c>
      <c r="AV361" s="13" t="s">
        <v>20</v>
      </c>
      <c r="AW361" s="13" t="s">
        <v>40</v>
      </c>
      <c r="AX361" s="13" t="s">
        <v>81</v>
      </c>
      <c r="AY361" s="234" t="s">
        <v>130</v>
      </c>
    </row>
    <row r="362" spans="1:51" s="15" customFormat="1" ht="12">
      <c r="A362" s="15"/>
      <c r="B362" s="245"/>
      <c r="C362" s="246"/>
      <c r="D362" s="225" t="s">
        <v>141</v>
      </c>
      <c r="E362" s="247" t="s">
        <v>31</v>
      </c>
      <c r="F362" s="248" t="s">
        <v>144</v>
      </c>
      <c r="G362" s="246"/>
      <c r="H362" s="249">
        <v>31.45</v>
      </c>
      <c r="I362" s="250"/>
      <c r="J362" s="246"/>
      <c r="K362" s="246"/>
      <c r="L362" s="251"/>
      <c r="M362" s="252"/>
      <c r="N362" s="253"/>
      <c r="O362" s="253"/>
      <c r="P362" s="253"/>
      <c r="Q362" s="253"/>
      <c r="R362" s="253"/>
      <c r="S362" s="253"/>
      <c r="T362" s="254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T362" s="255" t="s">
        <v>141</v>
      </c>
      <c r="AU362" s="255" t="s">
        <v>20</v>
      </c>
      <c r="AV362" s="15" t="s">
        <v>137</v>
      </c>
      <c r="AW362" s="15" t="s">
        <v>40</v>
      </c>
      <c r="AX362" s="15" t="s">
        <v>89</v>
      </c>
      <c r="AY362" s="255" t="s">
        <v>130</v>
      </c>
    </row>
    <row r="363" spans="1:65" s="2" customFormat="1" ht="24.15" customHeight="1">
      <c r="A363" s="40"/>
      <c r="B363" s="41"/>
      <c r="C363" s="206" t="s">
        <v>482</v>
      </c>
      <c r="D363" s="206" t="s">
        <v>132</v>
      </c>
      <c r="E363" s="207" t="s">
        <v>528</v>
      </c>
      <c r="F363" s="208" t="s">
        <v>529</v>
      </c>
      <c r="G363" s="209" t="s">
        <v>188</v>
      </c>
      <c r="H363" s="210">
        <v>25.31</v>
      </c>
      <c r="I363" s="211"/>
      <c r="J363" s="210">
        <f>ROUND(I363*H363,2)</f>
        <v>0</v>
      </c>
      <c r="K363" s="208" t="s">
        <v>136</v>
      </c>
      <c r="L363" s="46"/>
      <c r="M363" s="212" t="s">
        <v>31</v>
      </c>
      <c r="N363" s="213" t="s">
        <v>52</v>
      </c>
      <c r="O363" s="86"/>
      <c r="P363" s="214">
        <f>O363*H363</f>
        <v>0</v>
      </c>
      <c r="Q363" s="214">
        <v>0</v>
      </c>
      <c r="R363" s="214">
        <f>Q363*H363</f>
        <v>0</v>
      </c>
      <c r="S363" s="214">
        <v>0</v>
      </c>
      <c r="T363" s="215">
        <f>S363*H363</f>
        <v>0</v>
      </c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R363" s="216" t="s">
        <v>137</v>
      </c>
      <c r="AT363" s="216" t="s">
        <v>132</v>
      </c>
      <c r="AU363" s="216" t="s">
        <v>20</v>
      </c>
      <c r="AY363" s="18" t="s">
        <v>130</v>
      </c>
      <c r="BE363" s="217">
        <f>IF(N363="základní",J363,0)</f>
        <v>0</v>
      </c>
      <c r="BF363" s="217">
        <f>IF(N363="snížená",J363,0)</f>
        <v>0</v>
      </c>
      <c r="BG363" s="217">
        <f>IF(N363="zákl. přenesená",J363,0)</f>
        <v>0</v>
      </c>
      <c r="BH363" s="217">
        <f>IF(N363="sníž. přenesená",J363,0)</f>
        <v>0</v>
      </c>
      <c r="BI363" s="217">
        <f>IF(N363="nulová",J363,0)</f>
        <v>0</v>
      </c>
      <c r="BJ363" s="18" t="s">
        <v>89</v>
      </c>
      <c r="BK363" s="217">
        <f>ROUND(I363*H363,2)</f>
        <v>0</v>
      </c>
      <c r="BL363" s="18" t="s">
        <v>137</v>
      </c>
      <c r="BM363" s="216" t="s">
        <v>803</v>
      </c>
    </row>
    <row r="364" spans="1:47" s="2" customFormat="1" ht="12">
      <c r="A364" s="40"/>
      <c r="B364" s="41"/>
      <c r="C364" s="42"/>
      <c r="D364" s="218" t="s">
        <v>139</v>
      </c>
      <c r="E364" s="42"/>
      <c r="F364" s="219" t="s">
        <v>531</v>
      </c>
      <c r="G364" s="42"/>
      <c r="H364" s="42"/>
      <c r="I364" s="220"/>
      <c r="J364" s="42"/>
      <c r="K364" s="42"/>
      <c r="L364" s="46"/>
      <c r="M364" s="221"/>
      <c r="N364" s="222"/>
      <c r="O364" s="86"/>
      <c r="P364" s="86"/>
      <c r="Q364" s="86"/>
      <c r="R364" s="86"/>
      <c r="S364" s="86"/>
      <c r="T364" s="87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T364" s="18" t="s">
        <v>139</v>
      </c>
      <c r="AU364" s="18" t="s">
        <v>20</v>
      </c>
    </row>
    <row r="365" spans="1:51" s="13" customFormat="1" ht="12">
      <c r="A365" s="13"/>
      <c r="B365" s="223"/>
      <c r="C365" s="224"/>
      <c r="D365" s="225" t="s">
        <v>141</v>
      </c>
      <c r="E365" s="226" t="s">
        <v>31</v>
      </c>
      <c r="F365" s="227" t="s">
        <v>804</v>
      </c>
      <c r="G365" s="224"/>
      <c r="H365" s="228">
        <v>25.31</v>
      </c>
      <c r="I365" s="229"/>
      <c r="J365" s="224"/>
      <c r="K365" s="224"/>
      <c r="L365" s="230"/>
      <c r="M365" s="231"/>
      <c r="N365" s="232"/>
      <c r="O365" s="232"/>
      <c r="P365" s="232"/>
      <c r="Q365" s="232"/>
      <c r="R365" s="232"/>
      <c r="S365" s="232"/>
      <c r="T365" s="23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34" t="s">
        <v>141</v>
      </c>
      <c r="AU365" s="234" t="s">
        <v>20</v>
      </c>
      <c r="AV365" s="13" t="s">
        <v>20</v>
      </c>
      <c r="AW365" s="13" t="s">
        <v>40</v>
      </c>
      <c r="AX365" s="13" t="s">
        <v>81</v>
      </c>
      <c r="AY365" s="234" t="s">
        <v>130</v>
      </c>
    </row>
    <row r="366" spans="1:51" s="15" customFormat="1" ht="12">
      <c r="A366" s="15"/>
      <c r="B366" s="245"/>
      <c r="C366" s="246"/>
      <c r="D366" s="225" t="s">
        <v>141</v>
      </c>
      <c r="E366" s="247" t="s">
        <v>31</v>
      </c>
      <c r="F366" s="248" t="s">
        <v>144</v>
      </c>
      <c r="G366" s="246"/>
      <c r="H366" s="249">
        <v>25.31</v>
      </c>
      <c r="I366" s="250"/>
      <c r="J366" s="246"/>
      <c r="K366" s="246"/>
      <c r="L366" s="251"/>
      <c r="M366" s="252"/>
      <c r="N366" s="253"/>
      <c r="O366" s="253"/>
      <c r="P366" s="253"/>
      <c r="Q366" s="253"/>
      <c r="R366" s="253"/>
      <c r="S366" s="253"/>
      <c r="T366" s="254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T366" s="255" t="s">
        <v>141</v>
      </c>
      <c r="AU366" s="255" t="s">
        <v>20</v>
      </c>
      <c r="AV366" s="15" t="s">
        <v>137</v>
      </c>
      <c r="AW366" s="15" t="s">
        <v>40</v>
      </c>
      <c r="AX366" s="15" t="s">
        <v>89</v>
      </c>
      <c r="AY366" s="255" t="s">
        <v>130</v>
      </c>
    </row>
    <row r="367" spans="1:65" s="2" customFormat="1" ht="24.15" customHeight="1">
      <c r="A367" s="40"/>
      <c r="B367" s="41"/>
      <c r="C367" s="206" t="s">
        <v>493</v>
      </c>
      <c r="D367" s="206" t="s">
        <v>132</v>
      </c>
      <c r="E367" s="207" t="s">
        <v>682</v>
      </c>
      <c r="F367" s="208" t="s">
        <v>683</v>
      </c>
      <c r="G367" s="209" t="s">
        <v>188</v>
      </c>
      <c r="H367" s="210">
        <v>6.14</v>
      </c>
      <c r="I367" s="211"/>
      <c r="J367" s="210">
        <f>ROUND(I367*H367,2)</f>
        <v>0</v>
      </c>
      <c r="K367" s="208" t="s">
        <v>136</v>
      </c>
      <c r="L367" s="46"/>
      <c r="M367" s="212" t="s">
        <v>31</v>
      </c>
      <c r="N367" s="213" t="s">
        <v>52</v>
      </c>
      <c r="O367" s="86"/>
      <c r="P367" s="214">
        <f>O367*H367</f>
        <v>0</v>
      </c>
      <c r="Q367" s="214">
        <v>0</v>
      </c>
      <c r="R367" s="214">
        <f>Q367*H367</f>
        <v>0</v>
      </c>
      <c r="S367" s="214">
        <v>0</v>
      </c>
      <c r="T367" s="215">
        <f>S367*H367</f>
        <v>0</v>
      </c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R367" s="216" t="s">
        <v>137</v>
      </c>
      <c r="AT367" s="216" t="s">
        <v>132</v>
      </c>
      <c r="AU367" s="216" t="s">
        <v>20</v>
      </c>
      <c r="AY367" s="18" t="s">
        <v>130</v>
      </c>
      <c r="BE367" s="217">
        <f>IF(N367="základní",J367,0)</f>
        <v>0</v>
      </c>
      <c r="BF367" s="217">
        <f>IF(N367="snížená",J367,0)</f>
        <v>0</v>
      </c>
      <c r="BG367" s="217">
        <f>IF(N367="zákl. přenesená",J367,0)</f>
        <v>0</v>
      </c>
      <c r="BH367" s="217">
        <f>IF(N367="sníž. přenesená",J367,0)</f>
        <v>0</v>
      </c>
      <c r="BI367" s="217">
        <f>IF(N367="nulová",J367,0)</f>
        <v>0</v>
      </c>
      <c r="BJ367" s="18" t="s">
        <v>89</v>
      </c>
      <c r="BK367" s="217">
        <f>ROUND(I367*H367,2)</f>
        <v>0</v>
      </c>
      <c r="BL367" s="18" t="s">
        <v>137</v>
      </c>
      <c r="BM367" s="216" t="s">
        <v>805</v>
      </c>
    </row>
    <row r="368" spans="1:47" s="2" customFormat="1" ht="12">
      <c r="A368" s="40"/>
      <c r="B368" s="41"/>
      <c r="C368" s="42"/>
      <c r="D368" s="218" t="s">
        <v>139</v>
      </c>
      <c r="E368" s="42"/>
      <c r="F368" s="219" t="s">
        <v>685</v>
      </c>
      <c r="G368" s="42"/>
      <c r="H368" s="42"/>
      <c r="I368" s="220"/>
      <c r="J368" s="42"/>
      <c r="K368" s="42"/>
      <c r="L368" s="46"/>
      <c r="M368" s="221"/>
      <c r="N368" s="222"/>
      <c r="O368" s="86"/>
      <c r="P368" s="86"/>
      <c r="Q368" s="86"/>
      <c r="R368" s="86"/>
      <c r="S368" s="86"/>
      <c r="T368" s="87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T368" s="18" t="s">
        <v>139</v>
      </c>
      <c r="AU368" s="18" t="s">
        <v>20</v>
      </c>
    </row>
    <row r="369" spans="1:51" s="13" customFormat="1" ht="12">
      <c r="A369" s="13"/>
      <c r="B369" s="223"/>
      <c r="C369" s="224"/>
      <c r="D369" s="225" t="s">
        <v>141</v>
      </c>
      <c r="E369" s="226" t="s">
        <v>31</v>
      </c>
      <c r="F369" s="227" t="s">
        <v>806</v>
      </c>
      <c r="G369" s="224"/>
      <c r="H369" s="228">
        <v>6.14</v>
      </c>
      <c r="I369" s="229"/>
      <c r="J369" s="224"/>
      <c r="K369" s="224"/>
      <c r="L369" s="230"/>
      <c r="M369" s="231"/>
      <c r="N369" s="232"/>
      <c r="O369" s="232"/>
      <c r="P369" s="232"/>
      <c r="Q369" s="232"/>
      <c r="R369" s="232"/>
      <c r="S369" s="232"/>
      <c r="T369" s="23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34" t="s">
        <v>141</v>
      </c>
      <c r="AU369" s="234" t="s">
        <v>20</v>
      </c>
      <c r="AV369" s="13" t="s">
        <v>20</v>
      </c>
      <c r="AW369" s="13" t="s">
        <v>40</v>
      </c>
      <c r="AX369" s="13" t="s">
        <v>81</v>
      </c>
      <c r="AY369" s="234" t="s">
        <v>130</v>
      </c>
    </row>
    <row r="370" spans="1:51" s="15" customFormat="1" ht="12">
      <c r="A370" s="15"/>
      <c r="B370" s="245"/>
      <c r="C370" s="246"/>
      <c r="D370" s="225" t="s">
        <v>141</v>
      </c>
      <c r="E370" s="247" t="s">
        <v>31</v>
      </c>
      <c r="F370" s="248" t="s">
        <v>144</v>
      </c>
      <c r="G370" s="246"/>
      <c r="H370" s="249">
        <v>6.14</v>
      </c>
      <c r="I370" s="250"/>
      <c r="J370" s="246"/>
      <c r="K370" s="246"/>
      <c r="L370" s="251"/>
      <c r="M370" s="252"/>
      <c r="N370" s="253"/>
      <c r="O370" s="253"/>
      <c r="P370" s="253"/>
      <c r="Q370" s="253"/>
      <c r="R370" s="253"/>
      <c r="S370" s="253"/>
      <c r="T370" s="254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T370" s="255" t="s">
        <v>141</v>
      </c>
      <c r="AU370" s="255" t="s">
        <v>20</v>
      </c>
      <c r="AV370" s="15" t="s">
        <v>137</v>
      </c>
      <c r="AW370" s="15" t="s">
        <v>40</v>
      </c>
      <c r="AX370" s="15" t="s">
        <v>89</v>
      </c>
      <c r="AY370" s="255" t="s">
        <v>130</v>
      </c>
    </row>
    <row r="371" spans="1:65" s="2" customFormat="1" ht="24.15" customHeight="1">
      <c r="A371" s="40"/>
      <c r="B371" s="41"/>
      <c r="C371" s="206" t="s">
        <v>499</v>
      </c>
      <c r="D371" s="206" t="s">
        <v>132</v>
      </c>
      <c r="E371" s="207" t="s">
        <v>533</v>
      </c>
      <c r="F371" s="208" t="s">
        <v>187</v>
      </c>
      <c r="G371" s="209" t="s">
        <v>188</v>
      </c>
      <c r="H371" s="210">
        <v>2184.47</v>
      </c>
      <c r="I371" s="211"/>
      <c r="J371" s="210">
        <f>ROUND(I371*H371,2)</f>
        <v>0</v>
      </c>
      <c r="K371" s="208" t="s">
        <v>136</v>
      </c>
      <c r="L371" s="46"/>
      <c r="M371" s="212" t="s">
        <v>31</v>
      </c>
      <c r="N371" s="213" t="s">
        <v>52</v>
      </c>
      <c r="O371" s="86"/>
      <c r="P371" s="214">
        <f>O371*H371</f>
        <v>0</v>
      </c>
      <c r="Q371" s="214">
        <v>0</v>
      </c>
      <c r="R371" s="214">
        <f>Q371*H371</f>
        <v>0</v>
      </c>
      <c r="S371" s="214">
        <v>0</v>
      </c>
      <c r="T371" s="215">
        <f>S371*H371</f>
        <v>0</v>
      </c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R371" s="216" t="s">
        <v>137</v>
      </c>
      <c r="AT371" s="216" t="s">
        <v>132</v>
      </c>
      <c r="AU371" s="216" t="s">
        <v>20</v>
      </c>
      <c r="AY371" s="18" t="s">
        <v>130</v>
      </c>
      <c r="BE371" s="217">
        <f>IF(N371="základní",J371,0)</f>
        <v>0</v>
      </c>
      <c r="BF371" s="217">
        <f>IF(N371="snížená",J371,0)</f>
        <v>0</v>
      </c>
      <c r="BG371" s="217">
        <f>IF(N371="zákl. přenesená",J371,0)</f>
        <v>0</v>
      </c>
      <c r="BH371" s="217">
        <f>IF(N371="sníž. přenesená",J371,0)</f>
        <v>0</v>
      </c>
      <c r="BI371" s="217">
        <f>IF(N371="nulová",J371,0)</f>
        <v>0</v>
      </c>
      <c r="BJ371" s="18" t="s">
        <v>89</v>
      </c>
      <c r="BK371" s="217">
        <f>ROUND(I371*H371,2)</f>
        <v>0</v>
      </c>
      <c r="BL371" s="18" t="s">
        <v>137</v>
      </c>
      <c r="BM371" s="216" t="s">
        <v>807</v>
      </c>
    </row>
    <row r="372" spans="1:47" s="2" customFormat="1" ht="12">
      <c r="A372" s="40"/>
      <c r="B372" s="41"/>
      <c r="C372" s="42"/>
      <c r="D372" s="218" t="s">
        <v>139</v>
      </c>
      <c r="E372" s="42"/>
      <c r="F372" s="219" t="s">
        <v>535</v>
      </c>
      <c r="G372" s="42"/>
      <c r="H372" s="42"/>
      <c r="I372" s="220"/>
      <c r="J372" s="42"/>
      <c r="K372" s="42"/>
      <c r="L372" s="46"/>
      <c r="M372" s="221"/>
      <c r="N372" s="222"/>
      <c r="O372" s="86"/>
      <c r="P372" s="86"/>
      <c r="Q372" s="86"/>
      <c r="R372" s="86"/>
      <c r="S372" s="86"/>
      <c r="T372" s="87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T372" s="18" t="s">
        <v>139</v>
      </c>
      <c r="AU372" s="18" t="s">
        <v>20</v>
      </c>
    </row>
    <row r="373" spans="1:51" s="13" customFormat="1" ht="12">
      <c r="A373" s="13"/>
      <c r="B373" s="223"/>
      <c r="C373" s="224"/>
      <c r="D373" s="225" t="s">
        <v>141</v>
      </c>
      <c r="E373" s="226" t="s">
        <v>31</v>
      </c>
      <c r="F373" s="227" t="s">
        <v>808</v>
      </c>
      <c r="G373" s="224"/>
      <c r="H373" s="228">
        <v>2184.47</v>
      </c>
      <c r="I373" s="229"/>
      <c r="J373" s="224"/>
      <c r="K373" s="224"/>
      <c r="L373" s="230"/>
      <c r="M373" s="231"/>
      <c r="N373" s="232"/>
      <c r="O373" s="232"/>
      <c r="P373" s="232"/>
      <c r="Q373" s="232"/>
      <c r="R373" s="232"/>
      <c r="S373" s="232"/>
      <c r="T373" s="23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34" t="s">
        <v>141</v>
      </c>
      <c r="AU373" s="234" t="s">
        <v>20</v>
      </c>
      <c r="AV373" s="13" t="s">
        <v>20</v>
      </c>
      <c r="AW373" s="13" t="s">
        <v>40</v>
      </c>
      <c r="AX373" s="13" t="s">
        <v>81</v>
      </c>
      <c r="AY373" s="234" t="s">
        <v>130</v>
      </c>
    </row>
    <row r="374" spans="1:51" s="15" customFormat="1" ht="12">
      <c r="A374" s="15"/>
      <c r="B374" s="245"/>
      <c r="C374" s="246"/>
      <c r="D374" s="225" t="s">
        <v>141</v>
      </c>
      <c r="E374" s="247" t="s">
        <v>31</v>
      </c>
      <c r="F374" s="248" t="s">
        <v>144</v>
      </c>
      <c r="G374" s="246"/>
      <c r="H374" s="249">
        <v>2184.47</v>
      </c>
      <c r="I374" s="250"/>
      <c r="J374" s="246"/>
      <c r="K374" s="246"/>
      <c r="L374" s="251"/>
      <c r="M374" s="252"/>
      <c r="N374" s="253"/>
      <c r="O374" s="253"/>
      <c r="P374" s="253"/>
      <c r="Q374" s="253"/>
      <c r="R374" s="253"/>
      <c r="S374" s="253"/>
      <c r="T374" s="254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T374" s="255" t="s">
        <v>141</v>
      </c>
      <c r="AU374" s="255" t="s">
        <v>20</v>
      </c>
      <c r="AV374" s="15" t="s">
        <v>137</v>
      </c>
      <c r="AW374" s="15" t="s">
        <v>40</v>
      </c>
      <c r="AX374" s="15" t="s">
        <v>89</v>
      </c>
      <c r="AY374" s="255" t="s">
        <v>130</v>
      </c>
    </row>
    <row r="375" spans="1:63" s="12" customFormat="1" ht="22.8" customHeight="1">
      <c r="A375" s="12"/>
      <c r="B375" s="190"/>
      <c r="C375" s="191"/>
      <c r="D375" s="192" t="s">
        <v>80</v>
      </c>
      <c r="E375" s="204" t="s">
        <v>536</v>
      </c>
      <c r="F375" s="204" t="s">
        <v>537</v>
      </c>
      <c r="G375" s="191"/>
      <c r="H375" s="191"/>
      <c r="I375" s="194"/>
      <c r="J375" s="205">
        <f>BK375</f>
        <v>0</v>
      </c>
      <c r="K375" s="191"/>
      <c r="L375" s="196"/>
      <c r="M375" s="197"/>
      <c r="N375" s="198"/>
      <c r="O375" s="198"/>
      <c r="P375" s="199">
        <f>SUM(P376:P377)</f>
        <v>0</v>
      </c>
      <c r="Q375" s="198"/>
      <c r="R375" s="199">
        <f>SUM(R376:R377)</f>
        <v>0</v>
      </c>
      <c r="S375" s="198"/>
      <c r="T375" s="200">
        <f>SUM(T376:T377)</f>
        <v>0</v>
      </c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R375" s="201" t="s">
        <v>89</v>
      </c>
      <c r="AT375" s="202" t="s">
        <v>80</v>
      </c>
      <c r="AU375" s="202" t="s">
        <v>89</v>
      </c>
      <c r="AY375" s="201" t="s">
        <v>130</v>
      </c>
      <c r="BK375" s="203">
        <f>SUM(BK376:BK377)</f>
        <v>0</v>
      </c>
    </row>
    <row r="376" spans="1:65" s="2" customFormat="1" ht="24.15" customHeight="1">
      <c r="A376" s="40"/>
      <c r="B376" s="41"/>
      <c r="C376" s="206" t="s">
        <v>510</v>
      </c>
      <c r="D376" s="206" t="s">
        <v>132</v>
      </c>
      <c r="E376" s="207" t="s">
        <v>539</v>
      </c>
      <c r="F376" s="208" t="s">
        <v>540</v>
      </c>
      <c r="G376" s="209" t="s">
        <v>188</v>
      </c>
      <c r="H376" s="210">
        <v>178.56</v>
      </c>
      <c r="I376" s="211"/>
      <c r="J376" s="210">
        <f>ROUND(I376*H376,2)</f>
        <v>0</v>
      </c>
      <c r="K376" s="208" t="s">
        <v>136</v>
      </c>
      <c r="L376" s="46"/>
      <c r="M376" s="212" t="s">
        <v>31</v>
      </c>
      <c r="N376" s="213" t="s">
        <v>52</v>
      </c>
      <c r="O376" s="86"/>
      <c r="P376" s="214">
        <f>O376*H376</f>
        <v>0</v>
      </c>
      <c r="Q376" s="214">
        <v>0</v>
      </c>
      <c r="R376" s="214">
        <f>Q376*H376</f>
        <v>0</v>
      </c>
      <c r="S376" s="214">
        <v>0</v>
      </c>
      <c r="T376" s="215">
        <f>S376*H376</f>
        <v>0</v>
      </c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R376" s="216" t="s">
        <v>137</v>
      </c>
      <c r="AT376" s="216" t="s">
        <v>132</v>
      </c>
      <c r="AU376" s="216" t="s">
        <v>20</v>
      </c>
      <c r="AY376" s="18" t="s">
        <v>130</v>
      </c>
      <c r="BE376" s="217">
        <f>IF(N376="základní",J376,0)</f>
        <v>0</v>
      </c>
      <c r="BF376" s="217">
        <f>IF(N376="snížená",J376,0)</f>
        <v>0</v>
      </c>
      <c r="BG376" s="217">
        <f>IF(N376="zákl. přenesená",J376,0)</f>
        <v>0</v>
      </c>
      <c r="BH376" s="217">
        <f>IF(N376="sníž. přenesená",J376,0)</f>
        <v>0</v>
      </c>
      <c r="BI376" s="217">
        <f>IF(N376="nulová",J376,0)</f>
        <v>0</v>
      </c>
      <c r="BJ376" s="18" t="s">
        <v>89</v>
      </c>
      <c r="BK376" s="217">
        <f>ROUND(I376*H376,2)</f>
        <v>0</v>
      </c>
      <c r="BL376" s="18" t="s">
        <v>137</v>
      </c>
      <c r="BM376" s="216" t="s">
        <v>541</v>
      </c>
    </row>
    <row r="377" spans="1:47" s="2" customFormat="1" ht="12">
      <c r="A377" s="40"/>
      <c r="B377" s="41"/>
      <c r="C377" s="42"/>
      <c r="D377" s="218" t="s">
        <v>139</v>
      </c>
      <c r="E377" s="42"/>
      <c r="F377" s="219" t="s">
        <v>542</v>
      </c>
      <c r="G377" s="42"/>
      <c r="H377" s="42"/>
      <c r="I377" s="220"/>
      <c r="J377" s="42"/>
      <c r="K377" s="42"/>
      <c r="L377" s="46"/>
      <c r="M377" s="265"/>
      <c r="N377" s="266"/>
      <c r="O377" s="267"/>
      <c r="P377" s="267"/>
      <c r="Q377" s="267"/>
      <c r="R377" s="267"/>
      <c r="S377" s="267"/>
      <c r="T377" s="268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T377" s="18" t="s">
        <v>139</v>
      </c>
      <c r="AU377" s="18" t="s">
        <v>20</v>
      </c>
    </row>
    <row r="378" spans="1:31" s="2" customFormat="1" ht="6.95" customHeight="1">
      <c r="A378" s="40"/>
      <c r="B378" s="61"/>
      <c r="C378" s="62"/>
      <c r="D378" s="62"/>
      <c r="E378" s="62"/>
      <c r="F378" s="62"/>
      <c r="G378" s="62"/>
      <c r="H378" s="62"/>
      <c r="I378" s="62"/>
      <c r="J378" s="62"/>
      <c r="K378" s="62"/>
      <c r="L378" s="46"/>
      <c r="M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</row>
  </sheetData>
  <sheetProtection password="CC35" sheet="1" objects="1" scenarios="1" formatColumns="0" formatRows="0" autoFilter="0"/>
  <autoFilter ref="C86:K377"/>
  <mergeCells count="9">
    <mergeCell ref="E7:H7"/>
    <mergeCell ref="E9:H9"/>
    <mergeCell ref="E18:H18"/>
    <mergeCell ref="E27:H27"/>
    <mergeCell ref="E48:H48"/>
    <mergeCell ref="E50:H50"/>
    <mergeCell ref="E77:H77"/>
    <mergeCell ref="E79:H79"/>
    <mergeCell ref="L2:V2"/>
  </mergeCells>
  <hyperlinks>
    <hyperlink ref="F91" r:id="rId1" display="https://podminky.urs.cz/item/CS_URS_2022_02/113107332"/>
    <hyperlink ref="F97" r:id="rId2" display="https://podminky.urs.cz/item/CS_URS_2022_02/113154333"/>
    <hyperlink ref="F106" r:id="rId3" display="https://podminky.urs.cz/item/CS_URS_2022_02/122452203"/>
    <hyperlink ref="F115" r:id="rId4" display="https://podminky.urs.cz/item/CS_URS_2022_02/162751137"/>
    <hyperlink ref="F119" r:id="rId5" display="https://podminky.urs.cz/item/CS_URS_2022_02/162751139"/>
    <hyperlink ref="F123" r:id="rId6" display="https://podminky.urs.cz/item/CS_URS_2022_02/171201231"/>
    <hyperlink ref="F127" r:id="rId7" display="https://podminky.urs.cz/item/CS_URS_2022_02/171251201"/>
    <hyperlink ref="F132" r:id="rId8" display="https://podminky.urs.cz/item/CS_URS_2022_02/275321511"/>
    <hyperlink ref="F140" r:id="rId9" display="https://podminky.urs.cz/item/CS_URS_2022_02/275362021"/>
    <hyperlink ref="F145" r:id="rId10" display="https://podminky.urs.cz/item/CS_URS_2022_02/451504112"/>
    <hyperlink ref="F153" r:id="rId11" display="https://podminky.urs.cz/item/CS_URS_2022_02/451541111"/>
    <hyperlink ref="F158" r:id="rId12" display="https://podminky.urs.cz/item/CS_URS_2022_02/452311161"/>
    <hyperlink ref="F163" r:id="rId13" display="https://podminky.urs.cz/item/CS_URS_2022_02/465513228"/>
    <hyperlink ref="F169" r:id="rId14" display="https://podminky.urs.cz/item/CS_URS_2022_02/564861011"/>
    <hyperlink ref="F174" r:id="rId15" display="https://podminky.urs.cz/item/CS_URS_2022_02/565145121"/>
    <hyperlink ref="F179" r:id="rId16" display="https://podminky.urs.cz/item/CS_URS_2022_02/569951133"/>
    <hyperlink ref="F200" r:id="rId17" display="https://podminky.urs.cz/item/CS_URS_2022_02/573231112"/>
    <hyperlink ref="F205" r:id="rId18" display="https://podminky.urs.cz/item/CS_URS_2022_02/577144121"/>
    <hyperlink ref="F218" r:id="rId19" display="https://podminky.urs.cz/item/CS_URS_2022_02/577145122"/>
    <hyperlink ref="F223" r:id="rId20" display="https://podminky.urs.cz/item/CS_URS_2022_02/599632111"/>
    <hyperlink ref="F229" r:id="rId21" display="https://podminky.urs.cz/item/CS_URS_2022_02/912211111"/>
    <hyperlink ref="F235" r:id="rId22" display="https://podminky.urs.cz/item/CS_URS_2022_02/915111111"/>
    <hyperlink ref="F237" r:id="rId23" display="https://podminky.urs.cz/item/CS_URS_2022_02/915111111"/>
    <hyperlink ref="F239" r:id="rId24" display="https://podminky.urs.cz/item/CS_URS_2022_02/915111121"/>
    <hyperlink ref="F241" r:id="rId25" display="https://podminky.urs.cz/item/CS_URS_2022_02/915121111"/>
    <hyperlink ref="F243" r:id="rId26" display="https://podminky.urs.cz/item/CS_URS_2022_02/915121121"/>
    <hyperlink ref="F245" r:id="rId27" display="https://podminky.urs.cz/item/CS_URS_2022_02/915211112"/>
    <hyperlink ref="F254" r:id="rId28" display="https://podminky.urs.cz/item/CS_URS_2022_02/915211122"/>
    <hyperlink ref="F260" r:id="rId29" display="https://podminky.urs.cz/item/CS_URS_2022_02/915221112"/>
    <hyperlink ref="F265" r:id="rId30" display="https://podminky.urs.cz/item/CS_URS_2022_02/915221122"/>
    <hyperlink ref="F273" r:id="rId31" display="https://podminky.urs.cz/item/CS_URS_2022_02/919441211"/>
    <hyperlink ref="F278" r:id="rId32" display="https://podminky.urs.cz/item/CS_URS_2022_02/919521120"/>
    <hyperlink ref="F288" r:id="rId33" display="https://podminky.urs.cz/item/CS_URS_2022_02/919535559"/>
    <hyperlink ref="F293" r:id="rId34" display="https://podminky.urs.cz/item/CS_URS_2022_02/919721295"/>
    <hyperlink ref="F301" r:id="rId35" display="https://podminky.urs.cz/item/CS_URS_2022_02/919735111"/>
    <hyperlink ref="F311" r:id="rId36" display="https://podminky.urs.cz/item/CS_URS_2022_02/938902152"/>
    <hyperlink ref="F316" r:id="rId37" display="https://podminky.urs.cz/item/CS_URS_2022_02/938909612"/>
    <hyperlink ref="F321" r:id="rId38" display="https://podminky.urs.cz/item/CS_URS_2022_02/966008112"/>
    <hyperlink ref="F326" r:id="rId39" display="https://podminky.urs.cz/item/CS_URS_2022_02/966008311"/>
    <hyperlink ref="F332" r:id="rId40" display="https://podminky.urs.cz/item/CS_URS_2022_02/997221551"/>
    <hyperlink ref="F341" r:id="rId41" display="https://podminky.urs.cz/item/CS_URS_2022_02/997221559"/>
    <hyperlink ref="F345" r:id="rId42" display="https://podminky.urs.cz/item/CS_URS_2022_02/997221561"/>
    <hyperlink ref="F352" r:id="rId43" display="https://podminky.urs.cz/item/CS_URS_2022_02/997221569"/>
    <hyperlink ref="F356" r:id="rId44" display="https://podminky.urs.cz/item/CS_URS_2022_02/997221611"/>
    <hyperlink ref="F360" r:id="rId45" display="https://podminky.urs.cz/item/CS_URS_2022_02/997221612"/>
    <hyperlink ref="F364" r:id="rId46" display="https://podminky.urs.cz/item/CS_URS_2022_02/997221615"/>
    <hyperlink ref="F368" r:id="rId47" display="https://podminky.urs.cz/item/CS_URS_2022_02/997221625"/>
    <hyperlink ref="F372" r:id="rId48" display="https://podminky.urs.cz/item/CS_URS_2022_02/997221873"/>
    <hyperlink ref="F377" r:id="rId49" display="https://podminky.urs.cz/item/CS_URS_2022_02/9982251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99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1"/>
      <c r="AT3" s="18" t="s">
        <v>20</v>
      </c>
    </row>
    <row r="4" spans="2:46" s="1" customFormat="1" ht="24.95" customHeight="1">
      <c r="B4" s="21"/>
      <c r="D4" s="132" t="s">
        <v>100</v>
      </c>
      <c r="L4" s="21"/>
      <c r="M4" s="133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4" t="s">
        <v>15</v>
      </c>
      <c r="L6" s="21"/>
    </row>
    <row r="7" spans="2:12" s="1" customFormat="1" ht="16.5" customHeight="1">
      <c r="B7" s="21"/>
      <c r="E7" s="135" t="str">
        <f>'Rekapitulace stavby'!K6</f>
        <v>II/230 Víchov - Těchlovice , oprava</v>
      </c>
      <c r="F7" s="134"/>
      <c r="G7" s="134"/>
      <c r="H7" s="134"/>
      <c r="L7" s="21"/>
    </row>
    <row r="8" spans="1:31" s="2" customFormat="1" ht="12" customHeight="1">
      <c r="A8" s="40"/>
      <c r="B8" s="46"/>
      <c r="C8" s="40"/>
      <c r="D8" s="134" t="s">
        <v>101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809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17</v>
      </c>
      <c r="E11" s="40"/>
      <c r="F11" s="138" t="s">
        <v>18</v>
      </c>
      <c r="G11" s="40"/>
      <c r="H11" s="40"/>
      <c r="I11" s="134" t="s">
        <v>19</v>
      </c>
      <c r="J11" s="138" t="s">
        <v>31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31. 10. 2022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29</v>
      </c>
      <c r="E14" s="40"/>
      <c r="F14" s="40"/>
      <c r="G14" s="40"/>
      <c r="H14" s="40"/>
      <c r="I14" s="134" t="s">
        <v>30</v>
      </c>
      <c r="J14" s="138" t="s">
        <v>31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32</v>
      </c>
      <c r="F15" s="40"/>
      <c r="G15" s="40"/>
      <c r="H15" s="40"/>
      <c r="I15" s="134" t="s">
        <v>33</v>
      </c>
      <c r="J15" s="138" t="s">
        <v>31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34</v>
      </c>
      <c r="E17" s="40"/>
      <c r="F17" s="40"/>
      <c r="G17" s="40"/>
      <c r="H17" s="40"/>
      <c r="I17" s="134" t="s">
        <v>30</v>
      </c>
      <c r="J17" s="34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4" t="str">
        <f>'Rekapitulace stavby'!E14</f>
        <v>Vyplň údaj</v>
      </c>
      <c r="F18" s="138"/>
      <c r="G18" s="138"/>
      <c r="H18" s="138"/>
      <c r="I18" s="134" t="s">
        <v>33</v>
      </c>
      <c r="J18" s="34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36</v>
      </c>
      <c r="E20" s="40"/>
      <c r="F20" s="40"/>
      <c r="G20" s="40"/>
      <c r="H20" s="40"/>
      <c r="I20" s="134" t="s">
        <v>30</v>
      </c>
      <c r="J20" s="138" t="s">
        <v>37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38</v>
      </c>
      <c r="F21" s="40"/>
      <c r="G21" s="40"/>
      <c r="H21" s="40"/>
      <c r="I21" s="134" t="s">
        <v>33</v>
      </c>
      <c r="J21" s="138" t="s">
        <v>39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41</v>
      </c>
      <c r="E23" s="40"/>
      <c r="F23" s="40"/>
      <c r="G23" s="40"/>
      <c r="H23" s="40"/>
      <c r="I23" s="134" t="s">
        <v>30</v>
      </c>
      <c r="J23" s="138" t="s">
        <v>42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43</v>
      </c>
      <c r="F24" s="40"/>
      <c r="G24" s="40"/>
      <c r="H24" s="40"/>
      <c r="I24" s="134" t="s">
        <v>33</v>
      </c>
      <c r="J24" s="138" t="s">
        <v>44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45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31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47</v>
      </c>
      <c r="E30" s="40"/>
      <c r="F30" s="40"/>
      <c r="G30" s="40"/>
      <c r="H30" s="40"/>
      <c r="I30" s="40"/>
      <c r="J30" s="146">
        <f>ROUND(J84,2)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49</v>
      </c>
      <c r="G32" s="40"/>
      <c r="H32" s="40"/>
      <c r="I32" s="147" t="s">
        <v>48</v>
      </c>
      <c r="J32" s="147" t="s">
        <v>50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51</v>
      </c>
      <c r="E33" s="134" t="s">
        <v>52</v>
      </c>
      <c r="F33" s="149">
        <f>ROUND((SUM(BE84:BE103)),2)</f>
        <v>0</v>
      </c>
      <c r="G33" s="40"/>
      <c r="H33" s="40"/>
      <c r="I33" s="150">
        <v>0.21</v>
      </c>
      <c r="J33" s="149">
        <f>ROUND(((SUM(BE84:BE103))*I33),2)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53</v>
      </c>
      <c r="F34" s="149">
        <f>ROUND((SUM(BF84:BF103)),2)</f>
        <v>0</v>
      </c>
      <c r="G34" s="40"/>
      <c r="H34" s="40"/>
      <c r="I34" s="150">
        <v>0.15</v>
      </c>
      <c r="J34" s="149">
        <f>ROUND(((SUM(BF84:BF103))*I34),2)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54</v>
      </c>
      <c r="F35" s="149">
        <f>ROUND((SUM(BG84:BG103)),2)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55</v>
      </c>
      <c r="F36" s="149">
        <f>ROUND((SUM(BH84:BH103)),2)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56</v>
      </c>
      <c r="F37" s="149">
        <f>ROUND((SUM(BI84:BI103)),2)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57</v>
      </c>
      <c r="E39" s="153"/>
      <c r="F39" s="153"/>
      <c r="G39" s="154" t="s">
        <v>58</v>
      </c>
      <c r="H39" s="155" t="s">
        <v>59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4" t="s">
        <v>103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3" t="s">
        <v>15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II/230 Víchov - Těchlovice , oprava</v>
      </c>
      <c r="F48" s="33"/>
      <c r="G48" s="33"/>
      <c r="H48" s="33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3" t="s">
        <v>101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SKA2405 - VON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3" t="s">
        <v>21</v>
      </c>
      <c r="D52" s="42"/>
      <c r="E52" s="42"/>
      <c r="F52" s="28" t="str">
        <f>F12</f>
        <v xml:space="preserve"> </v>
      </c>
      <c r="G52" s="42"/>
      <c r="H52" s="42"/>
      <c r="I52" s="33" t="s">
        <v>23</v>
      </c>
      <c r="J52" s="74" t="str">
        <f>IF(J12="","",J12)</f>
        <v>31. 10. 2022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5.65" customHeight="1">
      <c r="A54" s="40"/>
      <c r="B54" s="41"/>
      <c r="C54" s="33" t="s">
        <v>29</v>
      </c>
      <c r="D54" s="42"/>
      <c r="E54" s="42"/>
      <c r="F54" s="28" t="str">
        <f>E15</f>
        <v>SÚS Plzeňského kraje</v>
      </c>
      <c r="G54" s="42"/>
      <c r="H54" s="42"/>
      <c r="I54" s="33" t="s">
        <v>36</v>
      </c>
      <c r="J54" s="38" t="str">
        <f>E21</f>
        <v xml:space="preserve">Projekční kancelář Ing.Škubalová 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3" t="s">
        <v>34</v>
      </c>
      <c r="D55" s="42"/>
      <c r="E55" s="42"/>
      <c r="F55" s="28" t="str">
        <f>IF(E18="","",E18)</f>
        <v>Vyplň údaj</v>
      </c>
      <c r="G55" s="42"/>
      <c r="H55" s="42"/>
      <c r="I55" s="33" t="s">
        <v>41</v>
      </c>
      <c r="J55" s="38" t="str">
        <f>E24</f>
        <v>Straka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104</v>
      </c>
      <c r="D57" s="164"/>
      <c r="E57" s="164"/>
      <c r="F57" s="164"/>
      <c r="G57" s="164"/>
      <c r="H57" s="164"/>
      <c r="I57" s="164"/>
      <c r="J57" s="165" t="s">
        <v>105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79</v>
      </c>
      <c r="D59" s="42"/>
      <c r="E59" s="42"/>
      <c r="F59" s="42"/>
      <c r="G59" s="42"/>
      <c r="H59" s="42"/>
      <c r="I59" s="42"/>
      <c r="J59" s="104">
        <f>J84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8" t="s">
        <v>106</v>
      </c>
    </row>
    <row r="60" spans="1:31" s="9" customFormat="1" ht="24.95" customHeight="1">
      <c r="A60" s="9"/>
      <c r="B60" s="167"/>
      <c r="C60" s="168"/>
      <c r="D60" s="169" t="s">
        <v>810</v>
      </c>
      <c r="E60" s="170"/>
      <c r="F60" s="170"/>
      <c r="G60" s="170"/>
      <c r="H60" s="170"/>
      <c r="I60" s="170"/>
      <c r="J60" s="171">
        <f>J85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811</v>
      </c>
      <c r="E61" s="176"/>
      <c r="F61" s="176"/>
      <c r="G61" s="176"/>
      <c r="H61" s="176"/>
      <c r="I61" s="176"/>
      <c r="J61" s="177">
        <f>J86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812</v>
      </c>
      <c r="E62" s="176"/>
      <c r="F62" s="176"/>
      <c r="G62" s="176"/>
      <c r="H62" s="176"/>
      <c r="I62" s="176"/>
      <c r="J62" s="177">
        <f>J96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813</v>
      </c>
      <c r="E63" s="176"/>
      <c r="F63" s="176"/>
      <c r="G63" s="176"/>
      <c r="H63" s="176"/>
      <c r="I63" s="176"/>
      <c r="J63" s="177">
        <f>J99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814</v>
      </c>
      <c r="E64" s="176"/>
      <c r="F64" s="176"/>
      <c r="G64" s="176"/>
      <c r="H64" s="176"/>
      <c r="I64" s="176"/>
      <c r="J64" s="177">
        <f>J101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40"/>
      <c r="B65" s="41"/>
      <c r="C65" s="42"/>
      <c r="D65" s="42"/>
      <c r="E65" s="42"/>
      <c r="F65" s="42"/>
      <c r="G65" s="42"/>
      <c r="H65" s="42"/>
      <c r="I65" s="42"/>
      <c r="J65" s="42"/>
      <c r="K65" s="42"/>
      <c r="L65" s="136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6.95" customHeight="1">
      <c r="A66" s="40"/>
      <c r="B66" s="61"/>
      <c r="C66" s="62"/>
      <c r="D66" s="62"/>
      <c r="E66" s="62"/>
      <c r="F66" s="62"/>
      <c r="G66" s="62"/>
      <c r="H66" s="62"/>
      <c r="I66" s="62"/>
      <c r="J66" s="62"/>
      <c r="K66" s="62"/>
      <c r="L66" s="136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70" spans="1:31" s="2" customFormat="1" ht="6.95" customHeight="1">
      <c r="A70" s="40"/>
      <c r="B70" s="63"/>
      <c r="C70" s="64"/>
      <c r="D70" s="64"/>
      <c r="E70" s="64"/>
      <c r="F70" s="64"/>
      <c r="G70" s="64"/>
      <c r="H70" s="64"/>
      <c r="I70" s="64"/>
      <c r="J70" s="64"/>
      <c r="K70" s="64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24.95" customHeight="1">
      <c r="A71" s="40"/>
      <c r="B71" s="41"/>
      <c r="C71" s="24" t="s">
        <v>115</v>
      </c>
      <c r="D71" s="42"/>
      <c r="E71" s="42"/>
      <c r="F71" s="42"/>
      <c r="G71" s="42"/>
      <c r="H71" s="42"/>
      <c r="I71" s="42"/>
      <c r="J71" s="42"/>
      <c r="K71" s="4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2" customHeight="1">
      <c r="A73" s="40"/>
      <c r="B73" s="41"/>
      <c r="C73" s="33" t="s">
        <v>15</v>
      </c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6.5" customHeight="1">
      <c r="A74" s="40"/>
      <c r="B74" s="41"/>
      <c r="C74" s="42"/>
      <c r="D74" s="42"/>
      <c r="E74" s="162" t="str">
        <f>E7</f>
        <v>II/230 Víchov - Těchlovice , oprava</v>
      </c>
      <c r="F74" s="33"/>
      <c r="G74" s="33"/>
      <c r="H74" s="33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3" t="s">
        <v>101</v>
      </c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6.5" customHeight="1">
      <c r="A76" s="40"/>
      <c r="B76" s="41"/>
      <c r="C76" s="42"/>
      <c r="D76" s="42"/>
      <c r="E76" s="71" t="str">
        <f>E9</f>
        <v>SKA2405 - VON</v>
      </c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3" t="s">
        <v>21</v>
      </c>
      <c r="D78" s="42"/>
      <c r="E78" s="42"/>
      <c r="F78" s="28" t="str">
        <f>F12</f>
        <v xml:space="preserve"> </v>
      </c>
      <c r="G78" s="42"/>
      <c r="H78" s="42"/>
      <c r="I78" s="33" t="s">
        <v>23</v>
      </c>
      <c r="J78" s="74" t="str">
        <f>IF(J12="","",J12)</f>
        <v>31. 10. 2022</v>
      </c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25.65" customHeight="1">
      <c r="A80" s="40"/>
      <c r="B80" s="41"/>
      <c r="C80" s="33" t="s">
        <v>29</v>
      </c>
      <c r="D80" s="42"/>
      <c r="E80" s="42"/>
      <c r="F80" s="28" t="str">
        <f>E15</f>
        <v>SÚS Plzeňského kraje</v>
      </c>
      <c r="G80" s="42"/>
      <c r="H80" s="42"/>
      <c r="I80" s="33" t="s">
        <v>36</v>
      </c>
      <c r="J80" s="38" t="str">
        <f>E21</f>
        <v xml:space="preserve">Projekční kancelář Ing.Škubalová </v>
      </c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5.15" customHeight="1">
      <c r="A81" s="40"/>
      <c r="B81" s="41"/>
      <c r="C81" s="33" t="s">
        <v>34</v>
      </c>
      <c r="D81" s="42"/>
      <c r="E81" s="42"/>
      <c r="F81" s="28" t="str">
        <f>IF(E18="","",E18)</f>
        <v>Vyplň údaj</v>
      </c>
      <c r="G81" s="42"/>
      <c r="H81" s="42"/>
      <c r="I81" s="33" t="s">
        <v>41</v>
      </c>
      <c r="J81" s="38" t="str">
        <f>E24</f>
        <v>Straka</v>
      </c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0.3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11" customFormat="1" ht="29.25" customHeight="1">
      <c r="A83" s="179"/>
      <c r="B83" s="180"/>
      <c r="C83" s="181" t="s">
        <v>116</v>
      </c>
      <c r="D83" s="182" t="s">
        <v>66</v>
      </c>
      <c r="E83" s="182" t="s">
        <v>62</v>
      </c>
      <c r="F83" s="182" t="s">
        <v>63</v>
      </c>
      <c r="G83" s="182" t="s">
        <v>117</v>
      </c>
      <c r="H83" s="182" t="s">
        <v>118</v>
      </c>
      <c r="I83" s="182" t="s">
        <v>119</v>
      </c>
      <c r="J83" s="182" t="s">
        <v>105</v>
      </c>
      <c r="K83" s="183" t="s">
        <v>120</v>
      </c>
      <c r="L83" s="184"/>
      <c r="M83" s="94" t="s">
        <v>31</v>
      </c>
      <c r="N83" s="95" t="s">
        <v>51</v>
      </c>
      <c r="O83" s="95" t="s">
        <v>121</v>
      </c>
      <c r="P83" s="95" t="s">
        <v>122</v>
      </c>
      <c r="Q83" s="95" t="s">
        <v>123</v>
      </c>
      <c r="R83" s="95" t="s">
        <v>124</v>
      </c>
      <c r="S83" s="95" t="s">
        <v>125</v>
      </c>
      <c r="T83" s="96" t="s">
        <v>126</v>
      </c>
      <c r="U83" s="179"/>
      <c r="V83" s="179"/>
      <c r="W83" s="179"/>
      <c r="X83" s="179"/>
      <c r="Y83" s="179"/>
      <c r="Z83" s="179"/>
      <c r="AA83" s="179"/>
      <c r="AB83" s="179"/>
      <c r="AC83" s="179"/>
      <c r="AD83" s="179"/>
      <c r="AE83" s="179"/>
    </row>
    <row r="84" spans="1:63" s="2" customFormat="1" ht="22.8" customHeight="1">
      <c r="A84" s="40"/>
      <c r="B84" s="41"/>
      <c r="C84" s="101" t="s">
        <v>127</v>
      </c>
      <c r="D84" s="42"/>
      <c r="E84" s="42"/>
      <c r="F84" s="42"/>
      <c r="G84" s="42"/>
      <c r="H84" s="42"/>
      <c r="I84" s="42"/>
      <c r="J84" s="185">
        <f>BK84</f>
        <v>0</v>
      </c>
      <c r="K84" s="42"/>
      <c r="L84" s="46"/>
      <c r="M84" s="97"/>
      <c r="N84" s="186"/>
      <c r="O84" s="98"/>
      <c r="P84" s="187">
        <f>P85</f>
        <v>0</v>
      </c>
      <c r="Q84" s="98"/>
      <c r="R84" s="187">
        <f>R85</f>
        <v>0</v>
      </c>
      <c r="S84" s="98"/>
      <c r="T84" s="188">
        <f>T85</f>
        <v>0</v>
      </c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T84" s="18" t="s">
        <v>80</v>
      </c>
      <c r="AU84" s="18" t="s">
        <v>106</v>
      </c>
      <c r="BK84" s="189">
        <f>BK85</f>
        <v>0</v>
      </c>
    </row>
    <row r="85" spans="1:63" s="12" customFormat="1" ht="25.9" customHeight="1">
      <c r="A85" s="12"/>
      <c r="B85" s="190"/>
      <c r="C85" s="191"/>
      <c r="D85" s="192" t="s">
        <v>80</v>
      </c>
      <c r="E85" s="193" t="s">
        <v>815</v>
      </c>
      <c r="F85" s="193" t="s">
        <v>816</v>
      </c>
      <c r="G85" s="191"/>
      <c r="H85" s="191"/>
      <c r="I85" s="194"/>
      <c r="J85" s="195">
        <f>BK85</f>
        <v>0</v>
      </c>
      <c r="K85" s="191"/>
      <c r="L85" s="196"/>
      <c r="M85" s="197"/>
      <c r="N85" s="198"/>
      <c r="O85" s="198"/>
      <c r="P85" s="199">
        <f>P86+P96+P99+P101</f>
        <v>0</v>
      </c>
      <c r="Q85" s="198"/>
      <c r="R85" s="199">
        <f>R86+R96+R99+R101</f>
        <v>0</v>
      </c>
      <c r="S85" s="198"/>
      <c r="T85" s="200">
        <f>T86+T96+T99+T101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1" t="s">
        <v>173</v>
      </c>
      <c r="AT85" s="202" t="s">
        <v>80</v>
      </c>
      <c r="AU85" s="202" t="s">
        <v>81</v>
      </c>
      <c r="AY85" s="201" t="s">
        <v>130</v>
      </c>
      <c r="BK85" s="203">
        <f>BK86+BK96+BK99+BK101</f>
        <v>0</v>
      </c>
    </row>
    <row r="86" spans="1:63" s="12" customFormat="1" ht="22.8" customHeight="1">
      <c r="A86" s="12"/>
      <c r="B86" s="190"/>
      <c r="C86" s="191"/>
      <c r="D86" s="192" t="s">
        <v>80</v>
      </c>
      <c r="E86" s="204" t="s">
        <v>817</v>
      </c>
      <c r="F86" s="204" t="s">
        <v>818</v>
      </c>
      <c r="G86" s="191"/>
      <c r="H86" s="191"/>
      <c r="I86" s="194"/>
      <c r="J86" s="205">
        <f>BK86</f>
        <v>0</v>
      </c>
      <c r="K86" s="191"/>
      <c r="L86" s="196"/>
      <c r="M86" s="197"/>
      <c r="N86" s="198"/>
      <c r="O86" s="198"/>
      <c r="P86" s="199">
        <f>SUM(P87:P95)</f>
        <v>0</v>
      </c>
      <c r="Q86" s="198"/>
      <c r="R86" s="199">
        <f>SUM(R87:R95)</f>
        <v>0</v>
      </c>
      <c r="S86" s="198"/>
      <c r="T86" s="200">
        <f>SUM(T87:T95)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1" t="s">
        <v>173</v>
      </c>
      <c r="AT86" s="202" t="s">
        <v>80</v>
      </c>
      <c r="AU86" s="202" t="s">
        <v>89</v>
      </c>
      <c r="AY86" s="201" t="s">
        <v>130</v>
      </c>
      <c r="BK86" s="203">
        <f>SUM(BK87:BK95)</f>
        <v>0</v>
      </c>
    </row>
    <row r="87" spans="1:65" s="2" customFormat="1" ht="16.5" customHeight="1">
      <c r="A87" s="40"/>
      <c r="B87" s="41"/>
      <c r="C87" s="206" t="s">
        <v>89</v>
      </c>
      <c r="D87" s="206" t="s">
        <v>132</v>
      </c>
      <c r="E87" s="207" t="s">
        <v>819</v>
      </c>
      <c r="F87" s="208" t="s">
        <v>820</v>
      </c>
      <c r="G87" s="209" t="s">
        <v>821</v>
      </c>
      <c r="H87" s="210">
        <v>1</v>
      </c>
      <c r="I87" s="211"/>
      <c r="J87" s="210">
        <f>ROUND(I87*H87,2)</f>
        <v>0</v>
      </c>
      <c r="K87" s="208" t="s">
        <v>136</v>
      </c>
      <c r="L87" s="46"/>
      <c r="M87" s="212" t="s">
        <v>31</v>
      </c>
      <c r="N87" s="213" t="s">
        <v>52</v>
      </c>
      <c r="O87" s="86"/>
      <c r="P87" s="214">
        <f>O87*H87</f>
        <v>0</v>
      </c>
      <c r="Q87" s="214">
        <v>0</v>
      </c>
      <c r="R87" s="214">
        <f>Q87*H87</f>
        <v>0</v>
      </c>
      <c r="S87" s="214">
        <v>0</v>
      </c>
      <c r="T87" s="215">
        <f>S87*H87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R87" s="216" t="s">
        <v>822</v>
      </c>
      <c r="AT87" s="216" t="s">
        <v>132</v>
      </c>
      <c r="AU87" s="216" t="s">
        <v>20</v>
      </c>
      <c r="AY87" s="18" t="s">
        <v>130</v>
      </c>
      <c r="BE87" s="217">
        <f>IF(N87="základní",J87,0)</f>
        <v>0</v>
      </c>
      <c r="BF87" s="217">
        <f>IF(N87="snížená",J87,0)</f>
        <v>0</v>
      </c>
      <c r="BG87" s="217">
        <f>IF(N87="zákl. přenesená",J87,0)</f>
        <v>0</v>
      </c>
      <c r="BH87" s="217">
        <f>IF(N87="sníž. přenesená",J87,0)</f>
        <v>0</v>
      </c>
      <c r="BI87" s="217">
        <f>IF(N87="nulová",J87,0)</f>
        <v>0</v>
      </c>
      <c r="BJ87" s="18" t="s">
        <v>89</v>
      </c>
      <c r="BK87" s="217">
        <f>ROUND(I87*H87,2)</f>
        <v>0</v>
      </c>
      <c r="BL87" s="18" t="s">
        <v>822</v>
      </c>
      <c r="BM87" s="216" t="s">
        <v>823</v>
      </c>
    </row>
    <row r="88" spans="1:47" s="2" customFormat="1" ht="12">
      <c r="A88" s="40"/>
      <c r="B88" s="41"/>
      <c r="C88" s="42"/>
      <c r="D88" s="218" t="s">
        <v>139</v>
      </c>
      <c r="E88" s="42"/>
      <c r="F88" s="219" t="s">
        <v>824</v>
      </c>
      <c r="G88" s="42"/>
      <c r="H88" s="42"/>
      <c r="I88" s="220"/>
      <c r="J88" s="42"/>
      <c r="K88" s="42"/>
      <c r="L88" s="46"/>
      <c r="M88" s="221"/>
      <c r="N88" s="222"/>
      <c r="O88" s="86"/>
      <c r="P88" s="86"/>
      <c r="Q88" s="86"/>
      <c r="R88" s="86"/>
      <c r="S88" s="86"/>
      <c r="T88" s="87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T88" s="18" t="s">
        <v>139</v>
      </c>
      <c r="AU88" s="18" t="s">
        <v>20</v>
      </c>
    </row>
    <row r="89" spans="1:65" s="2" customFormat="1" ht="16.5" customHeight="1">
      <c r="A89" s="40"/>
      <c r="B89" s="41"/>
      <c r="C89" s="206" t="s">
        <v>20</v>
      </c>
      <c r="D89" s="206" t="s">
        <v>132</v>
      </c>
      <c r="E89" s="207" t="s">
        <v>825</v>
      </c>
      <c r="F89" s="208" t="s">
        <v>826</v>
      </c>
      <c r="G89" s="209" t="s">
        <v>821</v>
      </c>
      <c r="H89" s="210">
        <v>1</v>
      </c>
      <c r="I89" s="211"/>
      <c r="J89" s="210">
        <f>ROUND(I89*H89,2)</f>
        <v>0</v>
      </c>
      <c r="K89" s="208" t="s">
        <v>31</v>
      </c>
      <c r="L89" s="46"/>
      <c r="M89" s="212" t="s">
        <v>31</v>
      </c>
      <c r="N89" s="213" t="s">
        <v>52</v>
      </c>
      <c r="O89" s="86"/>
      <c r="P89" s="214">
        <f>O89*H89</f>
        <v>0</v>
      </c>
      <c r="Q89" s="214">
        <v>0</v>
      </c>
      <c r="R89" s="214">
        <f>Q89*H89</f>
        <v>0</v>
      </c>
      <c r="S89" s="214">
        <v>0</v>
      </c>
      <c r="T89" s="215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16" t="s">
        <v>822</v>
      </c>
      <c r="AT89" s="216" t="s">
        <v>132</v>
      </c>
      <c r="AU89" s="216" t="s">
        <v>20</v>
      </c>
      <c r="AY89" s="18" t="s">
        <v>130</v>
      </c>
      <c r="BE89" s="217">
        <f>IF(N89="základní",J89,0)</f>
        <v>0</v>
      </c>
      <c r="BF89" s="217">
        <f>IF(N89="snížená",J89,0)</f>
        <v>0</v>
      </c>
      <c r="BG89" s="217">
        <f>IF(N89="zákl. přenesená",J89,0)</f>
        <v>0</v>
      </c>
      <c r="BH89" s="217">
        <f>IF(N89="sníž. přenesená",J89,0)</f>
        <v>0</v>
      </c>
      <c r="BI89" s="217">
        <f>IF(N89="nulová",J89,0)</f>
        <v>0</v>
      </c>
      <c r="BJ89" s="18" t="s">
        <v>89</v>
      </c>
      <c r="BK89" s="217">
        <f>ROUND(I89*H89,2)</f>
        <v>0</v>
      </c>
      <c r="BL89" s="18" t="s">
        <v>822</v>
      </c>
      <c r="BM89" s="216" t="s">
        <v>827</v>
      </c>
    </row>
    <row r="90" spans="1:65" s="2" customFormat="1" ht="16.5" customHeight="1">
      <c r="A90" s="40"/>
      <c r="B90" s="41"/>
      <c r="C90" s="206" t="s">
        <v>155</v>
      </c>
      <c r="D90" s="206" t="s">
        <v>132</v>
      </c>
      <c r="E90" s="207" t="s">
        <v>828</v>
      </c>
      <c r="F90" s="208" t="s">
        <v>829</v>
      </c>
      <c r="G90" s="209" t="s">
        <v>821</v>
      </c>
      <c r="H90" s="210">
        <v>1</v>
      </c>
      <c r="I90" s="211"/>
      <c r="J90" s="210">
        <f>ROUND(I90*H90,2)</f>
        <v>0</v>
      </c>
      <c r="K90" s="208" t="s">
        <v>136</v>
      </c>
      <c r="L90" s="46"/>
      <c r="M90" s="212" t="s">
        <v>31</v>
      </c>
      <c r="N90" s="213" t="s">
        <v>52</v>
      </c>
      <c r="O90" s="86"/>
      <c r="P90" s="214">
        <f>O90*H90</f>
        <v>0</v>
      </c>
      <c r="Q90" s="214">
        <v>0</v>
      </c>
      <c r="R90" s="214">
        <f>Q90*H90</f>
        <v>0</v>
      </c>
      <c r="S90" s="214">
        <v>0</v>
      </c>
      <c r="T90" s="215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16" t="s">
        <v>822</v>
      </c>
      <c r="AT90" s="216" t="s">
        <v>132</v>
      </c>
      <c r="AU90" s="216" t="s">
        <v>20</v>
      </c>
      <c r="AY90" s="18" t="s">
        <v>130</v>
      </c>
      <c r="BE90" s="217">
        <f>IF(N90="základní",J90,0)</f>
        <v>0</v>
      </c>
      <c r="BF90" s="217">
        <f>IF(N90="snížená",J90,0)</f>
        <v>0</v>
      </c>
      <c r="BG90" s="217">
        <f>IF(N90="zákl. přenesená",J90,0)</f>
        <v>0</v>
      </c>
      <c r="BH90" s="217">
        <f>IF(N90="sníž. přenesená",J90,0)</f>
        <v>0</v>
      </c>
      <c r="BI90" s="217">
        <f>IF(N90="nulová",J90,0)</f>
        <v>0</v>
      </c>
      <c r="BJ90" s="18" t="s">
        <v>89</v>
      </c>
      <c r="BK90" s="217">
        <f>ROUND(I90*H90,2)</f>
        <v>0</v>
      </c>
      <c r="BL90" s="18" t="s">
        <v>822</v>
      </c>
      <c r="BM90" s="216" t="s">
        <v>830</v>
      </c>
    </row>
    <row r="91" spans="1:47" s="2" customFormat="1" ht="12">
      <c r="A91" s="40"/>
      <c r="B91" s="41"/>
      <c r="C91" s="42"/>
      <c r="D91" s="218" t="s">
        <v>139</v>
      </c>
      <c r="E91" s="42"/>
      <c r="F91" s="219" t="s">
        <v>831</v>
      </c>
      <c r="G91" s="42"/>
      <c r="H91" s="42"/>
      <c r="I91" s="220"/>
      <c r="J91" s="42"/>
      <c r="K91" s="42"/>
      <c r="L91" s="46"/>
      <c r="M91" s="221"/>
      <c r="N91" s="222"/>
      <c r="O91" s="86"/>
      <c r="P91" s="86"/>
      <c r="Q91" s="86"/>
      <c r="R91" s="86"/>
      <c r="S91" s="86"/>
      <c r="T91" s="87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18" t="s">
        <v>139</v>
      </c>
      <c r="AU91" s="18" t="s">
        <v>20</v>
      </c>
    </row>
    <row r="92" spans="1:65" s="2" customFormat="1" ht="16.5" customHeight="1">
      <c r="A92" s="40"/>
      <c r="B92" s="41"/>
      <c r="C92" s="206" t="s">
        <v>137</v>
      </c>
      <c r="D92" s="206" t="s">
        <v>132</v>
      </c>
      <c r="E92" s="207" t="s">
        <v>832</v>
      </c>
      <c r="F92" s="208" t="s">
        <v>833</v>
      </c>
      <c r="G92" s="209" t="s">
        <v>821</v>
      </c>
      <c r="H92" s="210">
        <v>1</v>
      </c>
      <c r="I92" s="211"/>
      <c r="J92" s="210">
        <f>ROUND(I92*H92,2)</f>
        <v>0</v>
      </c>
      <c r="K92" s="208" t="s">
        <v>136</v>
      </c>
      <c r="L92" s="46"/>
      <c r="M92" s="212" t="s">
        <v>31</v>
      </c>
      <c r="N92" s="213" t="s">
        <v>52</v>
      </c>
      <c r="O92" s="86"/>
      <c r="P92" s="214">
        <f>O92*H92</f>
        <v>0</v>
      </c>
      <c r="Q92" s="214">
        <v>0</v>
      </c>
      <c r="R92" s="214">
        <f>Q92*H92</f>
        <v>0</v>
      </c>
      <c r="S92" s="214">
        <v>0</v>
      </c>
      <c r="T92" s="215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16" t="s">
        <v>822</v>
      </c>
      <c r="AT92" s="216" t="s">
        <v>132</v>
      </c>
      <c r="AU92" s="216" t="s">
        <v>20</v>
      </c>
      <c r="AY92" s="18" t="s">
        <v>130</v>
      </c>
      <c r="BE92" s="217">
        <f>IF(N92="základní",J92,0)</f>
        <v>0</v>
      </c>
      <c r="BF92" s="217">
        <f>IF(N92="snížená",J92,0)</f>
        <v>0</v>
      </c>
      <c r="BG92" s="217">
        <f>IF(N92="zákl. přenesená",J92,0)</f>
        <v>0</v>
      </c>
      <c r="BH92" s="217">
        <f>IF(N92="sníž. přenesená",J92,0)</f>
        <v>0</v>
      </c>
      <c r="BI92" s="217">
        <f>IF(N92="nulová",J92,0)</f>
        <v>0</v>
      </c>
      <c r="BJ92" s="18" t="s">
        <v>89</v>
      </c>
      <c r="BK92" s="217">
        <f>ROUND(I92*H92,2)</f>
        <v>0</v>
      </c>
      <c r="BL92" s="18" t="s">
        <v>822</v>
      </c>
      <c r="BM92" s="216" t="s">
        <v>834</v>
      </c>
    </row>
    <row r="93" spans="1:47" s="2" customFormat="1" ht="12">
      <c r="A93" s="40"/>
      <c r="B93" s="41"/>
      <c r="C93" s="42"/>
      <c r="D93" s="218" t="s">
        <v>139</v>
      </c>
      <c r="E93" s="42"/>
      <c r="F93" s="219" t="s">
        <v>835</v>
      </c>
      <c r="G93" s="42"/>
      <c r="H93" s="42"/>
      <c r="I93" s="220"/>
      <c r="J93" s="42"/>
      <c r="K93" s="42"/>
      <c r="L93" s="46"/>
      <c r="M93" s="221"/>
      <c r="N93" s="222"/>
      <c r="O93" s="86"/>
      <c r="P93" s="86"/>
      <c r="Q93" s="86"/>
      <c r="R93" s="86"/>
      <c r="S93" s="86"/>
      <c r="T93" s="87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8" t="s">
        <v>139</v>
      </c>
      <c r="AU93" s="18" t="s">
        <v>20</v>
      </c>
    </row>
    <row r="94" spans="1:65" s="2" customFormat="1" ht="16.5" customHeight="1">
      <c r="A94" s="40"/>
      <c r="B94" s="41"/>
      <c r="C94" s="206" t="s">
        <v>173</v>
      </c>
      <c r="D94" s="206" t="s">
        <v>132</v>
      </c>
      <c r="E94" s="207" t="s">
        <v>836</v>
      </c>
      <c r="F94" s="208" t="s">
        <v>837</v>
      </c>
      <c r="G94" s="209" t="s">
        <v>821</v>
      </c>
      <c r="H94" s="210">
        <v>1</v>
      </c>
      <c r="I94" s="211"/>
      <c r="J94" s="210">
        <f>ROUND(I94*H94,2)</f>
        <v>0</v>
      </c>
      <c r="K94" s="208" t="s">
        <v>136</v>
      </c>
      <c r="L94" s="46"/>
      <c r="M94" s="212" t="s">
        <v>31</v>
      </c>
      <c r="N94" s="213" t="s">
        <v>52</v>
      </c>
      <c r="O94" s="86"/>
      <c r="P94" s="214">
        <f>O94*H94</f>
        <v>0</v>
      </c>
      <c r="Q94" s="214">
        <v>0</v>
      </c>
      <c r="R94" s="214">
        <f>Q94*H94</f>
        <v>0</v>
      </c>
      <c r="S94" s="214">
        <v>0</v>
      </c>
      <c r="T94" s="215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16" t="s">
        <v>822</v>
      </c>
      <c r="AT94" s="216" t="s">
        <v>132</v>
      </c>
      <c r="AU94" s="216" t="s">
        <v>20</v>
      </c>
      <c r="AY94" s="18" t="s">
        <v>130</v>
      </c>
      <c r="BE94" s="217">
        <f>IF(N94="základní",J94,0)</f>
        <v>0</v>
      </c>
      <c r="BF94" s="217">
        <f>IF(N94="snížená",J94,0)</f>
        <v>0</v>
      </c>
      <c r="BG94" s="217">
        <f>IF(N94="zákl. přenesená",J94,0)</f>
        <v>0</v>
      </c>
      <c r="BH94" s="217">
        <f>IF(N94="sníž. přenesená",J94,0)</f>
        <v>0</v>
      </c>
      <c r="BI94" s="217">
        <f>IF(N94="nulová",J94,0)</f>
        <v>0</v>
      </c>
      <c r="BJ94" s="18" t="s">
        <v>89</v>
      </c>
      <c r="BK94" s="217">
        <f>ROUND(I94*H94,2)</f>
        <v>0</v>
      </c>
      <c r="BL94" s="18" t="s">
        <v>822</v>
      </c>
      <c r="BM94" s="216" t="s">
        <v>838</v>
      </c>
    </row>
    <row r="95" spans="1:47" s="2" customFormat="1" ht="12">
      <c r="A95" s="40"/>
      <c r="B95" s="41"/>
      <c r="C95" s="42"/>
      <c r="D95" s="218" t="s">
        <v>139</v>
      </c>
      <c r="E95" s="42"/>
      <c r="F95" s="219" t="s">
        <v>839</v>
      </c>
      <c r="G95" s="42"/>
      <c r="H95" s="42"/>
      <c r="I95" s="220"/>
      <c r="J95" s="42"/>
      <c r="K95" s="42"/>
      <c r="L95" s="46"/>
      <c r="M95" s="221"/>
      <c r="N95" s="222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8" t="s">
        <v>139</v>
      </c>
      <c r="AU95" s="18" t="s">
        <v>20</v>
      </c>
    </row>
    <row r="96" spans="1:63" s="12" customFormat="1" ht="22.8" customHeight="1">
      <c r="A96" s="12"/>
      <c r="B96" s="190"/>
      <c r="C96" s="191"/>
      <c r="D96" s="192" t="s">
        <v>80</v>
      </c>
      <c r="E96" s="204" t="s">
        <v>840</v>
      </c>
      <c r="F96" s="204" t="s">
        <v>841</v>
      </c>
      <c r="G96" s="191"/>
      <c r="H96" s="191"/>
      <c r="I96" s="194"/>
      <c r="J96" s="205">
        <f>BK96</f>
        <v>0</v>
      </c>
      <c r="K96" s="191"/>
      <c r="L96" s="196"/>
      <c r="M96" s="197"/>
      <c r="N96" s="198"/>
      <c r="O96" s="198"/>
      <c r="P96" s="199">
        <f>SUM(P97:P98)</f>
        <v>0</v>
      </c>
      <c r="Q96" s="198"/>
      <c r="R96" s="199">
        <f>SUM(R97:R98)</f>
        <v>0</v>
      </c>
      <c r="S96" s="198"/>
      <c r="T96" s="200">
        <f>SUM(T97:T98)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1" t="s">
        <v>173</v>
      </c>
      <c r="AT96" s="202" t="s">
        <v>80</v>
      </c>
      <c r="AU96" s="202" t="s">
        <v>89</v>
      </c>
      <c r="AY96" s="201" t="s">
        <v>130</v>
      </c>
      <c r="BK96" s="203">
        <f>SUM(BK97:BK98)</f>
        <v>0</v>
      </c>
    </row>
    <row r="97" spans="1:65" s="2" customFormat="1" ht="24.15" customHeight="1">
      <c r="A97" s="40"/>
      <c r="B97" s="41"/>
      <c r="C97" s="206" t="s">
        <v>179</v>
      </c>
      <c r="D97" s="206" t="s">
        <v>132</v>
      </c>
      <c r="E97" s="207" t="s">
        <v>842</v>
      </c>
      <c r="F97" s="208" t="s">
        <v>843</v>
      </c>
      <c r="G97" s="209" t="s">
        <v>821</v>
      </c>
      <c r="H97" s="210">
        <v>1</v>
      </c>
      <c r="I97" s="211"/>
      <c r="J97" s="210">
        <f>ROUND(I97*H97,2)</f>
        <v>0</v>
      </c>
      <c r="K97" s="208" t="s">
        <v>136</v>
      </c>
      <c r="L97" s="46"/>
      <c r="M97" s="212" t="s">
        <v>31</v>
      </c>
      <c r="N97" s="213" t="s">
        <v>52</v>
      </c>
      <c r="O97" s="86"/>
      <c r="P97" s="214">
        <f>O97*H97</f>
        <v>0</v>
      </c>
      <c r="Q97" s="214">
        <v>0</v>
      </c>
      <c r="R97" s="214">
        <f>Q97*H97</f>
        <v>0</v>
      </c>
      <c r="S97" s="214">
        <v>0</v>
      </c>
      <c r="T97" s="215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16" t="s">
        <v>822</v>
      </c>
      <c r="AT97" s="216" t="s">
        <v>132</v>
      </c>
      <c r="AU97" s="216" t="s">
        <v>20</v>
      </c>
      <c r="AY97" s="18" t="s">
        <v>130</v>
      </c>
      <c r="BE97" s="217">
        <f>IF(N97="základní",J97,0)</f>
        <v>0</v>
      </c>
      <c r="BF97" s="217">
        <f>IF(N97="snížená",J97,0)</f>
        <v>0</v>
      </c>
      <c r="BG97" s="217">
        <f>IF(N97="zákl. přenesená",J97,0)</f>
        <v>0</v>
      </c>
      <c r="BH97" s="217">
        <f>IF(N97="sníž. přenesená",J97,0)</f>
        <v>0</v>
      </c>
      <c r="BI97" s="217">
        <f>IF(N97="nulová",J97,0)</f>
        <v>0</v>
      </c>
      <c r="BJ97" s="18" t="s">
        <v>89</v>
      </c>
      <c r="BK97" s="217">
        <f>ROUND(I97*H97,2)</f>
        <v>0</v>
      </c>
      <c r="BL97" s="18" t="s">
        <v>822</v>
      </c>
      <c r="BM97" s="216" t="s">
        <v>844</v>
      </c>
    </row>
    <row r="98" spans="1:47" s="2" customFormat="1" ht="12">
      <c r="A98" s="40"/>
      <c r="B98" s="41"/>
      <c r="C98" s="42"/>
      <c r="D98" s="218" t="s">
        <v>139</v>
      </c>
      <c r="E98" s="42"/>
      <c r="F98" s="219" t="s">
        <v>845</v>
      </c>
      <c r="G98" s="42"/>
      <c r="H98" s="42"/>
      <c r="I98" s="220"/>
      <c r="J98" s="42"/>
      <c r="K98" s="42"/>
      <c r="L98" s="46"/>
      <c r="M98" s="221"/>
      <c r="N98" s="222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8" t="s">
        <v>139</v>
      </c>
      <c r="AU98" s="18" t="s">
        <v>20</v>
      </c>
    </row>
    <row r="99" spans="1:63" s="12" customFormat="1" ht="22.8" customHeight="1">
      <c r="A99" s="12"/>
      <c r="B99" s="190"/>
      <c r="C99" s="191"/>
      <c r="D99" s="192" t="s">
        <v>80</v>
      </c>
      <c r="E99" s="204" t="s">
        <v>846</v>
      </c>
      <c r="F99" s="204" t="s">
        <v>847</v>
      </c>
      <c r="G99" s="191"/>
      <c r="H99" s="191"/>
      <c r="I99" s="194"/>
      <c r="J99" s="205">
        <f>BK99</f>
        <v>0</v>
      </c>
      <c r="K99" s="191"/>
      <c r="L99" s="196"/>
      <c r="M99" s="197"/>
      <c r="N99" s="198"/>
      <c r="O99" s="198"/>
      <c r="P99" s="199">
        <f>P100</f>
        <v>0</v>
      </c>
      <c r="Q99" s="198"/>
      <c r="R99" s="199">
        <f>R100</f>
        <v>0</v>
      </c>
      <c r="S99" s="198"/>
      <c r="T99" s="200">
        <f>T100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01" t="s">
        <v>173</v>
      </c>
      <c r="AT99" s="202" t="s">
        <v>80</v>
      </c>
      <c r="AU99" s="202" t="s">
        <v>89</v>
      </c>
      <c r="AY99" s="201" t="s">
        <v>130</v>
      </c>
      <c r="BK99" s="203">
        <f>BK100</f>
        <v>0</v>
      </c>
    </row>
    <row r="100" spans="1:65" s="2" customFormat="1" ht="16.5" customHeight="1">
      <c r="A100" s="40"/>
      <c r="B100" s="41"/>
      <c r="C100" s="206" t="s">
        <v>185</v>
      </c>
      <c r="D100" s="206" t="s">
        <v>132</v>
      </c>
      <c r="E100" s="207" t="s">
        <v>848</v>
      </c>
      <c r="F100" s="208" t="s">
        <v>849</v>
      </c>
      <c r="G100" s="209" t="s">
        <v>821</v>
      </c>
      <c r="H100" s="210">
        <v>1</v>
      </c>
      <c r="I100" s="211"/>
      <c r="J100" s="210">
        <f>ROUND(I100*H100,2)</f>
        <v>0</v>
      </c>
      <c r="K100" s="208" t="s">
        <v>31</v>
      </c>
      <c r="L100" s="46"/>
      <c r="M100" s="212" t="s">
        <v>31</v>
      </c>
      <c r="N100" s="213" t="s">
        <v>52</v>
      </c>
      <c r="O100" s="86"/>
      <c r="P100" s="214">
        <f>O100*H100</f>
        <v>0</v>
      </c>
      <c r="Q100" s="214">
        <v>0</v>
      </c>
      <c r="R100" s="214">
        <f>Q100*H100</f>
        <v>0</v>
      </c>
      <c r="S100" s="214">
        <v>0</v>
      </c>
      <c r="T100" s="215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16" t="s">
        <v>822</v>
      </c>
      <c r="AT100" s="216" t="s">
        <v>132</v>
      </c>
      <c r="AU100" s="216" t="s">
        <v>20</v>
      </c>
      <c r="AY100" s="18" t="s">
        <v>130</v>
      </c>
      <c r="BE100" s="217">
        <f>IF(N100="základní",J100,0)</f>
        <v>0</v>
      </c>
      <c r="BF100" s="217">
        <f>IF(N100="snížená",J100,0)</f>
        <v>0</v>
      </c>
      <c r="BG100" s="217">
        <f>IF(N100="zákl. přenesená",J100,0)</f>
        <v>0</v>
      </c>
      <c r="BH100" s="217">
        <f>IF(N100="sníž. přenesená",J100,0)</f>
        <v>0</v>
      </c>
      <c r="BI100" s="217">
        <f>IF(N100="nulová",J100,0)</f>
        <v>0</v>
      </c>
      <c r="BJ100" s="18" t="s">
        <v>89</v>
      </c>
      <c r="BK100" s="217">
        <f>ROUND(I100*H100,2)</f>
        <v>0</v>
      </c>
      <c r="BL100" s="18" t="s">
        <v>822</v>
      </c>
      <c r="BM100" s="216" t="s">
        <v>850</v>
      </c>
    </row>
    <row r="101" spans="1:63" s="12" customFormat="1" ht="22.8" customHeight="1">
      <c r="A101" s="12"/>
      <c r="B101" s="190"/>
      <c r="C101" s="191"/>
      <c r="D101" s="192" t="s">
        <v>80</v>
      </c>
      <c r="E101" s="204" t="s">
        <v>851</v>
      </c>
      <c r="F101" s="204" t="s">
        <v>852</v>
      </c>
      <c r="G101" s="191"/>
      <c r="H101" s="191"/>
      <c r="I101" s="194"/>
      <c r="J101" s="205">
        <f>BK101</f>
        <v>0</v>
      </c>
      <c r="K101" s="191"/>
      <c r="L101" s="196"/>
      <c r="M101" s="197"/>
      <c r="N101" s="198"/>
      <c r="O101" s="198"/>
      <c r="P101" s="199">
        <f>SUM(P102:P103)</f>
        <v>0</v>
      </c>
      <c r="Q101" s="198"/>
      <c r="R101" s="199">
        <f>SUM(R102:R103)</f>
        <v>0</v>
      </c>
      <c r="S101" s="198"/>
      <c r="T101" s="200">
        <f>SUM(T102:T103)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01" t="s">
        <v>173</v>
      </c>
      <c r="AT101" s="202" t="s">
        <v>80</v>
      </c>
      <c r="AU101" s="202" t="s">
        <v>89</v>
      </c>
      <c r="AY101" s="201" t="s">
        <v>130</v>
      </c>
      <c r="BK101" s="203">
        <f>SUM(BK102:BK103)</f>
        <v>0</v>
      </c>
    </row>
    <row r="102" spans="1:65" s="2" customFormat="1" ht="16.5" customHeight="1">
      <c r="A102" s="40"/>
      <c r="B102" s="41"/>
      <c r="C102" s="206" t="s">
        <v>192</v>
      </c>
      <c r="D102" s="206" t="s">
        <v>132</v>
      </c>
      <c r="E102" s="207" t="s">
        <v>853</v>
      </c>
      <c r="F102" s="208" t="s">
        <v>854</v>
      </c>
      <c r="G102" s="209" t="s">
        <v>821</v>
      </c>
      <c r="H102" s="210">
        <v>1</v>
      </c>
      <c r="I102" s="211"/>
      <c r="J102" s="210">
        <f>ROUND(I102*H102,2)</f>
        <v>0</v>
      </c>
      <c r="K102" s="208" t="s">
        <v>136</v>
      </c>
      <c r="L102" s="46"/>
      <c r="M102" s="212" t="s">
        <v>31</v>
      </c>
      <c r="N102" s="213" t="s">
        <v>52</v>
      </c>
      <c r="O102" s="86"/>
      <c r="P102" s="214">
        <f>O102*H102</f>
        <v>0</v>
      </c>
      <c r="Q102" s="214">
        <v>0</v>
      </c>
      <c r="R102" s="214">
        <f>Q102*H102</f>
        <v>0</v>
      </c>
      <c r="S102" s="214">
        <v>0</v>
      </c>
      <c r="T102" s="215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16" t="s">
        <v>822</v>
      </c>
      <c r="AT102" s="216" t="s">
        <v>132</v>
      </c>
      <c r="AU102" s="216" t="s">
        <v>20</v>
      </c>
      <c r="AY102" s="18" t="s">
        <v>130</v>
      </c>
      <c r="BE102" s="217">
        <f>IF(N102="základní",J102,0)</f>
        <v>0</v>
      </c>
      <c r="BF102" s="217">
        <f>IF(N102="snížená",J102,0)</f>
        <v>0</v>
      </c>
      <c r="BG102" s="217">
        <f>IF(N102="zákl. přenesená",J102,0)</f>
        <v>0</v>
      </c>
      <c r="BH102" s="217">
        <f>IF(N102="sníž. přenesená",J102,0)</f>
        <v>0</v>
      </c>
      <c r="BI102" s="217">
        <f>IF(N102="nulová",J102,0)</f>
        <v>0</v>
      </c>
      <c r="BJ102" s="18" t="s">
        <v>89</v>
      </c>
      <c r="BK102" s="217">
        <f>ROUND(I102*H102,2)</f>
        <v>0</v>
      </c>
      <c r="BL102" s="18" t="s">
        <v>822</v>
      </c>
      <c r="BM102" s="216" t="s">
        <v>855</v>
      </c>
    </row>
    <row r="103" spans="1:47" s="2" customFormat="1" ht="12">
      <c r="A103" s="40"/>
      <c r="B103" s="41"/>
      <c r="C103" s="42"/>
      <c r="D103" s="218" t="s">
        <v>139</v>
      </c>
      <c r="E103" s="42"/>
      <c r="F103" s="219" t="s">
        <v>856</v>
      </c>
      <c r="G103" s="42"/>
      <c r="H103" s="42"/>
      <c r="I103" s="220"/>
      <c r="J103" s="42"/>
      <c r="K103" s="42"/>
      <c r="L103" s="46"/>
      <c r="M103" s="265"/>
      <c r="N103" s="266"/>
      <c r="O103" s="267"/>
      <c r="P103" s="267"/>
      <c r="Q103" s="267"/>
      <c r="R103" s="267"/>
      <c r="S103" s="267"/>
      <c r="T103" s="268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8" t="s">
        <v>139</v>
      </c>
      <c r="AU103" s="18" t="s">
        <v>20</v>
      </c>
    </row>
    <row r="104" spans="1:31" s="2" customFormat="1" ht="6.95" customHeight="1">
      <c r="A104" s="40"/>
      <c r="B104" s="61"/>
      <c r="C104" s="62"/>
      <c r="D104" s="62"/>
      <c r="E104" s="62"/>
      <c r="F104" s="62"/>
      <c r="G104" s="62"/>
      <c r="H104" s="62"/>
      <c r="I104" s="62"/>
      <c r="J104" s="62"/>
      <c r="K104" s="62"/>
      <c r="L104" s="46"/>
      <c r="M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</row>
  </sheetData>
  <sheetProtection password="CC35" sheet="1" objects="1" scenarios="1" formatColumns="0" formatRows="0" autoFilter="0"/>
  <autoFilter ref="C83:K103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hyperlinks>
    <hyperlink ref="F88" r:id="rId1" display="https://podminky.urs.cz/item/CS_URS_2022_02/012103000"/>
    <hyperlink ref="F91" r:id="rId2" display="https://podminky.urs.cz/item/CS_URS_2022_02/012303000"/>
    <hyperlink ref="F93" r:id="rId3" display="https://podminky.urs.cz/item/CS_URS_2022_02/013254000"/>
    <hyperlink ref="F95" r:id="rId4" display="https://podminky.urs.cz/item/CS_URS_2022_02/013274000"/>
    <hyperlink ref="F98" r:id="rId5" display="https://podminky.urs.cz/item/CS_URS_2022_02/030001000"/>
    <hyperlink ref="F103" r:id="rId6" display="https://podminky.urs.cz/item/CS_URS_2022_02/0721030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7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69" customWidth="1"/>
    <col min="2" max="2" width="1.7109375" style="269" customWidth="1"/>
    <col min="3" max="4" width="5.00390625" style="269" customWidth="1"/>
    <col min="5" max="5" width="11.7109375" style="269" customWidth="1"/>
    <col min="6" max="6" width="9.140625" style="269" customWidth="1"/>
    <col min="7" max="7" width="5.00390625" style="269" customWidth="1"/>
    <col min="8" max="8" width="77.8515625" style="269" customWidth="1"/>
    <col min="9" max="10" width="20.00390625" style="269" customWidth="1"/>
    <col min="11" max="11" width="1.7109375" style="269" customWidth="1"/>
  </cols>
  <sheetData>
    <row r="1" s="1" customFormat="1" ht="37.5" customHeight="1"/>
    <row r="2" spans="2:11" s="1" customFormat="1" ht="7.5" customHeight="1">
      <c r="B2" s="270"/>
      <c r="C2" s="271"/>
      <c r="D2" s="271"/>
      <c r="E2" s="271"/>
      <c r="F2" s="271"/>
      <c r="G2" s="271"/>
      <c r="H2" s="271"/>
      <c r="I2" s="271"/>
      <c r="J2" s="271"/>
      <c r="K2" s="272"/>
    </row>
    <row r="3" spans="2:11" s="16" customFormat="1" ht="45" customHeight="1">
      <c r="B3" s="273"/>
      <c r="C3" s="274" t="s">
        <v>857</v>
      </c>
      <c r="D3" s="274"/>
      <c r="E3" s="274"/>
      <c r="F3" s="274"/>
      <c r="G3" s="274"/>
      <c r="H3" s="274"/>
      <c r="I3" s="274"/>
      <c r="J3" s="274"/>
      <c r="K3" s="275"/>
    </row>
    <row r="4" spans="2:11" s="1" customFormat="1" ht="25.5" customHeight="1">
      <c r="B4" s="276"/>
      <c r="C4" s="277" t="s">
        <v>858</v>
      </c>
      <c r="D4" s="277"/>
      <c r="E4" s="277"/>
      <c r="F4" s="277"/>
      <c r="G4" s="277"/>
      <c r="H4" s="277"/>
      <c r="I4" s="277"/>
      <c r="J4" s="277"/>
      <c r="K4" s="278"/>
    </row>
    <row r="5" spans="2:11" s="1" customFormat="1" ht="5.25" customHeight="1">
      <c r="B5" s="276"/>
      <c r="C5" s="279"/>
      <c r="D5" s="279"/>
      <c r="E5" s="279"/>
      <c r="F5" s="279"/>
      <c r="G5" s="279"/>
      <c r="H5" s="279"/>
      <c r="I5" s="279"/>
      <c r="J5" s="279"/>
      <c r="K5" s="278"/>
    </row>
    <row r="6" spans="2:11" s="1" customFormat="1" ht="15" customHeight="1">
      <c r="B6" s="276"/>
      <c r="C6" s="280" t="s">
        <v>859</v>
      </c>
      <c r="D6" s="280"/>
      <c r="E6" s="280"/>
      <c r="F6" s="280"/>
      <c r="G6" s="280"/>
      <c r="H6" s="280"/>
      <c r="I6" s="280"/>
      <c r="J6" s="280"/>
      <c r="K6" s="278"/>
    </row>
    <row r="7" spans="2:11" s="1" customFormat="1" ht="15" customHeight="1">
      <c r="B7" s="281"/>
      <c r="C7" s="280" t="s">
        <v>860</v>
      </c>
      <c r="D7" s="280"/>
      <c r="E7" s="280"/>
      <c r="F7" s="280"/>
      <c r="G7" s="280"/>
      <c r="H7" s="280"/>
      <c r="I7" s="280"/>
      <c r="J7" s="280"/>
      <c r="K7" s="278"/>
    </row>
    <row r="8" spans="2:11" s="1" customFormat="1" ht="12.75" customHeight="1">
      <c r="B8" s="281"/>
      <c r="C8" s="280"/>
      <c r="D8" s="280"/>
      <c r="E8" s="280"/>
      <c r="F8" s="280"/>
      <c r="G8" s="280"/>
      <c r="H8" s="280"/>
      <c r="I8" s="280"/>
      <c r="J8" s="280"/>
      <c r="K8" s="278"/>
    </row>
    <row r="9" spans="2:11" s="1" customFormat="1" ht="15" customHeight="1">
      <c r="B9" s="281"/>
      <c r="C9" s="280" t="s">
        <v>861</v>
      </c>
      <c r="D9" s="280"/>
      <c r="E9" s="280"/>
      <c r="F9" s="280"/>
      <c r="G9" s="280"/>
      <c r="H9" s="280"/>
      <c r="I9" s="280"/>
      <c r="J9" s="280"/>
      <c r="K9" s="278"/>
    </row>
    <row r="10" spans="2:11" s="1" customFormat="1" ht="15" customHeight="1">
      <c r="B10" s="281"/>
      <c r="C10" s="280"/>
      <c r="D10" s="280" t="s">
        <v>862</v>
      </c>
      <c r="E10" s="280"/>
      <c r="F10" s="280"/>
      <c r="G10" s="280"/>
      <c r="H10" s="280"/>
      <c r="I10" s="280"/>
      <c r="J10" s="280"/>
      <c r="K10" s="278"/>
    </row>
    <row r="11" spans="2:11" s="1" customFormat="1" ht="15" customHeight="1">
      <c r="B11" s="281"/>
      <c r="C11" s="282"/>
      <c r="D11" s="280" t="s">
        <v>863</v>
      </c>
      <c r="E11" s="280"/>
      <c r="F11" s="280"/>
      <c r="G11" s="280"/>
      <c r="H11" s="280"/>
      <c r="I11" s="280"/>
      <c r="J11" s="280"/>
      <c r="K11" s="278"/>
    </row>
    <row r="12" spans="2:11" s="1" customFormat="1" ht="15" customHeight="1">
      <c r="B12" s="281"/>
      <c r="C12" s="282"/>
      <c r="D12" s="280"/>
      <c r="E12" s="280"/>
      <c r="F12" s="280"/>
      <c r="G12" s="280"/>
      <c r="H12" s="280"/>
      <c r="I12" s="280"/>
      <c r="J12" s="280"/>
      <c r="K12" s="278"/>
    </row>
    <row r="13" spans="2:11" s="1" customFormat="1" ht="15" customHeight="1">
      <c r="B13" s="281"/>
      <c r="C13" s="282"/>
      <c r="D13" s="283" t="s">
        <v>864</v>
      </c>
      <c r="E13" s="280"/>
      <c r="F13" s="280"/>
      <c r="G13" s="280"/>
      <c r="H13" s="280"/>
      <c r="I13" s="280"/>
      <c r="J13" s="280"/>
      <c r="K13" s="278"/>
    </row>
    <row r="14" spans="2:11" s="1" customFormat="1" ht="12.75" customHeight="1">
      <c r="B14" s="281"/>
      <c r="C14" s="282"/>
      <c r="D14" s="282"/>
      <c r="E14" s="282"/>
      <c r="F14" s="282"/>
      <c r="G14" s="282"/>
      <c r="H14" s="282"/>
      <c r="I14" s="282"/>
      <c r="J14" s="282"/>
      <c r="K14" s="278"/>
    </row>
    <row r="15" spans="2:11" s="1" customFormat="1" ht="15" customHeight="1">
      <c r="B15" s="281"/>
      <c r="C15" s="282"/>
      <c r="D15" s="280" t="s">
        <v>865</v>
      </c>
      <c r="E15" s="280"/>
      <c r="F15" s="280"/>
      <c r="G15" s="280"/>
      <c r="H15" s="280"/>
      <c r="I15" s="280"/>
      <c r="J15" s="280"/>
      <c r="K15" s="278"/>
    </row>
    <row r="16" spans="2:11" s="1" customFormat="1" ht="15" customHeight="1">
      <c r="B16" s="281"/>
      <c r="C16" s="282"/>
      <c r="D16" s="280" t="s">
        <v>866</v>
      </c>
      <c r="E16" s="280"/>
      <c r="F16" s="280"/>
      <c r="G16" s="280"/>
      <c r="H16" s="280"/>
      <c r="I16" s="280"/>
      <c r="J16" s="280"/>
      <c r="K16" s="278"/>
    </row>
    <row r="17" spans="2:11" s="1" customFormat="1" ht="15" customHeight="1">
      <c r="B17" s="281"/>
      <c r="C17" s="282"/>
      <c r="D17" s="280" t="s">
        <v>867</v>
      </c>
      <c r="E17" s="280"/>
      <c r="F17" s="280"/>
      <c r="G17" s="280"/>
      <c r="H17" s="280"/>
      <c r="I17" s="280"/>
      <c r="J17" s="280"/>
      <c r="K17" s="278"/>
    </row>
    <row r="18" spans="2:11" s="1" customFormat="1" ht="15" customHeight="1">
      <c r="B18" s="281"/>
      <c r="C18" s="282"/>
      <c r="D18" s="282"/>
      <c r="E18" s="284" t="s">
        <v>88</v>
      </c>
      <c r="F18" s="280" t="s">
        <v>868</v>
      </c>
      <c r="G18" s="280"/>
      <c r="H18" s="280"/>
      <c r="I18" s="280"/>
      <c r="J18" s="280"/>
      <c r="K18" s="278"/>
    </row>
    <row r="19" spans="2:11" s="1" customFormat="1" ht="15" customHeight="1">
      <c r="B19" s="281"/>
      <c r="C19" s="282"/>
      <c r="D19" s="282"/>
      <c r="E19" s="284" t="s">
        <v>869</v>
      </c>
      <c r="F19" s="280" t="s">
        <v>870</v>
      </c>
      <c r="G19" s="280"/>
      <c r="H19" s="280"/>
      <c r="I19" s="280"/>
      <c r="J19" s="280"/>
      <c r="K19" s="278"/>
    </row>
    <row r="20" spans="2:11" s="1" customFormat="1" ht="15" customHeight="1">
      <c r="B20" s="281"/>
      <c r="C20" s="282"/>
      <c r="D20" s="282"/>
      <c r="E20" s="284" t="s">
        <v>871</v>
      </c>
      <c r="F20" s="280" t="s">
        <v>872</v>
      </c>
      <c r="G20" s="280"/>
      <c r="H20" s="280"/>
      <c r="I20" s="280"/>
      <c r="J20" s="280"/>
      <c r="K20" s="278"/>
    </row>
    <row r="21" spans="2:11" s="1" customFormat="1" ht="15" customHeight="1">
      <c r="B21" s="281"/>
      <c r="C21" s="282"/>
      <c r="D21" s="282"/>
      <c r="E21" s="284" t="s">
        <v>98</v>
      </c>
      <c r="F21" s="280" t="s">
        <v>873</v>
      </c>
      <c r="G21" s="280"/>
      <c r="H21" s="280"/>
      <c r="I21" s="280"/>
      <c r="J21" s="280"/>
      <c r="K21" s="278"/>
    </row>
    <row r="22" spans="2:11" s="1" customFormat="1" ht="15" customHeight="1">
      <c r="B22" s="281"/>
      <c r="C22" s="282"/>
      <c r="D22" s="282"/>
      <c r="E22" s="284" t="s">
        <v>874</v>
      </c>
      <c r="F22" s="280" t="s">
        <v>875</v>
      </c>
      <c r="G22" s="280"/>
      <c r="H22" s="280"/>
      <c r="I22" s="280"/>
      <c r="J22" s="280"/>
      <c r="K22" s="278"/>
    </row>
    <row r="23" spans="2:11" s="1" customFormat="1" ht="15" customHeight="1">
      <c r="B23" s="281"/>
      <c r="C23" s="282"/>
      <c r="D23" s="282"/>
      <c r="E23" s="284" t="s">
        <v>876</v>
      </c>
      <c r="F23" s="280" t="s">
        <v>877</v>
      </c>
      <c r="G23" s="280"/>
      <c r="H23" s="280"/>
      <c r="I23" s="280"/>
      <c r="J23" s="280"/>
      <c r="K23" s="278"/>
    </row>
    <row r="24" spans="2:11" s="1" customFormat="1" ht="12.75" customHeight="1">
      <c r="B24" s="281"/>
      <c r="C24" s="282"/>
      <c r="D24" s="282"/>
      <c r="E24" s="282"/>
      <c r="F24" s="282"/>
      <c r="G24" s="282"/>
      <c r="H24" s="282"/>
      <c r="I24" s="282"/>
      <c r="J24" s="282"/>
      <c r="K24" s="278"/>
    </row>
    <row r="25" spans="2:11" s="1" customFormat="1" ht="15" customHeight="1">
      <c r="B25" s="281"/>
      <c r="C25" s="280" t="s">
        <v>878</v>
      </c>
      <c r="D25" s="280"/>
      <c r="E25" s="280"/>
      <c r="F25" s="280"/>
      <c r="G25" s="280"/>
      <c r="H25" s="280"/>
      <c r="I25" s="280"/>
      <c r="J25" s="280"/>
      <c r="K25" s="278"/>
    </row>
    <row r="26" spans="2:11" s="1" customFormat="1" ht="15" customHeight="1">
      <c r="B26" s="281"/>
      <c r="C26" s="280" t="s">
        <v>879</v>
      </c>
      <c r="D26" s="280"/>
      <c r="E26" s="280"/>
      <c r="F26" s="280"/>
      <c r="G26" s="280"/>
      <c r="H26" s="280"/>
      <c r="I26" s="280"/>
      <c r="J26" s="280"/>
      <c r="K26" s="278"/>
    </row>
    <row r="27" spans="2:11" s="1" customFormat="1" ht="15" customHeight="1">
      <c r="B27" s="281"/>
      <c r="C27" s="280"/>
      <c r="D27" s="280" t="s">
        <v>880</v>
      </c>
      <c r="E27" s="280"/>
      <c r="F27" s="280"/>
      <c r="G27" s="280"/>
      <c r="H27" s="280"/>
      <c r="I27" s="280"/>
      <c r="J27" s="280"/>
      <c r="K27" s="278"/>
    </row>
    <row r="28" spans="2:11" s="1" customFormat="1" ht="15" customHeight="1">
      <c r="B28" s="281"/>
      <c r="C28" s="282"/>
      <c r="D28" s="280" t="s">
        <v>881</v>
      </c>
      <c r="E28" s="280"/>
      <c r="F28" s="280"/>
      <c r="G28" s="280"/>
      <c r="H28" s="280"/>
      <c r="I28" s="280"/>
      <c r="J28" s="280"/>
      <c r="K28" s="278"/>
    </row>
    <row r="29" spans="2:11" s="1" customFormat="1" ht="12.75" customHeight="1">
      <c r="B29" s="281"/>
      <c r="C29" s="282"/>
      <c r="D29" s="282"/>
      <c r="E29" s="282"/>
      <c r="F29" s="282"/>
      <c r="G29" s="282"/>
      <c r="H29" s="282"/>
      <c r="I29" s="282"/>
      <c r="J29" s="282"/>
      <c r="K29" s="278"/>
    </row>
    <row r="30" spans="2:11" s="1" customFormat="1" ht="15" customHeight="1">
      <c r="B30" s="281"/>
      <c r="C30" s="282"/>
      <c r="D30" s="280" t="s">
        <v>882</v>
      </c>
      <c r="E30" s="280"/>
      <c r="F30" s="280"/>
      <c r="G30" s="280"/>
      <c r="H30" s="280"/>
      <c r="I30" s="280"/>
      <c r="J30" s="280"/>
      <c r="K30" s="278"/>
    </row>
    <row r="31" spans="2:11" s="1" customFormat="1" ht="15" customHeight="1">
      <c r="B31" s="281"/>
      <c r="C31" s="282"/>
      <c r="D31" s="280" t="s">
        <v>883</v>
      </c>
      <c r="E31" s="280"/>
      <c r="F31" s="280"/>
      <c r="G31" s="280"/>
      <c r="H31" s="280"/>
      <c r="I31" s="280"/>
      <c r="J31" s="280"/>
      <c r="K31" s="278"/>
    </row>
    <row r="32" spans="2:11" s="1" customFormat="1" ht="12.75" customHeight="1">
      <c r="B32" s="281"/>
      <c r="C32" s="282"/>
      <c r="D32" s="282"/>
      <c r="E32" s="282"/>
      <c r="F32" s="282"/>
      <c r="G32" s="282"/>
      <c r="H32" s="282"/>
      <c r="I32" s="282"/>
      <c r="J32" s="282"/>
      <c r="K32" s="278"/>
    </row>
    <row r="33" spans="2:11" s="1" customFormat="1" ht="15" customHeight="1">
      <c r="B33" s="281"/>
      <c r="C33" s="282"/>
      <c r="D33" s="280" t="s">
        <v>884</v>
      </c>
      <c r="E33" s="280"/>
      <c r="F33" s="280"/>
      <c r="G33" s="280"/>
      <c r="H33" s="280"/>
      <c r="I33" s="280"/>
      <c r="J33" s="280"/>
      <c r="K33" s="278"/>
    </row>
    <row r="34" spans="2:11" s="1" customFormat="1" ht="15" customHeight="1">
      <c r="B34" s="281"/>
      <c r="C34" s="282"/>
      <c r="D34" s="280" t="s">
        <v>885</v>
      </c>
      <c r="E34" s="280"/>
      <c r="F34" s="280"/>
      <c r="G34" s="280"/>
      <c r="H34" s="280"/>
      <c r="I34" s="280"/>
      <c r="J34" s="280"/>
      <c r="K34" s="278"/>
    </row>
    <row r="35" spans="2:11" s="1" customFormat="1" ht="15" customHeight="1">
      <c r="B35" s="281"/>
      <c r="C35" s="282"/>
      <c r="D35" s="280" t="s">
        <v>886</v>
      </c>
      <c r="E35" s="280"/>
      <c r="F35" s="280"/>
      <c r="G35" s="280"/>
      <c r="H35" s="280"/>
      <c r="I35" s="280"/>
      <c r="J35" s="280"/>
      <c r="K35" s="278"/>
    </row>
    <row r="36" spans="2:11" s="1" customFormat="1" ht="15" customHeight="1">
      <c r="B36" s="281"/>
      <c r="C36" s="282"/>
      <c r="D36" s="280"/>
      <c r="E36" s="283" t="s">
        <v>116</v>
      </c>
      <c r="F36" s="280"/>
      <c r="G36" s="280" t="s">
        <v>887</v>
      </c>
      <c r="H36" s="280"/>
      <c r="I36" s="280"/>
      <c r="J36" s="280"/>
      <c r="K36" s="278"/>
    </row>
    <row r="37" spans="2:11" s="1" customFormat="1" ht="30.75" customHeight="1">
      <c r="B37" s="281"/>
      <c r="C37" s="282"/>
      <c r="D37" s="280"/>
      <c r="E37" s="283" t="s">
        <v>888</v>
      </c>
      <c r="F37" s="280"/>
      <c r="G37" s="280" t="s">
        <v>889</v>
      </c>
      <c r="H37" s="280"/>
      <c r="I37" s="280"/>
      <c r="J37" s="280"/>
      <c r="K37" s="278"/>
    </row>
    <row r="38" spans="2:11" s="1" customFormat="1" ht="15" customHeight="1">
      <c r="B38" s="281"/>
      <c r="C38" s="282"/>
      <c r="D38" s="280"/>
      <c r="E38" s="283" t="s">
        <v>62</v>
      </c>
      <c r="F38" s="280"/>
      <c r="G38" s="280" t="s">
        <v>890</v>
      </c>
      <c r="H38" s="280"/>
      <c r="I38" s="280"/>
      <c r="J38" s="280"/>
      <c r="K38" s="278"/>
    </row>
    <row r="39" spans="2:11" s="1" customFormat="1" ht="15" customHeight="1">
      <c r="B39" s="281"/>
      <c r="C39" s="282"/>
      <c r="D39" s="280"/>
      <c r="E39" s="283" t="s">
        <v>63</v>
      </c>
      <c r="F39" s="280"/>
      <c r="G39" s="280" t="s">
        <v>891</v>
      </c>
      <c r="H39" s="280"/>
      <c r="I39" s="280"/>
      <c r="J39" s="280"/>
      <c r="K39" s="278"/>
    </row>
    <row r="40" spans="2:11" s="1" customFormat="1" ht="15" customHeight="1">
      <c r="B40" s="281"/>
      <c r="C40" s="282"/>
      <c r="D40" s="280"/>
      <c r="E40" s="283" t="s">
        <v>117</v>
      </c>
      <c r="F40" s="280"/>
      <c r="G40" s="280" t="s">
        <v>892</v>
      </c>
      <c r="H40" s="280"/>
      <c r="I40" s="280"/>
      <c r="J40" s="280"/>
      <c r="K40" s="278"/>
    </row>
    <row r="41" spans="2:11" s="1" customFormat="1" ht="15" customHeight="1">
      <c r="B41" s="281"/>
      <c r="C41" s="282"/>
      <c r="D41" s="280"/>
      <c r="E41" s="283" t="s">
        <v>118</v>
      </c>
      <c r="F41" s="280"/>
      <c r="G41" s="280" t="s">
        <v>893</v>
      </c>
      <c r="H41" s="280"/>
      <c r="I41" s="280"/>
      <c r="J41" s="280"/>
      <c r="K41" s="278"/>
    </row>
    <row r="42" spans="2:11" s="1" customFormat="1" ht="15" customHeight="1">
      <c r="B42" s="281"/>
      <c r="C42" s="282"/>
      <c r="D42" s="280"/>
      <c r="E42" s="283" t="s">
        <v>894</v>
      </c>
      <c r="F42" s="280"/>
      <c r="G42" s="280" t="s">
        <v>895</v>
      </c>
      <c r="H42" s="280"/>
      <c r="I42" s="280"/>
      <c r="J42" s="280"/>
      <c r="K42" s="278"/>
    </row>
    <row r="43" spans="2:11" s="1" customFormat="1" ht="15" customHeight="1">
      <c r="B43" s="281"/>
      <c r="C43" s="282"/>
      <c r="D43" s="280"/>
      <c r="E43" s="283"/>
      <c r="F43" s="280"/>
      <c r="G43" s="280" t="s">
        <v>896</v>
      </c>
      <c r="H43" s="280"/>
      <c r="I43" s="280"/>
      <c r="J43" s="280"/>
      <c r="K43" s="278"/>
    </row>
    <row r="44" spans="2:11" s="1" customFormat="1" ht="15" customHeight="1">
      <c r="B44" s="281"/>
      <c r="C44" s="282"/>
      <c r="D44" s="280"/>
      <c r="E44" s="283" t="s">
        <v>897</v>
      </c>
      <c r="F44" s="280"/>
      <c r="G44" s="280" t="s">
        <v>898</v>
      </c>
      <c r="H44" s="280"/>
      <c r="I44" s="280"/>
      <c r="J44" s="280"/>
      <c r="K44" s="278"/>
    </row>
    <row r="45" spans="2:11" s="1" customFormat="1" ht="15" customHeight="1">
      <c r="B45" s="281"/>
      <c r="C45" s="282"/>
      <c r="D45" s="280"/>
      <c r="E45" s="283" t="s">
        <v>120</v>
      </c>
      <c r="F45" s="280"/>
      <c r="G45" s="280" t="s">
        <v>899</v>
      </c>
      <c r="H45" s="280"/>
      <c r="I45" s="280"/>
      <c r="J45" s="280"/>
      <c r="K45" s="278"/>
    </row>
    <row r="46" spans="2:11" s="1" customFormat="1" ht="12.75" customHeight="1">
      <c r="B46" s="281"/>
      <c r="C46" s="282"/>
      <c r="D46" s="280"/>
      <c r="E46" s="280"/>
      <c r="F46" s="280"/>
      <c r="G46" s="280"/>
      <c r="H46" s="280"/>
      <c r="I46" s="280"/>
      <c r="J46" s="280"/>
      <c r="K46" s="278"/>
    </row>
    <row r="47" spans="2:11" s="1" customFormat="1" ht="15" customHeight="1">
      <c r="B47" s="281"/>
      <c r="C47" s="282"/>
      <c r="D47" s="280" t="s">
        <v>900</v>
      </c>
      <c r="E47" s="280"/>
      <c r="F47" s="280"/>
      <c r="G47" s="280"/>
      <c r="H47" s="280"/>
      <c r="I47" s="280"/>
      <c r="J47" s="280"/>
      <c r="K47" s="278"/>
    </row>
    <row r="48" spans="2:11" s="1" customFormat="1" ht="15" customHeight="1">
      <c r="B48" s="281"/>
      <c r="C48" s="282"/>
      <c r="D48" s="282"/>
      <c r="E48" s="280" t="s">
        <v>901</v>
      </c>
      <c r="F48" s="280"/>
      <c r="G48" s="280"/>
      <c r="H48" s="280"/>
      <c r="I48" s="280"/>
      <c r="J48" s="280"/>
      <c r="K48" s="278"/>
    </row>
    <row r="49" spans="2:11" s="1" customFormat="1" ht="15" customHeight="1">
      <c r="B49" s="281"/>
      <c r="C49" s="282"/>
      <c r="D49" s="282"/>
      <c r="E49" s="280" t="s">
        <v>902</v>
      </c>
      <c r="F49" s="280"/>
      <c r="G49" s="280"/>
      <c r="H49" s="280"/>
      <c r="I49" s="280"/>
      <c r="J49" s="280"/>
      <c r="K49" s="278"/>
    </row>
    <row r="50" spans="2:11" s="1" customFormat="1" ht="15" customHeight="1">
      <c r="B50" s="281"/>
      <c r="C50" s="282"/>
      <c r="D50" s="282"/>
      <c r="E50" s="280" t="s">
        <v>903</v>
      </c>
      <c r="F50" s="280"/>
      <c r="G50" s="280"/>
      <c r="H50" s="280"/>
      <c r="I50" s="280"/>
      <c r="J50" s="280"/>
      <c r="K50" s="278"/>
    </row>
    <row r="51" spans="2:11" s="1" customFormat="1" ht="15" customHeight="1">
      <c r="B51" s="281"/>
      <c r="C51" s="282"/>
      <c r="D51" s="280" t="s">
        <v>904</v>
      </c>
      <c r="E51" s="280"/>
      <c r="F51" s="280"/>
      <c r="G51" s="280"/>
      <c r="H51" s="280"/>
      <c r="I51" s="280"/>
      <c r="J51" s="280"/>
      <c r="K51" s="278"/>
    </row>
    <row r="52" spans="2:11" s="1" customFormat="1" ht="25.5" customHeight="1">
      <c r="B52" s="276"/>
      <c r="C52" s="277" t="s">
        <v>905</v>
      </c>
      <c r="D52" s="277"/>
      <c r="E52" s="277"/>
      <c r="F52" s="277"/>
      <c r="G52" s="277"/>
      <c r="H52" s="277"/>
      <c r="I52" s="277"/>
      <c r="J52" s="277"/>
      <c r="K52" s="278"/>
    </row>
    <row r="53" spans="2:11" s="1" customFormat="1" ht="5.25" customHeight="1">
      <c r="B53" s="276"/>
      <c r="C53" s="279"/>
      <c r="D53" s="279"/>
      <c r="E53" s="279"/>
      <c r="F53" s="279"/>
      <c r="G53" s="279"/>
      <c r="H53" s="279"/>
      <c r="I53" s="279"/>
      <c r="J53" s="279"/>
      <c r="K53" s="278"/>
    </row>
    <row r="54" spans="2:11" s="1" customFormat="1" ht="15" customHeight="1">
      <c r="B54" s="276"/>
      <c r="C54" s="280" t="s">
        <v>906</v>
      </c>
      <c r="D54" s="280"/>
      <c r="E54" s="280"/>
      <c r="F54" s="280"/>
      <c r="G54" s="280"/>
      <c r="H54" s="280"/>
      <c r="I54" s="280"/>
      <c r="J54" s="280"/>
      <c r="K54" s="278"/>
    </row>
    <row r="55" spans="2:11" s="1" customFormat="1" ht="15" customHeight="1">
      <c r="B55" s="276"/>
      <c r="C55" s="280" t="s">
        <v>907</v>
      </c>
      <c r="D55" s="280"/>
      <c r="E55" s="280"/>
      <c r="F55" s="280"/>
      <c r="G55" s="280"/>
      <c r="H55" s="280"/>
      <c r="I55" s="280"/>
      <c r="J55" s="280"/>
      <c r="K55" s="278"/>
    </row>
    <row r="56" spans="2:11" s="1" customFormat="1" ht="12.75" customHeight="1">
      <c r="B56" s="276"/>
      <c r="C56" s="280"/>
      <c r="D56" s="280"/>
      <c r="E56" s="280"/>
      <c r="F56" s="280"/>
      <c r="G56" s="280"/>
      <c r="H56" s="280"/>
      <c r="I56" s="280"/>
      <c r="J56" s="280"/>
      <c r="K56" s="278"/>
    </row>
    <row r="57" spans="2:11" s="1" customFormat="1" ht="15" customHeight="1">
      <c r="B57" s="276"/>
      <c r="C57" s="280" t="s">
        <v>908</v>
      </c>
      <c r="D57" s="280"/>
      <c r="E57" s="280"/>
      <c r="F57" s="280"/>
      <c r="G57" s="280"/>
      <c r="H57" s="280"/>
      <c r="I57" s="280"/>
      <c r="J57" s="280"/>
      <c r="K57" s="278"/>
    </row>
    <row r="58" spans="2:11" s="1" customFormat="1" ht="15" customHeight="1">
      <c r="B58" s="276"/>
      <c r="C58" s="282"/>
      <c r="D58" s="280" t="s">
        <v>909</v>
      </c>
      <c r="E58" s="280"/>
      <c r="F58" s="280"/>
      <c r="G58" s="280"/>
      <c r="H58" s="280"/>
      <c r="I58" s="280"/>
      <c r="J58" s="280"/>
      <c r="K58" s="278"/>
    </row>
    <row r="59" spans="2:11" s="1" customFormat="1" ht="15" customHeight="1">
      <c r="B59" s="276"/>
      <c r="C59" s="282"/>
      <c r="D59" s="280" t="s">
        <v>910</v>
      </c>
      <c r="E59" s="280"/>
      <c r="F59" s="280"/>
      <c r="G59" s="280"/>
      <c r="H59" s="280"/>
      <c r="I59" s="280"/>
      <c r="J59" s="280"/>
      <c r="K59" s="278"/>
    </row>
    <row r="60" spans="2:11" s="1" customFormat="1" ht="15" customHeight="1">
      <c r="B60" s="276"/>
      <c r="C60" s="282"/>
      <c r="D60" s="280" t="s">
        <v>911</v>
      </c>
      <c r="E60" s="280"/>
      <c r="F60" s="280"/>
      <c r="G60" s="280"/>
      <c r="H60" s="280"/>
      <c r="I60" s="280"/>
      <c r="J60" s="280"/>
      <c r="K60" s="278"/>
    </row>
    <row r="61" spans="2:11" s="1" customFormat="1" ht="15" customHeight="1">
      <c r="B61" s="276"/>
      <c r="C61" s="282"/>
      <c r="D61" s="280" t="s">
        <v>912</v>
      </c>
      <c r="E61" s="280"/>
      <c r="F61" s="280"/>
      <c r="G61" s="280"/>
      <c r="H61" s="280"/>
      <c r="I61" s="280"/>
      <c r="J61" s="280"/>
      <c r="K61" s="278"/>
    </row>
    <row r="62" spans="2:11" s="1" customFormat="1" ht="15" customHeight="1">
      <c r="B62" s="276"/>
      <c r="C62" s="282"/>
      <c r="D62" s="285" t="s">
        <v>913</v>
      </c>
      <c r="E62" s="285"/>
      <c r="F62" s="285"/>
      <c r="G62" s="285"/>
      <c r="H62" s="285"/>
      <c r="I62" s="285"/>
      <c r="J62" s="285"/>
      <c r="K62" s="278"/>
    </row>
    <row r="63" spans="2:11" s="1" customFormat="1" ht="15" customHeight="1">
      <c r="B63" s="276"/>
      <c r="C63" s="282"/>
      <c r="D63" s="280" t="s">
        <v>914</v>
      </c>
      <c r="E63" s="280"/>
      <c r="F63" s="280"/>
      <c r="G63" s="280"/>
      <c r="H63" s="280"/>
      <c r="I63" s="280"/>
      <c r="J63" s="280"/>
      <c r="K63" s="278"/>
    </row>
    <row r="64" spans="2:11" s="1" customFormat="1" ht="12.75" customHeight="1">
      <c r="B64" s="276"/>
      <c r="C64" s="282"/>
      <c r="D64" s="282"/>
      <c r="E64" s="286"/>
      <c r="F64" s="282"/>
      <c r="G64" s="282"/>
      <c r="H64" s="282"/>
      <c r="I64" s="282"/>
      <c r="J64" s="282"/>
      <c r="K64" s="278"/>
    </row>
    <row r="65" spans="2:11" s="1" customFormat="1" ht="15" customHeight="1">
      <c r="B65" s="276"/>
      <c r="C65" s="282"/>
      <c r="D65" s="280" t="s">
        <v>915</v>
      </c>
      <c r="E65" s="280"/>
      <c r="F65" s="280"/>
      <c r="G65" s="280"/>
      <c r="H65" s="280"/>
      <c r="I65" s="280"/>
      <c r="J65" s="280"/>
      <c r="K65" s="278"/>
    </row>
    <row r="66" spans="2:11" s="1" customFormat="1" ht="15" customHeight="1">
      <c r="B66" s="276"/>
      <c r="C66" s="282"/>
      <c r="D66" s="285" t="s">
        <v>916</v>
      </c>
      <c r="E66" s="285"/>
      <c r="F66" s="285"/>
      <c r="G66" s="285"/>
      <c r="H66" s="285"/>
      <c r="I66" s="285"/>
      <c r="J66" s="285"/>
      <c r="K66" s="278"/>
    </row>
    <row r="67" spans="2:11" s="1" customFormat="1" ht="15" customHeight="1">
      <c r="B67" s="276"/>
      <c r="C67" s="282"/>
      <c r="D67" s="280" t="s">
        <v>917</v>
      </c>
      <c r="E67" s="280"/>
      <c r="F67" s="280"/>
      <c r="G67" s="280"/>
      <c r="H67" s="280"/>
      <c r="I67" s="280"/>
      <c r="J67" s="280"/>
      <c r="K67" s="278"/>
    </row>
    <row r="68" spans="2:11" s="1" customFormat="1" ht="15" customHeight="1">
      <c r="B68" s="276"/>
      <c r="C68" s="282"/>
      <c r="D68" s="280" t="s">
        <v>918</v>
      </c>
      <c r="E68" s="280"/>
      <c r="F68" s="280"/>
      <c r="G68" s="280"/>
      <c r="H68" s="280"/>
      <c r="I68" s="280"/>
      <c r="J68" s="280"/>
      <c r="K68" s="278"/>
    </row>
    <row r="69" spans="2:11" s="1" customFormat="1" ht="15" customHeight="1">
      <c r="B69" s="276"/>
      <c r="C69" s="282"/>
      <c r="D69" s="280" t="s">
        <v>919</v>
      </c>
      <c r="E69" s="280"/>
      <c r="F69" s="280"/>
      <c r="G69" s="280"/>
      <c r="H69" s="280"/>
      <c r="I69" s="280"/>
      <c r="J69" s="280"/>
      <c r="K69" s="278"/>
    </row>
    <row r="70" spans="2:11" s="1" customFormat="1" ht="15" customHeight="1">
      <c r="B70" s="276"/>
      <c r="C70" s="282"/>
      <c r="D70" s="280" t="s">
        <v>920</v>
      </c>
      <c r="E70" s="280"/>
      <c r="F70" s="280"/>
      <c r="G70" s="280"/>
      <c r="H70" s="280"/>
      <c r="I70" s="280"/>
      <c r="J70" s="280"/>
      <c r="K70" s="278"/>
    </row>
    <row r="71" spans="2:11" s="1" customFormat="1" ht="12.75" customHeight="1">
      <c r="B71" s="287"/>
      <c r="C71" s="288"/>
      <c r="D71" s="288"/>
      <c r="E71" s="288"/>
      <c r="F71" s="288"/>
      <c r="G71" s="288"/>
      <c r="H71" s="288"/>
      <c r="I71" s="288"/>
      <c r="J71" s="288"/>
      <c r="K71" s="289"/>
    </row>
    <row r="72" spans="2:11" s="1" customFormat="1" ht="18.75" customHeight="1">
      <c r="B72" s="290"/>
      <c r="C72" s="290"/>
      <c r="D72" s="290"/>
      <c r="E72" s="290"/>
      <c r="F72" s="290"/>
      <c r="G72" s="290"/>
      <c r="H72" s="290"/>
      <c r="I72" s="290"/>
      <c r="J72" s="290"/>
      <c r="K72" s="291"/>
    </row>
    <row r="73" spans="2:11" s="1" customFormat="1" ht="18.75" customHeight="1">
      <c r="B73" s="291"/>
      <c r="C73" s="291"/>
      <c r="D73" s="291"/>
      <c r="E73" s="291"/>
      <c r="F73" s="291"/>
      <c r="G73" s="291"/>
      <c r="H73" s="291"/>
      <c r="I73" s="291"/>
      <c r="J73" s="291"/>
      <c r="K73" s="291"/>
    </row>
    <row r="74" spans="2:11" s="1" customFormat="1" ht="7.5" customHeight="1">
      <c r="B74" s="292"/>
      <c r="C74" s="293"/>
      <c r="D74" s="293"/>
      <c r="E74" s="293"/>
      <c r="F74" s="293"/>
      <c r="G74" s="293"/>
      <c r="H74" s="293"/>
      <c r="I74" s="293"/>
      <c r="J74" s="293"/>
      <c r="K74" s="294"/>
    </row>
    <row r="75" spans="2:11" s="1" customFormat="1" ht="45" customHeight="1">
      <c r="B75" s="295"/>
      <c r="C75" s="296" t="s">
        <v>921</v>
      </c>
      <c r="D75" s="296"/>
      <c r="E75" s="296"/>
      <c r="F75" s="296"/>
      <c r="G75" s="296"/>
      <c r="H75" s="296"/>
      <c r="I75" s="296"/>
      <c r="J75" s="296"/>
      <c r="K75" s="297"/>
    </row>
    <row r="76" spans="2:11" s="1" customFormat="1" ht="17.25" customHeight="1">
      <c r="B76" s="295"/>
      <c r="C76" s="298" t="s">
        <v>922</v>
      </c>
      <c r="D76" s="298"/>
      <c r="E76" s="298"/>
      <c r="F76" s="298" t="s">
        <v>923</v>
      </c>
      <c r="G76" s="299"/>
      <c r="H76" s="298" t="s">
        <v>63</v>
      </c>
      <c r="I76" s="298" t="s">
        <v>66</v>
      </c>
      <c r="J76" s="298" t="s">
        <v>924</v>
      </c>
      <c r="K76" s="297"/>
    </row>
    <row r="77" spans="2:11" s="1" customFormat="1" ht="17.25" customHeight="1">
      <c r="B77" s="295"/>
      <c r="C77" s="300" t="s">
        <v>925</v>
      </c>
      <c r="D77" s="300"/>
      <c r="E77" s="300"/>
      <c r="F77" s="301" t="s">
        <v>926</v>
      </c>
      <c r="G77" s="302"/>
      <c r="H77" s="300"/>
      <c r="I77" s="300"/>
      <c r="J77" s="300" t="s">
        <v>927</v>
      </c>
      <c r="K77" s="297"/>
    </row>
    <row r="78" spans="2:11" s="1" customFormat="1" ht="5.25" customHeight="1">
      <c r="B78" s="295"/>
      <c r="C78" s="303"/>
      <c r="D78" s="303"/>
      <c r="E78" s="303"/>
      <c r="F78" s="303"/>
      <c r="G78" s="304"/>
      <c r="H78" s="303"/>
      <c r="I78" s="303"/>
      <c r="J78" s="303"/>
      <c r="K78" s="297"/>
    </row>
    <row r="79" spans="2:11" s="1" customFormat="1" ht="15" customHeight="1">
      <c r="B79" s="295"/>
      <c r="C79" s="283" t="s">
        <v>62</v>
      </c>
      <c r="D79" s="305"/>
      <c r="E79" s="305"/>
      <c r="F79" s="306" t="s">
        <v>928</v>
      </c>
      <c r="G79" s="307"/>
      <c r="H79" s="283" t="s">
        <v>929</v>
      </c>
      <c r="I79" s="283" t="s">
        <v>930</v>
      </c>
      <c r="J79" s="283">
        <v>20</v>
      </c>
      <c r="K79" s="297"/>
    </row>
    <row r="80" spans="2:11" s="1" customFormat="1" ht="15" customHeight="1">
      <c r="B80" s="295"/>
      <c r="C80" s="283" t="s">
        <v>931</v>
      </c>
      <c r="D80" s="283"/>
      <c r="E80" s="283"/>
      <c r="F80" s="306" t="s">
        <v>928</v>
      </c>
      <c r="G80" s="307"/>
      <c r="H80" s="283" t="s">
        <v>932</v>
      </c>
      <c r="I80" s="283" t="s">
        <v>930</v>
      </c>
      <c r="J80" s="283">
        <v>120</v>
      </c>
      <c r="K80" s="297"/>
    </row>
    <row r="81" spans="2:11" s="1" customFormat="1" ht="15" customHeight="1">
      <c r="B81" s="308"/>
      <c r="C81" s="283" t="s">
        <v>933</v>
      </c>
      <c r="D81" s="283"/>
      <c r="E81" s="283"/>
      <c r="F81" s="306" t="s">
        <v>934</v>
      </c>
      <c r="G81" s="307"/>
      <c r="H81" s="283" t="s">
        <v>935</v>
      </c>
      <c r="I81" s="283" t="s">
        <v>930</v>
      </c>
      <c r="J81" s="283">
        <v>50</v>
      </c>
      <c r="K81" s="297"/>
    </row>
    <row r="82" spans="2:11" s="1" customFormat="1" ht="15" customHeight="1">
      <c r="B82" s="308"/>
      <c r="C82" s="283" t="s">
        <v>936</v>
      </c>
      <c r="D82" s="283"/>
      <c r="E82" s="283"/>
      <c r="F82" s="306" t="s">
        <v>928</v>
      </c>
      <c r="G82" s="307"/>
      <c r="H82" s="283" t="s">
        <v>937</v>
      </c>
      <c r="I82" s="283" t="s">
        <v>938</v>
      </c>
      <c r="J82" s="283"/>
      <c r="K82" s="297"/>
    </row>
    <row r="83" spans="2:11" s="1" customFormat="1" ht="15" customHeight="1">
      <c r="B83" s="308"/>
      <c r="C83" s="309" t="s">
        <v>939</v>
      </c>
      <c r="D83" s="309"/>
      <c r="E83" s="309"/>
      <c r="F83" s="310" t="s">
        <v>934</v>
      </c>
      <c r="G83" s="309"/>
      <c r="H83" s="309" t="s">
        <v>940</v>
      </c>
      <c r="I83" s="309" t="s">
        <v>930</v>
      </c>
      <c r="J83" s="309">
        <v>15</v>
      </c>
      <c r="K83" s="297"/>
    </row>
    <row r="84" spans="2:11" s="1" customFormat="1" ht="15" customHeight="1">
      <c r="B84" s="308"/>
      <c r="C84" s="309" t="s">
        <v>941</v>
      </c>
      <c r="D84" s="309"/>
      <c r="E84" s="309"/>
      <c r="F84" s="310" t="s">
        <v>934</v>
      </c>
      <c r="G84" s="309"/>
      <c r="H84" s="309" t="s">
        <v>942</v>
      </c>
      <c r="I84" s="309" t="s">
        <v>930</v>
      </c>
      <c r="J84" s="309">
        <v>15</v>
      </c>
      <c r="K84" s="297"/>
    </row>
    <row r="85" spans="2:11" s="1" customFormat="1" ht="15" customHeight="1">
      <c r="B85" s="308"/>
      <c r="C85" s="309" t="s">
        <v>943</v>
      </c>
      <c r="D85" s="309"/>
      <c r="E85" s="309"/>
      <c r="F85" s="310" t="s">
        <v>934</v>
      </c>
      <c r="G85" s="309"/>
      <c r="H85" s="309" t="s">
        <v>944</v>
      </c>
      <c r="I85" s="309" t="s">
        <v>930</v>
      </c>
      <c r="J85" s="309">
        <v>20</v>
      </c>
      <c r="K85" s="297"/>
    </row>
    <row r="86" spans="2:11" s="1" customFormat="1" ht="15" customHeight="1">
      <c r="B86" s="308"/>
      <c r="C86" s="309" t="s">
        <v>945</v>
      </c>
      <c r="D86" s="309"/>
      <c r="E86" s="309"/>
      <c r="F86" s="310" t="s">
        <v>934</v>
      </c>
      <c r="G86" s="309"/>
      <c r="H86" s="309" t="s">
        <v>946</v>
      </c>
      <c r="I86" s="309" t="s">
        <v>930</v>
      </c>
      <c r="J86" s="309">
        <v>20</v>
      </c>
      <c r="K86" s="297"/>
    </row>
    <row r="87" spans="2:11" s="1" customFormat="1" ht="15" customHeight="1">
      <c r="B87" s="308"/>
      <c r="C87" s="283" t="s">
        <v>947</v>
      </c>
      <c r="D87" s="283"/>
      <c r="E87" s="283"/>
      <c r="F87" s="306" t="s">
        <v>934</v>
      </c>
      <c r="G87" s="307"/>
      <c r="H87" s="283" t="s">
        <v>948</v>
      </c>
      <c r="I87" s="283" t="s">
        <v>930</v>
      </c>
      <c r="J87" s="283">
        <v>50</v>
      </c>
      <c r="K87" s="297"/>
    </row>
    <row r="88" spans="2:11" s="1" customFormat="1" ht="15" customHeight="1">
      <c r="B88" s="308"/>
      <c r="C88" s="283" t="s">
        <v>949</v>
      </c>
      <c r="D88" s="283"/>
      <c r="E88" s="283"/>
      <c r="F88" s="306" t="s">
        <v>934</v>
      </c>
      <c r="G88" s="307"/>
      <c r="H88" s="283" t="s">
        <v>950</v>
      </c>
      <c r="I88" s="283" t="s">
        <v>930</v>
      </c>
      <c r="J88" s="283">
        <v>20</v>
      </c>
      <c r="K88" s="297"/>
    </row>
    <row r="89" spans="2:11" s="1" customFormat="1" ht="15" customHeight="1">
      <c r="B89" s="308"/>
      <c r="C89" s="283" t="s">
        <v>951</v>
      </c>
      <c r="D89" s="283"/>
      <c r="E89" s="283"/>
      <c r="F89" s="306" t="s">
        <v>934</v>
      </c>
      <c r="G89" s="307"/>
      <c r="H89" s="283" t="s">
        <v>952</v>
      </c>
      <c r="I89" s="283" t="s">
        <v>930</v>
      </c>
      <c r="J89" s="283">
        <v>20</v>
      </c>
      <c r="K89" s="297"/>
    </row>
    <row r="90" spans="2:11" s="1" customFormat="1" ht="15" customHeight="1">
      <c r="B90" s="308"/>
      <c r="C90" s="283" t="s">
        <v>953</v>
      </c>
      <c r="D90" s="283"/>
      <c r="E90" s="283"/>
      <c r="F90" s="306" t="s">
        <v>934</v>
      </c>
      <c r="G90" s="307"/>
      <c r="H90" s="283" t="s">
        <v>954</v>
      </c>
      <c r="I90" s="283" t="s">
        <v>930</v>
      </c>
      <c r="J90" s="283">
        <v>50</v>
      </c>
      <c r="K90" s="297"/>
    </row>
    <row r="91" spans="2:11" s="1" customFormat="1" ht="15" customHeight="1">
      <c r="B91" s="308"/>
      <c r="C91" s="283" t="s">
        <v>955</v>
      </c>
      <c r="D91" s="283"/>
      <c r="E91" s="283"/>
      <c r="F91" s="306" t="s">
        <v>934</v>
      </c>
      <c r="G91" s="307"/>
      <c r="H91" s="283" t="s">
        <v>955</v>
      </c>
      <c r="I91" s="283" t="s">
        <v>930</v>
      </c>
      <c r="J91" s="283">
        <v>50</v>
      </c>
      <c r="K91" s="297"/>
    </row>
    <row r="92" spans="2:11" s="1" customFormat="1" ht="15" customHeight="1">
      <c r="B92" s="308"/>
      <c r="C92" s="283" t="s">
        <v>956</v>
      </c>
      <c r="D92" s="283"/>
      <c r="E92" s="283"/>
      <c r="F92" s="306" t="s">
        <v>934</v>
      </c>
      <c r="G92" s="307"/>
      <c r="H92" s="283" t="s">
        <v>957</v>
      </c>
      <c r="I92" s="283" t="s">
        <v>930</v>
      </c>
      <c r="J92" s="283">
        <v>255</v>
      </c>
      <c r="K92" s="297"/>
    </row>
    <row r="93" spans="2:11" s="1" customFormat="1" ht="15" customHeight="1">
      <c r="B93" s="308"/>
      <c r="C93" s="283" t="s">
        <v>958</v>
      </c>
      <c r="D93" s="283"/>
      <c r="E93" s="283"/>
      <c r="F93" s="306" t="s">
        <v>928</v>
      </c>
      <c r="G93" s="307"/>
      <c r="H93" s="283" t="s">
        <v>959</v>
      </c>
      <c r="I93" s="283" t="s">
        <v>960</v>
      </c>
      <c r="J93" s="283"/>
      <c r="K93" s="297"/>
    </row>
    <row r="94" spans="2:11" s="1" customFormat="1" ht="15" customHeight="1">
      <c r="B94" s="308"/>
      <c r="C94" s="283" t="s">
        <v>961</v>
      </c>
      <c r="D94" s="283"/>
      <c r="E94" s="283"/>
      <c r="F94" s="306" t="s">
        <v>928</v>
      </c>
      <c r="G94" s="307"/>
      <c r="H94" s="283" t="s">
        <v>962</v>
      </c>
      <c r="I94" s="283" t="s">
        <v>963</v>
      </c>
      <c r="J94" s="283"/>
      <c r="K94" s="297"/>
    </row>
    <row r="95" spans="2:11" s="1" customFormat="1" ht="15" customHeight="1">
      <c r="B95" s="308"/>
      <c r="C95" s="283" t="s">
        <v>964</v>
      </c>
      <c r="D95" s="283"/>
      <c r="E95" s="283"/>
      <c r="F95" s="306" t="s">
        <v>928</v>
      </c>
      <c r="G95" s="307"/>
      <c r="H95" s="283" t="s">
        <v>964</v>
      </c>
      <c r="I95" s="283" t="s">
        <v>963</v>
      </c>
      <c r="J95" s="283"/>
      <c r="K95" s="297"/>
    </row>
    <row r="96" spans="2:11" s="1" customFormat="1" ht="15" customHeight="1">
      <c r="B96" s="308"/>
      <c r="C96" s="283" t="s">
        <v>47</v>
      </c>
      <c r="D96" s="283"/>
      <c r="E96" s="283"/>
      <c r="F96" s="306" t="s">
        <v>928</v>
      </c>
      <c r="G96" s="307"/>
      <c r="H96" s="283" t="s">
        <v>965</v>
      </c>
      <c r="I96" s="283" t="s">
        <v>963</v>
      </c>
      <c r="J96" s="283"/>
      <c r="K96" s="297"/>
    </row>
    <row r="97" spans="2:11" s="1" customFormat="1" ht="15" customHeight="1">
      <c r="B97" s="308"/>
      <c r="C97" s="283" t="s">
        <v>57</v>
      </c>
      <c r="D97" s="283"/>
      <c r="E97" s="283"/>
      <c r="F97" s="306" t="s">
        <v>928</v>
      </c>
      <c r="G97" s="307"/>
      <c r="H97" s="283" t="s">
        <v>966</v>
      </c>
      <c r="I97" s="283" t="s">
        <v>963</v>
      </c>
      <c r="J97" s="283"/>
      <c r="K97" s="297"/>
    </row>
    <row r="98" spans="2:11" s="1" customFormat="1" ht="15" customHeight="1">
      <c r="B98" s="311"/>
      <c r="C98" s="312"/>
      <c r="D98" s="312"/>
      <c r="E98" s="312"/>
      <c r="F98" s="312"/>
      <c r="G98" s="312"/>
      <c r="H98" s="312"/>
      <c r="I98" s="312"/>
      <c r="J98" s="312"/>
      <c r="K98" s="313"/>
    </row>
    <row r="99" spans="2:11" s="1" customFormat="1" ht="18.75" customHeight="1">
      <c r="B99" s="314"/>
      <c r="C99" s="315"/>
      <c r="D99" s="315"/>
      <c r="E99" s="315"/>
      <c r="F99" s="315"/>
      <c r="G99" s="315"/>
      <c r="H99" s="315"/>
      <c r="I99" s="315"/>
      <c r="J99" s="315"/>
      <c r="K99" s="314"/>
    </row>
    <row r="100" spans="2:11" s="1" customFormat="1" ht="18.75" customHeight="1">
      <c r="B100" s="291"/>
      <c r="C100" s="291"/>
      <c r="D100" s="291"/>
      <c r="E100" s="291"/>
      <c r="F100" s="291"/>
      <c r="G100" s="291"/>
      <c r="H100" s="291"/>
      <c r="I100" s="291"/>
      <c r="J100" s="291"/>
      <c r="K100" s="291"/>
    </row>
    <row r="101" spans="2:11" s="1" customFormat="1" ht="7.5" customHeight="1">
      <c r="B101" s="292"/>
      <c r="C101" s="293"/>
      <c r="D101" s="293"/>
      <c r="E101" s="293"/>
      <c r="F101" s="293"/>
      <c r="G101" s="293"/>
      <c r="H101" s="293"/>
      <c r="I101" s="293"/>
      <c r="J101" s="293"/>
      <c r="K101" s="294"/>
    </row>
    <row r="102" spans="2:11" s="1" customFormat="1" ht="45" customHeight="1">
      <c r="B102" s="295"/>
      <c r="C102" s="296" t="s">
        <v>967</v>
      </c>
      <c r="D102" s="296"/>
      <c r="E102" s="296"/>
      <c r="F102" s="296"/>
      <c r="G102" s="296"/>
      <c r="H102" s="296"/>
      <c r="I102" s="296"/>
      <c r="J102" s="296"/>
      <c r="K102" s="297"/>
    </row>
    <row r="103" spans="2:11" s="1" customFormat="1" ht="17.25" customHeight="1">
      <c r="B103" s="295"/>
      <c r="C103" s="298" t="s">
        <v>922</v>
      </c>
      <c r="D103" s="298"/>
      <c r="E103" s="298"/>
      <c r="F103" s="298" t="s">
        <v>923</v>
      </c>
      <c r="G103" s="299"/>
      <c r="H103" s="298" t="s">
        <v>63</v>
      </c>
      <c r="I103" s="298" t="s">
        <v>66</v>
      </c>
      <c r="J103" s="298" t="s">
        <v>924</v>
      </c>
      <c r="K103" s="297"/>
    </row>
    <row r="104" spans="2:11" s="1" customFormat="1" ht="17.25" customHeight="1">
      <c r="B104" s="295"/>
      <c r="C104" s="300" t="s">
        <v>925</v>
      </c>
      <c r="D104" s="300"/>
      <c r="E104" s="300"/>
      <c r="F104" s="301" t="s">
        <v>926</v>
      </c>
      <c r="G104" s="302"/>
      <c r="H104" s="300"/>
      <c r="I104" s="300"/>
      <c r="J104" s="300" t="s">
        <v>927</v>
      </c>
      <c r="K104" s="297"/>
    </row>
    <row r="105" spans="2:11" s="1" customFormat="1" ht="5.25" customHeight="1">
      <c r="B105" s="295"/>
      <c r="C105" s="298"/>
      <c r="D105" s="298"/>
      <c r="E105" s="298"/>
      <c r="F105" s="298"/>
      <c r="G105" s="316"/>
      <c r="H105" s="298"/>
      <c r="I105" s="298"/>
      <c r="J105" s="298"/>
      <c r="K105" s="297"/>
    </row>
    <row r="106" spans="2:11" s="1" customFormat="1" ht="15" customHeight="1">
      <c r="B106" s="295"/>
      <c r="C106" s="283" t="s">
        <v>62</v>
      </c>
      <c r="D106" s="305"/>
      <c r="E106" s="305"/>
      <c r="F106" s="306" t="s">
        <v>928</v>
      </c>
      <c r="G106" s="283"/>
      <c r="H106" s="283" t="s">
        <v>968</v>
      </c>
      <c r="I106" s="283" t="s">
        <v>930</v>
      </c>
      <c r="J106" s="283">
        <v>20</v>
      </c>
      <c r="K106" s="297"/>
    </row>
    <row r="107" spans="2:11" s="1" customFormat="1" ht="15" customHeight="1">
      <c r="B107" s="295"/>
      <c r="C107" s="283" t="s">
        <v>931</v>
      </c>
      <c r="D107" s="283"/>
      <c r="E107" s="283"/>
      <c r="F107" s="306" t="s">
        <v>928</v>
      </c>
      <c r="G107" s="283"/>
      <c r="H107" s="283" t="s">
        <v>968</v>
      </c>
      <c r="I107" s="283" t="s">
        <v>930</v>
      </c>
      <c r="J107" s="283">
        <v>120</v>
      </c>
      <c r="K107" s="297"/>
    </row>
    <row r="108" spans="2:11" s="1" customFormat="1" ht="15" customHeight="1">
      <c r="B108" s="308"/>
      <c r="C108" s="283" t="s">
        <v>933</v>
      </c>
      <c r="D108" s="283"/>
      <c r="E108" s="283"/>
      <c r="F108" s="306" t="s">
        <v>934</v>
      </c>
      <c r="G108" s="283"/>
      <c r="H108" s="283" t="s">
        <v>968</v>
      </c>
      <c r="I108" s="283" t="s">
        <v>930</v>
      </c>
      <c r="J108" s="283">
        <v>50</v>
      </c>
      <c r="K108" s="297"/>
    </row>
    <row r="109" spans="2:11" s="1" customFormat="1" ht="15" customHeight="1">
      <c r="B109" s="308"/>
      <c r="C109" s="283" t="s">
        <v>936</v>
      </c>
      <c r="D109" s="283"/>
      <c r="E109" s="283"/>
      <c r="F109" s="306" t="s">
        <v>928</v>
      </c>
      <c r="G109" s="283"/>
      <c r="H109" s="283" t="s">
        <v>968</v>
      </c>
      <c r="I109" s="283" t="s">
        <v>938</v>
      </c>
      <c r="J109" s="283"/>
      <c r="K109" s="297"/>
    </row>
    <row r="110" spans="2:11" s="1" customFormat="1" ht="15" customHeight="1">
      <c r="B110" s="308"/>
      <c r="C110" s="283" t="s">
        <v>947</v>
      </c>
      <c r="D110" s="283"/>
      <c r="E110" s="283"/>
      <c r="F110" s="306" t="s">
        <v>934</v>
      </c>
      <c r="G110" s="283"/>
      <c r="H110" s="283" t="s">
        <v>968</v>
      </c>
      <c r="I110" s="283" t="s">
        <v>930</v>
      </c>
      <c r="J110" s="283">
        <v>50</v>
      </c>
      <c r="K110" s="297"/>
    </row>
    <row r="111" spans="2:11" s="1" customFormat="1" ht="15" customHeight="1">
      <c r="B111" s="308"/>
      <c r="C111" s="283" t="s">
        <v>955</v>
      </c>
      <c r="D111" s="283"/>
      <c r="E111" s="283"/>
      <c r="F111" s="306" t="s">
        <v>934</v>
      </c>
      <c r="G111" s="283"/>
      <c r="H111" s="283" t="s">
        <v>968</v>
      </c>
      <c r="I111" s="283" t="s">
        <v>930</v>
      </c>
      <c r="J111" s="283">
        <v>50</v>
      </c>
      <c r="K111" s="297"/>
    </row>
    <row r="112" spans="2:11" s="1" customFormat="1" ht="15" customHeight="1">
      <c r="B112" s="308"/>
      <c r="C112" s="283" t="s">
        <v>953</v>
      </c>
      <c r="D112" s="283"/>
      <c r="E112" s="283"/>
      <c r="F112" s="306" t="s">
        <v>934</v>
      </c>
      <c r="G112" s="283"/>
      <c r="H112" s="283" t="s">
        <v>968</v>
      </c>
      <c r="I112" s="283" t="s">
        <v>930</v>
      </c>
      <c r="J112" s="283">
        <v>50</v>
      </c>
      <c r="K112" s="297"/>
    </row>
    <row r="113" spans="2:11" s="1" customFormat="1" ht="15" customHeight="1">
      <c r="B113" s="308"/>
      <c r="C113" s="283" t="s">
        <v>62</v>
      </c>
      <c r="D113" s="283"/>
      <c r="E113" s="283"/>
      <c r="F113" s="306" t="s">
        <v>928</v>
      </c>
      <c r="G113" s="283"/>
      <c r="H113" s="283" t="s">
        <v>969</v>
      </c>
      <c r="I113" s="283" t="s">
        <v>930</v>
      </c>
      <c r="J113" s="283">
        <v>20</v>
      </c>
      <c r="K113" s="297"/>
    </row>
    <row r="114" spans="2:11" s="1" customFormat="1" ht="15" customHeight="1">
      <c r="B114" s="308"/>
      <c r="C114" s="283" t="s">
        <v>970</v>
      </c>
      <c r="D114" s="283"/>
      <c r="E114" s="283"/>
      <c r="F114" s="306" t="s">
        <v>928</v>
      </c>
      <c r="G114" s="283"/>
      <c r="H114" s="283" t="s">
        <v>971</v>
      </c>
      <c r="I114" s="283" t="s">
        <v>930</v>
      </c>
      <c r="J114" s="283">
        <v>120</v>
      </c>
      <c r="K114" s="297"/>
    </row>
    <row r="115" spans="2:11" s="1" customFormat="1" ht="15" customHeight="1">
      <c r="B115" s="308"/>
      <c r="C115" s="283" t="s">
        <v>47</v>
      </c>
      <c r="D115" s="283"/>
      <c r="E115" s="283"/>
      <c r="F115" s="306" t="s">
        <v>928</v>
      </c>
      <c r="G115" s="283"/>
      <c r="H115" s="283" t="s">
        <v>972</v>
      </c>
      <c r="I115" s="283" t="s">
        <v>963</v>
      </c>
      <c r="J115" s="283"/>
      <c r="K115" s="297"/>
    </row>
    <row r="116" spans="2:11" s="1" customFormat="1" ht="15" customHeight="1">
      <c r="B116" s="308"/>
      <c r="C116" s="283" t="s">
        <v>57</v>
      </c>
      <c r="D116" s="283"/>
      <c r="E116" s="283"/>
      <c r="F116" s="306" t="s">
        <v>928</v>
      </c>
      <c r="G116" s="283"/>
      <c r="H116" s="283" t="s">
        <v>973</v>
      </c>
      <c r="I116" s="283" t="s">
        <v>963</v>
      </c>
      <c r="J116" s="283"/>
      <c r="K116" s="297"/>
    </row>
    <row r="117" spans="2:11" s="1" customFormat="1" ht="15" customHeight="1">
      <c r="B117" s="308"/>
      <c r="C117" s="283" t="s">
        <v>66</v>
      </c>
      <c r="D117" s="283"/>
      <c r="E117" s="283"/>
      <c r="F117" s="306" t="s">
        <v>928</v>
      </c>
      <c r="G117" s="283"/>
      <c r="H117" s="283" t="s">
        <v>974</v>
      </c>
      <c r="I117" s="283" t="s">
        <v>975</v>
      </c>
      <c r="J117" s="283"/>
      <c r="K117" s="297"/>
    </row>
    <row r="118" spans="2:11" s="1" customFormat="1" ht="15" customHeight="1">
      <c r="B118" s="311"/>
      <c r="C118" s="317"/>
      <c r="D118" s="317"/>
      <c r="E118" s="317"/>
      <c r="F118" s="317"/>
      <c r="G118" s="317"/>
      <c r="H118" s="317"/>
      <c r="I118" s="317"/>
      <c r="J118" s="317"/>
      <c r="K118" s="313"/>
    </row>
    <row r="119" spans="2:11" s="1" customFormat="1" ht="18.75" customHeight="1">
      <c r="B119" s="318"/>
      <c r="C119" s="319"/>
      <c r="D119" s="319"/>
      <c r="E119" s="319"/>
      <c r="F119" s="320"/>
      <c r="G119" s="319"/>
      <c r="H119" s="319"/>
      <c r="I119" s="319"/>
      <c r="J119" s="319"/>
      <c r="K119" s="318"/>
    </row>
    <row r="120" spans="2:11" s="1" customFormat="1" ht="18.75" customHeight="1">
      <c r="B120" s="291"/>
      <c r="C120" s="291"/>
      <c r="D120" s="291"/>
      <c r="E120" s="291"/>
      <c r="F120" s="291"/>
      <c r="G120" s="291"/>
      <c r="H120" s="291"/>
      <c r="I120" s="291"/>
      <c r="J120" s="291"/>
      <c r="K120" s="291"/>
    </row>
    <row r="121" spans="2:11" s="1" customFormat="1" ht="7.5" customHeight="1">
      <c r="B121" s="321"/>
      <c r="C121" s="322"/>
      <c r="D121" s="322"/>
      <c r="E121" s="322"/>
      <c r="F121" s="322"/>
      <c r="G121" s="322"/>
      <c r="H121" s="322"/>
      <c r="I121" s="322"/>
      <c r="J121" s="322"/>
      <c r="K121" s="323"/>
    </row>
    <row r="122" spans="2:11" s="1" customFormat="1" ht="45" customHeight="1">
      <c r="B122" s="324"/>
      <c r="C122" s="274" t="s">
        <v>976</v>
      </c>
      <c r="D122" s="274"/>
      <c r="E122" s="274"/>
      <c r="F122" s="274"/>
      <c r="G122" s="274"/>
      <c r="H122" s="274"/>
      <c r="I122" s="274"/>
      <c r="J122" s="274"/>
      <c r="K122" s="325"/>
    </row>
    <row r="123" spans="2:11" s="1" customFormat="1" ht="17.25" customHeight="1">
      <c r="B123" s="326"/>
      <c r="C123" s="298" t="s">
        <v>922</v>
      </c>
      <c r="D123" s="298"/>
      <c r="E123" s="298"/>
      <c r="F123" s="298" t="s">
        <v>923</v>
      </c>
      <c r="G123" s="299"/>
      <c r="H123" s="298" t="s">
        <v>63</v>
      </c>
      <c r="I123" s="298" t="s">
        <v>66</v>
      </c>
      <c r="J123" s="298" t="s">
        <v>924</v>
      </c>
      <c r="K123" s="327"/>
    </row>
    <row r="124" spans="2:11" s="1" customFormat="1" ht="17.25" customHeight="1">
      <c r="B124" s="326"/>
      <c r="C124" s="300" t="s">
        <v>925</v>
      </c>
      <c r="D124" s="300"/>
      <c r="E124" s="300"/>
      <c r="F124" s="301" t="s">
        <v>926</v>
      </c>
      <c r="G124" s="302"/>
      <c r="H124" s="300"/>
      <c r="I124" s="300"/>
      <c r="J124" s="300" t="s">
        <v>927</v>
      </c>
      <c r="K124" s="327"/>
    </row>
    <row r="125" spans="2:11" s="1" customFormat="1" ht="5.25" customHeight="1">
      <c r="B125" s="328"/>
      <c r="C125" s="303"/>
      <c r="D125" s="303"/>
      <c r="E125" s="303"/>
      <c r="F125" s="303"/>
      <c r="G125" s="329"/>
      <c r="H125" s="303"/>
      <c r="I125" s="303"/>
      <c r="J125" s="303"/>
      <c r="K125" s="330"/>
    </row>
    <row r="126" spans="2:11" s="1" customFormat="1" ht="15" customHeight="1">
      <c r="B126" s="328"/>
      <c r="C126" s="283" t="s">
        <v>931</v>
      </c>
      <c r="D126" s="305"/>
      <c r="E126" s="305"/>
      <c r="F126" s="306" t="s">
        <v>928</v>
      </c>
      <c r="G126" s="283"/>
      <c r="H126" s="283" t="s">
        <v>968</v>
      </c>
      <c r="I126" s="283" t="s">
        <v>930</v>
      </c>
      <c r="J126" s="283">
        <v>120</v>
      </c>
      <c r="K126" s="331"/>
    </row>
    <row r="127" spans="2:11" s="1" customFormat="1" ht="15" customHeight="1">
      <c r="B127" s="328"/>
      <c r="C127" s="283" t="s">
        <v>977</v>
      </c>
      <c r="D127" s="283"/>
      <c r="E127" s="283"/>
      <c r="F127" s="306" t="s">
        <v>928</v>
      </c>
      <c r="G127" s="283"/>
      <c r="H127" s="283" t="s">
        <v>978</v>
      </c>
      <c r="I127" s="283" t="s">
        <v>930</v>
      </c>
      <c r="J127" s="283" t="s">
        <v>979</v>
      </c>
      <c r="K127" s="331"/>
    </row>
    <row r="128" spans="2:11" s="1" customFormat="1" ht="15" customHeight="1">
      <c r="B128" s="328"/>
      <c r="C128" s="283" t="s">
        <v>876</v>
      </c>
      <c r="D128" s="283"/>
      <c r="E128" s="283"/>
      <c r="F128" s="306" t="s">
        <v>928</v>
      </c>
      <c r="G128" s="283"/>
      <c r="H128" s="283" t="s">
        <v>980</v>
      </c>
      <c r="I128" s="283" t="s">
        <v>930</v>
      </c>
      <c r="J128" s="283" t="s">
        <v>979</v>
      </c>
      <c r="K128" s="331"/>
    </row>
    <row r="129" spans="2:11" s="1" customFormat="1" ht="15" customHeight="1">
      <c r="B129" s="328"/>
      <c r="C129" s="283" t="s">
        <v>939</v>
      </c>
      <c r="D129" s="283"/>
      <c r="E129" s="283"/>
      <c r="F129" s="306" t="s">
        <v>934</v>
      </c>
      <c r="G129" s="283"/>
      <c r="H129" s="283" t="s">
        <v>940</v>
      </c>
      <c r="I129" s="283" t="s">
        <v>930</v>
      </c>
      <c r="J129" s="283">
        <v>15</v>
      </c>
      <c r="K129" s="331"/>
    </row>
    <row r="130" spans="2:11" s="1" customFormat="1" ht="15" customHeight="1">
      <c r="B130" s="328"/>
      <c r="C130" s="309" t="s">
        <v>941</v>
      </c>
      <c r="D130" s="309"/>
      <c r="E130" s="309"/>
      <c r="F130" s="310" t="s">
        <v>934</v>
      </c>
      <c r="G130" s="309"/>
      <c r="H130" s="309" t="s">
        <v>942</v>
      </c>
      <c r="I130" s="309" t="s">
        <v>930</v>
      </c>
      <c r="J130" s="309">
        <v>15</v>
      </c>
      <c r="K130" s="331"/>
    </row>
    <row r="131" spans="2:11" s="1" customFormat="1" ht="15" customHeight="1">
      <c r="B131" s="328"/>
      <c r="C131" s="309" t="s">
        <v>943</v>
      </c>
      <c r="D131" s="309"/>
      <c r="E131" s="309"/>
      <c r="F131" s="310" t="s">
        <v>934</v>
      </c>
      <c r="G131" s="309"/>
      <c r="H131" s="309" t="s">
        <v>944</v>
      </c>
      <c r="I131" s="309" t="s">
        <v>930</v>
      </c>
      <c r="J131" s="309">
        <v>20</v>
      </c>
      <c r="K131" s="331"/>
    </row>
    <row r="132" spans="2:11" s="1" customFormat="1" ht="15" customHeight="1">
      <c r="B132" s="328"/>
      <c r="C132" s="309" t="s">
        <v>945</v>
      </c>
      <c r="D132" s="309"/>
      <c r="E132" s="309"/>
      <c r="F132" s="310" t="s">
        <v>934</v>
      </c>
      <c r="G132" s="309"/>
      <c r="H132" s="309" t="s">
        <v>946</v>
      </c>
      <c r="I132" s="309" t="s">
        <v>930</v>
      </c>
      <c r="J132" s="309">
        <v>20</v>
      </c>
      <c r="K132" s="331"/>
    </row>
    <row r="133" spans="2:11" s="1" customFormat="1" ht="15" customHeight="1">
      <c r="B133" s="328"/>
      <c r="C133" s="283" t="s">
        <v>933</v>
      </c>
      <c r="D133" s="283"/>
      <c r="E133" s="283"/>
      <c r="F133" s="306" t="s">
        <v>934</v>
      </c>
      <c r="G133" s="283"/>
      <c r="H133" s="283" t="s">
        <v>968</v>
      </c>
      <c r="I133" s="283" t="s">
        <v>930</v>
      </c>
      <c r="J133" s="283">
        <v>50</v>
      </c>
      <c r="K133" s="331"/>
    </row>
    <row r="134" spans="2:11" s="1" customFormat="1" ht="15" customHeight="1">
      <c r="B134" s="328"/>
      <c r="C134" s="283" t="s">
        <v>947</v>
      </c>
      <c r="D134" s="283"/>
      <c r="E134" s="283"/>
      <c r="F134" s="306" t="s">
        <v>934</v>
      </c>
      <c r="G134" s="283"/>
      <c r="H134" s="283" t="s">
        <v>968</v>
      </c>
      <c r="I134" s="283" t="s">
        <v>930</v>
      </c>
      <c r="J134" s="283">
        <v>50</v>
      </c>
      <c r="K134" s="331"/>
    </row>
    <row r="135" spans="2:11" s="1" customFormat="1" ht="15" customHeight="1">
      <c r="B135" s="328"/>
      <c r="C135" s="283" t="s">
        <v>953</v>
      </c>
      <c r="D135" s="283"/>
      <c r="E135" s="283"/>
      <c r="F135" s="306" t="s">
        <v>934</v>
      </c>
      <c r="G135" s="283"/>
      <c r="H135" s="283" t="s">
        <v>968</v>
      </c>
      <c r="I135" s="283" t="s">
        <v>930</v>
      </c>
      <c r="J135" s="283">
        <v>50</v>
      </c>
      <c r="K135" s="331"/>
    </row>
    <row r="136" spans="2:11" s="1" customFormat="1" ht="15" customHeight="1">
      <c r="B136" s="328"/>
      <c r="C136" s="283" t="s">
        <v>955</v>
      </c>
      <c r="D136" s="283"/>
      <c r="E136" s="283"/>
      <c r="F136" s="306" t="s">
        <v>934</v>
      </c>
      <c r="G136" s="283"/>
      <c r="H136" s="283" t="s">
        <v>968</v>
      </c>
      <c r="I136" s="283" t="s">
        <v>930</v>
      </c>
      <c r="J136" s="283">
        <v>50</v>
      </c>
      <c r="K136" s="331"/>
    </row>
    <row r="137" spans="2:11" s="1" customFormat="1" ht="15" customHeight="1">
      <c r="B137" s="328"/>
      <c r="C137" s="283" t="s">
        <v>956</v>
      </c>
      <c r="D137" s="283"/>
      <c r="E137" s="283"/>
      <c r="F137" s="306" t="s">
        <v>934</v>
      </c>
      <c r="G137" s="283"/>
      <c r="H137" s="283" t="s">
        <v>981</v>
      </c>
      <c r="I137" s="283" t="s">
        <v>930</v>
      </c>
      <c r="J137" s="283">
        <v>255</v>
      </c>
      <c r="K137" s="331"/>
    </row>
    <row r="138" spans="2:11" s="1" customFormat="1" ht="15" customHeight="1">
      <c r="B138" s="328"/>
      <c r="C138" s="283" t="s">
        <v>958</v>
      </c>
      <c r="D138" s="283"/>
      <c r="E138" s="283"/>
      <c r="F138" s="306" t="s">
        <v>928</v>
      </c>
      <c r="G138" s="283"/>
      <c r="H138" s="283" t="s">
        <v>982</v>
      </c>
      <c r="I138" s="283" t="s">
        <v>960</v>
      </c>
      <c r="J138" s="283"/>
      <c r="K138" s="331"/>
    </row>
    <row r="139" spans="2:11" s="1" customFormat="1" ht="15" customHeight="1">
      <c r="B139" s="328"/>
      <c r="C139" s="283" t="s">
        <v>961</v>
      </c>
      <c r="D139" s="283"/>
      <c r="E139" s="283"/>
      <c r="F139" s="306" t="s">
        <v>928</v>
      </c>
      <c r="G139" s="283"/>
      <c r="H139" s="283" t="s">
        <v>983</v>
      </c>
      <c r="I139" s="283" t="s">
        <v>963</v>
      </c>
      <c r="J139" s="283"/>
      <c r="K139" s="331"/>
    </row>
    <row r="140" spans="2:11" s="1" customFormat="1" ht="15" customHeight="1">
      <c r="B140" s="328"/>
      <c r="C140" s="283" t="s">
        <v>964</v>
      </c>
      <c r="D140" s="283"/>
      <c r="E140" s="283"/>
      <c r="F140" s="306" t="s">
        <v>928</v>
      </c>
      <c r="G140" s="283"/>
      <c r="H140" s="283" t="s">
        <v>964</v>
      </c>
      <c r="I140" s="283" t="s">
        <v>963</v>
      </c>
      <c r="J140" s="283"/>
      <c r="K140" s="331"/>
    </row>
    <row r="141" spans="2:11" s="1" customFormat="1" ht="15" customHeight="1">
      <c r="B141" s="328"/>
      <c r="C141" s="283" t="s">
        <v>47</v>
      </c>
      <c r="D141" s="283"/>
      <c r="E141" s="283"/>
      <c r="F141" s="306" t="s">
        <v>928</v>
      </c>
      <c r="G141" s="283"/>
      <c r="H141" s="283" t="s">
        <v>984</v>
      </c>
      <c r="I141" s="283" t="s">
        <v>963</v>
      </c>
      <c r="J141" s="283"/>
      <c r="K141" s="331"/>
    </row>
    <row r="142" spans="2:11" s="1" customFormat="1" ht="15" customHeight="1">
      <c r="B142" s="328"/>
      <c r="C142" s="283" t="s">
        <v>985</v>
      </c>
      <c r="D142" s="283"/>
      <c r="E142" s="283"/>
      <c r="F142" s="306" t="s">
        <v>928</v>
      </c>
      <c r="G142" s="283"/>
      <c r="H142" s="283" t="s">
        <v>986</v>
      </c>
      <c r="I142" s="283" t="s">
        <v>963</v>
      </c>
      <c r="J142" s="283"/>
      <c r="K142" s="331"/>
    </row>
    <row r="143" spans="2:11" s="1" customFormat="1" ht="15" customHeight="1">
      <c r="B143" s="332"/>
      <c r="C143" s="333"/>
      <c r="D143" s="333"/>
      <c r="E143" s="333"/>
      <c r="F143" s="333"/>
      <c r="G143" s="333"/>
      <c r="H143" s="333"/>
      <c r="I143" s="333"/>
      <c r="J143" s="333"/>
      <c r="K143" s="334"/>
    </row>
    <row r="144" spans="2:11" s="1" customFormat="1" ht="18.75" customHeight="1">
      <c r="B144" s="319"/>
      <c r="C144" s="319"/>
      <c r="D144" s="319"/>
      <c r="E144" s="319"/>
      <c r="F144" s="320"/>
      <c r="G144" s="319"/>
      <c r="H144" s="319"/>
      <c r="I144" s="319"/>
      <c r="J144" s="319"/>
      <c r="K144" s="319"/>
    </row>
    <row r="145" spans="2:11" s="1" customFormat="1" ht="18.75" customHeight="1">
      <c r="B145" s="291"/>
      <c r="C145" s="291"/>
      <c r="D145" s="291"/>
      <c r="E145" s="291"/>
      <c r="F145" s="291"/>
      <c r="G145" s="291"/>
      <c r="H145" s="291"/>
      <c r="I145" s="291"/>
      <c r="J145" s="291"/>
      <c r="K145" s="291"/>
    </row>
    <row r="146" spans="2:11" s="1" customFormat="1" ht="7.5" customHeight="1">
      <c r="B146" s="292"/>
      <c r="C146" s="293"/>
      <c r="D146" s="293"/>
      <c r="E146" s="293"/>
      <c r="F146" s="293"/>
      <c r="G146" s="293"/>
      <c r="H146" s="293"/>
      <c r="I146" s="293"/>
      <c r="J146" s="293"/>
      <c r="K146" s="294"/>
    </row>
    <row r="147" spans="2:11" s="1" customFormat="1" ht="45" customHeight="1">
      <c r="B147" s="295"/>
      <c r="C147" s="296" t="s">
        <v>987</v>
      </c>
      <c r="D147" s="296"/>
      <c r="E147" s="296"/>
      <c r="F147" s="296"/>
      <c r="G147" s="296"/>
      <c r="H147" s="296"/>
      <c r="I147" s="296"/>
      <c r="J147" s="296"/>
      <c r="K147" s="297"/>
    </row>
    <row r="148" spans="2:11" s="1" customFormat="1" ht="17.25" customHeight="1">
      <c r="B148" s="295"/>
      <c r="C148" s="298" t="s">
        <v>922</v>
      </c>
      <c r="D148" s="298"/>
      <c r="E148" s="298"/>
      <c r="F148" s="298" t="s">
        <v>923</v>
      </c>
      <c r="G148" s="299"/>
      <c r="H148" s="298" t="s">
        <v>63</v>
      </c>
      <c r="I148" s="298" t="s">
        <v>66</v>
      </c>
      <c r="J148" s="298" t="s">
        <v>924</v>
      </c>
      <c r="K148" s="297"/>
    </row>
    <row r="149" spans="2:11" s="1" customFormat="1" ht="17.25" customHeight="1">
      <c r="B149" s="295"/>
      <c r="C149" s="300" t="s">
        <v>925</v>
      </c>
      <c r="D149" s="300"/>
      <c r="E149" s="300"/>
      <c r="F149" s="301" t="s">
        <v>926</v>
      </c>
      <c r="G149" s="302"/>
      <c r="H149" s="300"/>
      <c r="I149" s="300"/>
      <c r="J149" s="300" t="s">
        <v>927</v>
      </c>
      <c r="K149" s="297"/>
    </row>
    <row r="150" spans="2:11" s="1" customFormat="1" ht="5.25" customHeight="1">
      <c r="B150" s="308"/>
      <c r="C150" s="303"/>
      <c r="D150" s="303"/>
      <c r="E150" s="303"/>
      <c r="F150" s="303"/>
      <c r="G150" s="304"/>
      <c r="H150" s="303"/>
      <c r="I150" s="303"/>
      <c r="J150" s="303"/>
      <c r="K150" s="331"/>
    </row>
    <row r="151" spans="2:11" s="1" customFormat="1" ht="15" customHeight="1">
      <c r="B151" s="308"/>
      <c r="C151" s="335" t="s">
        <v>931</v>
      </c>
      <c r="D151" s="283"/>
      <c r="E151" s="283"/>
      <c r="F151" s="336" t="s">
        <v>928</v>
      </c>
      <c r="G151" s="283"/>
      <c r="H151" s="335" t="s">
        <v>968</v>
      </c>
      <c r="I151" s="335" t="s">
        <v>930</v>
      </c>
      <c r="J151" s="335">
        <v>120</v>
      </c>
      <c r="K151" s="331"/>
    </row>
    <row r="152" spans="2:11" s="1" customFormat="1" ht="15" customHeight="1">
      <c r="B152" s="308"/>
      <c r="C152" s="335" t="s">
        <v>977</v>
      </c>
      <c r="D152" s="283"/>
      <c r="E152" s="283"/>
      <c r="F152" s="336" t="s">
        <v>928</v>
      </c>
      <c r="G152" s="283"/>
      <c r="H152" s="335" t="s">
        <v>988</v>
      </c>
      <c r="I152" s="335" t="s">
        <v>930</v>
      </c>
      <c r="J152" s="335" t="s">
        <v>979</v>
      </c>
      <c r="K152" s="331"/>
    </row>
    <row r="153" spans="2:11" s="1" customFormat="1" ht="15" customHeight="1">
      <c r="B153" s="308"/>
      <c r="C153" s="335" t="s">
        <v>876</v>
      </c>
      <c r="D153" s="283"/>
      <c r="E153" s="283"/>
      <c r="F153" s="336" t="s">
        <v>928</v>
      </c>
      <c r="G153" s="283"/>
      <c r="H153" s="335" t="s">
        <v>989</v>
      </c>
      <c r="I153" s="335" t="s">
        <v>930</v>
      </c>
      <c r="J153" s="335" t="s">
        <v>979</v>
      </c>
      <c r="K153" s="331"/>
    </row>
    <row r="154" spans="2:11" s="1" customFormat="1" ht="15" customHeight="1">
      <c r="B154" s="308"/>
      <c r="C154" s="335" t="s">
        <v>933</v>
      </c>
      <c r="D154" s="283"/>
      <c r="E154" s="283"/>
      <c r="F154" s="336" t="s">
        <v>934</v>
      </c>
      <c r="G154" s="283"/>
      <c r="H154" s="335" t="s">
        <v>968</v>
      </c>
      <c r="I154" s="335" t="s">
        <v>930</v>
      </c>
      <c r="J154" s="335">
        <v>50</v>
      </c>
      <c r="K154" s="331"/>
    </row>
    <row r="155" spans="2:11" s="1" customFormat="1" ht="15" customHeight="1">
      <c r="B155" s="308"/>
      <c r="C155" s="335" t="s">
        <v>936</v>
      </c>
      <c r="D155" s="283"/>
      <c r="E155" s="283"/>
      <c r="F155" s="336" t="s">
        <v>928</v>
      </c>
      <c r="G155" s="283"/>
      <c r="H155" s="335" t="s">
        <v>968</v>
      </c>
      <c r="I155" s="335" t="s">
        <v>938</v>
      </c>
      <c r="J155" s="335"/>
      <c r="K155" s="331"/>
    </row>
    <row r="156" spans="2:11" s="1" customFormat="1" ht="15" customHeight="1">
      <c r="B156" s="308"/>
      <c r="C156" s="335" t="s">
        <v>947</v>
      </c>
      <c r="D156" s="283"/>
      <c r="E156" s="283"/>
      <c r="F156" s="336" t="s">
        <v>934</v>
      </c>
      <c r="G156" s="283"/>
      <c r="H156" s="335" t="s">
        <v>968</v>
      </c>
      <c r="I156" s="335" t="s">
        <v>930</v>
      </c>
      <c r="J156" s="335">
        <v>50</v>
      </c>
      <c r="K156" s="331"/>
    </row>
    <row r="157" spans="2:11" s="1" customFormat="1" ht="15" customHeight="1">
      <c r="B157" s="308"/>
      <c r="C157" s="335" t="s">
        <v>955</v>
      </c>
      <c r="D157" s="283"/>
      <c r="E157" s="283"/>
      <c r="F157" s="336" t="s">
        <v>934</v>
      </c>
      <c r="G157" s="283"/>
      <c r="H157" s="335" t="s">
        <v>968</v>
      </c>
      <c r="I157" s="335" t="s">
        <v>930</v>
      </c>
      <c r="J157" s="335">
        <v>50</v>
      </c>
      <c r="K157" s="331"/>
    </row>
    <row r="158" spans="2:11" s="1" customFormat="1" ht="15" customHeight="1">
      <c r="B158" s="308"/>
      <c r="C158" s="335" t="s">
        <v>953</v>
      </c>
      <c r="D158" s="283"/>
      <c r="E158" s="283"/>
      <c r="F158" s="336" t="s">
        <v>934</v>
      </c>
      <c r="G158" s="283"/>
      <c r="H158" s="335" t="s">
        <v>968</v>
      </c>
      <c r="I158" s="335" t="s">
        <v>930</v>
      </c>
      <c r="J158" s="335">
        <v>50</v>
      </c>
      <c r="K158" s="331"/>
    </row>
    <row r="159" spans="2:11" s="1" customFormat="1" ht="15" customHeight="1">
      <c r="B159" s="308"/>
      <c r="C159" s="335" t="s">
        <v>104</v>
      </c>
      <c r="D159" s="283"/>
      <c r="E159" s="283"/>
      <c r="F159" s="336" t="s">
        <v>928</v>
      </c>
      <c r="G159" s="283"/>
      <c r="H159" s="335" t="s">
        <v>990</v>
      </c>
      <c r="I159" s="335" t="s">
        <v>930</v>
      </c>
      <c r="J159" s="335" t="s">
        <v>991</v>
      </c>
      <c r="K159" s="331"/>
    </row>
    <row r="160" spans="2:11" s="1" customFormat="1" ht="15" customHeight="1">
      <c r="B160" s="308"/>
      <c r="C160" s="335" t="s">
        <v>992</v>
      </c>
      <c r="D160" s="283"/>
      <c r="E160" s="283"/>
      <c r="F160" s="336" t="s">
        <v>928</v>
      </c>
      <c r="G160" s="283"/>
      <c r="H160" s="335" t="s">
        <v>993</v>
      </c>
      <c r="I160" s="335" t="s">
        <v>963</v>
      </c>
      <c r="J160" s="335"/>
      <c r="K160" s="331"/>
    </row>
    <row r="161" spans="2:11" s="1" customFormat="1" ht="15" customHeight="1">
      <c r="B161" s="337"/>
      <c r="C161" s="317"/>
      <c r="D161" s="317"/>
      <c r="E161" s="317"/>
      <c r="F161" s="317"/>
      <c r="G161" s="317"/>
      <c r="H161" s="317"/>
      <c r="I161" s="317"/>
      <c r="J161" s="317"/>
      <c r="K161" s="338"/>
    </row>
    <row r="162" spans="2:11" s="1" customFormat="1" ht="18.75" customHeight="1">
      <c r="B162" s="319"/>
      <c r="C162" s="329"/>
      <c r="D162" s="329"/>
      <c r="E162" s="329"/>
      <c r="F162" s="339"/>
      <c r="G162" s="329"/>
      <c r="H162" s="329"/>
      <c r="I162" s="329"/>
      <c r="J162" s="329"/>
      <c r="K162" s="319"/>
    </row>
    <row r="163" spans="2:11" s="1" customFormat="1" ht="18.75" customHeight="1">
      <c r="B163" s="291"/>
      <c r="C163" s="291"/>
      <c r="D163" s="291"/>
      <c r="E163" s="291"/>
      <c r="F163" s="291"/>
      <c r="G163" s="291"/>
      <c r="H163" s="291"/>
      <c r="I163" s="291"/>
      <c r="J163" s="291"/>
      <c r="K163" s="291"/>
    </row>
    <row r="164" spans="2:11" s="1" customFormat="1" ht="7.5" customHeight="1">
      <c r="B164" s="270"/>
      <c r="C164" s="271"/>
      <c r="D164" s="271"/>
      <c r="E164" s="271"/>
      <c r="F164" s="271"/>
      <c r="G164" s="271"/>
      <c r="H164" s="271"/>
      <c r="I164" s="271"/>
      <c r="J164" s="271"/>
      <c r="K164" s="272"/>
    </row>
    <row r="165" spans="2:11" s="1" customFormat="1" ht="45" customHeight="1">
      <c r="B165" s="273"/>
      <c r="C165" s="274" t="s">
        <v>994</v>
      </c>
      <c r="D165" s="274"/>
      <c r="E165" s="274"/>
      <c r="F165" s="274"/>
      <c r="G165" s="274"/>
      <c r="H165" s="274"/>
      <c r="I165" s="274"/>
      <c r="J165" s="274"/>
      <c r="K165" s="275"/>
    </row>
    <row r="166" spans="2:11" s="1" customFormat="1" ht="17.25" customHeight="1">
      <c r="B166" s="273"/>
      <c r="C166" s="298" t="s">
        <v>922</v>
      </c>
      <c r="D166" s="298"/>
      <c r="E166" s="298"/>
      <c r="F166" s="298" t="s">
        <v>923</v>
      </c>
      <c r="G166" s="340"/>
      <c r="H166" s="341" t="s">
        <v>63</v>
      </c>
      <c r="I166" s="341" t="s">
        <v>66</v>
      </c>
      <c r="J166" s="298" t="s">
        <v>924</v>
      </c>
      <c r="K166" s="275"/>
    </row>
    <row r="167" spans="2:11" s="1" customFormat="1" ht="17.25" customHeight="1">
      <c r="B167" s="276"/>
      <c r="C167" s="300" t="s">
        <v>925</v>
      </c>
      <c r="D167" s="300"/>
      <c r="E167" s="300"/>
      <c r="F167" s="301" t="s">
        <v>926</v>
      </c>
      <c r="G167" s="342"/>
      <c r="H167" s="343"/>
      <c r="I167" s="343"/>
      <c r="J167" s="300" t="s">
        <v>927</v>
      </c>
      <c r="K167" s="278"/>
    </row>
    <row r="168" spans="2:11" s="1" customFormat="1" ht="5.25" customHeight="1">
      <c r="B168" s="308"/>
      <c r="C168" s="303"/>
      <c r="D168" s="303"/>
      <c r="E168" s="303"/>
      <c r="F168" s="303"/>
      <c r="G168" s="304"/>
      <c r="H168" s="303"/>
      <c r="I168" s="303"/>
      <c r="J168" s="303"/>
      <c r="K168" s="331"/>
    </row>
    <row r="169" spans="2:11" s="1" customFormat="1" ht="15" customHeight="1">
      <c r="B169" s="308"/>
      <c r="C169" s="283" t="s">
        <v>931</v>
      </c>
      <c r="D169" s="283"/>
      <c r="E169" s="283"/>
      <c r="F169" s="306" t="s">
        <v>928</v>
      </c>
      <c r="G169" s="283"/>
      <c r="H169" s="283" t="s">
        <v>968</v>
      </c>
      <c r="I169" s="283" t="s">
        <v>930</v>
      </c>
      <c r="J169" s="283">
        <v>120</v>
      </c>
      <c r="K169" s="331"/>
    </row>
    <row r="170" spans="2:11" s="1" customFormat="1" ht="15" customHeight="1">
      <c r="B170" s="308"/>
      <c r="C170" s="283" t="s">
        <v>977</v>
      </c>
      <c r="D170" s="283"/>
      <c r="E170" s="283"/>
      <c r="F170" s="306" t="s">
        <v>928</v>
      </c>
      <c r="G170" s="283"/>
      <c r="H170" s="283" t="s">
        <v>978</v>
      </c>
      <c r="I170" s="283" t="s">
        <v>930</v>
      </c>
      <c r="J170" s="283" t="s">
        <v>979</v>
      </c>
      <c r="K170" s="331"/>
    </row>
    <row r="171" spans="2:11" s="1" customFormat="1" ht="15" customHeight="1">
      <c r="B171" s="308"/>
      <c r="C171" s="283" t="s">
        <v>876</v>
      </c>
      <c r="D171" s="283"/>
      <c r="E171" s="283"/>
      <c r="F171" s="306" t="s">
        <v>928</v>
      </c>
      <c r="G171" s="283"/>
      <c r="H171" s="283" t="s">
        <v>995</v>
      </c>
      <c r="I171" s="283" t="s">
        <v>930</v>
      </c>
      <c r="J171" s="283" t="s">
        <v>979</v>
      </c>
      <c r="K171" s="331"/>
    </row>
    <row r="172" spans="2:11" s="1" customFormat="1" ht="15" customHeight="1">
      <c r="B172" s="308"/>
      <c r="C172" s="283" t="s">
        <v>933</v>
      </c>
      <c r="D172" s="283"/>
      <c r="E172" s="283"/>
      <c r="F172" s="306" t="s">
        <v>934</v>
      </c>
      <c r="G172" s="283"/>
      <c r="H172" s="283" t="s">
        <v>995</v>
      </c>
      <c r="I172" s="283" t="s">
        <v>930</v>
      </c>
      <c r="J172" s="283">
        <v>50</v>
      </c>
      <c r="K172" s="331"/>
    </row>
    <row r="173" spans="2:11" s="1" customFormat="1" ht="15" customHeight="1">
      <c r="B173" s="308"/>
      <c r="C173" s="283" t="s">
        <v>936</v>
      </c>
      <c r="D173" s="283"/>
      <c r="E173" s="283"/>
      <c r="F173" s="306" t="s">
        <v>928</v>
      </c>
      <c r="G173" s="283"/>
      <c r="H173" s="283" t="s">
        <v>995</v>
      </c>
      <c r="I173" s="283" t="s">
        <v>938</v>
      </c>
      <c r="J173" s="283"/>
      <c r="K173" s="331"/>
    </row>
    <row r="174" spans="2:11" s="1" customFormat="1" ht="15" customHeight="1">
      <c r="B174" s="308"/>
      <c r="C174" s="283" t="s">
        <v>947</v>
      </c>
      <c r="D174" s="283"/>
      <c r="E174" s="283"/>
      <c r="F174" s="306" t="s">
        <v>934</v>
      </c>
      <c r="G174" s="283"/>
      <c r="H174" s="283" t="s">
        <v>995</v>
      </c>
      <c r="I174" s="283" t="s">
        <v>930</v>
      </c>
      <c r="J174" s="283">
        <v>50</v>
      </c>
      <c r="K174" s="331"/>
    </row>
    <row r="175" spans="2:11" s="1" customFormat="1" ht="15" customHeight="1">
      <c r="B175" s="308"/>
      <c r="C175" s="283" t="s">
        <v>955</v>
      </c>
      <c r="D175" s="283"/>
      <c r="E175" s="283"/>
      <c r="F175" s="306" t="s">
        <v>934</v>
      </c>
      <c r="G175" s="283"/>
      <c r="H175" s="283" t="s">
        <v>995</v>
      </c>
      <c r="I175" s="283" t="s">
        <v>930</v>
      </c>
      <c r="J175" s="283">
        <v>50</v>
      </c>
      <c r="K175" s="331"/>
    </row>
    <row r="176" spans="2:11" s="1" customFormat="1" ht="15" customHeight="1">
      <c r="B176" s="308"/>
      <c r="C176" s="283" t="s">
        <v>953</v>
      </c>
      <c r="D176" s="283"/>
      <c r="E176" s="283"/>
      <c r="F176" s="306" t="s">
        <v>934</v>
      </c>
      <c r="G176" s="283"/>
      <c r="H176" s="283" t="s">
        <v>995</v>
      </c>
      <c r="I176" s="283" t="s">
        <v>930</v>
      </c>
      <c r="J176" s="283">
        <v>50</v>
      </c>
      <c r="K176" s="331"/>
    </row>
    <row r="177" spans="2:11" s="1" customFormat="1" ht="15" customHeight="1">
      <c r="B177" s="308"/>
      <c r="C177" s="283" t="s">
        <v>116</v>
      </c>
      <c r="D177" s="283"/>
      <c r="E177" s="283"/>
      <c r="F177" s="306" t="s">
        <v>928</v>
      </c>
      <c r="G177" s="283"/>
      <c r="H177" s="283" t="s">
        <v>996</v>
      </c>
      <c r="I177" s="283" t="s">
        <v>997</v>
      </c>
      <c r="J177" s="283"/>
      <c r="K177" s="331"/>
    </row>
    <row r="178" spans="2:11" s="1" customFormat="1" ht="15" customHeight="1">
      <c r="B178" s="308"/>
      <c r="C178" s="283" t="s">
        <v>66</v>
      </c>
      <c r="D178" s="283"/>
      <c r="E178" s="283"/>
      <c r="F178" s="306" t="s">
        <v>928</v>
      </c>
      <c r="G178" s="283"/>
      <c r="H178" s="283" t="s">
        <v>998</v>
      </c>
      <c r="I178" s="283" t="s">
        <v>999</v>
      </c>
      <c r="J178" s="283">
        <v>1</v>
      </c>
      <c r="K178" s="331"/>
    </row>
    <row r="179" spans="2:11" s="1" customFormat="1" ht="15" customHeight="1">
      <c r="B179" s="308"/>
      <c r="C179" s="283" t="s">
        <v>62</v>
      </c>
      <c r="D179" s="283"/>
      <c r="E179" s="283"/>
      <c r="F179" s="306" t="s">
        <v>928</v>
      </c>
      <c r="G179" s="283"/>
      <c r="H179" s="283" t="s">
        <v>1000</v>
      </c>
      <c r="I179" s="283" t="s">
        <v>930</v>
      </c>
      <c r="J179" s="283">
        <v>20</v>
      </c>
      <c r="K179" s="331"/>
    </row>
    <row r="180" spans="2:11" s="1" customFormat="1" ht="15" customHeight="1">
      <c r="B180" s="308"/>
      <c r="C180" s="283" t="s">
        <v>63</v>
      </c>
      <c r="D180" s="283"/>
      <c r="E180" s="283"/>
      <c r="F180" s="306" t="s">
        <v>928</v>
      </c>
      <c r="G180" s="283"/>
      <c r="H180" s="283" t="s">
        <v>1001</v>
      </c>
      <c r="I180" s="283" t="s">
        <v>930</v>
      </c>
      <c r="J180" s="283">
        <v>255</v>
      </c>
      <c r="K180" s="331"/>
    </row>
    <row r="181" spans="2:11" s="1" customFormat="1" ht="15" customHeight="1">
      <c r="B181" s="308"/>
      <c r="C181" s="283" t="s">
        <v>117</v>
      </c>
      <c r="D181" s="283"/>
      <c r="E181" s="283"/>
      <c r="F181" s="306" t="s">
        <v>928</v>
      </c>
      <c r="G181" s="283"/>
      <c r="H181" s="283" t="s">
        <v>892</v>
      </c>
      <c r="I181" s="283" t="s">
        <v>930</v>
      </c>
      <c r="J181" s="283">
        <v>10</v>
      </c>
      <c r="K181" s="331"/>
    </row>
    <row r="182" spans="2:11" s="1" customFormat="1" ht="15" customHeight="1">
      <c r="B182" s="308"/>
      <c r="C182" s="283" t="s">
        <v>118</v>
      </c>
      <c r="D182" s="283"/>
      <c r="E182" s="283"/>
      <c r="F182" s="306" t="s">
        <v>928</v>
      </c>
      <c r="G182" s="283"/>
      <c r="H182" s="283" t="s">
        <v>1002</v>
      </c>
      <c r="I182" s="283" t="s">
        <v>963</v>
      </c>
      <c r="J182" s="283"/>
      <c r="K182" s="331"/>
    </row>
    <row r="183" spans="2:11" s="1" customFormat="1" ht="15" customHeight="1">
      <c r="B183" s="308"/>
      <c r="C183" s="283" t="s">
        <v>1003</v>
      </c>
      <c r="D183" s="283"/>
      <c r="E183" s="283"/>
      <c r="F183" s="306" t="s">
        <v>928</v>
      </c>
      <c r="G183" s="283"/>
      <c r="H183" s="283" t="s">
        <v>1004</v>
      </c>
      <c r="I183" s="283" t="s">
        <v>963</v>
      </c>
      <c r="J183" s="283"/>
      <c r="K183" s="331"/>
    </row>
    <row r="184" spans="2:11" s="1" customFormat="1" ht="15" customHeight="1">
      <c r="B184" s="308"/>
      <c r="C184" s="283" t="s">
        <v>992</v>
      </c>
      <c r="D184" s="283"/>
      <c r="E184" s="283"/>
      <c r="F184" s="306" t="s">
        <v>928</v>
      </c>
      <c r="G184" s="283"/>
      <c r="H184" s="283" t="s">
        <v>1005</v>
      </c>
      <c r="I184" s="283" t="s">
        <v>963</v>
      </c>
      <c r="J184" s="283"/>
      <c r="K184" s="331"/>
    </row>
    <row r="185" spans="2:11" s="1" customFormat="1" ht="15" customHeight="1">
      <c r="B185" s="308"/>
      <c r="C185" s="283" t="s">
        <v>120</v>
      </c>
      <c r="D185" s="283"/>
      <c r="E185" s="283"/>
      <c r="F185" s="306" t="s">
        <v>934</v>
      </c>
      <c r="G185" s="283"/>
      <c r="H185" s="283" t="s">
        <v>1006</v>
      </c>
      <c r="I185" s="283" t="s">
        <v>930</v>
      </c>
      <c r="J185" s="283">
        <v>50</v>
      </c>
      <c r="K185" s="331"/>
    </row>
    <row r="186" spans="2:11" s="1" customFormat="1" ht="15" customHeight="1">
      <c r="B186" s="308"/>
      <c r="C186" s="283" t="s">
        <v>1007</v>
      </c>
      <c r="D186" s="283"/>
      <c r="E186" s="283"/>
      <c r="F186" s="306" t="s">
        <v>934</v>
      </c>
      <c r="G186" s="283"/>
      <c r="H186" s="283" t="s">
        <v>1008</v>
      </c>
      <c r="I186" s="283" t="s">
        <v>1009</v>
      </c>
      <c r="J186" s="283"/>
      <c r="K186" s="331"/>
    </row>
    <row r="187" spans="2:11" s="1" customFormat="1" ht="15" customHeight="1">
      <c r="B187" s="308"/>
      <c r="C187" s="283" t="s">
        <v>1010</v>
      </c>
      <c r="D187" s="283"/>
      <c r="E187" s="283"/>
      <c r="F187" s="306" t="s">
        <v>934</v>
      </c>
      <c r="G187" s="283"/>
      <c r="H187" s="283" t="s">
        <v>1011</v>
      </c>
      <c r="I187" s="283" t="s">
        <v>1009</v>
      </c>
      <c r="J187" s="283"/>
      <c r="K187" s="331"/>
    </row>
    <row r="188" spans="2:11" s="1" customFormat="1" ht="15" customHeight="1">
      <c r="B188" s="308"/>
      <c r="C188" s="283" t="s">
        <v>1012</v>
      </c>
      <c r="D188" s="283"/>
      <c r="E188" s="283"/>
      <c r="F188" s="306" t="s">
        <v>934</v>
      </c>
      <c r="G188" s="283"/>
      <c r="H188" s="283" t="s">
        <v>1013</v>
      </c>
      <c r="I188" s="283" t="s">
        <v>1009</v>
      </c>
      <c r="J188" s="283"/>
      <c r="K188" s="331"/>
    </row>
    <row r="189" spans="2:11" s="1" customFormat="1" ht="15" customHeight="1">
      <c r="B189" s="308"/>
      <c r="C189" s="344" t="s">
        <v>1014</v>
      </c>
      <c r="D189" s="283"/>
      <c r="E189" s="283"/>
      <c r="F189" s="306" t="s">
        <v>934</v>
      </c>
      <c r="G189" s="283"/>
      <c r="H189" s="283" t="s">
        <v>1015</v>
      </c>
      <c r="I189" s="283" t="s">
        <v>1016</v>
      </c>
      <c r="J189" s="345" t="s">
        <v>1017</v>
      </c>
      <c r="K189" s="331"/>
    </row>
    <row r="190" spans="2:11" s="1" customFormat="1" ht="15" customHeight="1">
      <c r="B190" s="308"/>
      <c r="C190" s="344" t="s">
        <v>51</v>
      </c>
      <c r="D190" s="283"/>
      <c r="E190" s="283"/>
      <c r="F190" s="306" t="s">
        <v>928</v>
      </c>
      <c r="G190" s="283"/>
      <c r="H190" s="280" t="s">
        <v>1018</v>
      </c>
      <c r="I190" s="283" t="s">
        <v>1019</v>
      </c>
      <c r="J190" s="283"/>
      <c r="K190" s="331"/>
    </row>
    <row r="191" spans="2:11" s="1" customFormat="1" ht="15" customHeight="1">
      <c r="B191" s="308"/>
      <c r="C191" s="344" t="s">
        <v>1020</v>
      </c>
      <c r="D191" s="283"/>
      <c r="E191" s="283"/>
      <c r="F191" s="306" t="s">
        <v>928</v>
      </c>
      <c r="G191" s="283"/>
      <c r="H191" s="283" t="s">
        <v>1021</v>
      </c>
      <c r="I191" s="283" t="s">
        <v>963</v>
      </c>
      <c r="J191" s="283"/>
      <c r="K191" s="331"/>
    </row>
    <row r="192" spans="2:11" s="1" customFormat="1" ht="15" customHeight="1">
      <c r="B192" s="308"/>
      <c r="C192" s="344" t="s">
        <v>1022</v>
      </c>
      <c r="D192" s="283"/>
      <c r="E192" s="283"/>
      <c r="F192" s="306" t="s">
        <v>928</v>
      </c>
      <c r="G192" s="283"/>
      <c r="H192" s="283" t="s">
        <v>1023</v>
      </c>
      <c r="I192" s="283" t="s">
        <v>963</v>
      </c>
      <c r="J192" s="283"/>
      <c r="K192" s="331"/>
    </row>
    <row r="193" spans="2:11" s="1" customFormat="1" ht="15" customHeight="1">
      <c r="B193" s="308"/>
      <c r="C193" s="344" t="s">
        <v>1024</v>
      </c>
      <c r="D193" s="283"/>
      <c r="E193" s="283"/>
      <c r="F193" s="306" t="s">
        <v>934</v>
      </c>
      <c r="G193" s="283"/>
      <c r="H193" s="283" t="s">
        <v>1025</v>
      </c>
      <c r="I193" s="283" t="s">
        <v>963</v>
      </c>
      <c r="J193" s="283"/>
      <c r="K193" s="331"/>
    </row>
    <row r="194" spans="2:11" s="1" customFormat="1" ht="15" customHeight="1">
      <c r="B194" s="337"/>
      <c r="C194" s="346"/>
      <c r="D194" s="317"/>
      <c r="E194" s="317"/>
      <c r="F194" s="317"/>
      <c r="G194" s="317"/>
      <c r="H194" s="317"/>
      <c r="I194" s="317"/>
      <c r="J194" s="317"/>
      <c r="K194" s="338"/>
    </row>
    <row r="195" spans="2:11" s="1" customFormat="1" ht="18.75" customHeight="1">
      <c r="B195" s="319"/>
      <c r="C195" s="329"/>
      <c r="D195" s="329"/>
      <c r="E195" s="329"/>
      <c r="F195" s="339"/>
      <c r="G195" s="329"/>
      <c r="H195" s="329"/>
      <c r="I195" s="329"/>
      <c r="J195" s="329"/>
      <c r="K195" s="319"/>
    </row>
    <row r="196" spans="2:11" s="1" customFormat="1" ht="18.75" customHeight="1">
      <c r="B196" s="319"/>
      <c r="C196" s="329"/>
      <c r="D196" s="329"/>
      <c r="E196" s="329"/>
      <c r="F196" s="339"/>
      <c r="G196" s="329"/>
      <c r="H196" s="329"/>
      <c r="I196" s="329"/>
      <c r="J196" s="329"/>
      <c r="K196" s="319"/>
    </row>
    <row r="197" spans="2:11" s="1" customFormat="1" ht="18.75" customHeight="1">
      <c r="B197" s="291"/>
      <c r="C197" s="291"/>
      <c r="D197" s="291"/>
      <c r="E197" s="291"/>
      <c r="F197" s="291"/>
      <c r="G197" s="291"/>
      <c r="H197" s="291"/>
      <c r="I197" s="291"/>
      <c r="J197" s="291"/>
      <c r="K197" s="291"/>
    </row>
    <row r="198" spans="2:11" s="1" customFormat="1" ht="13.5">
      <c r="B198" s="270"/>
      <c r="C198" s="271"/>
      <c r="D198" s="271"/>
      <c r="E198" s="271"/>
      <c r="F198" s="271"/>
      <c r="G198" s="271"/>
      <c r="H198" s="271"/>
      <c r="I198" s="271"/>
      <c r="J198" s="271"/>
      <c r="K198" s="272"/>
    </row>
    <row r="199" spans="2:11" s="1" customFormat="1" ht="21">
      <c r="B199" s="273"/>
      <c r="C199" s="274" t="s">
        <v>1026</v>
      </c>
      <c r="D199" s="274"/>
      <c r="E199" s="274"/>
      <c r="F199" s="274"/>
      <c r="G199" s="274"/>
      <c r="H199" s="274"/>
      <c r="I199" s="274"/>
      <c r="J199" s="274"/>
      <c r="K199" s="275"/>
    </row>
    <row r="200" spans="2:11" s="1" customFormat="1" ht="25.5" customHeight="1">
      <c r="B200" s="273"/>
      <c r="C200" s="347" t="s">
        <v>1027</v>
      </c>
      <c r="D200" s="347"/>
      <c r="E200" s="347"/>
      <c r="F200" s="347" t="s">
        <v>1028</v>
      </c>
      <c r="G200" s="348"/>
      <c r="H200" s="347" t="s">
        <v>1029</v>
      </c>
      <c r="I200" s="347"/>
      <c r="J200" s="347"/>
      <c r="K200" s="275"/>
    </row>
    <row r="201" spans="2:11" s="1" customFormat="1" ht="5.25" customHeight="1">
      <c r="B201" s="308"/>
      <c r="C201" s="303"/>
      <c r="D201" s="303"/>
      <c r="E201" s="303"/>
      <c r="F201" s="303"/>
      <c r="G201" s="329"/>
      <c r="H201" s="303"/>
      <c r="I201" s="303"/>
      <c r="J201" s="303"/>
      <c r="K201" s="331"/>
    </row>
    <row r="202" spans="2:11" s="1" customFormat="1" ht="15" customHeight="1">
      <c r="B202" s="308"/>
      <c r="C202" s="283" t="s">
        <v>1019</v>
      </c>
      <c r="D202" s="283"/>
      <c r="E202" s="283"/>
      <c r="F202" s="306" t="s">
        <v>52</v>
      </c>
      <c r="G202" s="283"/>
      <c r="H202" s="283" t="s">
        <v>1030</v>
      </c>
      <c r="I202" s="283"/>
      <c r="J202" s="283"/>
      <c r="K202" s="331"/>
    </row>
    <row r="203" spans="2:11" s="1" customFormat="1" ht="15" customHeight="1">
      <c r="B203" s="308"/>
      <c r="C203" s="283"/>
      <c r="D203" s="283"/>
      <c r="E203" s="283"/>
      <c r="F203" s="306" t="s">
        <v>53</v>
      </c>
      <c r="G203" s="283"/>
      <c r="H203" s="283" t="s">
        <v>1031</v>
      </c>
      <c r="I203" s="283"/>
      <c r="J203" s="283"/>
      <c r="K203" s="331"/>
    </row>
    <row r="204" spans="2:11" s="1" customFormat="1" ht="15" customHeight="1">
      <c r="B204" s="308"/>
      <c r="C204" s="283"/>
      <c r="D204" s="283"/>
      <c r="E204" s="283"/>
      <c r="F204" s="306" t="s">
        <v>56</v>
      </c>
      <c r="G204" s="283"/>
      <c r="H204" s="283" t="s">
        <v>1032</v>
      </c>
      <c r="I204" s="283"/>
      <c r="J204" s="283"/>
      <c r="K204" s="331"/>
    </row>
    <row r="205" spans="2:11" s="1" customFormat="1" ht="15" customHeight="1">
      <c r="B205" s="308"/>
      <c r="C205" s="283"/>
      <c r="D205" s="283"/>
      <c r="E205" s="283"/>
      <c r="F205" s="306" t="s">
        <v>54</v>
      </c>
      <c r="G205" s="283"/>
      <c r="H205" s="283" t="s">
        <v>1033</v>
      </c>
      <c r="I205" s="283"/>
      <c r="J205" s="283"/>
      <c r="K205" s="331"/>
    </row>
    <row r="206" spans="2:11" s="1" customFormat="1" ht="15" customHeight="1">
      <c r="B206" s="308"/>
      <c r="C206" s="283"/>
      <c r="D206" s="283"/>
      <c r="E206" s="283"/>
      <c r="F206" s="306" t="s">
        <v>55</v>
      </c>
      <c r="G206" s="283"/>
      <c r="H206" s="283" t="s">
        <v>1034</v>
      </c>
      <c r="I206" s="283"/>
      <c r="J206" s="283"/>
      <c r="K206" s="331"/>
    </row>
    <row r="207" spans="2:11" s="1" customFormat="1" ht="15" customHeight="1">
      <c r="B207" s="308"/>
      <c r="C207" s="283"/>
      <c r="D207" s="283"/>
      <c r="E207" s="283"/>
      <c r="F207" s="306"/>
      <c r="G207" s="283"/>
      <c r="H207" s="283"/>
      <c r="I207" s="283"/>
      <c r="J207" s="283"/>
      <c r="K207" s="331"/>
    </row>
    <row r="208" spans="2:11" s="1" customFormat="1" ht="15" customHeight="1">
      <c r="B208" s="308"/>
      <c r="C208" s="283" t="s">
        <v>975</v>
      </c>
      <c r="D208" s="283"/>
      <c r="E208" s="283"/>
      <c r="F208" s="306" t="s">
        <v>88</v>
      </c>
      <c r="G208" s="283"/>
      <c r="H208" s="283" t="s">
        <v>1035</v>
      </c>
      <c r="I208" s="283"/>
      <c r="J208" s="283"/>
      <c r="K208" s="331"/>
    </row>
    <row r="209" spans="2:11" s="1" customFormat="1" ht="15" customHeight="1">
      <c r="B209" s="308"/>
      <c r="C209" s="283"/>
      <c r="D209" s="283"/>
      <c r="E209" s="283"/>
      <c r="F209" s="306" t="s">
        <v>871</v>
      </c>
      <c r="G209" s="283"/>
      <c r="H209" s="283" t="s">
        <v>872</v>
      </c>
      <c r="I209" s="283"/>
      <c r="J209" s="283"/>
      <c r="K209" s="331"/>
    </row>
    <row r="210" spans="2:11" s="1" customFormat="1" ht="15" customHeight="1">
      <c r="B210" s="308"/>
      <c r="C210" s="283"/>
      <c r="D210" s="283"/>
      <c r="E210" s="283"/>
      <c r="F210" s="306" t="s">
        <v>869</v>
      </c>
      <c r="G210" s="283"/>
      <c r="H210" s="283" t="s">
        <v>1036</v>
      </c>
      <c r="I210" s="283"/>
      <c r="J210" s="283"/>
      <c r="K210" s="331"/>
    </row>
    <row r="211" spans="2:11" s="1" customFormat="1" ht="15" customHeight="1">
      <c r="B211" s="349"/>
      <c r="C211" s="283"/>
      <c r="D211" s="283"/>
      <c r="E211" s="283"/>
      <c r="F211" s="306" t="s">
        <v>98</v>
      </c>
      <c r="G211" s="344"/>
      <c r="H211" s="335" t="s">
        <v>873</v>
      </c>
      <c r="I211" s="335"/>
      <c r="J211" s="335"/>
      <c r="K211" s="350"/>
    </row>
    <row r="212" spans="2:11" s="1" customFormat="1" ht="15" customHeight="1">
      <c r="B212" s="349"/>
      <c r="C212" s="283"/>
      <c r="D212" s="283"/>
      <c r="E212" s="283"/>
      <c r="F212" s="306" t="s">
        <v>874</v>
      </c>
      <c r="G212" s="344"/>
      <c r="H212" s="335" t="s">
        <v>1037</v>
      </c>
      <c r="I212" s="335"/>
      <c r="J212" s="335"/>
      <c r="K212" s="350"/>
    </row>
    <row r="213" spans="2:11" s="1" customFormat="1" ht="15" customHeight="1">
      <c r="B213" s="349"/>
      <c r="C213" s="283"/>
      <c r="D213" s="283"/>
      <c r="E213" s="283"/>
      <c r="F213" s="306"/>
      <c r="G213" s="344"/>
      <c r="H213" s="335"/>
      <c r="I213" s="335"/>
      <c r="J213" s="335"/>
      <c r="K213" s="350"/>
    </row>
    <row r="214" spans="2:11" s="1" customFormat="1" ht="15" customHeight="1">
      <c r="B214" s="349"/>
      <c r="C214" s="283" t="s">
        <v>999</v>
      </c>
      <c r="D214" s="283"/>
      <c r="E214" s="283"/>
      <c r="F214" s="306">
        <v>1</v>
      </c>
      <c r="G214" s="344"/>
      <c r="H214" s="335" t="s">
        <v>1038</v>
      </c>
      <c r="I214" s="335"/>
      <c r="J214" s="335"/>
      <c r="K214" s="350"/>
    </row>
    <row r="215" spans="2:11" s="1" customFormat="1" ht="15" customHeight="1">
      <c r="B215" s="349"/>
      <c r="C215" s="283"/>
      <c r="D215" s="283"/>
      <c r="E215" s="283"/>
      <c r="F215" s="306">
        <v>2</v>
      </c>
      <c r="G215" s="344"/>
      <c r="H215" s="335" t="s">
        <v>1039</v>
      </c>
      <c r="I215" s="335"/>
      <c r="J215" s="335"/>
      <c r="K215" s="350"/>
    </row>
    <row r="216" spans="2:11" s="1" customFormat="1" ht="15" customHeight="1">
      <c r="B216" s="349"/>
      <c r="C216" s="283"/>
      <c r="D216" s="283"/>
      <c r="E216" s="283"/>
      <c r="F216" s="306">
        <v>3</v>
      </c>
      <c r="G216" s="344"/>
      <c r="H216" s="335" t="s">
        <v>1040</v>
      </c>
      <c r="I216" s="335"/>
      <c r="J216" s="335"/>
      <c r="K216" s="350"/>
    </row>
    <row r="217" spans="2:11" s="1" customFormat="1" ht="15" customHeight="1">
      <c r="B217" s="349"/>
      <c r="C217" s="283"/>
      <c r="D217" s="283"/>
      <c r="E217" s="283"/>
      <c r="F217" s="306">
        <v>4</v>
      </c>
      <c r="G217" s="344"/>
      <c r="H217" s="335" t="s">
        <v>1041</v>
      </c>
      <c r="I217" s="335"/>
      <c r="J217" s="335"/>
      <c r="K217" s="350"/>
    </row>
    <row r="218" spans="2:11" s="1" customFormat="1" ht="12.75" customHeight="1">
      <c r="B218" s="351"/>
      <c r="C218" s="352"/>
      <c r="D218" s="352"/>
      <c r="E218" s="352"/>
      <c r="F218" s="352"/>
      <c r="G218" s="352"/>
      <c r="H218" s="352"/>
      <c r="I218" s="352"/>
      <c r="J218" s="352"/>
      <c r="K218" s="353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DESKTOP-9U1HJA3\Magpie</dc:creator>
  <cp:keywords/>
  <dc:description/>
  <cp:lastModifiedBy>DESKTOP-9U1HJA3\Magpie</cp:lastModifiedBy>
  <dcterms:created xsi:type="dcterms:W3CDTF">2023-05-09T08:11:42Z</dcterms:created>
  <dcterms:modified xsi:type="dcterms:W3CDTF">2023-05-09T08:11:50Z</dcterms:modified>
  <cp:category/>
  <cp:version/>
  <cp:contentType/>
  <cp:contentStatus/>
</cp:coreProperties>
</file>