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1-2 - SO 100 Komunikac..." sheetId="2" r:id="rId2"/>
    <sheet name="D.1 - VEŘEJNÉ OSVĚTLENÍ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'2021-2 - SO 100 Komunikac...'!$C$93:$K$547</definedName>
    <definedName name="_xlnm.Print_Area" localSheetId="1">'2021-2 - SO 100 Komunikac...'!$C$4:$J$39,'2021-2 - SO 100 Komunikac...'!$C$45:$J$75,'2021-2 - SO 100 Komunikac...'!$C$81:$K$547</definedName>
    <definedName name="_xlnm._FilterDatabase" localSheetId="2" hidden="1">'D.1 - VEŘEJNÉ OSVĚTLENÍ'!$C$86:$K$214</definedName>
    <definedName name="_xlnm.Print_Area" localSheetId="2">'D.1 - VEŘEJNÉ OSVĚTLENÍ'!$C$4:$J$39,'D.1 - VEŘEJNÉ OSVĚTLENÍ'!$C$45:$J$68,'D.1 - VEŘEJNÉ OSVĚTLENÍ'!$C$74:$K$214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'2021-2 - SO 100 Komunikac...'!$93:$93</definedName>
    <definedName name="_xlnm.Print_Titles" localSheetId="2">'D.1 - VEŘEJNÉ OSVĚTLENÍ'!$86:$86</definedName>
  </definedNames>
  <calcPr fullCalcOnLoad="1"/>
</workbook>
</file>

<file path=xl/sharedStrings.xml><?xml version="1.0" encoding="utf-8"?>
<sst xmlns="http://schemas.openxmlformats.org/spreadsheetml/2006/main" count="5533" uniqueCount="1310">
  <si>
    <t>Export Komplet</t>
  </si>
  <si>
    <t>VZ</t>
  </si>
  <si>
    <t>2.0</t>
  </si>
  <si>
    <t>ZAMOK</t>
  </si>
  <si>
    <t>False</t>
  </si>
  <si>
    <t>{edf6011e-1f60-43c3-b518-f585164f3727}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</si>
  <si>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</si>
  <si>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</si>
  <si>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</si>
  <si>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</si>
  <si>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</si>
  <si>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</si>
  <si>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</si>
  <si>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</si>
  <si>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2021/3a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</si>
  <si>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</si>
  <si>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</si>
  <si>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Projektová dokumentace - rekonstrukce areálové komunikace (vjezd do areálu-parkoviště)</t>
  </si>
  <si>
    <t>KSO:</t>
  </si>
  <si>
    <t>822 27 71</t>
  </si>
  <si>
    <t>CC-CZ:</t>
  </si>
  <si>
    <t>21121</t>
  </si>
  <si>
    <t>Místo:</t>
  </si>
  <si>
    <t>K.ú.Skvrňany 722596,Plzeň,parc.č.2204/25 + okolí</t>
  </si>
  <si>
    <t>Datum:</t>
  </si>
  <si>
    <t>10. 3. 2021</t>
  </si>
  <si>
    <t>CZ-CPV:</t>
  </si>
  <si>
    <t>45233123-7</t>
  </si>
  <si>
    <t>CZ-CPA:</t>
  </si>
  <si>
    <t>42.11.20</t>
  </si>
  <si>
    <t>Zadavatel:</t>
  </si>
  <si>
    <t>IČ:</t>
  </si>
  <si>
    <t/>
  </si>
  <si>
    <t>SOU elektrotechnické,Plzeň,parc.č. 2204/25+okolí</t>
  </si>
  <si>
    <t>DIČ:</t>
  </si>
  <si>
    <t>Uchazeč:</t>
  </si>
  <si>
    <t>Vyplň údaj</t>
  </si>
  <si>
    <t>Projektant:</t>
  </si>
  <si>
    <t>Pavel bastl</t>
  </si>
  <si>
    <t>True</t>
  </si>
  <si>
    <t>Zpracovatel:</t>
  </si>
  <si>
    <t>Pavel Bastl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</si>
  <si>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</si>
  <si>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</si>
  <si>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</si>
  <si>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</si>
  <si>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</si>
  <si>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</si>
  <si>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</si>
  <si>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</si>
  <si>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</si>
  <si>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</si>
  <si>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</si>
  <si>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</si>
  <si>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</si>
  <si>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</si>
  <si>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</si>
  <si>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</si>
  <si>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</si>
  <si>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</si>
  <si>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</si>
  <si>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</si>
  <si>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</si>
  <si>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</si>
  <si>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</si>
  <si>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</si>
  <si>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</si>
  <si>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</si>
  <si>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</si>
  <si>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</si>
  <si>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</si>
  <si>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</si>
  <si>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</si>
  <si>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</si>
  <si>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</si>
  <si>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</si>
  <si>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</si>
  <si>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</si>
  <si>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</si>
  <si>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</si>
  <si>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</si>
  <si>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</si>
  <si>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</si>
  <si>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2021/2</t>
  </si>
  <si>
    <t>SO 100 Komunikace a terénní úpravy</t>
  </si>
  <si>
    <t>ING</t>
  </si>
  <si>
    <t>1</t>
  </si>
  <si>
    <t>{5f03c3b5-d4ef-485c-87e8-ff908ba49d34}</t>
  </si>
  <si>
    <t>2</t>
  </si>
  <si>
    <t>D.1</t>
  </si>
  <si>
    <t>VEŘEJNÉ OSVĚTLENÍ</t>
  </si>
  <si>
    <t>STA</t>
  </si>
  <si>
    <t>{c710999c-cef4-44a7-b104-9da27d388912}</t>
  </si>
  <si>
    <t>KRYCÍ LIST SOUPISU PRACÍ</t>
  </si>
  <si>
    <t>Objekt:</t>
  </si>
  <si>
    <t>2021/2 - SO 100 Komunikace a terénní úpravy</t>
  </si>
  <si>
    <t>K.ú.Skvrňany 722596,Plzeň,parc.č. 2204/25+okolí</t>
  </si>
  <si>
    <t>Statutární město Plzeň,jednající prostřed. OI MMP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</si>
  <si>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</si>
  <si>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</si>
  <si>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</si>
  <si>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</si>
  <si>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</si>
  <si>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</si>
  <si>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</si>
  <si>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</si>
  <si>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</si>
  <si>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</si>
  <si>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</si>
  <si>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</si>
  <si>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</si>
  <si>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</si>
  <si>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</si>
  <si>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</si>
  <si>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</si>
  <si>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</si>
  <si>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</si>
  <si>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</si>
  <si>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</si>
  <si>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</si>
  <si>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</si>
  <si>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</si>
  <si>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</si>
  <si>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</si>
  <si>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</si>
  <si>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</si>
  <si>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</si>
  <si>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</si>
  <si>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</si>
  <si>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</si>
  <si>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</si>
  <si>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</si>
  <si>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</si>
  <si>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</si>
  <si>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</si>
  <si>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112101106</t>
  </si>
  <si>
    <t>Odstranění stromů listnatých průměru kmene do 1300 mm</t>
  </si>
  <si>
    <t>kus</t>
  </si>
  <si>
    <t>CS ÚRS 2021 01</t>
  </si>
  <si>
    <t>4</t>
  </si>
  <si>
    <t>646386926</t>
  </si>
  <si>
    <t>PP</t>
  </si>
  <si>
    <t>Odstranění stromů s odřezáním kmene a s odvětvením listnatých, průměru kmene přes 1100 do 1300 mm</t>
  </si>
  <si>
    <t>Online PSC</t>
  </si>
  <si>
    <t>https://podminky.urs.cz/item/CS_URS_2021_01/112101106</t>
  </si>
  <si>
    <t>112251107</t>
  </si>
  <si>
    <t>Odstranění pařezů D do 1300 mm</t>
  </si>
  <si>
    <t>711748054</t>
  </si>
  <si>
    <t>Odstranění pařezů strojně s jejich vykopáním, vytrháním nebo odstřelením průměru přes 1100 do 1300 mm</t>
  </si>
  <si>
    <t>https://podminky.urs.cz/item/CS_URS_2021_01/112251107</t>
  </si>
  <si>
    <t>3</t>
  </si>
  <si>
    <t>113106171</t>
  </si>
  <si>
    <t>Rozebrání dlažeb vozovek ze zámkové dlažby s ložem z kameniva ručně</t>
  </si>
  <si>
    <t>m2</t>
  </si>
  <si>
    <t>-1053178971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</si>
  <si>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</si>
  <si>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https://podminky.urs.cz/item/CS_URS_2021_01/113106171</t>
  </si>
  <si>
    <t>VV</t>
  </si>
  <si>
    <t>370</t>
  </si>
  <si>
    <t>"výměra dle autocad"</t>
  </si>
  <si>
    <t>113106193</t>
  </si>
  <si>
    <t>Rozebrání dlažeb vozovek z vegetační dlažby betonové s ložem z kameniva ručně</t>
  </si>
  <si>
    <t>-1585178007</t>
  </si>
  <si>
    <t>Rozebrání dlažeb a dílců vozovek a ploch s přemístěním hmot na skládku na vzdálenost do 3 m nebo s naložením na dopravní prostředek, s jakoukoliv výplní spár ručně z vegetační dlažby s ložem z kameniva betonové</t>
  </si>
  <si>
    <t>https://podminky.urs.cz/item/CS_URS_2021_01/113106193</t>
  </si>
  <si>
    <t>5</t>
  </si>
  <si>
    <t>113107212</t>
  </si>
  <si>
    <t>Odstranění podkladu z kameniva těženého tl 200 mm strojně pl přes 200 m2</t>
  </si>
  <si>
    <t>-518943217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</si>
  <si>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</si>
  <si>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https://podminky.urs.cz/item/CS_URS_2021_01/113107212</t>
  </si>
  <si>
    <t>1100+370+700</t>
  </si>
  <si>
    <t>6</t>
  </si>
  <si>
    <t>113107222</t>
  </si>
  <si>
    <t>Odstranění podkladu z kameniva drceného tl 200 mm strojně pl přes 200 m2</t>
  </si>
  <si>
    <t>885983922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</si>
  <si>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</si>
  <si>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https://podminky.urs.cz/item/CS_URS_2021_01/113107222</t>
  </si>
  <si>
    <t>1100</t>
  </si>
  <si>
    <t>7</t>
  </si>
  <si>
    <t>113107242</t>
  </si>
  <si>
    <t>Odstranění podkladu živičného tl 100 mm strojně pl přes 200 m2</t>
  </si>
  <si>
    <t>1657902533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</si>
  <si>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</si>
  <si>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https://podminky.urs.cz/item/CS_URS_2021_01/113107242</t>
  </si>
  <si>
    <t>8</t>
  </si>
  <si>
    <t>113201112</t>
  </si>
  <si>
    <t>Vytrhání obrub silničních ležatých</t>
  </si>
  <si>
    <t>m</t>
  </si>
  <si>
    <t>733405075</t>
  </si>
  <si>
    <t>Vytrhání obrub s vybouráním lože, s přemístěním hmot na skládku na vzdálenost do 3 m nebo s naložením na dopravní prostředek silničních ležatých</t>
  </si>
  <si>
    <t>https://podminky.urs.cz/item/CS_URS_2021_01/113201112</t>
  </si>
  <si>
    <t>410</t>
  </si>
  <si>
    <t>9</t>
  </si>
  <si>
    <t>121151123</t>
  </si>
  <si>
    <t>Sejmutí ornice plochy přes 500 m2 tl vrstvy do 200 mm strojně</t>
  </si>
  <si>
    <t>72316603</t>
  </si>
  <si>
    <t>Sejmutí ornice strojně při souvislé ploše přes 500 m2, tl. vrstvy do 200 mm</t>
  </si>
  <si>
    <t>https://podminky.urs.cz/item/CS_URS_2021_01/121151123</t>
  </si>
  <si>
    <t>960</t>
  </si>
  <si>
    <t>10</t>
  </si>
  <si>
    <t>122252204</t>
  </si>
  <si>
    <t>Odkopávky a prokopávky nezapažené pro silnice a dálnice v hornině třídy těžitelnosti I objem do 500 m3 strojně</t>
  </si>
  <si>
    <t>m3</t>
  </si>
  <si>
    <t>666164703</t>
  </si>
  <si>
    <t>Odkopávky a prokopávky nezapažené pro silnice a dálnice strojně v hornině třídy těžitelnosti I přes 100 do 500 m3</t>
  </si>
  <si>
    <t>https://podminky.urs.cz/item/CS_URS_2021_01/122252204</t>
  </si>
  <si>
    <t>980*0,15</t>
  </si>
  <si>
    <t>11</t>
  </si>
  <si>
    <t>122252205</t>
  </si>
  <si>
    <t>Odkopávky a prokopávky nezapažené pro silnice a dálnice v hornině třídy těžitelnosti I objem do 1000 m3 strojně</t>
  </si>
  <si>
    <t>-256689263</t>
  </si>
  <si>
    <t>Odkopávky a prokopávky nezapažené pro silnice a dálnice strojně v hornině třídy těžitelnosti I přes 500 do 1 000 m3</t>
  </si>
  <si>
    <t>https://podminky.urs.cz/item/CS_URS_2021_01/122252205</t>
  </si>
  <si>
    <t>414+258</t>
  </si>
  <si>
    <t>12</t>
  </si>
  <si>
    <t>132251253</t>
  </si>
  <si>
    <t>Hloubení rýh nezapažených š do 2000 mm v hornině třídy těžitelnosti I, skupiny 3 objem do 100 m3 strojně</t>
  </si>
  <si>
    <t>43285432</t>
  </si>
  <si>
    <t>Hloubení nezapažených rýh šířky přes 800 do 2 000 mm strojně s urovnáním dna do předepsaného profilu a spádu v hornině třídy těžitelnosti I skupiny 3 přes 50 do 100 m3</t>
  </si>
  <si>
    <t>https://podminky.urs.cz/item/CS_URS_2021_01/132251253</t>
  </si>
  <si>
    <t>(0,40*0,50)*105+44,8</t>
  </si>
  <si>
    <t>"drenáž+přípojky)</t>
  </si>
  <si>
    <t>13</t>
  </si>
  <si>
    <t>139001101</t>
  </si>
  <si>
    <t>Příplatek za ztížení vykopávky v blízkosti podzemního vedení</t>
  </si>
  <si>
    <t>999695765</t>
  </si>
  <si>
    <t>Příplatek k cenám hloubených vykopávek za ztížení vykopávky v blízkosti podzemního vedení nebo výbušnin pro jakoukoliv třídu horniny</t>
  </si>
  <si>
    <t>https://podminky.urs.cz/item/CS_URS_2021_01/139001101</t>
  </si>
  <si>
    <t>16*2,8*1,00</t>
  </si>
  <si>
    <t>14</t>
  </si>
  <si>
    <t>151101102</t>
  </si>
  <si>
    <t>Zřízení příložného pažení a rozepření stěn rýh hl do 4 m</t>
  </si>
  <si>
    <t>-353020546</t>
  </si>
  <si>
    <t>Zřízení pažení a rozepření stěn rýh pro podzemní vedení příložné pro jakoukoliv mezerovitost, hloubky do 4 m</t>
  </si>
  <si>
    <t>https://podminky.urs.cz/item/CS_URS_2021_01/151101102</t>
  </si>
  <si>
    <t>151101112</t>
  </si>
  <si>
    <t>Odstranění příložného pažení a rozepření stěn rýh hl do 4 m</t>
  </si>
  <si>
    <t>678778015</t>
  </si>
  <si>
    <t>Odstranění pažení a rozepření stěn rýh pro podzemní vedení s uložením materiálu na vzdálenost do 3 m od kraje výkopu příložné, hloubky přes 2 do 4 m</t>
  </si>
  <si>
    <t>https://podminky.urs.cz/item/CS_URS_2021_01/151101112</t>
  </si>
  <si>
    <t>16</t>
  </si>
  <si>
    <t>161111522</t>
  </si>
  <si>
    <t>Svislé přemístění výkopku z horniny třídy těžitelnosti III, skupiny 6 a 7 hl výkopu přes 3 do 6 m nošením</t>
  </si>
  <si>
    <t>1021748762</t>
  </si>
  <si>
    <t>Svislé přemístění výkopku nošením bez naložení, avšak s vyprázdněním nádoby na hromady nebo do dopravního prostředku z horniny třídy těžitelnosti III skupiny 6 a 7, při hloubce výkopu přes 3 do 6 m</t>
  </si>
  <si>
    <t>https://podminky.urs.cz/item/CS_URS_2021_01/161111522</t>
  </si>
  <si>
    <t>17</t>
  </si>
  <si>
    <t>162201501</t>
  </si>
  <si>
    <t>Vodorovné přemístění větví stromů listnatých do 1 km D kmene do 1300 mm</t>
  </si>
  <si>
    <t>-948915263</t>
  </si>
  <si>
    <t>Vodorovné přemístění větví, kmenů nebo pařezů s naložením, složením a dopravou do 1000 m větví stromů listnatých, průměru kmene přes 1100 do 1300 mm</t>
  </si>
  <si>
    <t>https://podminky.urs.cz/item/CS_URS_2021_01/162201501</t>
  </si>
  <si>
    <t>18</t>
  </si>
  <si>
    <t>162201511</t>
  </si>
  <si>
    <t>Vodorovné přemístění kmenů stromů listnatých do 1 km D kmene do 1300 mm</t>
  </si>
  <si>
    <t>-332143291</t>
  </si>
  <si>
    <t>Vodorovné přemístění větví, kmenů nebo pařezů s naložením, složením a dopravou do 1000 m kmenů stromů listnatých, průměru přes 1100 do 1300 mm</t>
  </si>
  <si>
    <t>https://podminky.urs.cz/item/CS_URS_2021_01/162201511</t>
  </si>
  <si>
    <t>19</t>
  </si>
  <si>
    <t>162201521</t>
  </si>
  <si>
    <t>Vodorovné přemístění pařezů do 1 km D do 1300 mm</t>
  </si>
  <si>
    <t>-1600078506</t>
  </si>
  <si>
    <t>Vodorovné přemístění větví, kmenů nebo pařezů s naložením, složením a dopravou do 1000 m pařezů kmenů, průměru přes 1100 do 1300 mm</t>
  </si>
  <si>
    <t>https://podminky.urs.cz/item/CS_URS_2021_01/162201521</t>
  </si>
  <si>
    <t>20</t>
  </si>
  <si>
    <t>162351103</t>
  </si>
  <si>
    <t>Vodorovné přemístění do 500 m výkopku/sypaniny z horniny třídy těžitelnosti I, skupiny 1 až 3</t>
  </si>
  <si>
    <t>156594960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</si>
  <si>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</si>
  <si>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https://podminky.urs.cz/item/CS_URS_2021_01/162351103</t>
  </si>
  <si>
    <t>162751117</t>
  </si>
  <si>
    <t>Vodorovné přemístění do 10000 m výkopku/sypaniny z horniny třídy těžitelnosti I, skupiny 1 až 3</t>
  </si>
  <si>
    <t>-1129229905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</si>
  <si>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</si>
  <si>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https://podminky.urs.cz/item/CS_URS_2021_01/162751117</t>
  </si>
  <si>
    <t>(960*0,15)+(414*0,80)+(414*0,20)+21+147+3,88+258</t>
  </si>
  <si>
    <t>22</t>
  </si>
  <si>
    <t>167102111</t>
  </si>
  <si>
    <t>Nakládání drnu ze skládky</t>
  </si>
  <si>
    <t>345853802</t>
  </si>
  <si>
    <t>https://podminky.urs.cz/item/CS_URS_2021_01/167102111</t>
  </si>
  <si>
    <t>980</t>
  </si>
  <si>
    <t>23</t>
  </si>
  <si>
    <t>167151111</t>
  </si>
  <si>
    <t>Nakládání výkopku z hornin třídy těžitelnosti I, skupiny 1 až 3 přes 100 m3</t>
  </si>
  <si>
    <t>-2015182895</t>
  </si>
  <si>
    <t>Nakládání, skládání a překládání neulehlého výkopku nebo sypaniny strojně nakládání, množství přes 100 m3, z hornin třídy těžitelnosti I, skupiny 1 až 3</t>
  </si>
  <si>
    <t>https://podminky.urs.cz/item/CS_URS_2021_01/167151111</t>
  </si>
  <si>
    <t>22,4+258</t>
  </si>
  <si>
    <t>24</t>
  </si>
  <si>
    <t>171152101</t>
  </si>
  <si>
    <t>Uložení sypaniny z hornin soudržných do násypů zhutněných silnic a dálnic</t>
  </si>
  <si>
    <t>-748940865</t>
  </si>
  <si>
    <t>Uložení sypaniny do zhutněných násypů pro silnice, dálnice a letiště s rozprostřením sypaniny ve vrstvách, s hrubým urovnáním a uzavřením povrchu násypu z hornin soudržných</t>
  </si>
  <si>
    <t>https://podminky.urs.cz/item/CS_URS_2021_01/171152101</t>
  </si>
  <si>
    <t>25</t>
  </si>
  <si>
    <t>171201221</t>
  </si>
  <si>
    <t>Poplatek za uložení na skládce (skládkovné) zeminy a kamení kód odpadu 17 05 04</t>
  </si>
  <si>
    <t>t</t>
  </si>
  <si>
    <t>-2141649551</t>
  </si>
  <si>
    <t>Poplatek za uložení stavebního odpadu na skládce (skládkovné) zeminy a kamení zatříděného do Katalogu odpadů pod kódem 17 05 04</t>
  </si>
  <si>
    <t>https://podminky.urs.cz/item/CS_URS_2021_01/171201221</t>
  </si>
  <si>
    <t>(21+144+82,8+30)*1,8</t>
  </si>
  <si>
    <t>26</t>
  </si>
  <si>
    <t>171201223</t>
  </si>
  <si>
    <t>Poplatek za uložení na skládce (skládkovné) zeminy a kamení obsahující nebezpečné látky kód odpadu 17 05 03</t>
  </si>
  <si>
    <t>-2118722560</t>
  </si>
  <si>
    <t>Poplatek za uložení stavebního odpadu na skládce (skládkovné) zeminy a kamení s obsahem nebezpečných látek zatříděného do Katalogu odpadů pod kódem 17 05 03</t>
  </si>
  <si>
    <t>https://podminky.urs.cz/item/CS_URS_2021_01/171201223</t>
  </si>
  <si>
    <t>P</t>
  </si>
  <si>
    <t>Poznámka k položce:
kontaminovaná zemina včetně zkoušek vyluhovatelnosti</t>
  </si>
  <si>
    <t>(414*0,80)*1,8</t>
  </si>
  <si>
    <t>27</t>
  </si>
  <si>
    <t>171251201</t>
  </si>
  <si>
    <t>Uložení sypaniny na skládky nebo meziskládky</t>
  </si>
  <si>
    <t>-1927427387</t>
  </si>
  <si>
    <t>Uložení sypaniny na skládky nebo meziskládky bez hutnění s upravením uložené sypaniny do předepsaného tvaru</t>
  </si>
  <si>
    <t>https://podminky.urs.cz/item/CS_URS_2021_01/171251201</t>
  </si>
  <si>
    <t>144+21+22,4+414</t>
  </si>
  <si>
    <t>28</t>
  </si>
  <si>
    <t>174111101</t>
  </si>
  <si>
    <t>Zásyp jam, šachet rýh nebo kolem objektů sypaninou se zhutněním ručně</t>
  </si>
  <si>
    <t>-975657191</t>
  </si>
  <si>
    <t>Zásyp sypaninou z jakékoliv horniny ručně s uložením výkopku ve vrstvách se zhutněním jam, šachet, rýh nebo kolem objektů v těchto vykopávkách</t>
  </si>
  <si>
    <t>https://podminky.urs.cz/item/CS_URS_2021_01/174111101</t>
  </si>
  <si>
    <t>29</t>
  </si>
  <si>
    <t>175111101</t>
  </si>
  <si>
    <t>Obsypání potrubí ručně sypaninou bez prohození, uloženou do 3 m</t>
  </si>
  <si>
    <t>2092690614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</si>
  <si>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</si>
  <si>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https://podminky.urs.cz/item/CS_URS_2021_01/175111101</t>
  </si>
  <si>
    <t>0,57*16</t>
  </si>
  <si>
    <t>30</t>
  </si>
  <si>
    <t>M</t>
  </si>
  <si>
    <t>58331200</t>
  </si>
  <si>
    <t>štěrkopísek netříděný zásypový</t>
  </si>
  <si>
    <t>1574164150</t>
  </si>
  <si>
    <t>9,12*2 'Přepočtené koeficientem množství</t>
  </si>
  <si>
    <t>31</t>
  </si>
  <si>
    <t>175111109</t>
  </si>
  <si>
    <t>Příplatek k obsypání potrubí za ruční prohození sypaniny, uložené do 3 m</t>
  </si>
  <si>
    <t>132826199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</si>
  <si>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</si>
  <si>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https://podminky.urs.cz/item/CS_URS_2021_01/175111109</t>
  </si>
  <si>
    <t>32</t>
  </si>
  <si>
    <t>181152302</t>
  </si>
  <si>
    <t>Úprava pláně pro silnice a dálnice v zářezech se zhutněním</t>
  </si>
  <si>
    <t>-1162173818</t>
  </si>
  <si>
    <t>Úprava pláně na stavbách silnic a dálnic strojně v zářezech mimo skalních se zhutněním</t>
  </si>
  <si>
    <t>https://podminky.urs.cz/item/CS_URS_2021_01/181152302</t>
  </si>
  <si>
    <t>1200+350+55+50+57+510+10</t>
  </si>
  <si>
    <t>33</t>
  </si>
  <si>
    <t>181351113</t>
  </si>
  <si>
    <t>Rozprostření ornice tl vrstvy do 200 mm pl přes 500 m2 v rovině nebo ve svahu do 1:5 strojně</t>
  </si>
  <si>
    <t>-406929205</t>
  </si>
  <si>
    <t>Rozprostření a urovnání ornice v rovině nebo ve svahu sklonu do 1:5 strojně při souvislé ploše přes 500 m2, tl. vrstvy do 200 mm</t>
  </si>
  <si>
    <t>https://podminky.urs.cz/item/CS_URS_2021_01/181351113</t>
  </si>
  <si>
    <t>34</t>
  </si>
  <si>
    <t>181411131</t>
  </si>
  <si>
    <t>Založení parkového trávníku výsevem plochy do 1000 m2 v rovině a ve svahu do 1:5</t>
  </si>
  <si>
    <t>-781524944</t>
  </si>
  <si>
    <t>Založení trávníku na půdě předem připravené plochy do 1000 m2 výsevem včetně utažení parkového v rovině nebo na svahu do 1:5</t>
  </si>
  <si>
    <t>https://podminky.urs.cz/item/CS_URS_2021_01/181411131</t>
  </si>
  <si>
    <t>35</t>
  </si>
  <si>
    <t>00572410</t>
  </si>
  <si>
    <t>osivo směs travní parková</t>
  </si>
  <si>
    <t>kg</t>
  </si>
  <si>
    <t>2104784716</t>
  </si>
  <si>
    <t>1837,5*0,02 'Přepočtené koeficientem množství</t>
  </si>
  <si>
    <t>36</t>
  </si>
  <si>
    <t>185803111</t>
  </si>
  <si>
    <t>Ošetření trávníku shrabáním v rovině a svahu do 1:5</t>
  </si>
  <si>
    <t>390268574</t>
  </si>
  <si>
    <t>Ošetření trávníku jednorázové v rovině nebo na svahu do 1:5</t>
  </si>
  <si>
    <t>https://podminky.urs.cz/item/CS_URS_2021_01/185803111</t>
  </si>
  <si>
    <t>Zakládání</t>
  </si>
  <si>
    <t>37</t>
  </si>
  <si>
    <t>214500211</t>
  </si>
  <si>
    <t>Zřízení výplně rýh s drenážním potrubím do DN 200 štěrkopískem v do 550 mm</t>
  </si>
  <si>
    <t>-501905541</t>
  </si>
  <si>
    <t>Zřízení výplně rýhy s drenážním potrubím z trub DN do 200 štěrkem, pískem nebo štěrkopískem, výšky přes 300 do 550 mm</t>
  </si>
  <si>
    <t>https://podminky.urs.cz/item/CS_URS_2021_01/214500211</t>
  </si>
  <si>
    <t>Poznámka k položce:
drenáž</t>
  </si>
  <si>
    <t>105</t>
  </si>
  <si>
    <t>38</t>
  </si>
  <si>
    <t>58337302</t>
  </si>
  <si>
    <t>štěrkopísek frakce 0/16</t>
  </si>
  <si>
    <t>1792103238</t>
  </si>
  <si>
    <t>21*1,67</t>
  </si>
  <si>
    <t>39</t>
  </si>
  <si>
    <t>58344197</t>
  </si>
  <si>
    <t>štěrkodrť frakce 0/63</t>
  </si>
  <si>
    <t>235525346</t>
  </si>
  <si>
    <t>258*2,3</t>
  </si>
  <si>
    <t>"zemina do násypů"</t>
  </si>
  <si>
    <t>Svislé a kompletní konstrukce</t>
  </si>
  <si>
    <t>40</t>
  </si>
  <si>
    <t>339921113</t>
  </si>
  <si>
    <t>Osazování betonových palisád do betonového základu jednotlivě výšky prvku přes 1 do 1,5 m</t>
  </si>
  <si>
    <t>328341570</t>
  </si>
  <si>
    <t>Osazování palisád betonových jednotlivých se zabetonováním výšky palisády přes 1000 do 1500 mm</t>
  </si>
  <si>
    <t>https://podminky.urs.cz/item/CS_URS_2021_01/339921113</t>
  </si>
  <si>
    <t>41</t>
  </si>
  <si>
    <t>59228415</t>
  </si>
  <si>
    <t>palisáda betonová tyčová půlkulatá přírodní 175x200x1200mm</t>
  </si>
  <si>
    <t>-370537730</t>
  </si>
  <si>
    <t>160*1,5 'Přepočtené koeficientem množství</t>
  </si>
  <si>
    <t>Vodorovné konstrukce</t>
  </si>
  <si>
    <t>42</t>
  </si>
  <si>
    <t>452311171</t>
  </si>
  <si>
    <t>Podkladní desky z betonu prostého tř. C 30/37 otevřený výkop</t>
  </si>
  <si>
    <t>-508756880</t>
  </si>
  <si>
    <t>Podkladní a zajišťovací konstrukce z betonu prostého v otevřeném výkopu desky pod potrubí, stoky a drobné objekty z betonu tř. C 30/37</t>
  </si>
  <si>
    <t>https://podminky.urs.cz/item/CS_URS_2021_01/452311171</t>
  </si>
  <si>
    <t>(9*0,22)+(0,9*0,10*16)</t>
  </si>
  <si>
    <t>"žlabová vpust,přípojky vpustí"</t>
  </si>
  <si>
    <t>Komunikace pozemní</t>
  </si>
  <si>
    <t>43</t>
  </si>
  <si>
    <t>564211112</t>
  </si>
  <si>
    <t>Podklad nebo podsyp ze štěrkopísku ŠP tl 60 mm</t>
  </si>
  <si>
    <t>524909980</t>
  </si>
  <si>
    <t>Podklad nebo podsyp ze štěrkopísku ŠP s rozprostřením, vlhčením a zhutněním, po zhutnění tl. 60 mm</t>
  </si>
  <si>
    <t>https://podminky.urs.cz/item/CS_URS_2021_01/564211112</t>
  </si>
  <si>
    <t>105*0,40</t>
  </si>
  <si>
    <t>44</t>
  </si>
  <si>
    <t>564851111</t>
  </si>
  <si>
    <t>Podklad ze štěrkodrtě ŠD tl 150 mm</t>
  </si>
  <si>
    <t>1944741746</t>
  </si>
  <si>
    <t>Podklad ze štěrkodrti ŠD s rozprostřením a zhutněním, po zhutnění tl. 150 mm</t>
  </si>
  <si>
    <t>https://podminky.urs.cz/item/CS_URS_2021_01/564851111</t>
  </si>
  <si>
    <t>350+55+50+510+510</t>
  </si>
  <si>
    <t>45</t>
  </si>
  <si>
    <t>564861111</t>
  </si>
  <si>
    <t>Podklad ze štěrkodrtě ŠD tl 200 mm</t>
  </si>
  <si>
    <t>972181070</t>
  </si>
  <si>
    <t>Podklad ze štěrkodrti ŠD s rozprostřením a zhutněním, po zhutnění tl. 200 mm</t>
  </si>
  <si>
    <t>https://podminky.urs.cz/item/CS_URS_2021_01/564861111</t>
  </si>
  <si>
    <t>1200+10</t>
  </si>
  <si>
    <t>46</t>
  </si>
  <si>
    <t>564871111</t>
  </si>
  <si>
    <t>Podklad ze štěrkodrtě ŠD tl 250 mm</t>
  </si>
  <si>
    <t>183030169</t>
  </si>
  <si>
    <t>Podklad ze štěrkodrti ŠD s rozprostřením a zhutněním, po zhutnění tl. 250 mm</t>
  </si>
  <si>
    <t>https://podminky.urs.cz/item/CS_URS_2021_01/564871111</t>
  </si>
  <si>
    <t>47</t>
  </si>
  <si>
    <t>564911511</t>
  </si>
  <si>
    <t>Podklad z R-materiálu tl 50 mm</t>
  </si>
  <si>
    <t>1775480475</t>
  </si>
  <si>
    <t>Podklad nebo podsyp z R-materiálu s rozprostřením a zhutněním, po zhutnění tl. 50 mm</t>
  </si>
  <si>
    <t>https://podminky.urs.cz/item/CS_URS_2021_01/564911511</t>
  </si>
  <si>
    <t>48</t>
  </si>
  <si>
    <t>564952111</t>
  </si>
  <si>
    <t>Podklad z mechanicky zpevněného kameniva MZK tl 150 mm</t>
  </si>
  <si>
    <t>1193913929</t>
  </si>
  <si>
    <t>Podklad z mechanicky zpevněného kameniva MZK (minerální beton) s rozprostřením a s hutněním, po zhutnění tl. 150 mm</t>
  </si>
  <si>
    <t>https://podminky.urs.cz/item/CS_URS_2021_01/564952111</t>
  </si>
  <si>
    <t>1200+55+50</t>
  </si>
  <si>
    <t>49</t>
  </si>
  <si>
    <t>564962113</t>
  </si>
  <si>
    <t>Podklad z mechanicky zpevněného kameniva MZK tl 220 mm</t>
  </si>
  <si>
    <t>-232022463</t>
  </si>
  <si>
    <t>Podklad z mechanicky zpevněného kameniva MZK (minerální beton) s rozprostřením a s hutněním, po zhutnění tl. 220 mm</t>
  </si>
  <si>
    <t>https://podminky.urs.cz/item/CS_URS_2021_01/564962113</t>
  </si>
  <si>
    <t>50</t>
  </si>
  <si>
    <t>565165111</t>
  </si>
  <si>
    <t>Asfaltový beton vrstva podkladní ACP 16 (obalované kamenivo OKS) tl 80 mm š do 3 m</t>
  </si>
  <si>
    <t>-1052559758</t>
  </si>
  <si>
    <t>Asfaltový beton vrstva podkladní ACP 16 (obalované kamenivo střednězrnné - OKS) s rozprostřením a zhutněním v pruhu šířky přes 1,5 do 3 m, po zhutnění tl. 80 mm</t>
  </si>
  <si>
    <t>https://podminky.urs.cz/item/CS_URS_2021_01/565165111</t>
  </si>
  <si>
    <t>51</t>
  </si>
  <si>
    <t>573111111</t>
  </si>
  <si>
    <t>Postřik živičný infiltrační s posypem z asfaltu množství 0,60 kg/m2</t>
  </si>
  <si>
    <t>-1926776389</t>
  </si>
  <si>
    <t>Postřik infiltrační PI z asfaltu silničního s posypem kamenivem, v množství 0,60 kg/m2</t>
  </si>
  <si>
    <t>https://podminky.urs.cz/item/CS_URS_2021_01/573111111</t>
  </si>
  <si>
    <t>52</t>
  </si>
  <si>
    <t>573231108</t>
  </si>
  <si>
    <t>Postřik živičný spojovací ze silniční emulze v množství 0,50 kg/m2</t>
  </si>
  <si>
    <t>-445257283</t>
  </si>
  <si>
    <t>Postřik spojovací PS bez posypu kamenivem ze silniční emulze, v množství 0,50 kg/m2</t>
  </si>
  <si>
    <t>https://podminky.urs.cz/item/CS_URS_2021_01/573231108</t>
  </si>
  <si>
    <t>53</t>
  </si>
  <si>
    <t>577134211</t>
  </si>
  <si>
    <t>Asfaltový beton vrstva obrusná ACO 11 (ABS) tř. II tl 40 mm š do 3 m z nemodifikovaného asfaltu</t>
  </si>
  <si>
    <t>-1556039659</t>
  </si>
  <si>
    <t>Asfaltový beton vrstva obrusná ACO 11 (ABS) s rozprostřením a se zhutněním z nemodifikovaného asfaltu v pruhu šířky do 3 m tř. II, po zhutnění tl. 40 mm</t>
  </si>
  <si>
    <t>https://podminky.urs.cz/item/CS_URS_2021_01/577134211</t>
  </si>
  <si>
    <t>1200</t>
  </si>
  <si>
    <t>54</t>
  </si>
  <si>
    <t>577143111</t>
  </si>
  <si>
    <t>Asfaltový beton vrstva obrusná ACO 8 (ABJ) tl 50 mm š do 3 m z nemodifikovaného asfaltu</t>
  </si>
  <si>
    <t>800693081</t>
  </si>
  <si>
    <t>Asfaltový beton vrstva obrusná ACO 8 (ABJ) s rozprostřením a se zhutněním z nemodifikovaného asfaltu v pruhu šířky do 3 m, po zhutnění tl. 50 mm</t>
  </si>
  <si>
    <t>https://podminky.urs.cz/item/CS_URS_2021_01/577143111</t>
  </si>
  <si>
    <t>55</t>
  </si>
  <si>
    <t>59245006</t>
  </si>
  <si>
    <t>dlažba tvar obdélník betonová pro nevidomé 200x100x60mm barevná</t>
  </si>
  <si>
    <t>830347531</t>
  </si>
  <si>
    <t>56</t>
  </si>
  <si>
    <t>596211113</t>
  </si>
  <si>
    <t>Kladení zámkové dlažby komunikací pro pěší tl 60 mm skupiny A pl přes 300 m2</t>
  </si>
  <si>
    <t>531422826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</si>
  <si>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</si>
  <si>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https://podminky.urs.cz/item/CS_URS_2021_01/596211113</t>
  </si>
  <si>
    <t>350</t>
  </si>
  <si>
    <t>57</t>
  </si>
  <si>
    <t>596212212</t>
  </si>
  <si>
    <t>Kladení zámkové dlažby pozemních komunikací tl 80 mm skupiny A pl do 300 m2</t>
  </si>
  <si>
    <t>-1935058999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</si>
  <si>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</si>
  <si>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https://podminky.urs.cz/item/CS_URS_2021_01/596212212</t>
  </si>
  <si>
    <t>47+55+50</t>
  </si>
  <si>
    <t>58</t>
  </si>
  <si>
    <t>59245020</t>
  </si>
  <si>
    <t>dlažba tvar obdélník betonová 200x100x80mm přírodní</t>
  </si>
  <si>
    <t>-576458966</t>
  </si>
  <si>
    <t>47*1,01 'Přepočtené koeficientem množství</t>
  </si>
  <si>
    <t>59</t>
  </si>
  <si>
    <t>59245013</t>
  </si>
  <si>
    <t>dlažba zámková tvaru I 200x165x80mm přírodní</t>
  </si>
  <si>
    <t>503771039</t>
  </si>
  <si>
    <t>55+50</t>
  </si>
  <si>
    <t>60</t>
  </si>
  <si>
    <t>59245015</t>
  </si>
  <si>
    <t>dlažba zámková tvaru I 200x165x60mm přírodní</t>
  </si>
  <si>
    <t>-1579763619</t>
  </si>
  <si>
    <t>61</t>
  </si>
  <si>
    <t>596212312</t>
  </si>
  <si>
    <t>Kladení zámkové dlažby pozemních komunikací tl 100 mm skupiny A pl do 300 m2</t>
  </si>
  <si>
    <t>145276517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</si>
  <si>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do 300 m2</t>
  </si>
  <si>
    <t>https://podminky.urs.cz/item/CS_URS_2021_01/596212312</t>
  </si>
  <si>
    <t>62</t>
  </si>
  <si>
    <t>59245220</t>
  </si>
  <si>
    <t>dlažba zámková tvaru I 196x161x100mm přírodní</t>
  </si>
  <si>
    <t>445888900</t>
  </si>
  <si>
    <t>32*1,02 'Přepočtené koeficientem množství</t>
  </si>
  <si>
    <t>63</t>
  </si>
  <si>
    <t>59245205</t>
  </si>
  <si>
    <t>dlažba zámková tvaru I 196x161x100mm barevná</t>
  </si>
  <si>
    <t>1685969387</t>
  </si>
  <si>
    <t>25*1,02 'Přepočtené koeficientem množství</t>
  </si>
  <si>
    <t>64</t>
  </si>
  <si>
    <t>596411114</t>
  </si>
  <si>
    <t>Kladení dlažby z vegetačních tvárnic komunikací pro pěší tl 80 mm pl přes 300 m2</t>
  </si>
  <si>
    <t>-1888270892</t>
  </si>
  <si>
    <t>Kladení dlažby z betonových vegetačních dlaždic komunikací pro pěší s ložem z kameniva těženého nebo drceného tl. do 40 mm, s vyplněním spár a vegetačních otvorů, s hutněním vibrováním tl. 80 mm, pro plochy přes 300 m2</t>
  </si>
  <si>
    <t>https://podminky.urs.cz/item/CS_URS_2021_01/596411114</t>
  </si>
  <si>
    <t>Poznámka k položce:
Zpět bude uložena stávající rozebraná dlažba</t>
  </si>
  <si>
    <t>Trubní vedení</t>
  </si>
  <si>
    <t>65</t>
  </si>
  <si>
    <t>831312121</t>
  </si>
  <si>
    <t>Montáž potrubí z trub kameninových hrdlových s integrovaným těsněním výkop sklon do 20 % DN 150</t>
  </si>
  <si>
    <t>1756564805</t>
  </si>
  <si>
    <t>Montáž potrubí z trub kameninových hrdlových s integrovaným těsněním v otevřeném výkopu ve sklonu do 20 % DN 150</t>
  </si>
  <si>
    <t>https://podminky.urs.cz/item/CS_URS_2021_01/831312121</t>
  </si>
  <si>
    <t>66</t>
  </si>
  <si>
    <t>59712513R</t>
  </si>
  <si>
    <t>přechod kameninový DN 150/150</t>
  </si>
  <si>
    <t>vlastní položka</t>
  </si>
  <si>
    <t>1450297248</t>
  </si>
  <si>
    <t xml:space="preserve">přechod kameninový DN 150/150 </t>
  </si>
  <si>
    <t>3*1,015 'Přepočtené koeficientem množství</t>
  </si>
  <si>
    <t>67</t>
  </si>
  <si>
    <t>871218113</t>
  </si>
  <si>
    <t>Kladení drenážního potrubí z flexibilního PVC průměru do 65 mm</t>
  </si>
  <si>
    <t>2039381712</t>
  </si>
  <si>
    <t>Kladení drenážního potrubí z plastických hmot do připravené rýhy z flexibilního PVC, průměru do 65 mm</t>
  </si>
  <si>
    <t>https://podminky.urs.cz/item/CS_URS_2021_01/871218113</t>
  </si>
  <si>
    <t>Poznámka k položce:
drenáž průměru do 100 mm</t>
  </si>
  <si>
    <t>68</t>
  </si>
  <si>
    <t>28611223</t>
  </si>
  <si>
    <t>trubka drenážní flexibilní celoperforovaná PVC-U SN 4 DN 100 pro meliorace, dočasné nebo odlehčovací drenáže</t>
  </si>
  <si>
    <t>-221139676</t>
  </si>
  <si>
    <t>69</t>
  </si>
  <si>
    <t>871315241</t>
  </si>
  <si>
    <t>Kanalizační potrubí z tvrdého PVC vícevrstvé tuhost třídy SN12 DN 150</t>
  </si>
  <si>
    <t>-1683532191</t>
  </si>
  <si>
    <t>Kanalizační potrubí z tvrdého PVC v otevřeném výkopu ve sklonu do 20 %, hladkého plnostěnného vícevrstvého, tuhost třídy SN 12 DN 150</t>
  </si>
  <si>
    <t>https://podminky.urs.cz/item/CS_URS_2021_01/871315241</t>
  </si>
  <si>
    <t>Poznámka k položce:
cena včetně jádrového navrtání mimo hrdlo potrubí stoky a osazením vodotěsné odbočky a včetně  tvarovek</t>
  </si>
  <si>
    <t>70</t>
  </si>
  <si>
    <t>895941111</t>
  </si>
  <si>
    <t>Zřízení vpusti kanalizační uliční z betonových dílců typ UV-50 normální</t>
  </si>
  <si>
    <t>-920912751</t>
  </si>
  <si>
    <t>https://podminky.urs.cz/item/CS_URS_2021_01/895941111</t>
  </si>
  <si>
    <t>71</t>
  </si>
  <si>
    <t>59223871</t>
  </si>
  <si>
    <t>koš vysoký pro uliční vpusti žárově Pz plech pro rám 500/500mm</t>
  </si>
  <si>
    <t>1149769748</t>
  </si>
  <si>
    <t>72</t>
  </si>
  <si>
    <t>55242320R</t>
  </si>
  <si>
    <t>mříž vtoková plastová plochá 500x500mm</t>
  </si>
  <si>
    <t>-853293066</t>
  </si>
  <si>
    <t>73</t>
  </si>
  <si>
    <t>59223852</t>
  </si>
  <si>
    <t>dno pro uliční vpusť s kalovou prohlubní betonové 450x300x50mm</t>
  </si>
  <si>
    <t>-1715941165</t>
  </si>
  <si>
    <t>74</t>
  </si>
  <si>
    <t>59223864</t>
  </si>
  <si>
    <t>prstenec pro uliční vpusť vyrovnávací betonový 390x60x130mm</t>
  </si>
  <si>
    <t>1888190689</t>
  </si>
  <si>
    <t>75</t>
  </si>
  <si>
    <t>59223858</t>
  </si>
  <si>
    <t>skruž pro uliční vpusť horní betonová 450x570x50mm</t>
  </si>
  <si>
    <t>-2114780591</t>
  </si>
  <si>
    <t>76</t>
  </si>
  <si>
    <t>59223862</t>
  </si>
  <si>
    <t>skruž pro uliční vpusť středová betonová 450x295x50mm</t>
  </si>
  <si>
    <t>-2062923137</t>
  </si>
  <si>
    <t>77</t>
  </si>
  <si>
    <t>59223854R</t>
  </si>
  <si>
    <t>sifon, zápach. uzávěrka PVC 450/570 - TBV 3z</t>
  </si>
  <si>
    <t>-497149349</t>
  </si>
  <si>
    <t>78</t>
  </si>
  <si>
    <t>899231111</t>
  </si>
  <si>
    <t>Výšková úprava uličního vstupu nebo vpusti do 200 mm zvýšením mříže</t>
  </si>
  <si>
    <t>1723197767</t>
  </si>
  <si>
    <t>https://podminky.urs.cz/item/CS_URS_2021_01/899231111</t>
  </si>
  <si>
    <t>79</t>
  </si>
  <si>
    <t>899331111</t>
  </si>
  <si>
    <t>Výšková úprava uličního vstupu nebo vpusti do 200 mm zvýšením poklopu</t>
  </si>
  <si>
    <t>1493268257</t>
  </si>
  <si>
    <t>https://podminky.urs.cz/item/CS_URS_2021_01/899331111</t>
  </si>
  <si>
    <t>80</t>
  </si>
  <si>
    <t>899431111</t>
  </si>
  <si>
    <t>Výšková úprava uličního vstupu nebo vpusti do 200 mm zvýšením krycího hrnce, šoupěte nebo hydrantu</t>
  </si>
  <si>
    <t>1548386693</t>
  </si>
  <si>
    <t>Výšková úprava uličního vstupu nebo vpusti do 200 mm zvýšením krycího hrnce, šoupěte nebo hydrantu bez úpravy armatur</t>
  </si>
  <si>
    <t>https://podminky.urs.cz/item/CS_URS_2021_01/899431111</t>
  </si>
  <si>
    <t>81</t>
  </si>
  <si>
    <t>899623181</t>
  </si>
  <si>
    <t>Obetonování potrubí nebo zdiva stok betonem prostým tř. C 30/37 v otevřeném výkopu</t>
  </si>
  <si>
    <t>-1543862774</t>
  </si>
  <si>
    <t>Obetonování potrubí nebo zdiva stok betonem prostým v otevřeném výkopu, beton tř. C 30/37</t>
  </si>
  <si>
    <t>https://podminky.urs.cz/item/CS_URS_2021_01/899623181</t>
  </si>
  <si>
    <t>(9*0,085)+(45*1,20*0,80)+(4*1*0,3)</t>
  </si>
  <si>
    <t>"žlabová vpust,palisády"</t>
  </si>
  <si>
    <t>" v ceně je započtena úprava podezdívky, nutnost a rozsah se určí při stavbě"</t>
  </si>
  <si>
    <t>Ostatní konstrukce a práce, bourání</t>
  </si>
  <si>
    <t>82</t>
  </si>
  <si>
    <t>914111121</t>
  </si>
  <si>
    <t>Montáž svislé dopravní značky do velikosti 2 m2 objímkami na sloupek nebo konzolu</t>
  </si>
  <si>
    <t>1565352382</t>
  </si>
  <si>
    <t>Montáž svislé dopravní značky základní velikosti do 2 m2 objímkami na sloupky nebo konzoly</t>
  </si>
  <si>
    <t>https://podminky.urs.cz/item/CS_URS_2021_01/914111121</t>
  </si>
  <si>
    <t>83</t>
  </si>
  <si>
    <t>40445625</t>
  </si>
  <si>
    <t>informativní značky provozní IP8, IP9, IP11-IP13 500x700mm</t>
  </si>
  <si>
    <t>-1012831753</t>
  </si>
  <si>
    <t>84</t>
  </si>
  <si>
    <t>40445620</t>
  </si>
  <si>
    <t>zákazové, příkazové dopravní značky B1-B34, C1-15 700mm</t>
  </si>
  <si>
    <t>-1500905179</t>
  </si>
  <si>
    <t>85</t>
  </si>
  <si>
    <t>40445649</t>
  </si>
  <si>
    <t>dodatkové tabulky E3-E5, E8, E14-E16 500x150mm</t>
  </si>
  <si>
    <t>1692829088</t>
  </si>
  <si>
    <t>86</t>
  </si>
  <si>
    <t>40445637R</t>
  </si>
  <si>
    <t>informativní značky zónové IZ8a,IZ8b</t>
  </si>
  <si>
    <t>1727135176</t>
  </si>
  <si>
    <t>87</t>
  </si>
  <si>
    <t>914431112R</t>
  </si>
  <si>
    <t>Osazení zahrazovacího sloupku</t>
  </si>
  <si>
    <t>-1749449964</t>
  </si>
  <si>
    <t>"cena včetně všech souvisejících prací a materiálů"</t>
  </si>
  <si>
    <t>88</t>
  </si>
  <si>
    <t>914511111</t>
  </si>
  <si>
    <t>Montáž sloupku dopravních značek délky do 3,5 m s betonovým základem</t>
  </si>
  <si>
    <t>-1127414757</t>
  </si>
  <si>
    <t>Montáž sloupku dopravních značek délky do 3,5 m do betonového základu</t>
  </si>
  <si>
    <t>https://podminky.urs.cz/item/CS_URS_2021_01/914511111</t>
  </si>
  <si>
    <t>89</t>
  </si>
  <si>
    <t>40445230</t>
  </si>
  <si>
    <t>sloupek pro dopravní značku Zn D 70mm v 3,5m</t>
  </si>
  <si>
    <t>2097124617</t>
  </si>
  <si>
    <t>Poznámka k položce:
viz.D.1.1.12,D.1.1.13</t>
  </si>
  <si>
    <t>90</t>
  </si>
  <si>
    <t>915211111</t>
  </si>
  <si>
    <t>Vodorovné dopravní značení dělící čáry souvislé š 125 mm bílý plast</t>
  </si>
  <si>
    <t>928806352</t>
  </si>
  <si>
    <t>Vodorovné dopravní značení stříkaným plastem dělící čára šířky 125 mm souvislá bílá základní</t>
  </si>
  <si>
    <t>https://podminky.urs.cz/item/CS_URS_2021_01/915211111</t>
  </si>
  <si>
    <t>91</t>
  </si>
  <si>
    <t>915231111</t>
  </si>
  <si>
    <t>Vodorovné dopravní značení přechody pro chodce, šipky, symboly bílý plast</t>
  </si>
  <si>
    <t>2135928316</t>
  </si>
  <si>
    <t>Vodorovné dopravní značení stříkaným plastem přechody pro chodce, šipky, symboly nápisy bílé základní</t>
  </si>
  <si>
    <t>https://podminky.urs.cz/item/CS_URS_2021_01/915231111</t>
  </si>
  <si>
    <t>92</t>
  </si>
  <si>
    <t>915611111</t>
  </si>
  <si>
    <t>Předznačení vodorovného liniového značení</t>
  </si>
  <si>
    <t>-6107503</t>
  </si>
  <si>
    <t>Předznačení pro vodorovné značení stříkané barvou nebo prováděné z nátěrových hmot liniové dělicí čáry, vodicí proužky</t>
  </si>
  <si>
    <t>https://podminky.urs.cz/item/CS_URS_2021_01/915611111</t>
  </si>
  <si>
    <t>93</t>
  </si>
  <si>
    <t>915621111</t>
  </si>
  <si>
    <t>Předznačení vodorovného plošného značení</t>
  </si>
  <si>
    <t>1347474692</t>
  </si>
  <si>
    <t>Předznačení pro vodorovné značení stříkané barvou nebo prováděné z nátěrových hmot plošné šipky, symboly, nápisy</t>
  </si>
  <si>
    <t>https://podminky.urs.cz/item/CS_URS_2021_01/915621111</t>
  </si>
  <si>
    <t>94</t>
  </si>
  <si>
    <t>916131213</t>
  </si>
  <si>
    <t>Osazení silničního obrubníku betonového stojatého s boční opěrou do lože z betonu prostého</t>
  </si>
  <si>
    <t>-164730443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</si>
  <si>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</si>
  <si>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https://podminky.urs.cz/item/CS_URS_2021_01/916131213</t>
  </si>
  <si>
    <t>670</t>
  </si>
  <si>
    <t>95</t>
  </si>
  <si>
    <t>59217031</t>
  </si>
  <si>
    <t>obrubník betonový silniční 1000x150x250mm</t>
  </si>
  <si>
    <t>624980169</t>
  </si>
  <si>
    <t>670*1,02 'Přepočtené koeficientem množství</t>
  </si>
  <si>
    <t>96</t>
  </si>
  <si>
    <t>916231213</t>
  </si>
  <si>
    <t>Osazení chodníkového obrubníku betonového stojatého s boční opěrou do lože z betonu prostého</t>
  </si>
  <si>
    <t>2127379889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</si>
  <si>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</si>
  <si>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https://podminky.urs.cz/item/CS_URS_2021_01/916231213</t>
  </si>
  <si>
    <t>250</t>
  </si>
  <si>
    <t>97</t>
  </si>
  <si>
    <t>59217036</t>
  </si>
  <si>
    <t>obrubník betonový parkový přírodní 500x80x250mm</t>
  </si>
  <si>
    <t>1316569757</t>
  </si>
  <si>
    <t>250/0,50</t>
  </si>
  <si>
    <t>500*1,02 'Přepočtené koeficientem množství</t>
  </si>
  <si>
    <t>98</t>
  </si>
  <si>
    <t>916991121</t>
  </si>
  <si>
    <t>Lože pod obrubníky, krajníky nebo obruby z dlažebních kostek z betonu prostého</t>
  </si>
  <si>
    <t>-411869542</t>
  </si>
  <si>
    <t>Lože pod obrubníky, krajníky nebo obruby z dlažebních kostek z betonu prostého</t>
  </si>
  <si>
    <t>https://podminky.urs.cz/item/CS_URS_2021_01/916991121</t>
  </si>
  <si>
    <t>Poznámka k položce:
v místě autobusové zastávky v délce 19 m bet. lože C 30/37 X3-XF4, viz. D.1.1.5</t>
  </si>
  <si>
    <t>(0,35*0,10*670)</t>
  </si>
  <si>
    <t>99</t>
  </si>
  <si>
    <t>919731123</t>
  </si>
  <si>
    <t>Zarovnání styčné plochy podkladu nebo krytu živičného tl do 200 mm</t>
  </si>
  <si>
    <t>1730737237</t>
  </si>
  <si>
    <t>Zarovnání styčné plochy podkladu nebo krytu podél vybourané části komunikace nebo zpevněné plochy živičné tl. přes 100 do 200 mm</t>
  </si>
  <si>
    <t>https://podminky.urs.cz/item/CS_URS_2021_01/919731123</t>
  </si>
  <si>
    <t>100</t>
  </si>
  <si>
    <t>919735113</t>
  </si>
  <si>
    <t>Řezání stávajícího živičného krytu hl do 150 mm</t>
  </si>
  <si>
    <t>-1457299696</t>
  </si>
  <si>
    <t>Řezání stávajícího živičného krytu nebo podkladu hloubky přes 100 do 150 mm</t>
  </si>
  <si>
    <t>https://podminky.urs.cz/item/CS_URS_2021_01/919735113</t>
  </si>
  <si>
    <t>101</t>
  </si>
  <si>
    <t>935113211</t>
  </si>
  <si>
    <t>Osazení odvodňovacího betonového žlabu s krycím roštem šířky do 200 mm</t>
  </si>
  <si>
    <t>1056745907</t>
  </si>
  <si>
    <t>Osazení odvodňovacího žlabu s krycím roštem betonového šířky do 200 mm</t>
  </si>
  <si>
    <t>https://podminky.urs.cz/item/CS_URS_2021_01/935113211</t>
  </si>
  <si>
    <t>102</t>
  </si>
  <si>
    <t>59227009</t>
  </si>
  <si>
    <t>žlab odvodňovací polymerbetonový se spádem dna 0,5% 1000x130x170/175mm</t>
  </si>
  <si>
    <t>1931259253</t>
  </si>
  <si>
    <t>103</t>
  </si>
  <si>
    <t>59227027</t>
  </si>
  <si>
    <t>čelo plné na začátek a konec odvodňovacího žlabu polymerický beton všechny stavební výšky</t>
  </si>
  <si>
    <t>-515704138</t>
  </si>
  <si>
    <t>104</t>
  </si>
  <si>
    <t>56241453R</t>
  </si>
  <si>
    <t>vpusť s kalovým košem s předformovaným odtokem zátěž E 600-D 400kN pro žlaby z PE š 150mm</t>
  </si>
  <si>
    <t>1823629345</t>
  </si>
  <si>
    <t>"se zápachovým uzávěrem"</t>
  </si>
  <si>
    <t>56241043</t>
  </si>
  <si>
    <t>rošt můstkový E600 litina dl 0,5m oka 17/29 pro žlab PE š 300mm</t>
  </si>
  <si>
    <t>-1526533629</t>
  </si>
  <si>
    <t>106</t>
  </si>
  <si>
    <t>966006211</t>
  </si>
  <si>
    <t>Odstranění svislých dopravních značek ze sloupů, sloupků nebo konzol</t>
  </si>
  <si>
    <t>1177860494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</si>
  <si>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</si>
  <si>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https://podminky.urs.cz/item/CS_URS_2021_01/966006211</t>
  </si>
  <si>
    <t>107</t>
  </si>
  <si>
    <t>966006258R</t>
  </si>
  <si>
    <t xml:space="preserve">Odstranění  sloupku přišroubovaného k betonovému podkladu </t>
  </si>
  <si>
    <t>1543568485</t>
  </si>
  <si>
    <t>Odstranění sloupku s odklizením materiálu, k betonovému podkladu</t>
  </si>
  <si>
    <t>108</t>
  </si>
  <si>
    <t>966008112R</t>
  </si>
  <si>
    <t>Vybourání stávající uliční vpusti</t>
  </si>
  <si>
    <t>-240819928</t>
  </si>
  <si>
    <t>109</t>
  </si>
  <si>
    <t>979024443</t>
  </si>
  <si>
    <t>Očištění vybouraných obrubníků a krajníků silničních</t>
  </si>
  <si>
    <t>220173125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</si>
  <si>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</si>
  <si>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https://podminky.urs.cz/item/CS_URS_2021_01/979024443</t>
  </si>
  <si>
    <t>997</t>
  </si>
  <si>
    <t>Přesun sutě</t>
  </si>
  <si>
    <t>110</t>
  </si>
  <si>
    <t>997211511</t>
  </si>
  <si>
    <t>Vodorovná doprava suti po suchu na vzdálenost do 1 km</t>
  </si>
  <si>
    <t>1952207777</t>
  </si>
  <si>
    <t>Vodorovná doprava suti nebo vybouraných hmot suti se složením a hrubým urovnáním, na vzdálenost do 1 km</t>
  </si>
  <si>
    <t>https://podminky.urs.cz/item/CS_URS_2021_01/997211511</t>
  </si>
  <si>
    <t>1212</t>
  </si>
  <si>
    <t>111</t>
  </si>
  <si>
    <t>997211519</t>
  </si>
  <si>
    <t>Příplatek ZKD 1 km u vodorovné dopravy suti</t>
  </si>
  <si>
    <t>-1329735204</t>
  </si>
  <si>
    <t>Vodorovná doprava suti nebo vybouraných hmot suti se složením a hrubým urovnáním, na vzdálenost Příplatek k ceně za každý další i započatý 1 km přes 1 km</t>
  </si>
  <si>
    <t>https://podminky.urs.cz/item/CS_URS_2021_01/997211519</t>
  </si>
  <si>
    <t>1212*9</t>
  </si>
  <si>
    <t>112</t>
  </si>
  <si>
    <t>997211521</t>
  </si>
  <si>
    <t>Vodorovná doprava vybouraných hmot po suchu na vzdálenost do 1 km</t>
  </si>
  <si>
    <t>-478095561</t>
  </si>
  <si>
    <t>Vodorovná doprava suti nebo vybouraných hmot vybouraných hmot se složením a hrubým urovnáním nebo s přeložením na jiný dopravní prostředek kromě lodi, na vzdálenost do 1 km</t>
  </si>
  <si>
    <t>https://podminky.urs.cz/item/CS_URS_2021_01/997211521</t>
  </si>
  <si>
    <t>113</t>
  </si>
  <si>
    <t>997211529</t>
  </si>
  <si>
    <t>Příplatek ZKD 1 km u vodorovné dopravy vybouraných hmot</t>
  </si>
  <si>
    <t>1023965158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</si>
  <si>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</si>
  <si>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https://podminky.urs.cz/item/CS_URS_2021_01/997211529</t>
  </si>
  <si>
    <t>413,11*9</t>
  </si>
  <si>
    <t>114</t>
  </si>
  <si>
    <t>997211611</t>
  </si>
  <si>
    <t>Nakládání suti na dopravní prostředky pro vodorovnou dopravu</t>
  </si>
  <si>
    <t>33504707</t>
  </si>
  <si>
    <t>Nakládání suti nebo vybouraných hmot na dopravní prostředky pro vodorovnou dopravu suti</t>
  </si>
  <si>
    <t>https://podminky.urs.cz/item/CS_URS_2021_01/997211611</t>
  </si>
  <si>
    <t>115</t>
  </si>
  <si>
    <t>997211612</t>
  </si>
  <si>
    <t>Nakládání vybouraných hmot na dopravní prostředky pro vodorovnou dopravu</t>
  </si>
  <si>
    <t>-1289638403</t>
  </si>
  <si>
    <t>Nakládání suti nebo vybouraných hmot na dopravní prostředky pro vodorovnou dopravu vybouraných hmot</t>
  </si>
  <si>
    <t>https://podminky.urs.cz/item/CS_URS_2021_01/997211612</t>
  </si>
  <si>
    <t>413,11</t>
  </si>
  <si>
    <t>116</t>
  </si>
  <si>
    <t>997221861</t>
  </si>
  <si>
    <t>Poplatek za uložení stavebního odpadu na recyklační skládce (skládkovné) z prostého betonu pod kódem 17 01 01</t>
  </si>
  <si>
    <t>23586184</t>
  </si>
  <si>
    <t>Poplatek za uložení stavebního odpadu na recyklační skládce (skládkovné) z prostého betonu zatříděného do Katalogu odpadů pod kódem 17 01 01</t>
  </si>
  <si>
    <t>https://podminky.urs.cz/item/CS_URS_2021_01/997221861</t>
  </si>
  <si>
    <t>117</t>
  </si>
  <si>
    <t>997221873</t>
  </si>
  <si>
    <t>Poplatek za uložení stavebního odpadu na recyklační skládce (skládkovné) zeminy a kamení zatříděného do Katalogu odpadů pod kódem 17 05 04</t>
  </si>
  <si>
    <t>1967960195</t>
  </si>
  <si>
    <t>https://podminky.urs.cz/item/CS_URS_2021_01/997221873</t>
  </si>
  <si>
    <t>970</t>
  </si>
  <si>
    <t>118</t>
  </si>
  <si>
    <t>997221875</t>
  </si>
  <si>
    <t>Poplatek za uložení stavebního odpadu na recyklační skládce (skládkovné) asfaltového bez obsahu dehtu zatříděného do Katalogu odpadů pod kódem 17 03 02</t>
  </si>
  <si>
    <t>773472817</t>
  </si>
  <si>
    <t>https://podminky.urs.cz/item/CS_URS_2021_01/997221875</t>
  </si>
  <si>
    <t>242</t>
  </si>
  <si>
    <t>998</t>
  </si>
  <si>
    <t>Přesun hmot</t>
  </si>
  <si>
    <t>119</t>
  </si>
  <si>
    <t>998225111</t>
  </si>
  <si>
    <t>Přesun hmot pro pozemní komunikace s krytem z kamene, monolitickým betonovým nebo živičným</t>
  </si>
  <si>
    <t>-1030034454</t>
  </si>
  <si>
    <t>Přesun hmot pro komunikace s krytem z kameniva, monolitickým betonovým nebo živičným dopravní vzdálenost do 200 m jakékoliv délky objektu</t>
  </si>
  <si>
    <t>https://podminky.urs.cz/item/CS_URS_2021_01/998225111</t>
  </si>
  <si>
    <t>VRN</t>
  </si>
  <si>
    <t>Vedlejší rozpočtové náklady</t>
  </si>
  <si>
    <t>VRN1</t>
  </si>
  <si>
    <t>Průzkumné, geodetické a projektové práce</t>
  </si>
  <si>
    <t>120</t>
  </si>
  <si>
    <t>010001000</t>
  </si>
  <si>
    <t>1024</t>
  </si>
  <si>
    <t>776141677</t>
  </si>
  <si>
    <t>https://podminky.urs.cz/item/CS_URS_2021_01/010001000</t>
  </si>
  <si>
    <t>121</t>
  </si>
  <si>
    <t>011114000</t>
  </si>
  <si>
    <t>Inženýrsko-geologický průzkum</t>
  </si>
  <si>
    <t>788897171</t>
  </si>
  <si>
    <t>https://podminky.urs.cz/item/CS_URS_2021_01/011114000</t>
  </si>
  <si>
    <t>Poznámka k položce:
V případě nevhodného podloží při zhutnění určí geolog stavby zda dojde k výměně nebo ke zlepšení zeminy v aktivní zóně.</t>
  </si>
  <si>
    <t>122</t>
  </si>
  <si>
    <t>013254000</t>
  </si>
  <si>
    <t>Dokumentace skutečného provedení stavby</t>
  </si>
  <si>
    <t>kus…</t>
  </si>
  <si>
    <t>-58593394</t>
  </si>
  <si>
    <t>https://podminky.urs.cz/item/CS_URS_2021_01/013254000</t>
  </si>
  <si>
    <t>VRN3</t>
  </si>
  <si>
    <t>Zařízení staveniště</t>
  </si>
  <si>
    <t>123</t>
  </si>
  <si>
    <t>034303000</t>
  </si>
  <si>
    <t>Dopravní značení na staveništi</t>
  </si>
  <si>
    <t>-481842802</t>
  </si>
  <si>
    <t>https://podminky.urs.cz/item/CS_URS_2021_01/034303000</t>
  </si>
  <si>
    <t>"dopravně inženýrské opatření"</t>
  </si>
  <si>
    <t>VRN4</t>
  </si>
  <si>
    <t>Inženýrská činnost</t>
  </si>
  <si>
    <t>124</t>
  </si>
  <si>
    <t>043103000</t>
  </si>
  <si>
    <t>Zkoušky bez rozlišení</t>
  </si>
  <si>
    <t>Kus</t>
  </si>
  <si>
    <t>-175529235</t>
  </si>
  <si>
    <t>https://podminky.urs.cz/item/CS_URS_2021_01/043103000</t>
  </si>
  <si>
    <t>Poznámka k položce:
Laboratorní zkoušky odstraněného asfaltu - obsah škodlivých látek (nebezpečný odpad). Na základě těchto zkoušek bude rozhodnuto zatřídění na příslušnou skládku a skládkovné.</t>
  </si>
  <si>
    <t>125</t>
  </si>
  <si>
    <t>043154000</t>
  </si>
  <si>
    <t>Zkoušky hutnicí</t>
  </si>
  <si>
    <t>701581000</t>
  </si>
  <si>
    <t>https://podminky.urs.cz/item/CS_URS_2021_01/043154000</t>
  </si>
  <si>
    <t>"posouzení únosnosti a návrh úpravy podloží a aktivní zóny určí geolog nebo geotechnik stavby,zajistí zhotovitel"</t>
  </si>
  <si>
    <t>VRN7</t>
  </si>
  <si>
    <t>Provozní vlivy</t>
  </si>
  <si>
    <t>126</t>
  </si>
  <si>
    <t>075002000R</t>
  </si>
  <si>
    <t>Ochrana sítí vyplývající z požadavků inž. sítí dle jejich stanovisek</t>
  </si>
  <si>
    <t>143031498</t>
  </si>
  <si>
    <t>D.1 - VEŘEJNÉ OSVĚTLENÍ</t>
  </si>
  <si>
    <t xml:space="preserve"> </t>
  </si>
  <si>
    <t xml:space="preserve">"Soupis prací je sestaven za využití položek cenové soustavy ÚRS. Cenové a technické podmínky položek Cenové soustavy ÚRS, které nejsou uvedeny v soupisu prací (tzv. úvodní část katalogů) jsou neomezeně dálkově k dispozici na www.cs-urs.cz. Položky soupisu prací, které nemají ve sloupci "Cenová soustava" uveden žádný údaj, nepocházejí z cenové soustavy ÚRS." </t>
  </si>
  <si>
    <t xml:space="preserve">    D - Ostatní elektro</t>
  </si>
  <si>
    <t>PSV - Práce a dodávky PSV</t>
  </si>
  <si>
    <t xml:space="preserve">    741 - Elektroinstalace - silnoproud</t>
  </si>
  <si>
    <t xml:space="preserve">    743 - Elektromontáže - hrubá montáž</t>
  </si>
  <si>
    <t>M - Práce a dodávky M</t>
  </si>
  <si>
    <t xml:space="preserve">    21-M - Elektromontáže</t>
  </si>
  <si>
    <t xml:space="preserve">    46-M - Zemní práce při extr.mont.pracích</t>
  </si>
  <si>
    <t>Ostatní elektro</t>
  </si>
  <si>
    <t>D00000001</t>
  </si>
  <si>
    <t>demontáž  stávající elektroinstalace, bourací zemní práce</t>
  </si>
  <si>
    <t>hod</t>
  </si>
  <si>
    <t>-1242838045</t>
  </si>
  <si>
    <t>demontáž stávající elektroinstalace</t>
  </si>
  <si>
    <t>Poznámka k položce:
3 pracovníci, 3 pracovní směny</t>
  </si>
  <si>
    <t>D00000002</t>
  </si>
  <si>
    <t>zakreslení skutečného provedení elektroinstalace</t>
  </si>
  <si>
    <t>623215449</t>
  </si>
  <si>
    <t>D00000003</t>
  </si>
  <si>
    <t>ekologická likvidace veškeré demontované elektroinstalace na spec. skládce</t>
  </si>
  <si>
    <t>tuna</t>
  </si>
  <si>
    <t>-747973271</t>
  </si>
  <si>
    <t>PSV</t>
  </si>
  <si>
    <t>Práce a dodávky PSV</t>
  </si>
  <si>
    <t>741</t>
  </si>
  <si>
    <t>Elektroinstalace - silnoproud</t>
  </si>
  <si>
    <t>741810011</t>
  </si>
  <si>
    <t>Příplatek k celkové prohlídce za každých dalších 500 000,- Kč</t>
  </si>
  <si>
    <t>-397459027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</si>
  <si>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</si>
  <si>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https://podminky.urs.cz/item/CS_URS_2021_01/741810011</t>
  </si>
  <si>
    <t>743</t>
  </si>
  <si>
    <t>Elektromontáže - hrubá montáž</t>
  </si>
  <si>
    <t>743991100</t>
  </si>
  <si>
    <t>Měření zemních odporů zemniče</t>
  </si>
  <si>
    <t>-825460275</t>
  </si>
  <si>
    <t>https://podminky.urs.cz/item/CS_URS_2021_01/743991100</t>
  </si>
  <si>
    <t>743992400</t>
  </si>
  <si>
    <t>Měření zemnící síť délky pásku do 1000 m</t>
  </si>
  <si>
    <t>1517736441</t>
  </si>
  <si>
    <t>Měření zemních odporů zemnicí sítě délky pásku přes 500 do 1000 m</t>
  </si>
  <si>
    <t>https://podminky.urs.cz/item/CS_URS_2021_01/743992400</t>
  </si>
  <si>
    <t>Práce a dodávky M</t>
  </si>
  <si>
    <t>21-M</t>
  </si>
  <si>
    <t>Elektromontáže</t>
  </si>
  <si>
    <t>210100006</t>
  </si>
  <si>
    <t>Ukončení vodičů v rozváděči nebo na přístroji včetně zapojení průřezu žíly do 50 mm2</t>
  </si>
  <si>
    <t>-161113022</t>
  </si>
  <si>
    <t>Ukončení vodičů izolovaných s označením a zapojením v rozváděči nebo na přístroji průřezu žíly do 50 mm2</t>
  </si>
  <si>
    <t>https://podminky.urs.cz/item/CS_URS_2021_01/210100006</t>
  </si>
  <si>
    <t>210100006D</t>
  </si>
  <si>
    <t>Odpojení vodičů v rozváděči nebo na přístroji včetně zapojení průřezu žíly do 50 mm2</t>
  </si>
  <si>
    <t>2135385862</t>
  </si>
  <si>
    <t>210100619</t>
  </si>
  <si>
    <t>Ukončení kabelů celoplastových spojkou do 1 kV přírubovou dvoucestnou KSPe žíly do 4x0,5až16 mm2</t>
  </si>
  <si>
    <t>734249738</t>
  </si>
  <si>
    <t>Ukončení kabelů nebo vodičů koncovkou popř. vývodkou do 1 kV přírubovou dvojcestnou kabelů nebo vodičů celoplastových počtu a průřezu žil do 2 x 4 x 0,5 až 16 mm2</t>
  </si>
  <si>
    <t>https://podminky.urs.cz/item/CS_URS_2021_01/210100619</t>
  </si>
  <si>
    <t>35436023</t>
  </si>
  <si>
    <t>spojka kabelová smršťovaná přímé do 1kV 91ah-22s 4x16-50mm</t>
  </si>
  <si>
    <t>128</t>
  </si>
  <si>
    <t>-548859276</t>
  </si>
  <si>
    <t>210202013</t>
  </si>
  <si>
    <t>Montáž svítidel  na stožár, výložník</t>
  </si>
  <si>
    <t>1772823729</t>
  </si>
  <si>
    <t>Montáž svítidel výbojkových se zapojením vodičů průmyslových nebo venkovních závěsných na výložník</t>
  </si>
  <si>
    <t>https://podminky.urs.cz/item/CS_URS_2021_01/210202013</t>
  </si>
  <si>
    <t>348444521</t>
  </si>
  <si>
    <t>LED 40W,3000K,4860lm</t>
  </si>
  <si>
    <t>-1120610568</t>
  </si>
  <si>
    <t>210202013D</t>
  </si>
  <si>
    <t>Demontáž svítidel  na stožár, výložník</t>
  </si>
  <si>
    <t>646247021</t>
  </si>
  <si>
    <t>210204011</t>
  </si>
  <si>
    <t>Montáž stožárů osvětlení ocelových samostatně stojících délky do 12 m</t>
  </si>
  <si>
    <t>-1855343049</t>
  </si>
  <si>
    <t>Montáž stožárů osvětlení, bez zemních prací ocelových samostatně stojících, délky do 12 m</t>
  </si>
  <si>
    <t>https://podminky.urs.cz/item/CS_URS_2021_01/210204011</t>
  </si>
  <si>
    <t>316741090</t>
  </si>
  <si>
    <t>stožár osvětlovací U 5, 5,0m nad zemí pozinkovaný- uliční</t>
  </si>
  <si>
    <t>1455881291</t>
  </si>
  <si>
    <t>Stožáry osvětlovací silniční typ dle standardů provozovatele K bezpaticový žárově zinkovaný typ U U 10 -159/133/114 uliční</t>
  </si>
  <si>
    <t>210204011D</t>
  </si>
  <si>
    <t>Demontáž stožárů osvětlení ocelových samostatně stojících délky do 12 m</t>
  </si>
  <si>
    <t>-37463791</t>
  </si>
  <si>
    <t>210204201</t>
  </si>
  <si>
    <t>Montáž elektrovýzbroje stožárů osvětlení 1 okruh</t>
  </si>
  <si>
    <t>1000953247</t>
  </si>
  <si>
    <t>https://podminky.urs.cz/item/CS_URS_2021_01/210204201</t>
  </si>
  <si>
    <t>345000001</t>
  </si>
  <si>
    <t>stožárová výzbroj 1poj.</t>
  </si>
  <si>
    <t>-1229861317</t>
  </si>
  <si>
    <t>stožárová výzbroj 2poj.</t>
  </si>
  <si>
    <t xml:space="preserve">341NKT001
</t>
  </si>
  <si>
    <t>kabel silový, pohyblivý přívod VMVV-F3x1 mm2</t>
  </si>
  <si>
    <t>-942066322</t>
  </si>
  <si>
    <t>Poznámka k položce:
vedení v sloupech</t>
  </si>
  <si>
    <t>210204201D</t>
  </si>
  <si>
    <t>Demontáž elektrovýzbroje stožárů osvětlení 1 okruh</t>
  </si>
  <si>
    <t>1668977131</t>
  </si>
  <si>
    <t>210204202</t>
  </si>
  <si>
    <t>Montáž elektrovýzbroje stožárů osvětlení 2 okruhy</t>
  </si>
  <si>
    <t>920633588</t>
  </si>
  <si>
    <t>https://podminky.urs.cz/item/CS_URS_2021_01/210204202</t>
  </si>
  <si>
    <t>345000002</t>
  </si>
  <si>
    <t>-2017836546</t>
  </si>
  <si>
    <t>210204203</t>
  </si>
  <si>
    <t>Montáž elektrovýzbroje stožárů osvětlení 3 okruhy</t>
  </si>
  <si>
    <t>-1872761399</t>
  </si>
  <si>
    <t>https://podminky.urs.cz/item/CS_URS_2021_01/210204203</t>
  </si>
  <si>
    <t>345000003</t>
  </si>
  <si>
    <t>stožárová výzbroj 3poj.</t>
  </si>
  <si>
    <t>-1170858760</t>
  </si>
  <si>
    <t>210220020</t>
  </si>
  <si>
    <t>Montáž uzemňovacího vedení vodičů FeZn pomocí svorek v zemi páskou do 120 mm2 ve městské zástavbě</t>
  </si>
  <si>
    <t>-225225594</t>
  </si>
  <si>
    <t>Montáž uzemňovacího vedení s upevněním, propojením a připojením pomocí svorek v zemi s izolací spojů vodičů FeZn páskou průřezu do 120 mm2 v městské zástavbě</t>
  </si>
  <si>
    <t>https://podminky.urs.cz/item/CS_URS_2021_01/210220020</t>
  </si>
  <si>
    <t>354410730</t>
  </si>
  <si>
    <t>drát průměr 10 mm FeZn</t>
  </si>
  <si>
    <t>-1010000593</t>
  </si>
  <si>
    <t>součásti pro hromosvody a uzemňování vodiče  svodů dráty FeZn drát průměr 10 mm FeZn  1 kg=1,61m</t>
  </si>
  <si>
    <t>210220020D</t>
  </si>
  <si>
    <t>Demontáž uzemňovacího vedení vodičů FeZn pomocí svorek v zemi páskou do 120 mm2 ve městské zástavbě</t>
  </si>
  <si>
    <t>841944353</t>
  </si>
  <si>
    <t>210901045</t>
  </si>
  <si>
    <t xml:space="preserve">Montáž hliníkových kabelů AYKY 750 V 4x16 mm2 </t>
  </si>
  <si>
    <t>752592126</t>
  </si>
  <si>
    <t>Montáž kabelů hliníkových bez ukončení do 1 kV uložených pevně AYKY, 750 V, počtu a průřezu žil 4 x 16 mm2</t>
  </si>
  <si>
    <t>https://podminky.urs.cz/item/CS_URS_2021_01/210901045</t>
  </si>
  <si>
    <t>341123160</t>
  </si>
  <si>
    <t>kabel silový s Al jádrem AYKY 4x16 mm2</t>
  </si>
  <si>
    <t>938905306</t>
  </si>
  <si>
    <t>Kabely silové s hliníkovým jádrem pro jmenovité napětí 750 V s PVC izolací a PVC pláštěm AYKY,  TP PRAKAB 01/03 AYKY-J 4x16 RE</t>
  </si>
  <si>
    <t>Poznámka k položce:
obsah kovu [kg/m], Cu =0, Al =0,192</t>
  </si>
  <si>
    <t>210901045D</t>
  </si>
  <si>
    <t xml:space="preserve">Demontáž hliníkových kabelů AYKY 750 V 4x16 mm2 </t>
  </si>
  <si>
    <t>718178797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</si>
  <si>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</si>
  <si>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</si>
  <si>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</si>
  <si>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</si>
  <si>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</si>
  <si>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-1254037142</t>
  </si>
  <si>
    <t>Vytyčení trasy vedení kabelového (podzemního) v zastavěném prostoru</t>
  </si>
  <si>
    <t>https://podminky.urs.cz/item/CS_URS_2021_01/460010024</t>
  </si>
  <si>
    <t>460080012</t>
  </si>
  <si>
    <t>Základové konstrukce z monolitického betonu C 8/10 bez bednění</t>
  </si>
  <si>
    <t>793943064</t>
  </si>
  <si>
    <t>Základové konstrukce základ bez bednění do rostlé zeminy z monolitického betonu tř. C 8/10</t>
  </si>
  <si>
    <t>https://podminky.urs.cz/item/CS_URS_2021_01/460080012</t>
  </si>
  <si>
    <t>460100022</t>
  </si>
  <si>
    <t xml:space="preserve">Stožár pouzdro VO v ose    250x1500
</t>
  </si>
  <si>
    <t>-1747782484</t>
  </si>
  <si>
    <t xml:space="preserve">Stožár pouzdro VO v ose 250x1500
</t>
  </si>
  <si>
    <t xml:space="preserve">Poznámka k položce:
součem ze situace za použití programu ARCHICAD
</t>
  </si>
  <si>
    <t>460201611</t>
  </si>
  <si>
    <t>Zarovnání kabelových rýh š do 50 cm po výkopu strojně</t>
  </si>
  <si>
    <t>-1126127649</t>
  </si>
  <si>
    <t>Hloubení nezapažených kabelových rýh strojně zarovnání kabelových rýh po výkopu strojně, šířka rýhy do 50 cm</t>
  </si>
  <si>
    <t>https://podminky.urs.cz/item/CS_URS_2021_01/460201611</t>
  </si>
  <si>
    <t>460202064</t>
  </si>
  <si>
    <t>Hloubení kabelových nezapažených rýh strojně š 40 cm, hl 80 cm, v hornině tř 4</t>
  </si>
  <si>
    <t>-1550040073</t>
  </si>
  <si>
    <t>Hloubení nezapažených kabelových rýh strojně zarovnání kabelových rýh po výkopu strojně, šířka rýhy bez zarovnání rýh šířky 40 cm, hloubky 80 cm, v hornině třídy 4</t>
  </si>
  <si>
    <t>https://podminky.urs.cz/item/CS_URS_2021_01/460202064</t>
  </si>
  <si>
    <t>460202094</t>
  </si>
  <si>
    <t>Hloubení kabelových nezapažených rýh strojně š 40 cm, hl 120 cm, v hornině tř 4</t>
  </si>
  <si>
    <t>876976104</t>
  </si>
  <si>
    <t>Hloubení nezapažených kabelových rýh strojně zarovnání kabelových rýh po výkopu strojně, šířka rýhy bez zarovnání rýh šířky 40 cm, hloubky 120 cm, v hornině třídy 4</t>
  </si>
  <si>
    <t>https://podminky.urs.cz/item/CS_URS_2021_01/460202094</t>
  </si>
  <si>
    <t>460301113</t>
  </si>
  <si>
    <t>Vrty nepažené pro stožáry průměru do 55 cm, hloubky do 2 m v hornině tř III</t>
  </si>
  <si>
    <t>958683302</t>
  </si>
  <si>
    <t>Vrty pro stožáry nadzemního vedení nepažené, hloubky do 2 m průměru do 55 cm, v hornině tř. III</t>
  </si>
  <si>
    <t>https://podminky.urs.cz/item/CS_URS_2021_01/460301113</t>
  </si>
  <si>
    <t>460421082</t>
  </si>
  <si>
    <t>Lože kabelů z písku nebo štěrkopísku tl 5 cm nad kabel, kryté plastovou folií, š lože do 50 cm</t>
  </si>
  <si>
    <t>1563193639</t>
  </si>
  <si>
    <t>Kabelové lože včetně podsypu, zhutnění a urovnání povrchu z písku nebo štěrkopísku tloušťky 5 cm nad kabel zakryté plastovou fólií, šířky lože přes 25 do 50 cm</t>
  </si>
  <si>
    <t>https://podminky.urs.cz/item/CS_URS_2021_01/460421082</t>
  </si>
  <si>
    <t>460510064</t>
  </si>
  <si>
    <t>Kabelové prostupy z trub plastových do rýhy s obsypem, průměru do 10 cm</t>
  </si>
  <si>
    <t>700957080</t>
  </si>
  <si>
    <t>Kabelové prostupy, kanály a multikanály kabelové prostupy z trub plastových včetně osazení, utěsnění a spárování do rýhy, bez výkopových prací s obsypem z písku, vnitřního průměru do 10 cm</t>
  </si>
  <si>
    <t>https://podminky.urs.cz/item/CS_URS_2021_01/460510064</t>
  </si>
  <si>
    <t>345713550.1</t>
  </si>
  <si>
    <t>trubka elektroinstalační ohebná, HDPE+LDPE KF 09110</t>
  </si>
  <si>
    <t>1648348152</t>
  </si>
  <si>
    <t>trubka elektroinstalační ohebná Kopoflex, HDPE+LDPE KF 09110</t>
  </si>
  <si>
    <t>460510075</t>
  </si>
  <si>
    <t>Kabelové prostupy z trub plastových do rýhy s obetonováním, průměru do 15 cm</t>
  </si>
  <si>
    <t>CS ÚRS 202101</t>
  </si>
  <si>
    <t>-130825609</t>
  </si>
  <si>
    <t>Kabelové prostupy, kanály a multikanály kabelové prostupy z trub plastových včetně osazení, utěsnění a spárování do rýhy, bez výkopových prací s obetonováním, vnitřního průměru přes 10 do 15 cm</t>
  </si>
  <si>
    <t>345713550.1.1</t>
  </si>
  <si>
    <t>trubka elektroinstalační ohebná , HDPE+LDPE KF 09110</t>
  </si>
  <si>
    <t>1806012342</t>
  </si>
  <si>
    <t>460561901</t>
  </si>
  <si>
    <t>Zásyp rýh nebo jam strojně bez zhutnění v zástavbě</t>
  </si>
  <si>
    <t>236144080</t>
  </si>
  <si>
    <t>Zásyp kabelových rýh strojně bez zhutnění v zástavbě</t>
  </si>
  <si>
    <t>https://podminky.urs.cz/item/CS_URS_2021_01/460561901</t>
  </si>
  <si>
    <t>Poznámka k položce:
odměření ze situace v programu ARCHICAD
1x1x100=100
0,5x0,8x4250=      1700,0
0,5x1,2x750=          450,0
součet                   2250,0
lože                        -287,5
zásyp celkem        1962,5
vzdálenost dle dodavatele
v.č.b1,b2</t>
  </si>
  <si>
    <t>460600024.1</t>
  </si>
  <si>
    <t>Vodorovné přemístění horniny jakékoliv třídy na skládku do vzdálenosti dle možností zhotovitele se složením</t>
  </si>
  <si>
    <t>-1245573298</t>
  </si>
  <si>
    <t>Přemístění (odvoz) horniny, suti a vybouraných hmot vodorovné přemístění horniny včetně složení, bez naložení a rozprostření jakékoliv třídy, na vzdálenost přes 1000 m</t>
  </si>
  <si>
    <t xml:space="preserve">Poznámka k položce:
odměření ze situace v programu ARCHICAD
</t>
  </si>
  <si>
    <t>460671113</t>
  </si>
  <si>
    <t>Výstražná fólie pro krytí kabelů šířky 34 cm</t>
  </si>
  <si>
    <t>-561331089</t>
  </si>
  <si>
    <t>Výstražná fólie z PVC pro krytí kabelů včetně vyrovnání povrchu rýhy, rozvinutí a uložení fólie šířky do 34 cm</t>
  </si>
  <si>
    <t>https://podminky.urs.cz/item/CS_URS_2021_01/460671113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</si>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</sst>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2101106" TargetMode="External" /><Relationship Id="rId2" Type="http://schemas.openxmlformats.org/officeDocument/2006/relationships/hyperlink" Target="https://podminky.urs.cz/item/CS_URS_2021_01/112251107" TargetMode="External" /><Relationship Id="rId3" Type="http://schemas.openxmlformats.org/officeDocument/2006/relationships/hyperlink" Target="https://podminky.urs.cz/item/CS_URS_2021_01/113106171" TargetMode="External" /><Relationship Id="rId4" Type="http://schemas.openxmlformats.org/officeDocument/2006/relationships/hyperlink" Target="https://podminky.urs.cz/item/CS_URS_2021_01/113106193" TargetMode="External" /><Relationship Id="rId5" Type="http://schemas.openxmlformats.org/officeDocument/2006/relationships/hyperlink" Target="https://podminky.urs.cz/item/CS_URS_2021_01/113107212" TargetMode="External" /><Relationship Id="rId6" Type="http://schemas.openxmlformats.org/officeDocument/2006/relationships/hyperlink" Target="https://podminky.urs.cz/item/CS_URS_2021_01/113107222" TargetMode="External" /><Relationship Id="rId7" Type="http://schemas.openxmlformats.org/officeDocument/2006/relationships/hyperlink" Target="https://podminky.urs.cz/item/CS_URS_2021_01/113107242" TargetMode="External" /><Relationship Id="rId8" Type="http://schemas.openxmlformats.org/officeDocument/2006/relationships/hyperlink" Target="https://podminky.urs.cz/item/CS_URS_2021_01/113201112" TargetMode="External" /><Relationship Id="rId9" Type="http://schemas.openxmlformats.org/officeDocument/2006/relationships/hyperlink" Target="https://podminky.urs.cz/item/CS_URS_2021_01/121151123" TargetMode="External" /><Relationship Id="rId10" Type="http://schemas.openxmlformats.org/officeDocument/2006/relationships/hyperlink" Target="https://podminky.urs.cz/item/CS_URS_2021_01/122252204" TargetMode="External" /><Relationship Id="rId11" Type="http://schemas.openxmlformats.org/officeDocument/2006/relationships/hyperlink" Target="https://podminky.urs.cz/item/CS_URS_2021_01/122252205" TargetMode="External" /><Relationship Id="rId12" Type="http://schemas.openxmlformats.org/officeDocument/2006/relationships/hyperlink" Target="https://podminky.urs.cz/item/CS_URS_2021_01/132251253" TargetMode="External" /><Relationship Id="rId13" Type="http://schemas.openxmlformats.org/officeDocument/2006/relationships/hyperlink" Target="https://podminky.urs.cz/item/CS_URS_2021_01/139001101" TargetMode="External" /><Relationship Id="rId14" Type="http://schemas.openxmlformats.org/officeDocument/2006/relationships/hyperlink" Target="https://podminky.urs.cz/item/CS_URS_2021_01/151101102" TargetMode="External" /><Relationship Id="rId15" Type="http://schemas.openxmlformats.org/officeDocument/2006/relationships/hyperlink" Target="https://podminky.urs.cz/item/CS_URS_2021_01/151101112" TargetMode="External" /><Relationship Id="rId16" Type="http://schemas.openxmlformats.org/officeDocument/2006/relationships/hyperlink" Target="https://podminky.urs.cz/item/CS_URS_2021_01/161111522" TargetMode="External" /><Relationship Id="rId17" Type="http://schemas.openxmlformats.org/officeDocument/2006/relationships/hyperlink" Target="https://podminky.urs.cz/item/CS_URS_2021_01/162201501" TargetMode="External" /><Relationship Id="rId18" Type="http://schemas.openxmlformats.org/officeDocument/2006/relationships/hyperlink" Target="https://podminky.urs.cz/item/CS_URS_2021_01/162201511" TargetMode="External" /><Relationship Id="rId19" Type="http://schemas.openxmlformats.org/officeDocument/2006/relationships/hyperlink" Target="https://podminky.urs.cz/item/CS_URS_2021_01/162201521" TargetMode="External" /><Relationship Id="rId20" Type="http://schemas.openxmlformats.org/officeDocument/2006/relationships/hyperlink" Target="https://podminky.urs.cz/item/CS_URS_2021_01/162351103" TargetMode="External" /><Relationship Id="rId21" Type="http://schemas.openxmlformats.org/officeDocument/2006/relationships/hyperlink" Target="https://podminky.urs.cz/item/CS_URS_2021_01/162751117" TargetMode="External" /><Relationship Id="rId22" Type="http://schemas.openxmlformats.org/officeDocument/2006/relationships/hyperlink" Target="https://podminky.urs.cz/item/CS_URS_2021_01/167102111" TargetMode="External" /><Relationship Id="rId23" Type="http://schemas.openxmlformats.org/officeDocument/2006/relationships/hyperlink" Target="https://podminky.urs.cz/item/CS_URS_2021_01/167151111" TargetMode="External" /><Relationship Id="rId24" Type="http://schemas.openxmlformats.org/officeDocument/2006/relationships/hyperlink" Target="https://podminky.urs.cz/item/CS_URS_2021_01/171152101" TargetMode="External" /><Relationship Id="rId25" Type="http://schemas.openxmlformats.org/officeDocument/2006/relationships/hyperlink" Target="https://podminky.urs.cz/item/CS_URS_2021_01/171201221" TargetMode="External" /><Relationship Id="rId26" Type="http://schemas.openxmlformats.org/officeDocument/2006/relationships/hyperlink" Target="https://podminky.urs.cz/item/CS_URS_2021_01/171201223" TargetMode="External" /><Relationship Id="rId27" Type="http://schemas.openxmlformats.org/officeDocument/2006/relationships/hyperlink" Target="https://podminky.urs.cz/item/CS_URS_2021_01/171251201" TargetMode="External" /><Relationship Id="rId28" Type="http://schemas.openxmlformats.org/officeDocument/2006/relationships/hyperlink" Target="https://podminky.urs.cz/item/CS_URS_2021_01/174111101" TargetMode="External" /><Relationship Id="rId29" Type="http://schemas.openxmlformats.org/officeDocument/2006/relationships/hyperlink" Target="https://podminky.urs.cz/item/CS_URS_2021_01/175111101" TargetMode="External" /><Relationship Id="rId30" Type="http://schemas.openxmlformats.org/officeDocument/2006/relationships/hyperlink" Target="https://podminky.urs.cz/item/CS_URS_2021_01/175111109" TargetMode="External" /><Relationship Id="rId31" Type="http://schemas.openxmlformats.org/officeDocument/2006/relationships/hyperlink" Target="https://podminky.urs.cz/item/CS_URS_2021_01/181152302" TargetMode="External" /><Relationship Id="rId32" Type="http://schemas.openxmlformats.org/officeDocument/2006/relationships/hyperlink" Target="https://podminky.urs.cz/item/CS_URS_2021_01/181351113" TargetMode="External" /><Relationship Id="rId33" Type="http://schemas.openxmlformats.org/officeDocument/2006/relationships/hyperlink" Target="https://podminky.urs.cz/item/CS_URS_2021_01/181411131" TargetMode="External" /><Relationship Id="rId34" Type="http://schemas.openxmlformats.org/officeDocument/2006/relationships/hyperlink" Target="https://podminky.urs.cz/item/CS_URS_2021_01/185803111" TargetMode="External" /><Relationship Id="rId35" Type="http://schemas.openxmlformats.org/officeDocument/2006/relationships/hyperlink" Target="https://podminky.urs.cz/item/CS_URS_2021_01/214500211" TargetMode="External" /><Relationship Id="rId36" Type="http://schemas.openxmlformats.org/officeDocument/2006/relationships/hyperlink" Target="https://podminky.urs.cz/item/CS_URS_2021_01/339921113" TargetMode="External" /><Relationship Id="rId37" Type="http://schemas.openxmlformats.org/officeDocument/2006/relationships/hyperlink" Target="https://podminky.urs.cz/item/CS_URS_2021_01/452311171" TargetMode="External" /><Relationship Id="rId38" Type="http://schemas.openxmlformats.org/officeDocument/2006/relationships/hyperlink" Target="https://podminky.urs.cz/item/CS_URS_2021_01/564211112" TargetMode="External" /><Relationship Id="rId39" Type="http://schemas.openxmlformats.org/officeDocument/2006/relationships/hyperlink" Target="https://podminky.urs.cz/item/CS_URS_2021_01/564851111" TargetMode="External" /><Relationship Id="rId40" Type="http://schemas.openxmlformats.org/officeDocument/2006/relationships/hyperlink" Target="https://podminky.urs.cz/item/CS_URS_2021_01/564861111" TargetMode="External" /><Relationship Id="rId41" Type="http://schemas.openxmlformats.org/officeDocument/2006/relationships/hyperlink" Target="https://podminky.urs.cz/item/CS_URS_2021_01/564871111" TargetMode="External" /><Relationship Id="rId42" Type="http://schemas.openxmlformats.org/officeDocument/2006/relationships/hyperlink" Target="https://podminky.urs.cz/item/CS_URS_2021_01/564911511" TargetMode="External" /><Relationship Id="rId43" Type="http://schemas.openxmlformats.org/officeDocument/2006/relationships/hyperlink" Target="https://podminky.urs.cz/item/CS_URS_2021_01/564952111" TargetMode="External" /><Relationship Id="rId44" Type="http://schemas.openxmlformats.org/officeDocument/2006/relationships/hyperlink" Target="https://podminky.urs.cz/item/CS_URS_2021_01/564962113" TargetMode="External" /><Relationship Id="rId45" Type="http://schemas.openxmlformats.org/officeDocument/2006/relationships/hyperlink" Target="https://podminky.urs.cz/item/CS_URS_2021_01/565165111" TargetMode="External" /><Relationship Id="rId46" Type="http://schemas.openxmlformats.org/officeDocument/2006/relationships/hyperlink" Target="https://podminky.urs.cz/item/CS_URS_2021_01/573111111" TargetMode="External" /><Relationship Id="rId47" Type="http://schemas.openxmlformats.org/officeDocument/2006/relationships/hyperlink" Target="https://podminky.urs.cz/item/CS_URS_2021_01/573231108" TargetMode="External" /><Relationship Id="rId48" Type="http://schemas.openxmlformats.org/officeDocument/2006/relationships/hyperlink" Target="https://podminky.urs.cz/item/CS_URS_2021_01/577134211" TargetMode="External" /><Relationship Id="rId49" Type="http://schemas.openxmlformats.org/officeDocument/2006/relationships/hyperlink" Target="https://podminky.urs.cz/item/CS_URS_2021_01/577143111" TargetMode="External" /><Relationship Id="rId50" Type="http://schemas.openxmlformats.org/officeDocument/2006/relationships/hyperlink" Target="https://podminky.urs.cz/item/CS_URS_2021_01/596211113" TargetMode="External" /><Relationship Id="rId51" Type="http://schemas.openxmlformats.org/officeDocument/2006/relationships/hyperlink" Target="https://podminky.urs.cz/item/CS_URS_2021_01/596212212" TargetMode="External" /><Relationship Id="rId52" Type="http://schemas.openxmlformats.org/officeDocument/2006/relationships/hyperlink" Target="https://podminky.urs.cz/item/CS_URS_2021_01/596212312" TargetMode="External" /><Relationship Id="rId53" Type="http://schemas.openxmlformats.org/officeDocument/2006/relationships/hyperlink" Target="https://podminky.urs.cz/item/CS_URS_2021_01/596411114" TargetMode="External" /><Relationship Id="rId54" Type="http://schemas.openxmlformats.org/officeDocument/2006/relationships/hyperlink" Target="https://podminky.urs.cz/item/CS_URS_2021_01/831312121" TargetMode="External" /><Relationship Id="rId55" Type="http://schemas.openxmlformats.org/officeDocument/2006/relationships/hyperlink" Target="https://podminky.urs.cz/item/CS_URS_2021_01/871218113" TargetMode="External" /><Relationship Id="rId56" Type="http://schemas.openxmlformats.org/officeDocument/2006/relationships/hyperlink" Target="https://podminky.urs.cz/item/CS_URS_2021_01/871315241" TargetMode="External" /><Relationship Id="rId57" Type="http://schemas.openxmlformats.org/officeDocument/2006/relationships/hyperlink" Target="https://podminky.urs.cz/item/CS_URS_2021_01/895941111" TargetMode="External" /><Relationship Id="rId58" Type="http://schemas.openxmlformats.org/officeDocument/2006/relationships/hyperlink" Target="https://podminky.urs.cz/item/CS_URS_2021_01/899231111" TargetMode="External" /><Relationship Id="rId59" Type="http://schemas.openxmlformats.org/officeDocument/2006/relationships/hyperlink" Target="https://podminky.urs.cz/item/CS_URS_2021_01/899331111" TargetMode="External" /><Relationship Id="rId60" Type="http://schemas.openxmlformats.org/officeDocument/2006/relationships/hyperlink" Target="https://podminky.urs.cz/item/CS_URS_2021_01/899431111" TargetMode="External" /><Relationship Id="rId61" Type="http://schemas.openxmlformats.org/officeDocument/2006/relationships/hyperlink" Target="https://podminky.urs.cz/item/CS_URS_2021_01/899623181" TargetMode="External" /><Relationship Id="rId62" Type="http://schemas.openxmlformats.org/officeDocument/2006/relationships/hyperlink" Target="https://podminky.urs.cz/item/CS_URS_2021_01/914111121" TargetMode="External" /><Relationship Id="rId63" Type="http://schemas.openxmlformats.org/officeDocument/2006/relationships/hyperlink" Target="https://podminky.urs.cz/item/CS_URS_2021_01/914511111" TargetMode="External" /><Relationship Id="rId64" Type="http://schemas.openxmlformats.org/officeDocument/2006/relationships/hyperlink" Target="https://podminky.urs.cz/item/CS_URS_2021_01/915211111" TargetMode="External" /><Relationship Id="rId65" Type="http://schemas.openxmlformats.org/officeDocument/2006/relationships/hyperlink" Target="https://podminky.urs.cz/item/CS_URS_2021_01/915231111" TargetMode="External" /><Relationship Id="rId66" Type="http://schemas.openxmlformats.org/officeDocument/2006/relationships/hyperlink" Target="https://podminky.urs.cz/item/CS_URS_2021_01/915611111" TargetMode="External" /><Relationship Id="rId67" Type="http://schemas.openxmlformats.org/officeDocument/2006/relationships/hyperlink" Target="https://podminky.urs.cz/item/CS_URS_2021_01/915621111" TargetMode="External" /><Relationship Id="rId68" Type="http://schemas.openxmlformats.org/officeDocument/2006/relationships/hyperlink" Target="https://podminky.urs.cz/item/CS_URS_2021_01/916131213" TargetMode="External" /><Relationship Id="rId69" Type="http://schemas.openxmlformats.org/officeDocument/2006/relationships/hyperlink" Target="https://podminky.urs.cz/item/CS_URS_2021_01/916231213" TargetMode="External" /><Relationship Id="rId70" Type="http://schemas.openxmlformats.org/officeDocument/2006/relationships/hyperlink" Target="https://podminky.urs.cz/item/CS_URS_2021_01/916991121" TargetMode="External" /><Relationship Id="rId71" Type="http://schemas.openxmlformats.org/officeDocument/2006/relationships/hyperlink" Target="https://podminky.urs.cz/item/CS_URS_2021_01/919731123" TargetMode="External" /><Relationship Id="rId72" Type="http://schemas.openxmlformats.org/officeDocument/2006/relationships/hyperlink" Target="https://podminky.urs.cz/item/CS_URS_2021_01/919735113" TargetMode="External" /><Relationship Id="rId73" Type="http://schemas.openxmlformats.org/officeDocument/2006/relationships/hyperlink" Target="https://podminky.urs.cz/item/CS_URS_2021_01/935113211" TargetMode="External" /><Relationship Id="rId74" Type="http://schemas.openxmlformats.org/officeDocument/2006/relationships/hyperlink" Target="https://podminky.urs.cz/item/CS_URS_2021_01/966006211" TargetMode="External" /><Relationship Id="rId75" Type="http://schemas.openxmlformats.org/officeDocument/2006/relationships/hyperlink" Target="https://podminky.urs.cz/item/CS_URS_2021_01/979024443" TargetMode="External" /><Relationship Id="rId76" Type="http://schemas.openxmlformats.org/officeDocument/2006/relationships/hyperlink" Target="https://podminky.urs.cz/item/CS_URS_2021_01/997211511" TargetMode="External" /><Relationship Id="rId77" Type="http://schemas.openxmlformats.org/officeDocument/2006/relationships/hyperlink" Target="https://podminky.urs.cz/item/CS_URS_2021_01/997211519" TargetMode="External" /><Relationship Id="rId78" Type="http://schemas.openxmlformats.org/officeDocument/2006/relationships/hyperlink" Target="https://podminky.urs.cz/item/CS_URS_2021_01/997211521" TargetMode="External" /><Relationship Id="rId79" Type="http://schemas.openxmlformats.org/officeDocument/2006/relationships/hyperlink" Target="https://podminky.urs.cz/item/CS_URS_2021_01/997211529" TargetMode="External" /><Relationship Id="rId80" Type="http://schemas.openxmlformats.org/officeDocument/2006/relationships/hyperlink" Target="https://podminky.urs.cz/item/CS_URS_2021_01/997211611" TargetMode="External" /><Relationship Id="rId81" Type="http://schemas.openxmlformats.org/officeDocument/2006/relationships/hyperlink" Target="https://podminky.urs.cz/item/CS_URS_2021_01/997211612" TargetMode="External" /><Relationship Id="rId82" Type="http://schemas.openxmlformats.org/officeDocument/2006/relationships/hyperlink" Target="https://podminky.urs.cz/item/CS_URS_2021_01/997221861" TargetMode="External" /><Relationship Id="rId83" Type="http://schemas.openxmlformats.org/officeDocument/2006/relationships/hyperlink" Target="https://podminky.urs.cz/item/CS_URS_2021_01/997221873" TargetMode="External" /><Relationship Id="rId84" Type="http://schemas.openxmlformats.org/officeDocument/2006/relationships/hyperlink" Target="https://podminky.urs.cz/item/CS_URS_2021_01/997221875" TargetMode="External" /><Relationship Id="rId85" Type="http://schemas.openxmlformats.org/officeDocument/2006/relationships/hyperlink" Target="https://podminky.urs.cz/item/CS_URS_2021_01/998225111" TargetMode="External" /><Relationship Id="rId86" Type="http://schemas.openxmlformats.org/officeDocument/2006/relationships/hyperlink" Target="https://podminky.urs.cz/item/CS_URS_2021_01/010001000" TargetMode="External" /><Relationship Id="rId87" Type="http://schemas.openxmlformats.org/officeDocument/2006/relationships/hyperlink" Target="https://podminky.urs.cz/item/CS_URS_2021_01/011114000" TargetMode="External" /><Relationship Id="rId88" Type="http://schemas.openxmlformats.org/officeDocument/2006/relationships/hyperlink" Target="https://podminky.urs.cz/item/CS_URS_2021_01/013254000" TargetMode="External" /><Relationship Id="rId89" Type="http://schemas.openxmlformats.org/officeDocument/2006/relationships/hyperlink" Target="https://podminky.urs.cz/item/CS_URS_2021_01/034303000" TargetMode="External" /><Relationship Id="rId90" Type="http://schemas.openxmlformats.org/officeDocument/2006/relationships/hyperlink" Target="https://podminky.urs.cz/item/CS_URS_2021_01/043103000" TargetMode="External" /><Relationship Id="rId91" Type="http://schemas.openxmlformats.org/officeDocument/2006/relationships/hyperlink" Target="https://podminky.urs.cz/item/CS_URS_2021_01/043154000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1810011" TargetMode="External" /><Relationship Id="rId2" Type="http://schemas.openxmlformats.org/officeDocument/2006/relationships/hyperlink" Target="https://podminky.urs.cz/item/CS_URS_2021_01/743991100" TargetMode="External" /><Relationship Id="rId3" Type="http://schemas.openxmlformats.org/officeDocument/2006/relationships/hyperlink" Target="https://podminky.urs.cz/item/CS_URS_2021_01/743992400" TargetMode="External" /><Relationship Id="rId4" Type="http://schemas.openxmlformats.org/officeDocument/2006/relationships/hyperlink" Target="https://podminky.urs.cz/item/CS_URS_2021_01/210100006" TargetMode="External" /><Relationship Id="rId5" Type="http://schemas.openxmlformats.org/officeDocument/2006/relationships/hyperlink" Target="https://podminky.urs.cz/item/CS_URS_2021_01/210100619" TargetMode="External" /><Relationship Id="rId6" Type="http://schemas.openxmlformats.org/officeDocument/2006/relationships/hyperlink" Target="https://podminky.urs.cz/item/CS_URS_2021_01/210202013" TargetMode="External" /><Relationship Id="rId7" Type="http://schemas.openxmlformats.org/officeDocument/2006/relationships/hyperlink" Target="https://podminky.urs.cz/item/CS_URS_2021_01/210204011" TargetMode="External" /><Relationship Id="rId8" Type="http://schemas.openxmlformats.org/officeDocument/2006/relationships/hyperlink" Target="https://podminky.urs.cz/item/CS_URS_2021_01/210204201" TargetMode="External" /><Relationship Id="rId9" Type="http://schemas.openxmlformats.org/officeDocument/2006/relationships/hyperlink" Target="https://podminky.urs.cz/item/CS_URS_2021_01/210204202" TargetMode="External" /><Relationship Id="rId10" Type="http://schemas.openxmlformats.org/officeDocument/2006/relationships/hyperlink" Target="https://podminky.urs.cz/item/CS_URS_2021_01/210204203" TargetMode="External" /><Relationship Id="rId11" Type="http://schemas.openxmlformats.org/officeDocument/2006/relationships/hyperlink" Target="https://podminky.urs.cz/item/CS_URS_2021_01/210220020" TargetMode="External" /><Relationship Id="rId12" Type="http://schemas.openxmlformats.org/officeDocument/2006/relationships/hyperlink" Target="https://podminky.urs.cz/item/CS_URS_2021_01/210901045" TargetMode="External" /><Relationship Id="rId13" Type="http://schemas.openxmlformats.org/officeDocument/2006/relationships/hyperlink" Target="https://podminky.urs.cz/item/CS_URS_2021_01/460010024" TargetMode="External" /><Relationship Id="rId14" Type="http://schemas.openxmlformats.org/officeDocument/2006/relationships/hyperlink" Target="https://podminky.urs.cz/item/CS_URS_2021_01/460080012" TargetMode="External" /><Relationship Id="rId15" Type="http://schemas.openxmlformats.org/officeDocument/2006/relationships/hyperlink" Target="https://podminky.urs.cz/item/CS_URS_2021_01/460201611" TargetMode="External" /><Relationship Id="rId16" Type="http://schemas.openxmlformats.org/officeDocument/2006/relationships/hyperlink" Target="https://podminky.urs.cz/item/CS_URS_2021_01/460202064" TargetMode="External" /><Relationship Id="rId17" Type="http://schemas.openxmlformats.org/officeDocument/2006/relationships/hyperlink" Target="https://podminky.urs.cz/item/CS_URS_2021_01/460202094" TargetMode="External" /><Relationship Id="rId18" Type="http://schemas.openxmlformats.org/officeDocument/2006/relationships/hyperlink" Target="https://podminky.urs.cz/item/CS_URS_2021_01/460301113" TargetMode="External" /><Relationship Id="rId19" Type="http://schemas.openxmlformats.org/officeDocument/2006/relationships/hyperlink" Target="https://podminky.urs.cz/item/CS_URS_2021_01/460421082" TargetMode="External" /><Relationship Id="rId20" Type="http://schemas.openxmlformats.org/officeDocument/2006/relationships/hyperlink" Target="https://podminky.urs.cz/item/CS_URS_2021_01/460510064" TargetMode="External" /><Relationship Id="rId21" Type="http://schemas.openxmlformats.org/officeDocument/2006/relationships/hyperlink" Target="https://podminky.urs.cz/item/CS_URS_2021_01/460561901" TargetMode="External" /><Relationship Id="rId22" Type="http://schemas.openxmlformats.org/officeDocument/2006/relationships/hyperlink" Target="https://podminky.urs.cz/item/CS_URS_2021_01/460671113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32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36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36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32</v>
      </c>
      <c r="AO17" s="22"/>
      <c r="AP17" s="22"/>
      <c r="AQ17" s="22"/>
      <c r="AR17" s="20"/>
      <c r="BE17" s="31"/>
      <c r="BS17" s="17" t="s">
        <v>39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32</v>
      </c>
      <c r="AO20" s="22"/>
      <c r="AP20" s="22"/>
      <c r="AQ20" s="22"/>
      <c r="AR20" s="20"/>
      <c r="BE20" s="31"/>
      <c r="BS20" s="17" t="s">
        <v>39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47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48</v>
      </c>
      <c r="E29" s="48"/>
      <c r="F29" s="32" t="s">
        <v>49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50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51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52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55</v>
      </c>
      <c r="U35" s="55"/>
      <c r="V35" s="55"/>
      <c r="W35" s="55"/>
      <c r="X35" s="57" t="s">
        <v>56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3" t="s">
        <v>57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2021/3a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Projektová dokumentace - rekonstrukce areálové komunikace (vjezd do areálu-parkoviště)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K.ú.Skvrňany 722596,Plzeň,parc.č.2204/25 + okolí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3" t="str">
        <f>IF(AN8="","",AN8)</f>
        <v>10. 3. 2021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SOU elektrotechnické,Plzeň,parc.č. 2204/25+okolí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37</v>
      </c>
      <c r="AJ49" s="41"/>
      <c r="AK49" s="41"/>
      <c r="AL49" s="41"/>
      <c r="AM49" s="74" t="str">
        <f>IF(E17="","",E17)</f>
        <v>Pavel bastl</v>
      </c>
      <c r="AN49" s="65"/>
      <c r="AO49" s="65"/>
      <c r="AP49" s="65"/>
      <c r="AQ49" s="41"/>
      <c r="AR49" s="45"/>
      <c r="AS49" s="75" t="s">
        <v>58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2" t="s">
        <v>35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40</v>
      </c>
      <c r="AJ50" s="41"/>
      <c r="AK50" s="41"/>
      <c r="AL50" s="41"/>
      <c r="AM50" s="74" t="str">
        <f>IF(E20="","",E20)</f>
        <v>Pavel Bastl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59</v>
      </c>
      <c r="D52" s="88"/>
      <c r="E52" s="88"/>
      <c r="F52" s="88"/>
      <c r="G52" s="88"/>
      <c r="H52" s="89"/>
      <c r="I52" s="90" t="s">
        <v>60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61</v>
      </c>
      <c r="AH52" s="88"/>
      <c r="AI52" s="88"/>
      <c r="AJ52" s="88"/>
      <c r="AK52" s="88"/>
      <c r="AL52" s="88"/>
      <c r="AM52" s="88"/>
      <c r="AN52" s="90" t="s">
        <v>62</v>
      </c>
      <c r="AO52" s="88"/>
      <c r="AP52" s="88"/>
      <c r="AQ52" s="92" t="s">
        <v>63</v>
      </c>
      <c r="AR52" s="45"/>
      <c r="AS52" s="93" t="s">
        <v>64</v>
      </c>
      <c r="AT52" s="94" t="s">
        <v>65</v>
      </c>
      <c r="AU52" s="94" t="s">
        <v>66</v>
      </c>
      <c r="AV52" s="94" t="s">
        <v>67</v>
      </c>
      <c r="AW52" s="94" t="s">
        <v>68</v>
      </c>
      <c r="AX52" s="94" t="s">
        <v>69</v>
      </c>
      <c r="AY52" s="94" t="s">
        <v>70</v>
      </c>
      <c r="AZ52" s="94" t="s">
        <v>71</v>
      </c>
      <c r="BA52" s="94" t="s">
        <v>72</v>
      </c>
      <c r="BB52" s="94" t="s">
        <v>73</v>
      </c>
      <c r="BC52" s="94" t="s">
        <v>74</v>
      </c>
      <c r="BD52" s="95" t="s">
        <v>75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32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77</v>
      </c>
      <c r="BT54" s="110" t="s">
        <v>78</v>
      </c>
      <c r="BU54" s="111" t="s">
        <v>79</v>
      </c>
      <c r="BV54" s="110" t="s">
        <v>80</v>
      </c>
      <c r="BW54" s="110" t="s">
        <v>5</v>
      </c>
      <c r="BX54" s="110" t="s">
        <v>81</v>
      </c>
      <c r="CL54" s="110" t="s">
        <v>19</v>
      </c>
    </row>
    <row r="55" spans="1:91" s="7" customFormat="1" ht="16.5" customHeight="1">
      <c r="A55" s="112" t="s">
        <v>82</v>
      </c>
      <c r="B55" s="113"/>
      <c r="C55" s="114"/>
      <c r="D55" s="115" t="s">
        <v>83</v>
      </c>
      <c r="E55" s="115"/>
      <c r="F55" s="115"/>
      <c r="G55" s="115"/>
      <c r="H55" s="115"/>
      <c r="I55" s="116"/>
      <c r="J55" s="115" t="s">
        <v>84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'2021-2 - SO 100 Komunikac...'!J30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85</v>
      </c>
      <c r="AR55" s="119"/>
      <c r="AS55" s="120">
        <v>0</v>
      </c>
      <c r="AT55" s="121">
        <f>ROUND(SUM(AV55:AW55),2)</f>
        <v>0</v>
      </c>
      <c r="AU55" s="122">
        <f>'2021-2 - SO 100 Komunikac...'!P94</f>
        <v>0</v>
      </c>
      <c r="AV55" s="121">
        <f>'2021-2 - SO 100 Komunikac...'!J33</f>
        <v>0</v>
      </c>
      <c r="AW55" s="121">
        <f>'2021-2 - SO 100 Komunikac...'!J34</f>
        <v>0</v>
      </c>
      <c r="AX55" s="121">
        <f>'2021-2 - SO 100 Komunikac...'!J35</f>
        <v>0</v>
      </c>
      <c r="AY55" s="121">
        <f>'2021-2 - SO 100 Komunikac...'!J36</f>
        <v>0</v>
      </c>
      <c r="AZ55" s="121">
        <f>'2021-2 - SO 100 Komunikac...'!F33</f>
        <v>0</v>
      </c>
      <c r="BA55" s="121">
        <f>'2021-2 - SO 100 Komunikac...'!F34</f>
        <v>0</v>
      </c>
      <c r="BB55" s="121">
        <f>'2021-2 - SO 100 Komunikac...'!F35</f>
        <v>0</v>
      </c>
      <c r="BC55" s="121">
        <f>'2021-2 - SO 100 Komunikac...'!F36</f>
        <v>0</v>
      </c>
      <c r="BD55" s="123">
        <f>'2021-2 - SO 100 Komunikac...'!F37</f>
        <v>0</v>
      </c>
      <c r="BE55" s="7"/>
      <c r="BT55" s="124" t="s">
        <v>86</v>
      </c>
      <c r="BV55" s="124" t="s">
        <v>80</v>
      </c>
      <c r="BW55" s="124" t="s">
        <v>87</v>
      </c>
      <c r="BX55" s="124" t="s">
        <v>5</v>
      </c>
      <c r="CL55" s="124" t="s">
        <v>19</v>
      </c>
      <c r="CM55" s="124" t="s">
        <v>88</v>
      </c>
    </row>
    <row r="56" spans="1:91" s="7" customFormat="1" ht="16.5" customHeight="1">
      <c r="A56" s="112" t="s">
        <v>82</v>
      </c>
      <c r="B56" s="113"/>
      <c r="C56" s="114"/>
      <c r="D56" s="115" t="s">
        <v>89</v>
      </c>
      <c r="E56" s="115"/>
      <c r="F56" s="115"/>
      <c r="G56" s="115"/>
      <c r="H56" s="115"/>
      <c r="I56" s="116"/>
      <c r="J56" s="115" t="s">
        <v>90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'D.1 - VEŘEJNÉ OSVĚTLENÍ'!J30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91</v>
      </c>
      <c r="AR56" s="119"/>
      <c r="AS56" s="125">
        <v>0</v>
      </c>
      <c r="AT56" s="126">
        <f>ROUND(SUM(AV56:AW56),2)</f>
        <v>0</v>
      </c>
      <c r="AU56" s="127">
        <f>'D.1 - VEŘEJNÉ OSVĚTLENÍ'!P87</f>
        <v>0</v>
      </c>
      <c r="AV56" s="126">
        <f>'D.1 - VEŘEJNÉ OSVĚTLENÍ'!J33</f>
        <v>0</v>
      </c>
      <c r="AW56" s="126">
        <f>'D.1 - VEŘEJNÉ OSVĚTLENÍ'!J34</f>
        <v>0</v>
      </c>
      <c r="AX56" s="126">
        <f>'D.1 - VEŘEJNÉ OSVĚTLENÍ'!J35</f>
        <v>0</v>
      </c>
      <c r="AY56" s="126">
        <f>'D.1 - VEŘEJNÉ OSVĚTLENÍ'!J36</f>
        <v>0</v>
      </c>
      <c r="AZ56" s="126">
        <f>'D.1 - VEŘEJNÉ OSVĚTLENÍ'!F33</f>
        <v>0</v>
      </c>
      <c r="BA56" s="126">
        <f>'D.1 - VEŘEJNÉ OSVĚTLENÍ'!F34</f>
        <v>0</v>
      </c>
      <c r="BB56" s="126">
        <f>'D.1 - VEŘEJNÉ OSVĚTLENÍ'!F35</f>
        <v>0</v>
      </c>
      <c r="BC56" s="126">
        <f>'D.1 - VEŘEJNÉ OSVĚTLENÍ'!F36</f>
        <v>0</v>
      </c>
      <c r="BD56" s="128">
        <f>'D.1 - VEŘEJNÉ OSVĚTLENÍ'!F37</f>
        <v>0</v>
      </c>
      <c r="BE56" s="7"/>
      <c r="BT56" s="124" t="s">
        <v>86</v>
      </c>
      <c r="BV56" s="124" t="s">
        <v>80</v>
      </c>
      <c r="BW56" s="124" t="s">
        <v>92</v>
      </c>
      <c r="BX56" s="124" t="s">
        <v>5</v>
      </c>
      <c r="CL56" s="124" t="s">
        <v>32</v>
      </c>
      <c r="CM56" s="124" t="s">
        <v>88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2021-2 - SO 100 Komunikac...'!C2" display="/"/>
    <hyperlink ref="A56" location="'D.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88</v>
      </c>
    </row>
    <row r="4" spans="2:46" s="1" customFormat="1" ht="24.95" customHeight="1">
      <c r="B4" s="20"/>
      <c r="D4" s="131" t="s">
        <v>93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Projektová dokumentace - rekonstrukce areálové komunikace (vjezd do areálu-parkoviště)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96</v>
      </c>
      <c r="G12" s="39"/>
      <c r="H12" s="39"/>
      <c r="I12" s="133" t="s">
        <v>24</v>
      </c>
      <c r="J12" s="138" t="str">
        <f>'Rekapitulace stavby'!AN8</f>
        <v>10. 3. 2021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97</v>
      </c>
      <c r="F15" s="39"/>
      <c r="G15" s="39"/>
      <c r="H15" s="39"/>
      <c r="I15" s="133" t="s">
        <v>34</v>
      </c>
      <c r="J15" s="137" t="s">
        <v>32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35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37</v>
      </c>
      <c r="E20" s="39"/>
      <c r="F20" s="39"/>
      <c r="G20" s="39"/>
      <c r="H20" s="39"/>
      <c r="I20" s="133" t="s">
        <v>31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41</v>
      </c>
      <c r="F21" s="39"/>
      <c r="G21" s="39"/>
      <c r="H21" s="39"/>
      <c r="I21" s="133" t="s">
        <v>34</v>
      </c>
      <c r="J21" s="137" t="s">
        <v>32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40</v>
      </c>
      <c r="E23" s="39"/>
      <c r="F23" s="39"/>
      <c r="G23" s="39"/>
      <c r="H23" s="39"/>
      <c r="I23" s="133" t="s">
        <v>31</v>
      </c>
      <c r="J23" s="137" t="s">
        <v>32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41</v>
      </c>
      <c r="F24" s="39"/>
      <c r="G24" s="39"/>
      <c r="H24" s="39"/>
      <c r="I24" s="133" t="s">
        <v>34</v>
      </c>
      <c r="J24" s="137" t="s">
        <v>32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44</v>
      </c>
      <c r="E30" s="39"/>
      <c r="F30" s="39"/>
      <c r="G30" s="39"/>
      <c r="H30" s="39"/>
      <c r="I30" s="39"/>
      <c r="J30" s="147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46</v>
      </c>
      <c r="G32" s="39"/>
      <c r="H32" s="39"/>
      <c r="I32" s="148" t="s">
        <v>45</v>
      </c>
      <c r="J32" s="148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48</v>
      </c>
      <c r="E33" s="133" t="s">
        <v>49</v>
      </c>
      <c r="F33" s="150">
        <f>ROUND((SUM(BE94:BE547)),2)</f>
        <v>0</v>
      </c>
      <c r="G33" s="39"/>
      <c r="H33" s="39"/>
      <c r="I33" s="151">
        <v>0.21</v>
      </c>
      <c r="J33" s="150">
        <f>ROUND(((SUM(BE94:BE547))*I33),2)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50</v>
      </c>
      <c r="F34" s="150">
        <f>ROUND((SUM(BF94:BF547)),2)</f>
        <v>0</v>
      </c>
      <c r="G34" s="39"/>
      <c r="H34" s="39"/>
      <c r="I34" s="151">
        <v>0.15</v>
      </c>
      <c r="J34" s="150">
        <f>ROUND(((SUM(BF94:BF547))*I34),2)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51</v>
      </c>
      <c r="F35" s="150">
        <f>ROUND((SUM(BG94:BG547)),2)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52</v>
      </c>
      <c r="F36" s="150">
        <f>ROUND((SUM(BH94:BH547)),2)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53</v>
      </c>
      <c r="F37" s="150">
        <f>ROUND((SUM(BI94:BI547)),2)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54</v>
      </c>
      <c r="E39" s="154"/>
      <c r="F39" s="154"/>
      <c r="G39" s="155" t="s">
        <v>55</v>
      </c>
      <c r="H39" s="156" t="s">
        <v>56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Projektová dokumentace - rekonstrukce areálové komunikace (vjezd do areálu-parkoviště)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2021/2 - SO 100 Komunikace a terénní úpravy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K.ú.Skvrňany 722596,Plzeň,parc.č. 2204/25+okolí</v>
      </c>
      <c r="G52" s="41"/>
      <c r="H52" s="41"/>
      <c r="I52" s="32" t="s">
        <v>24</v>
      </c>
      <c r="J52" s="73" t="str">
        <f>IF(J12="","",J12)</f>
        <v>10. 3. 2021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Statutární město Plzeň,jednající prostřed. OI MMP</v>
      </c>
      <c r="G54" s="41"/>
      <c r="H54" s="41"/>
      <c r="I54" s="32" t="s">
        <v>37</v>
      </c>
      <c r="J54" s="37" t="str">
        <f>E21</f>
        <v>Pavel Bastl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35</v>
      </c>
      <c r="D55" s="41"/>
      <c r="E55" s="41"/>
      <c r="F55" s="27" t="str">
        <f>IF(E18="","",E18)</f>
        <v>Vyplň údaj</v>
      </c>
      <c r="G55" s="41"/>
      <c r="H55" s="41"/>
      <c r="I55" s="32" t="s">
        <v>40</v>
      </c>
      <c r="J55" s="37" t="str">
        <f>E24</f>
        <v>Pavel Bastl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76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101</v>
      </c>
    </row>
    <row r="60" spans="1:31" s="9" customFormat="1" ht="24.95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J95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103</v>
      </c>
      <c r="E61" s="177"/>
      <c r="F61" s="177"/>
      <c r="G61" s="177"/>
      <c r="H61" s="177"/>
      <c r="I61" s="177"/>
      <c r="J61" s="178">
        <f>J96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104</v>
      </c>
      <c r="E62" s="177"/>
      <c r="F62" s="177"/>
      <c r="G62" s="177"/>
      <c r="H62" s="177"/>
      <c r="I62" s="177"/>
      <c r="J62" s="178">
        <f>J232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105</v>
      </c>
      <c r="E63" s="177"/>
      <c r="F63" s="177"/>
      <c r="G63" s="177"/>
      <c r="H63" s="177"/>
      <c r="I63" s="177"/>
      <c r="J63" s="178">
        <f>J247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106</v>
      </c>
      <c r="E64" s="177"/>
      <c r="F64" s="177"/>
      <c r="G64" s="177"/>
      <c r="H64" s="177"/>
      <c r="I64" s="177"/>
      <c r="J64" s="178">
        <f>J254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107</v>
      </c>
      <c r="E65" s="177"/>
      <c r="F65" s="177"/>
      <c r="G65" s="177"/>
      <c r="H65" s="177"/>
      <c r="I65" s="177"/>
      <c r="J65" s="178">
        <f>J260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108</v>
      </c>
      <c r="E66" s="177"/>
      <c r="F66" s="177"/>
      <c r="G66" s="177"/>
      <c r="H66" s="177"/>
      <c r="I66" s="177"/>
      <c r="J66" s="178">
        <f>J339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109</v>
      </c>
      <c r="E67" s="177"/>
      <c r="F67" s="177"/>
      <c r="G67" s="177"/>
      <c r="H67" s="177"/>
      <c r="I67" s="177"/>
      <c r="J67" s="178">
        <f>J388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110</v>
      </c>
      <c r="E68" s="177"/>
      <c r="F68" s="177"/>
      <c r="G68" s="177"/>
      <c r="H68" s="177"/>
      <c r="I68" s="177"/>
      <c r="J68" s="178">
        <f>J478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111</v>
      </c>
      <c r="E69" s="177"/>
      <c r="F69" s="177"/>
      <c r="G69" s="177"/>
      <c r="H69" s="177"/>
      <c r="I69" s="177"/>
      <c r="J69" s="178">
        <f>J513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112</v>
      </c>
      <c r="E70" s="171"/>
      <c r="F70" s="171"/>
      <c r="G70" s="171"/>
      <c r="H70" s="171"/>
      <c r="I70" s="171"/>
      <c r="J70" s="172">
        <f>J517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113</v>
      </c>
      <c r="E71" s="177"/>
      <c r="F71" s="177"/>
      <c r="G71" s="177"/>
      <c r="H71" s="177"/>
      <c r="I71" s="177"/>
      <c r="J71" s="178">
        <f>J518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114</v>
      </c>
      <c r="E72" s="177"/>
      <c r="F72" s="177"/>
      <c r="G72" s="177"/>
      <c r="H72" s="177"/>
      <c r="I72" s="177"/>
      <c r="J72" s="178">
        <f>J529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115</v>
      </c>
      <c r="E73" s="177"/>
      <c r="F73" s="177"/>
      <c r="G73" s="177"/>
      <c r="H73" s="177"/>
      <c r="I73" s="177"/>
      <c r="J73" s="178">
        <f>J535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116</v>
      </c>
      <c r="E74" s="177"/>
      <c r="F74" s="177"/>
      <c r="G74" s="177"/>
      <c r="H74" s="177"/>
      <c r="I74" s="177"/>
      <c r="J74" s="178">
        <f>J545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117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3" t="str">
        <f>E7</f>
        <v>Projektová dokumentace - rekonstrukce areálové komunikace (vjezd do areálu-parkoviště)</v>
      </c>
      <c r="F84" s="32"/>
      <c r="G84" s="32"/>
      <c r="H84" s="32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94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2021/2 - SO 100 Komunikace a terénní úpravy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>K.ú.Skvrňany 722596,Plzeň,parc.č. 2204/25+okolí</v>
      </c>
      <c r="G88" s="41"/>
      <c r="H88" s="41"/>
      <c r="I88" s="32" t="s">
        <v>24</v>
      </c>
      <c r="J88" s="73" t="str">
        <f>IF(J12="","",J12)</f>
        <v>10. 3. 2021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Statutární město Plzeň,jednající prostřed. OI MMP</v>
      </c>
      <c r="G90" s="41"/>
      <c r="H90" s="41"/>
      <c r="I90" s="32" t="s">
        <v>37</v>
      </c>
      <c r="J90" s="37" t="str">
        <f>E21</f>
        <v>Pavel Bastl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35</v>
      </c>
      <c r="D91" s="41"/>
      <c r="E91" s="41"/>
      <c r="F91" s="27" t="str">
        <f>IF(E18="","",E18)</f>
        <v>Vyplň údaj</v>
      </c>
      <c r="G91" s="41"/>
      <c r="H91" s="41"/>
      <c r="I91" s="32" t="s">
        <v>40</v>
      </c>
      <c r="J91" s="37" t="str">
        <f>E24</f>
        <v>Pavel Bastl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0"/>
      <c r="B93" s="181"/>
      <c r="C93" s="182" t="s">
        <v>118</v>
      </c>
      <c r="D93" s="183" t="s">
        <v>63</v>
      </c>
      <c r="E93" s="183" t="s">
        <v>59</v>
      </c>
      <c r="F93" s="183" t="s">
        <v>60</v>
      </c>
      <c r="G93" s="183" t="s">
        <v>119</v>
      </c>
      <c r="H93" s="183" t="s">
        <v>120</v>
      </c>
      <c r="I93" s="183" t="s">
        <v>121</v>
      </c>
      <c r="J93" s="183" t="s">
        <v>100</v>
      </c>
      <c r="K93" s="184" t="s">
        <v>122</v>
      </c>
      <c r="L93" s="185"/>
      <c r="M93" s="93" t="s">
        <v>32</v>
      </c>
      <c r="N93" s="94" t="s">
        <v>48</v>
      </c>
      <c r="O93" s="94" t="s">
        <v>123</v>
      </c>
      <c r="P93" s="94" t="s">
        <v>124</v>
      </c>
      <c r="Q93" s="94" t="s">
        <v>125</v>
      </c>
      <c r="R93" s="94" t="s">
        <v>126</v>
      </c>
      <c r="S93" s="94" t="s">
        <v>127</v>
      </c>
      <c r="T93" s="95" t="s">
        <v>128</v>
      </c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pans="1:63" s="2" customFormat="1" ht="22.8" customHeight="1">
      <c r="A94" s="39"/>
      <c r="B94" s="40"/>
      <c r="C94" s="100" t="s">
        <v>129</v>
      </c>
      <c r="D94" s="41"/>
      <c r="E94" s="41"/>
      <c r="F94" s="41"/>
      <c r="G94" s="41"/>
      <c r="H94" s="41"/>
      <c r="I94" s="41"/>
      <c r="J94" s="186">
        <f>BK94</f>
        <v>0</v>
      </c>
      <c r="K94" s="41"/>
      <c r="L94" s="45"/>
      <c r="M94" s="96"/>
      <c r="N94" s="187"/>
      <c r="O94" s="97"/>
      <c r="P94" s="188">
        <f>P95+P517</f>
        <v>0</v>
      </c>
      <c r="Q94" s="97"/>
      <c r="R94" s="188">
        <f>R95+R517</f>
        <v>1136.942963</v>
      </c>
      <c r="S94" s="97"/>
      <c r="T94" s="189">
        <f>T95+T517</f>
        <v>1625.1100000000001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77</v>
      </c>
      <c r="AU94" s="17" t="s">
        <v>101</v>
      </c>
      <c r="BK94" s="190">
        <f>BK95+BK517</f>
        <v>0</v>
      </c>
    </row>
    <row r="95" spans="1:63" s="12" customFormat="1" ht="25.9" customHeight="1">
      <c r="A95" s="12"/>
      <c r="B95" s="191"/>
      <c r="C95" s="192"/>
      <c r="D95" s="193" t="s">
        <v>77</v>
      </c>
      <c r="E95" s="194" t="s">
        <v>130</v>
      </c>
      <c r="F95" s="194" t="s">
        <v>131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P96+P232+P247+P254+P260+P339+P388+P478+P513</f>
        <v>0</v>
      </c>
      <c r="Q95" s="199"/>
      <c r="R95" s="200">
        <f>R96+R232+R247+R254+R260+R339+R388+R478+R513</f>
        <v>1136.942963</v>
      </c>
      <c r="S95" s="199"/>
      <c r="T95" s="201">
        <f>T96+T232+T247+T254+T260+T339+T388+T478+T513</f>
        <v>1625.1100000000001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86</v>
      </c>
      <c r="AT95" s="203" t="s">
        <v>77</v>
      </c>
      <c r="AU95" s="203" t="s">
        <v>78</v>
      </c>
      <c r="AY95" s="202" t="s">
        <v>132</v>
      </c>
      <c r="BK95" s="204">
        <f>BK96+BK232+BK247+BK254+BK260+BK339+BK388+BK478+BK513</f>
        <v>0</v>
      </c>
    </row>
    <row r="96" spans="1:63" s="12" customFormat="1" ht="22.8" customHeight="1">
      <c r="A96" s="12"/>
      <c r="B96" s="191"/>
      <c r="C96" s="192"/>
      <c r="D96" s="193" t="s">
        <v>77</v>
      </c>
      <c r="E96" s="205" t="s">
        <v>86</v>
      </c>
      <c r="F96" s="205" t="s">
        <v>133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SUM(P97:P231)</f>
        <v>0</v>
      </c>
      <c r="Q96" s="199"/>
      <c r="R96" s="200">
        <f>SUM(R97:R231)</f>
        <v>18.36685</v>
      </c>
      <c r="S96" s="199"/>
      <c r="T96" s="201">
        <f>SUM(T97:T231)</f>
        <v>1622.0500000000002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86</v>
      </c>
      <c r="AT96" s="203" t="s">
        <v>77</v>
      </c>
      <c r="AU96" s="203" t="s">
        <v>86</v>
      </c>
      <c r="AY96" s="202" t="s">
        <v>132</v>
      </c>
      <c r="BK96" s="204">
        <f>SUM(BK97:BK231)</f>
        <v>0</v>
      </c>
    </row>
    <row r="97" spans="1:65" s="2" customFormat="1" ht="16.5" customHeight="1">
      <c r="A97" s="39"/>
      <c r="B97" s="40"/>
      <c r="C97" s="207" t="s">
        <v>86</v>
      </c>
      <c r="D97" s="207" t="s">
        <v>134</v>
      </c>
      <c r="E97" s="208" t="s">
        <v>135</v>
      </c>
      <c r="F97" s="209" t="s">
        <v>136</v>
      </c>
      <c r="G97" s="210" t="s">
        <v>137</v>
      </c>
      <c r="H97" s="211">
        <v>1</v>
      </c>
      <c r="I97" s="212"/>
      <c r="J97" s="213">
        <f>ROUND(I97*H97,2)</f>
        <v>0</v>
      </c>
      <c r="K97" s="209" t="s">
        <v>138</v>
      </c>
      <c r="L97" s="45"/>
      <c r="M97" s="214" t="s">
        <v>32</v>
      </c>
      <c r="N97" s="215" t="s">
        <v>49</v>
      </c>
      <c r="O97" s="85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8" t="s">
        <v>139</v>
      </c>
      <c r="AT97" s="218" t="s">
        <v>134</v>
      </c>
      <c r="AU97" s="218" t="s">
        <v>88</v>
      </c>
      <c r="AY97" s="17" t="s">
        <v>132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7" t="s">
        <v>86</v>
      </c>
      <c r="BK97" s="219">
        <f>ROUND(I97*H97,2)</f>
        <v>0</v>
      </c>
      <c r="BL97" s="17" t="s">
        <v>139</v>
      </c>
      <c r="BM97" s="218" t="s">
        <v>140</v>
      </c>
    </row>
    <row r="98" spans="1:47" s="2" customFormat="1" ht="12">
      <c r="A98" s="39"/>
      <c r="B98" s="40"/>
      <c r="C98" s="41"/>
      <c r="D98" s="220" t="s">
        <v>141</v>
      </c>
      <c r="E98" s="41"/>
      <c r="F98" s="221" t="s">
        <v>142</v>
      </c>
      <c r="G98" s="41"/>
      <c r="H98" s="41"/>
      <c r="I98" s="222"/>
      <c r="J98" s="41"/>
      <c r="K98" s="41"/>
      <c r="L98" s="45"/>
      <c r="M98" s="223"/>
      <c r="N98" s="22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7" t="s">
        <v>141</v>
      </c>
      <c r="AU98" s="17" t="s">
        <v>88</v>
      </c>
    </row>
    <row r="99" spans="1:47" s="2" customFormat="1" ht="12">
      <c r="A99" s="39"/>
      <c r="B99" s="40"/>
      <c r="C99" s="41"/>
      <c r="D99" s="225" t="s">
        <v>143</v>
      </c>
      <c r="E99" s="41"/>
      <c r="F99" s="226" t="s">
        <v>144</v>
      </c>
      <c r="G99" s="41"/>
      <c r="H99" s="41"/>
      <c r="I99" s="222"/>
      <c r="J99" s="41"/>
      <c r="K99" s="41"/>
      <c r="L99" s="45"/>
      <c r="M99" s="223"/>
      <c r="N99" s="22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7" t="s">
        <v>143</v>
      </c>
      <c r="AU99" s="17" t="s">
        <v>88</v>
      </c>
    </row>
    <row r="100" spans="1:65" s="2" customFormat="1" ht="16.5" customHeight="1">
      <c r="A100" s="39"/>
      <c r="B100" s="40"/>
      <c r="C100" s="207" t="s">
        <v>88</v>
      </c>
      <c r="D100" s="207" t="s">
        <v>134</v>
      </c>
      <c r="E100" s="208" t="s">
        <v>145</v>
      </c>
      <c r="F100" s="209" t="s">
        <v>146</v>
      </c>
      <c r="G100" s="210" t="s">
        <v>137</v>
      </c>
      <c r="H100" s="211">
        <v>1</v>
      </c>
      <c r="I100" s="212"/>
      <c r="J100" s="213">
        <f>ROUND(I100*H100,2)</f>
        <v>0</v>
      </c>
      <c r="K100" s="209" t="s">
        <v>138</v>
      </c>
      <c r="L100" s="45"/>
      <c r="M100" s="214" t="s">
        <v>32</v>
      </c>
      <c r="N100" s="215" t="s">
        <v>49</v>
      </c>
      <c r="O100" s="85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8" t="s">
        <v>139</v>
      </c>
      <c r="AT100" s="218" t="s">
        <v>134</v>
      </c>
      <c r="AU100" s="218" t="s">
        <v>88</v>
      </c>
      <c r="AY100" s="17" t="s">
        <v>132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7" t="s">
        <v>86</v>
      </c>
      <c r="BK100" s="219">
        <f>ROUND(I100*H100,2)</f>
        <v>0</v>
      </c>
      <c r="BL100" s="17" t="s">
        <v>139</v>
      </c>
      <c r="BM100" s="218" t="s">
        <v>147</v>
      </c>
    </row>
    <row r="101" spans="1:47" s="2" customFormat="1" ht="12">
      <c r="A101" s="39"/>
      <c r="B101" s="40"/>
      <c r="C101" s="41"/>
      <c r="D101" s="220" t="s">
        <v>141</v>
      </c>
      <c r="E101" s="41"/>
      <c r="F101" s="221" t="s">
        <v>148</v>
      </c>
      <c r="G101" s="41"/>
      <c r="H101" s="41"/>
      <c r="I101" s="222"/>
      <c r="J101" s="41"/>
      <c r="K101" s="41"/>
      <c r="L101" s="45"/>
      <c r="M101" s="223"/>
      <c r="N101" s="22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7" t="s">
        <v>141</v>
      </c>
      <c r="AU101" s="17" t="s">
        <v>88</v>
      </c>
    </row>
    <row r="102" spans="1:47" s="2" customFormat="1" ht="12">
      <c r="A102" s="39"/>
      <c r="B102" s="40"/>
      <c r="C102" s="41"/>
      <c r="D102" s="225" t="s">
        <v>143</v>
      </c>
      <c r="E102" s="41"/>
      <c r="F102" s="226" t="s">
        <v>149</v>
      </c>
      <c r="G102" s="41"/>
      <c r="H102" s="41"/>
      <c r="I102" s="222"/>
      <c r="J102" s="41"/>
      <c r="K102" s="41"/>
      <c r="L102" s="45"/>
      <c r="M102" s="223"/>
      <c r="N102" s="22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7" t="s">
        <v>143</v>
      </c>
      <c r="AU102" s="17" t="s">
        <v>88</v>
      </c>
    </row>
    <row r="103" spans="1:65" s="2" customFormat="1" ht="16.5" customHeight="1">
      <c r="A103" s="39"/>
      <c r="B103" s="40"/>
      <c r="C103" s="207" t="s">
        <v>150</v>
      </c>
      <c r="D103" s="207" t="s">
        <v>134</v>
      </c>
      <c r="E103" s="208" t="s">
        <v>151</v>
      </c>
      <c r="F103" s="209" t="s">
        <v>152</v>
      </c>
      <c r="G103" s="210" t="s">
        <v>153</v>
      </c>
      <c r="H103" s="211">
        <v>370</v>
      </c>
      <c r="I103" s="212"/>
      <c r="J103" s="213">
        <f>ROUND(I103*H103,2)</f>
        <v>0</v>
      </c>
      <c r="K103" s="209" t="s">
        <v>138</v>
      </c>
      <c r="L103" s="45"/>
      <c r="M103" s="214" t="s">
        <v>32</v>
      </c>
      <c r="N103" s="215" t="s">
        <v>49</v>
      </c>
      <c r="O103" s="85"/>
      <c r="P103" s="216">
        <f>O103*H103</f>
        <v>0</v>
      </c>
      <c r="Q103" s="216">
        <v>0</v>
      </c>
      <c r="R103" s="216">
        <f>Q103*H103</f>
        <v>0</v>
      </c>
      <c r="S103" s="216">
        <v>0.295</v>
      </c>
      <c r="T103" s="217">
        <f>S103*H103</f>
        <v>109.14999999999999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8" t="s">
        <v>139</v>
      </c>
      <c r="AT103" s="218" t="s">
        <v>134</v>
      </c>
      <c r="AU103" s="218" t="s">
        <v>88</v>
      </c>
      <c r="AY103" s="17" t="s">
        <v>132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7" t="s">
        <v>86</v>
      </c>
      <c r="BK103" s="219">
        <f>ROUND(I103*H103,2)</f>
        <v>0</v>
      </c>
      <c r="BL103" s="17" t="s">
        <v>139</v>
      </c>
      <c r="BM103" s="218" t="s">
        <v>154</v>
      </c>
    </row>
    <row r="104" spans="1:47" s="2" customFormat="1" ht="12">
      <c r="A104" s="39"/>
      <c r="B104" s="40"/>
      <c r="C104" s="41"/>
      <c r="D104" s="220" t="s">
        <v>141</v>
      </c>
      <c r="E104" s="41"/>
      <c r="F104" s="221" t="s">
        <v>155</v>
      </c>
      <c r="G104" s="41"/>
      <c r="H104" s="41"/>
      <c r="I104" s="222"/>
      <c r="J104" s="41"/>
      <c r="K104" s="41"/>
      <c r="L104" s="45"/>
      <c r="M104" s="223"/>
      <c r="N104" s="22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7" t="s">
        <v>141</v>
      </c>
      <c r="AU104" s="17" t="s">
        <v>88</v>
      </c>
    </row>
    <row r="105" spans="1:47" s="2" customFormat="1" ht="12">
      <c r="A105" s="39"/>
      <c r="B105" s="40"/>
      <c r="C105" s="41"/>
      <c r="D105" s="225" t="s">
        <v>143</v>
      </c>
      <c r="E105" s="41"/>
      <c r="F105" s="226" t="s">
        <v>156</v>
      </c>
      <c r="G105" s="41"/>
      <c r="H105" s="41"/>
      <c r="I105" s="222"/>
      <c r="J105" s="41"/>
      <c r="K105" s="41"/>
      <c r="L105" s="45"/>
      <c r="M105" s="223"/>
      <c r="N105" s="22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7" t="s">
        <v>143</v>
      </c>
      <c r="AU105" s="17" t="s">
        <v>88</v>
      </c>
    </row>
    <row r="106" spans="1:51" s="13" customFormat="1" ht="12">
      <c r="A106" s="13"/>
      <c r="B106" s="227"/>
      <c r="C106" s="228"/>
      <c r="D106" s="220" t="s">
        <v>157</v>
      </c>
      <c r="E106" s="229" t="s">
        <v>32</v>
      </c>
      <c r="F106" s="230" t="s">
        <v>158</v>
      </c>
      <c r="G106" s="228"/>
      <c r="H106" s="231">
        <v>370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157</v>
      </c>
      <c r="AU106" s="237" t="s">
        <v>88</v>
      </c>
      <c r="AV106" s="13" t="s">
        <v>88</v>
      </c>
      <c r="AW106" s="13" t="s">
        <v>39</v>
      </c>
      <c r="AX106" s="13" t="s">
        <v>86</v>
      </c>
      <c r="AY106" s="237" t="s">
        <v>132</v>
      </c>
    </row>
    <row r="107" spans="1:51" s="14" customFormat="1" ht="12">
      <c r="A107" s="14"/>
      <c r="B107" s="238"/>
      <c r="C107" s="239"/>
      <c r="D107" s="220" t="s">
        <v>157</v>
      </c>
      <c r="E107" s="240" t="s">
        <v>32</v>
      </c>
      <c r="F107" s="241" t="s">
        <v>159</v>
      </c>
      <c r="G107" s="239"/>
      <c r="H107" s="240" t="s">
        <v>32</v>
      </c>
      <c r="I107" s="242"/>
      <c r="J107" s="239"/>
      <c r="K107" s="239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157</v>
      </c>
      <c r="AU107" s="247" t="s">
        <v>88</v>
      </c>
      <c r="AV107" s="14" t="s">
        <v>86</v>
      </c>
      <c r="AW107" s="14" t="s">
        <v>39</v>
      </c>
      <c r="AX107" s="14" t="s">
        <v>78</v>
      </c>
      <c r="AY107" s="247" t="s">
        <v>132</v>
      </c>
    </row>
    <row r="108" spans="1:65" s="2" customFormat="1" ht="16.5" customHeight="1">
      <c r="A108" s="39"/>
      <c r="B108" s="40"/>
      <c r="C108" s="207" t="s">
        <v>139</v>
      </c>
      <c r="D108" s="207" t="s">
        <v>134</v>
      </c>
      <c r="E108" s="208" t="s">
        <v>160</v>
      </c>
      <c r="F108" s="209" t="s">
        <v>161</v>
      </c>
      <c r="G108" s="210" t="s">
        <v>153</v>
      </c>
      <c r="H108" s="211">
        <v>700</v>
      </c>
      <c r="I108" s="212"/>
      <c r="J108" s="213">
        <f>ROUND(I108*H108,2)</f>
        <v>0</v>
      </c>
      <c r="K108" s="209" t="s">
        <v>138</v>
      </c>
      <c r="L108" s="45"/>
      <c r="M108" s="214" t="s">
        <v>32</v>
      </c>
      <c r="N108" s="215" t="s">
        <v>49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0.26</v>
      </c>
      <c r="T108" s="217">
        <f>S108*H108</f>
        <v>182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139</v>
      </c>
      <c r="AT108" s="218" t="s">
        <v>134</v>
      </c>
      <c r="AU108" s="218" t="s">
        <v>88</v>
      </c>
      <c r="AY108" s="17" t="s">
        <v>132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7" t="s">
        <v>86</v>
      </c>
      <c r="BK108" s="219">
        <f>ROUND(I108*H108,2)</f>
        <v>0</v>
      </c>
      <c r="BL108" s="17" t="s">
        <v>139</v>
      </c>
      <c r="BM108" s="218" t="s">
        <v>162</v>
      </c>
    </row>
    <row r="109" spans="1:47" s="2" customFormat="1" ht="12">
      <c r="A109" s="39"/>
      <c r="B109" s="40"/>
      <c r="C109" s="41"/>
      <c r="D109" s="220" t="s">
        <v>141</v>
      </c>
      <c r="E109" s="41"/>
      <c r="F109" s="221" t="s">
        <v>163</v>
      </c>
      <c r="G109" s="41"/>
      <c r="H109" s="41"/>
      <c r="I109" s="222"/>
      <c r="J109" s="41"/>
      <c r="K109" s="41"/>
      <c r="L109" s="45"/>
      <c r="M109" s="223"/>
      <c r="N109" s="22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7" t="s">
        <v>141</v>
      </c>
      <c r="AU109" s="17" t="s">
        <v>88</v>
      </c>
    </row>
    <row r="110" spans="1:47" s="2" customFormat="1" ht="12">
      <c r="A110" s="39"/>
      <c r="B110" s="40"/>
      <c r="C110" s="41"/>
      <c r="D110" s="225" t="s">
        <v>143</v>
      </c>
      <c r="E110" s="41"/>
      <c r="F110" s="226" t="s">
        <v>164</v>
      </c>
      <c r="G110" s="41"/>
      <c r="H110" s="41"/>
      <c r="I110" s="222"/>
      <c r="J110" s="41"/>
      <c r="K110" s="41"/>
      <c r="L110" s="45"/>
      <c r="M110" s="223"/>
      <c r="N110" s="22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7" t="s">
        <v>143</v>
      </c>
      <c r="AU110" s="17" t="s">
        <v>88</v>
      </c>
    </row>
    <row r="111" spans="1:65" s="2" customFormat="1" ht="16.5" customHeight="1">
      <c r="A111" s="39"/>
      <c r="B111" s="40"/>
      <c r="C111" s="207" t="s">
        <v>165</v>
      </c>
      <c r="D111" s="207" t="s">
        <v>134</v>
      </c>
      <c r="E111" s="208" t="s">
        <v>166</v>
      </c>
      <c r="F111" s="209" t="s">
        <v>167</v>
      </c>
      <c r="G111" s="210" t="s">
        <v>153</v>
      </c>
      <c r="H111" s="211">
        <v>2170</v>
      </c>
      <c r="I111" s="212"/>
      <c r="J111" s="213">
        <f>ROUND(I111*H111,2)</f>
        <v>0</v>
      </c>
      <c r="K111" s="209" t="s">
        <v>138</v>
      </c>
      <c r="L111" s="45"/>
      <c r="M111" s="214" t="s">
        <v>32</v>
      </c>
      <c r="N111" s="215" t="s">
        <v>49</v>
      </c>
      <c r="O111" s="85"/>
      <c r="P111" s="216">
        <f>O111*H111</f>
        <v>0</v>
      </c>
      <c r="Q111" s="216">
        <v>0</v>
      </c>
      <c r="R111" s="216">
        <f>Q111*H111</f>
        <v>0</v>
      </c>
      <c r="S111" s="216">
        <v>0.3</v>
      </c>
      <c r="T111" s="217">
        <f>S111*H111</f>
        <v>651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8" t="s">
        <v>139</v>
      </c>
      <c r="AT111" s="218" t="s">
        <v>134</v>
      </c>
      <c r="AU111" s="218" t="s">
        <v>88</v>
      </c>
      <c r="AY111" s="17" t="s">
        <v>132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7" t="s">
        <v>86</v>
      </c>
      <c r="BK111" s="219">
        <f>ROUND(I111*H111,2)</f>
        <v>0</v>
      </c>
      <c r="BL111" s="17" t="s">
        <v>139</v>
      </c>
      <c r="BM111" s="218" t="s">
        <v>168</v>
      </c>
    </row>
    <row r="112" spans="1:47" s="2" customFormat="1" ht="12">
      <c r="A112" s="39"/>
      <c r="B112" s="40"/>
      <c r="C112" s="41"/>
      <c r="D112" s="220" t="s">
        <v>141</v>
      </c>
      <c r="E112" s="41"/>
      <c r="F112" s="221" t="s">
        <v>169</v>
      </c>
      <c r="G112" s="41"/>
      <c r="H112" s="41"/>
      <c r="I112" s="222"/>
      <c r="J112" s="41"/>
      <c r="K112" s="41"/>
      <c r="L112" s="45"/>
      <c r="M112" s="223"/>
      <c r="N112" s="22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7" t="s">
        <v>141</v>
      </c>
      <c r="AU112" s="17" t="s">
        <v>88</v>
      </c>
    </row>
    <row r="113" spans="1:47" s="2" customFormat="1" ht="12">
      <c r="A113" s="39"/>
      <c r="B113" s="40"/>
      <c r="C113" s="41"/>
      <c r="D113" s="225" t="s">
        <v>143</v>
      </c>
      <c r="E113" s="41"/>
      <c r="F113" s="226" t="s">
        <v>170</v>
      </c>
      <c r="G113" s="41"/>
      <c r="H113" s="41"/>
      <c r="I113" s="222"/>
      <c r="J113" s="41"/>
      <c r="K113" s="41"/>
      <c r="L113" s="45"/>
      <c r="M113" s="223"/>
      <c r="N113" s="22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7" t="s">
        <v>143</v>
      </c>
      <c r="AU113" s="17" t="s">
        <v>88</v>
      </c>
    </row>
    <row r="114" spans="1:51" s="13" customFormat="1" ht="12">
      <c r="A114" s="13"/>
      <c r="B114" s="227"/>
      <c r="C114" s="228"/>
      <c r="D114" s="220" t="s">
        <v>157</v>
      </c>
      <c r="E114" s="229" t="s">
        <v>32</v>
      </c>
      <c r="F114" s="230" t="s">
        <v>171</v>
      </c>
      <c r="G114" s="228"/>
      <c r="H114" s="231">
        <v>2170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157</v>
      </c>
      <c r="AU114" s="237" t="s">
        <v>88</v>
      </c>
      <c r="AV114" s="13" t="s">
        <v>88</v>
      </c>
      <c r="AW114" s="13" t="s">
        <v>39</v>
      </c>
      <c r="AX114" s="13" t="s">
        <v>86</v>
      </c>
      <c r="AY114" s="237" t="s">
        <v>132</v>
      </c>
    </row>
    <row r="115" spans="1:65" s="2" customFormat="1" ht="16.5" customHeight="1">
      <c r="A115" s="39"/>
      <c r="B115" s="40"/>
      <c r="C115" s="207" t="s">
        <v>172</v>
      </c>
      <c r="D115" s="207" t="s">
        <v>134</v>
      </c>
      <c r="E115" s="208" t="s">
        <v>173</v>
      </c>
      <c r="F115" s="209" t="s">
        <v>174</v>
      </c>
      <c r="G115" s="210" t="s">
        <v>153</v>
      </c>
      <c r="H115" s="211">
        <v>1100</v>
      </c>
      <c r="I115" s="212"/>
      <c r="J115" s="213">
        <f>ROUND(I115*H115,2)</f>
        <v>0</v>
      </c>
      <c r="K115" s="209" t="s">
        <v>138</v>
      </c>
      <c r="L115" s="45"/>
      <c r="M115" s="214" t="s">
        <v>32</v>
      </c>
      <c r="N115" s="215" t="s">
        <v>49</v>
      </c>
      <c r="O115" s="85"/>
      <c r="P115" s="216">
        <f>O115*H115</f>
        <v>0</v>
      </c>
      <c r="Q115" s="216">
        <v>0</v>
      </c>
      <c r="R115" s="216">
        <f>Q115*H115</f>
        <v>0</v>
      </c>
      <c r="S115" s="216">
        <v>0.29</v>
      </c>
      <c r="T115" s="217">
        <f>S115*H115</f>
        <v>319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8" t="s">
        <v>139</v>
      </c>
      <c r="AT115" s="218" t="s">
        <v>134</v>
      </c>
      <c r="AU115" s="218" t="s">
        <v>88</v>
      </c>
      <c r="AY115" s="17" t="s">
        <v>132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7" t="s">
        <v>86</v>
      </c>
      <c r="BK115" s="219">
        <f>ROUND(I115*H115,2)</f>
        <v>0</v>
      </c>
      <c r="BL115" s="17" t="s">
        <v>139</v>
      </c>
      <c r="BM115" s="218" t="s">
        <v>175</v>
      </c>
    </row>
    <row r="116" spans="1:47" s="2" customFormat="1" ht="12">
      <c r="A116" s="39"/>
      <c r="B116" s="40"/>
      <c r="C116" s="41"/>
      <c r="D116" s="220" t="s">
        <v>141</v>
      </c>
      <c r="E116" s="41"/>
      <c r="F116" s="221" t="s">
        <v>176</v>
      </c>
      <c r="G116" s="41"/>
      <c r="H116" s="41"/>
      <c r="I116" s="222"/>
      <c r="J116" s="41"/>
      <c r="K116" s="41"/>
      <c r="L116" s="45"/>
      <c r="M116" s="223"/>
      <c r="N116" s="224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7" t="s">
        <v>141</v>
      </c>
      <c r="AU116" s="17" t="s">
        <v>88</v>
      </c>
    </row>
    <row r="117" spans="1:47" s="2" customFormat="1" ht="12">
      <c r="A117" s="39"/>
      <c r="B117" s="40"/>
      <c r="C117" s="41"/>
      <c r="D117" s="225" t="s">
        <v>143</v>
      </c>
      <c r="E117" s="41"/>
      <c r="F117" s="226" t="s">
        <v>177</v>
      </c>
      <c r="G117" s="41"/>
      <c r="H117" s="41"/>
      <c r="I117" s="222"/>
      <c r="J117" s="41"/>
      <c r="K117" s="41"/>
      <c r="L117" s="45"/>
      <c r="M117" s="223"/>
      <c r="N117" s="22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7" t="s">
        <v>143</v>
      </c>
      <c r="AU117" s="17" t="s">
        <v>88</v>
      </c>
    </row>
    <row r="118" spans="1:51" s="13" customFormat="1" ht="12">
      <c r="A118" s="13"/>
      <c r="B118" s="227"/>
      <c r="C118" s="228"/>
      <c r="D118" s="220" t="s">
        <v>157</v>
      </c>
      <c r="E118" s="229" t="s">
        <v>32</v>
      </c>
      <c r="F118" s="230" t="s">
        <v>178</v>
      </c>
      <c r="G118" s="228"/>
      <c r="H118" s="231">
        <v>1100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157</v>
      </c>
      <c r="AU118" s="237" t="s">
        <v>88</v>
      </c>
      <c r="AV118" s="13" t="s">
        <v>88</v>
      </c>
      <c r="AW118" s="13" t="s">
        <v>39</v>
      </c>
      <c r="AX118" s="13" t="s">
        <v>86</v>
      </c>
      <c r="AY118" s="237" t="s">
        <v>132</v>
      </c>
    </row>
    <row r="119" spans="1:51" s="14" customFormat="1" ht="12">
      <c r="A119" s="14"/>
      <c r="B119" s="238"/>
      <c r="C119" s="239"/>
      <c r="D119" s="220" t="s">
        <v>157</v>
      </c>
      <c r="E119" s="240" t="s">
        <v>32</v>
      </c>
      <c r="F119" s="241" t="s">
        <v>159</v>
      </c>
      <c r="G119" s="239"/>
      <c r="H119" s="240" t="s">
        <v>32</v>
      </c>
      <c r="I119" s="242"/>
      <c r="J119" s="239"/>
      <c r="K119" s="239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157</v>
      </c>
      <c r="AU119" s="247" t="s">
        <v>88</v>
      </c>
      <c r="AV119" s="14" t="s">
        <v>86</v>
      </c>
      <c r="AW119" s="14" t="s">
        <v>39</v>
      </c>
      <c r="AX119" s="14" t="s">
        <v>78</v>
      </c>
      <c r="AY119" s="247" t="s">
        <v>132</v>
      </c>
    </row>
    <row r="120" spans="1:65" s="2" customFormat="1" ht="16.5" customHeight="1">
      <c r="A120" s="39"/>
      <c r="B120" s="40"/>
      <c r="C120" s="207" t="s">
        <v>179</v>
      </c>
      <c r="D120" s="207" t="s">
        <v>134</v>
      </c>
      <c r="E120" s="208" t="s">
        <v>180</v>
      </c>
      <c r="F120" s="209" t="s">
        <v>181</v>
      </c>
      <c r="G120" s="210" t="s">
        <v>153</v>
      </c>
      <c r="H120" s="211">
        <v>1100</v>
      </c>
      <c r="I120" s="212"/>
      <c r="J120" s="213">
        <f>ROUND(I120*H120,2)</f>
        <v>0</v>
      </c>
      <c r="K120" s="209" t="s">
        <v>138</v>
      </c>
      <c r="L120" s="45"/>
      <c r="M120" s="214" t="s">
        <v>32</v>
      </c>
      <c r="N120" s="215" t="s">
        <v>49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0.22</v>
      </c>
      <c r="T120" s="217">
        <f>S120*H120</f>
        <v>242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139</v>
      </c>
      <c r="AT120" s="218" t="s">
        <v>134</v>
      </c>
      <c r="AU120" s="218" t="s">
        <v>88</v>
      </c>
      <c r="AY120" s="17" t="s">
        <v>132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86</v>
      </c>
      <c r="BK120" s="219">
        <f>ROUND(I120*H120,2)</f>
        <v>0</v>
      </c>
      <c r="BL120" s="17" t="s">
        <v>139</v>
      </c>
      <c r="BM120" s="218" t="s">
        <v>182</v>
      </c>
    </row>
    <row r="121" spans="1:47" s="2" customFormat="1" ht="12">
      <c r="A121" s="39"/>
      <c r="B121" s="40"/>
      <c r="C121" s="41"/>
      <c r="D121" s="220" t="s">
        <v>141</v>
      </c>
      <c r="E121" s="41"/>
      <c r="F121" s="221" t="s">
        <v>183</v>
      </c>
      <c r="G121" s="41"/>
      <c r="H121" s="41"/>
      <c r="I121" s="222"/>
      <c r="J121" s="41"/>
      <c r="K121" s="41"/>
      <c r="L121" s="45"/>
      <c r="M121" s="223"/>
      <c r="N121" s="22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141</v>
      </c>
      <c r="AU121" s="17" t="s">
        <v>88</v>
      </c>
    </row>
    <row r="122" spans="1:47" s="2" customFormat="1" ht="12">
      <c r="A122" s="39"/>
      <c r="B122" s="40"/>
      <c r="C122" s="41"/>
      <c r="D122" s="225" t="s">
        <v>143</v>
      </c>
      <c r="E122" s="41"/>
      <c r="F122" s="226" t="s">
        <v>184</v>
      </c>
      <c r="G122" s="41"/>
      <c r="H122" s="41"/>
      <c r="I122" s="222"/>
      <c r="J122" s="41"/>
      <c r="K122" s="41"/>
      <c r="L122" s="45"/>
      <c r="M122" s="223"/>
      <c r="N122" s="224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143</v>
      </c>
      <c r="AU122" s="17" t="s">
        <v>88</v>
      </c>
    </row>
    <row r="123" spans="1:51" s="13" customFormat="1" ht="12">
      <c r="A123" s="13"/>
      <c r="B123" s="227"/>
      <c r="C123" s="228"/>
      <c r="D123" s="220" t="s">
        <v>157</v>
      </c>
      <c r="E123" s="229" t="s">
        <v>32</v>
      </c>
      <c r="F123" s="230" t="s">
        <v>178</v>
      </c>
      <c r="G123" s="228"/>
      <c r="H123" s="231">
        <v>1100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157</v>
      </c>
      <c r="AU123" s="237" t="s">
        <v>88</v>
      </c>
      <c r="AV123" s="13" t="s">
        <v>88</v>
      </c>
      <c r="AW123" s="13" t="s">
        <v>39</v>
      </c>
      <c r="AX123" s="13" t="s">
        <v>86</v>
      </c>
      <c r="AY123" s="237" t="s">
        <v>132</v>
      </c>
    </row>
    <row r="124" spans="1:51" s="14" customFormat="1" ht="12">
      <c r="A124" s="14"/>
      <c r="B124" s="238"/>
      <c r="C124" s="239"/>
      <c r="D124" s="220" t="s">
        <v>157</v>
      </c>
      <c r="E124" s="240" t="s">
        <v>32</v>
      </c>
      <c r="F124" s="241" t="s">
        <v>159</v>
      </c>
      <c r="G124" s="239"/>
      <c r="H124" s="240" t="s">
        <v>32</v>
      </c>
      <c r="I124" s="242"/>
      <c r="J124" s="239"/>
      <c r="K124" s="239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157</v>
      </c>
      <c r="AU124" s="247" t="s">
        <v>88</v>
      </c>
      <c r="AV124" s="14" t="s">
        <v>86</v>
      </c>
      <c r="AW124" s="14" t="s">
        <v>39</v>
      </c>
      <c r="AX124" s="14" t="s">
        <v>78</v>
      </c>
      <c r="AY124" s="247" t="s">
        <v>132</v>
      </c>
    </row>
    <row r="125" spans="1:65" s="2" customFormat="1" ht="16.5" customHeight="1">
      <c r="A125" s="39"/>
      <c r="B125" s="40"/>
      <c r="C125" s="207" t="s">
        <v>185</v>
      </c>
      <c r="D125" s="207" t="s">
        <v>134</v>
      </c>
      <c r="E125" s="208" t="s">
        <v>186</v>
      </c>
      <c r="F125" s="209" t="s">
        <v>187</v>
      </c>
      <c r="G125" s="210" t="s">
        <v>188</v>
      </c>
      <c r="H125" s="211">
        <v>410</v>
      </c>
      <c r="I125" s="212"/>
      <c r="J125" s="213">
        <f>ROUND(I125*H125,2)</f>
        <v>0</v>
      </c>
      <c r="K125" s="209" t="s">
        <v>138</v>
      </c>
      <c r="L125" s="45"/>
      <c r="M125" s="214" t="s">
        <v>32</v>
      </c>
      <c r="N125" s="215" t="s">
        <v>49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0.29</v>
      </c>
      <c r="T125" s="217">
        <f>S125*H125</f>
        <v>118.89999999999999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139</v>
      </c>
      <c r="AT125" s="218" t="s">
        <v>134</v>
      </c>
      <c r="AU125" s="218" t="s">
        <v>88</v>
      </c>
      <c r="AY125" s="17" t="s">
        <v>132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7" t="s">
        <v>86</v>
      </c>
      <c r="BK125" s="219">
        <f>ROUND(I125*H125,2)</f>
        <v>0</v>
      </c>
      <c r="BL125" s="17" t="s">
        <v>139</v>
      </c>
      <c r="BM125" s="218" t="s">
        <v>189</v>
      </c>
    </row>
    <row r="126" spans="1:47" s="2" customFormat="1" ht="12">
      <c r="A126" s="39"/>
      <c r="B126" s="40"/>
      <c r="C126" s="41"/>
      <c r="D126" s="220" t="s">
        <v>141</v>
      </c>
      <c r="E126" s="41"/>
      <c r="F126" s="221" t="s">
        <v>190</v>
      </c>
      <c r="G126" s="41"/>
      <c r="H126" s="41"/>
      <c r="I126" s="222"/>
      <c r="J126" s="41"/>
      <c r="K126" s="41"/>
      <c r="L126" s="45"/>
      <c r="M126" s="223"/>
      <c r="N126" s="224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7" t="s">
        <v>141</v>
      </c>
      <c r="AU126" s="17" t="s">
        <v>88</v>
      </c>
    </row>
    <row r="127" spans="1:47" s="2" customFormat="1" ht="12">
      <c r="A127" s="39"/>
      <c r="B127" s="40"/>
      <c r="C127" s="41"/>
      <c r="D127" s="225" t="s">
        <v>143</v>
      </c>
      <c r="E127" s="41"/>
      <c r="F127" s="226" t="s">
        <v>191</v>
      </c>
      <c r="G127" s="41"/>
      <c r="H127" s="41"/>
      <c r="I127" s="222"/>
      <c r="J127" s="41"/>
      <c r="K127" s="41"/>
      <c r="L127" s="45"/>
      <c r="M127" s="223"/>
      <c r="N127" s="224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7" t="s">
        <v>143</v>
      </c>
      <c r="AU127" s="17" t="s">
        <v>88</v>
      </c>
    </row>
    <row r="128" spans="1:51" s="13" customFormat="1" ht="12">
      <c r="A128" s="13"/>
      <c r="B128" s="227"/>
      <c r="C128" s="228"/>
      <c r="D128" s="220" t="s">
        <v>157</v>
      </c>
      <c r="E128" s="229" t="s">
        <v>32</v>
      </c>
      <c r="F128" s="230" t="s">
        <v>192</v>
      </c>
      <c r="G128" s="228"/>
      <c r="H128" s="231">
        <v>410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157</v>
      </c>
      <c r="AU128" s="237" t="s">
        <v>88</v>
      </c>
      <c r="AV128" s="13" t="s">
        <v>88</v>
      </c>
      <c r="AW128" s="13" t="s">
        <v>39</v>
      </c>
      <c r="AX128" s="13" t="s">
        <v>86</v>
      </c>
      <c r="AY128" s="237" t="s">
        <v>132</v>
      </c>
    </row>
    <row r="129" spans="1:51" s="14" customFormat="1" ht="12">
      <c r="A129" s="14"/>
      <c r="B129" s="238"/>
      <c r="C129" s="239"/>
      <c r="D129" s="220" t="s">
        <v>157</v>
      </c>
      <c r="E129" s="240" t="s">
        <v>32</v>
      </c>
      <c r="F129" s="241" t="s">
        <v>159</v>
      </c>
      <c r="G129" s="239"/>
      <c r="H129" s="240" t="s">
        <v>32</v>
      </c>
      <c r="I129" s="242"/>
      <c r="J129" s="239"/>
      <c r="K129" s="239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157</v>
      </c>
      <c r="AU129" s="247" t="s">
        <v>88</v>
      </c>
      <c r="AV129" s="14" t="s">
        <v>86</v>
      </c>
      <c r="AW129" s="14" t="s">
        <v>39</v>
      </c>
      <c r="AX129" s="14" t="s">
        <v>78</v>
      </c>
      <c r="AY129" s="247" t="s">
        <v>132</v>
      </c>
    </row>
    <row r="130" spans="1:65" s="2" customFormat="1" ht="16.5" customHeight="1">
      <c r="A130" s="39"/>
      <c r="B130" s="40"/>
      <c r="C130" s="207" t="s">
        <v>193</v>
      </c>
      <c r="D130" s="207" t="s">
        <v>134</v>
      </c>
      <c r="E130" s="208" t="s">
        <v>194</v>
      </c>
      <c r="F130" s="209" t="s">
        <v>195</v>
      </c>
      <c r="G130" s="210" t="s">
        <v>153</v>
      </c>
      <c r="H130" s="211">
        <v>960</v>
      </c>
      <c r="I130" s="212"/>
      <c r="J130" s="213">
        <f>ROUND(I130*H130,2)</f>
        <v>0</v>
      </c>
      <c r="K130" s="209" t="s">
        <v>138</v>
      </c>
      <c r="L130" s="45"/>
      <c r="M130" s="214" t="s">
        <v>32</v>
      </c>
      <c r="N130" s="215" t="s">
        <v>49</v>
      </c>
      <c r="O130" s="85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8" t="s">
        <v>139</v>
      </c>
      <c r="AT130" s="218" t="s">
        <v>134</v>
      </c>
      <c r="AU130" s="218" t="s">
        <v>88</v>
      </c>
      <c r="AY130" s="17" t="s">
        <v>132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7" t="s">
        <v>86</v>
      </c>
      <c r="BK130" s="219">
        <f>ROUND(I130*H130,2)</f>
        <v>0</v>
      </c>
      <c r="BL130" s="17" t="s">
        <v>139</v>
      </c>
      <c r="BM130" s="218" t="s">
        <v>196</v>
      </c>
    </row>
    <row r="131" spans="1:47" s="2" customFormat="1" ht="12">
      <c r="A131" s="39"/>
      <c r="B131" s="40"/>
      <c r="C131" s="41"/>
      <c r="D131" s="220" t="s">
        <v>141</v>
      </c>
      <c r="E131" s="41"/>
      <c r="F131" s="221" t="s">
        <v>197</v>
      </c>
      <c r="G131" s="41"/>
      <c r="H131" s="41"/>
      <c r="I131" s="222"/>
      <c r="J131" s="41"/>
      <c r="K131" s="41"/>
      <c r="L131" s="45"/>
      <c r="M131" s="223"/>
      <c r="N131" s="224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7" t="s">
        <v>141</v>
      </c>
      <c r="AU131" s="17" t="s">
        <v>88</v>
      </c>
    </row>
    <row r="132" spans="1:47" s="2" customFormat="1" ht="12">
      <c r="A132" s="39"/>
      <c r="B132" s="40"/>
      <c r="C132" s="41"/>
      <c r="D132" s="225" t="s">
        <v>143</v>
      </c>
      <c r="E132" s="41"/>
      <c r="F132" s="226" t="s">
        <v>198</v>
      </c>
      <c r="G132" s="41"/>
      <c r="H132" s="41"/>
      <c r="I132" s="222"/>
      <c r="J132" s="41"/>
      <c r="K132" s="41"/>
      <c r="L132" s="45"/>
      <c r="M132" s="223"/>
      <c r="N132" s="22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143</v>
      </c>
      <c r="AU132" s="17" t="s">
        <v>88</v>
      </c>
    </row>
    <row r="133" spans="1:51" s="13" customFormat="1" ht="12">
      <c r="A133" s="13"/>
      <c r="B133" s="227"/>
      <c r="C133" s="228"/>
      <c r="D133" s="220" t="s">
        <v>157</v>
      </c>
      <c r="E133" s="229" t="s">
        <v>32</v>
      </c>
      <c r="F133" s="230" t="s">
        <v>199</v>
      </c>
      <c r="G133" s="228"/>
      <c r="H133" s="231">
        <v>960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157</v>
      </c>
      <c r="AU133" s="237" t="s">
        <v>88</v>
      </c>
      <c r="AV133" s="13" t="s">
        <v>88</v>
      </c>
      <c r="AW133" s="13" t="s">
        <v>39</v>
      </c>
      <c r="AX133" s="13" t="s">
        <v>86</v>
      </c>
      <c r="AY133" s="237" t="s">
        <v>132</v>
      </c>
    </row>
    <row r="134" spans="1:51" s="14" customFormat="1" ht="12">
      <c r="A134" s="14"/>
      <c r="B134" s="238"/>
      <c r="C134" s="239"/>
      <c r="D134" s="220" t="s">
        <v>157</v>
      </c>
      <c r="E134" s="240" t="s">
        <v>32</v>
      </c>
      <c r="F134" s="241" t="s">
        <v>159</v>
      </c>
      <c r="G134" s="239"/>
      <c r="H134" s="240" t="s">
        <v>32</v>
      </c>
      <c r="I134" s="242"/>
      <c r="J134" s="239"/>
      <c r="K134" s="239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157</v>
      </c>
      <c r="AU134" s="247" t="s">
        <v>88</v>
      </c>
      <c r="AV134" s="14" t="s">
        <v>86</v>
      </c>
      <c r="AW134" s="14" t="s">
        <v>39</v>
      </c>
      <c r="AX134" s="14" t="s">
        <v>78</v>
      </c>
      <c r="AY134" s="247" t="s">
        <v>132</v>
      </c>
    </row>
    <row r="135" spans="1:65" s="2" customFormat="1" ht="21.75" customHeight="1">
      <c r="A135" s="39"/>
      <c r="B135" s="40"/>
      <c r="C135" s="207" t="s">
        <v>200</v>
      </c>
      <c r="D135" s="207" t="s">
        <v>134</v>
      </c>
      <c r="E135" s="208" t="s">
        <v>201</v>
      </c>
      <c r="F135" s="209" t="s">
        <v>202</v>
      </c>
      <c r="G135" s="210" t="s">
        <v>203</v>
      </c>
      <c r="H135" s="211">
        <v>147</v>
      </c>
      <c r="I135" s="212"/>
      <c r="J135" s="213">
        <f>ROUND(I135*H135,2)</f>
        <v>0</v>
      </c>
      <c r="K135" s="209" t="s">
        <v>138</v>
      </c>
      <c r="L135" s="45"/>
      <c r="M135" s="214" t="s">
        <v>32</v>
      </c>
      <c r="N135" s="215" t="s">
        <v>49</v>
      </c>
      <c r="O135" s="85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8" t="s">
        <v>139</v>
      </c>
      <c r="AT135" s="218" t="s">
        <v>134</v>
      </c>
      <c r="AU135" s="218" t="s">
        <v>88</v>
      </c>
      <c r="AY135" s="17" t="s">
        <v>132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7" t="s">
        <v>86</v>
      </c>
      <c r="BK135" s="219">
        <f>ROUND(I135*H135,2)</f>
        <v>0</v>
      </c>
      <c r="BL135" s="17" t="s">
        <v>139</v>
      </c>
      <c r="BM135" s="218" t="s">
        <v>204</v>
      </c>
    </row>
    <row r="136" spans="1:47" s="2" customFormat="1" ht="12">
      <c r="A136" s="39"/>
      <c r="B136" s="40"/>
      <c r="C136" s="41"/>
      <c r="D136" s="220" t="s">
        <v>141</v>
      </c>
      <c r="E136" s="41"/>
      <c r="F136" s="221" t="s">
        <v>205</v>
      </c>
      <c r="G136" s="41"/>
      <c r="H136" s="41"/>
      <c r="I136" s="222"/>
      <c r="J136" s="41"/>
      <c r="K136" s="41"/>
      <c r="L136" s="45"/>
      <c r="M136" s="223"/>
      <c r="N136" s="224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7" t="s">
        <v>141</v>
      </c>
      <c r="AU136" s="17" t="s">
        <v>88</v>
      </c>
    </row>
    <row r="137" spans="1:47" s="2" customFormat="1" ht="12">
      <c r="A137" s="39"/>
      <c r="B137" s="40"/>
      <c r="C137" s="41"/>
      <c r="D137" s="225" t="s">
        <v>143</v>
      </c>
      <c r="E137" s="41"/>
      <c r="F137" s="226" t="s">
        <v>206</v>
      </c>
      <c r="G137" s="41"/>
      <c r="H137" s="41"/>
      <c r="I137" s="222"/>
      <c r="J137" s="41"/>
      <c r="K137" s="41"/>
      <c r="L137" s="45"/>
      <c r="M137" s="223"/>
      <c r="N137" s="224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7" t="s">
        <v>143</v>
      </c>
      <c r="AU137" s="17" t="s">
        <v>88</v>
      </c>
    </row>
    <row r="138" spans="1:51" s="13" customFormat="1" ht="12">
      <c r="A138" s="13"/>
      <c r="B138" s="227"/>
      <c r="C138" s="228"/>
      <c r="D138" s="220" t="s">
        <v>157</v>
      </c>
      <c r="E138" s="229" t="s">
        <v>32</v>
      </c>
      <c r="F138" s="230" t="s">
        <v>207</v>
      </c>
      <c r="G138" s="228"/>
      <c r="H138" s="231">
        <v>147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157</v>
      </c>
      <c r="AU138" s="237" t="s">
        <v>88</v>
      </c>
      <c r="AV138" s="13" t="s">
        <v>88</v>
      </c>
      <c r="AW138" s="13" t="s">
        <v>39</v>
      </c>
      <c r="AX138" s="13" t="s">
        <v>86</v>
      </c>
      <c r="AY138" s="237" t="s">
        <v>132</v>
      </c>
    </row>
    <row r="139" spans="1:65" s="2" customFormat="1" ht="24.15" customHeight="1">
      <c r="A139" s="39"/>
      <c r="B139" s="40"/>
      <c r="C139" s="207" t="s">
        <v>208</v>
      </c>
      <c r="D139" s="207" t="s">
        <v>134</v>
      </c>
      <c r="E139" s="208" t="s">
        <v>209</v>
      </c>
      <c r="F139" s="209" t="s">
        <v>210</v>
      </c>
      <c r="G139" s="210" t="s">
        <v>203</v>
      </c>
      <c r="H139" s="211">
        <v>672</v>
      </c>
      <c r="I139" s="212"/>
      <c r="J139" s="213">
        <f>ROUND(I139*H139,2)</f>
        <v>0</v>
      </c>
      <c r="K139" s="209" t="s">
        <v>138</v>
      </c>
      <c r="L139" s="45"/>
      <c r="M139" s="214" t="s">
        <v>32</v>
      </c>
      <c r="N139" s="215" t="s">
        <v>49</v>
      </c>
      <c r="O139" s="8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8" t="s">
        <v>139</v>
      </c>
      <c r="AT139" s="218" t="s">
        <v>134</v>
      </c>
      <c r="AU139" s="218" t="s">
        <v>88</v>
      </c>
      <c r="AY139" s="17" t="s">
        <v>132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7" t="s">
        <v>86</v>
      </c>
      <c r="BK139" s="219">
        <f>ROUND(I139*H139,2)</f>
        <v>0</v>
      </c>
      <c r="BL139" s="17" t="s">
        <v>139</v>
      </c>
      <c r="BM139" s="218" t="s">
        <v>211</v>
      </c>
    </row>
    <row r="140" spans="1:47" s="2" customFormat="1" ht="12">
      <c r="A140" s="39"/>
      <c r="B140" s="40"/>
      <c r="C140" s="41"/>
      <c r="D140" s="220" t="s">
        <v>141</v>
      </c>
      <c r="E140" s="41"/>
      <c r="F140" s="221" t="s">
        <v>212</v>
      </c>
      <c r="G140" s="41"/>
      <c r="H140" s="41"/>
      <c r="I140" s="222"/>
      <c r="J140" s="41"/>
      <c r="K140" s="41"/>
      <c r="L140" s="45"/>
      <c r="M140" s="223"/>
      <c r="N140" s="224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7" t="s">
        <v>141</v>
      </c>
      <c r="AU140" s="17" t="s">
        <v>88</v>
      </c>
    </row>
    <row r="141" spans="1:47" s="2" customFormat="1" ht="12">
      <c r="A141" s="39"/>
      <c r="B141" s="40"/>
      <c r="C141" s="41"/>
      <c r="D141" s="225" t="s">
        <v>143</v>
      </c>
      <c r="E141" s="41"/>
      <c r="F141" s="226" t="s">
        <v>213</v>
      </c>
      <c r="G141" s="41"/>
      <c r="H141" s="41"/>
      <c r="I141" s="222"/>
      <c r="J141" s="41"/>
      <c r="K141" s="41"/>
      <c r="L141" s="45"/>
      <c r="M141" s="223"/>
      <c r="N141" s="22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7" t="s">
        <v>143</v>
      </c>
      <c r="AU141" s="17" t="s">
        <v>88</v>
      </c>
    </row>
    <row r="142" spans="1:51" s="13" customFormat="1" ht="12">
      <c r="A142" s="13"/>
      <c r="B142" s="227"/>
      <c r="C142" s="228"/>
      <c r="D142" s="220" t="s">
        <v>157</v>
      </c>
      <c r="E142" s="229" t="s">
        <v>32</v>
      </c>
      <c r="F142" s="230" t="s">
        <v>214</v>
      </c>
      <c r="G142" s="228"/>
      <c r="H142" s="231">
        <v>672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157</v>
      </c>
      <c r="AU142" s="237" t="s">
        <v>88</v>
      </c>
      <c r="AV142" s="13" t="s">
        <v>88</v>
      </c>
      <c r="AW142" s="13" t="s">
        <v>39</v>
      </c>
      <c r="AX142" s="13" t="s">
        <v>86</v>
      </c>
      <c r="AY142" s="237" t="s">
        <v>132</v>
      </c>
    </row>
    <row r="143" spans="1:65" s="2" customFormat="1" ht="21.75" customHeight="1">
      <c r="A143" s="39"/>
      <c r="B143" s="40"/>
      <c r="C143" s="207" t="s">
        <v>215</v>
      </c>
      <c r="D143" s="207" t="s">
        <v>134</v>
      </c>
      <c r="E143" s="208" t="s">
        <v>216</v>
      </c>
      <c r="F143" s="209" t="s">
        <v>217</v>
      </c>
      <c r="G143" s="210" t="s">
        <v>203</v>
      </c>
      <c r="H143" s="211">
        <v>65.8</v>
      </c>
      <c r="I143" s="212"/>
      <c r="J143" s="213">
        <f>ROUND(I143*H143,2)</f>
        <v>0</v>
      </c>
      <c r="K143" s="209" t="s">
        <v>138</v>
      </c>
      <c r="L143" s="45"/>
      <c r="M143" s="214" t="s">
        <v>32</v>
      </c>
      <c r="N143" s="215" t="s">
        <v>49</v>
      </c>
      <c r="O143" s="85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8" t="s">
        <v>139</v>
      </c>
      <c r="AT143" s="218" t="s">
        <v>134</v>
      </c>
      <c r="AU143" s="218" t="s">
        <v>88</v>
      </c>
      <c r="AY143" s="17" t="s">
        <v>132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7" t="s">
        <v>86</v>
      </c>
      <c r="BK143" s="219">
        <f>ROUND(I143*H143,2)</f>
        <v>0</v>
      </c>
      <c r="BL143" s="17" t="s">
        <v>139</v>
      </c>
      <c r="BM143" s="218" t="s">
        <v>218</v>
      </c>
    </row>
    <row r="144" spans="1:47" s="2" customFormat="1" ht="12">
      <c r="A144" s="39"/>
      <c r="B144" s="40"/>
      <c r="C144" s="41"/>
      <c r="D144" s="220" t="s">
        <v>141</v>
      </c>
      <c r="E144" s="41"/>
      <c r="F144" s="221" t="s">
        <v>219</v>
      </c>
      <c r="G144" s="41"/>
      <c r="H144" s="41"/>
      <c r="I144" s="222"/>
      <c r="J144" s="41"/>
      <c r="K144" s="41"/>
      <c r="L144" s="45"/>
      <c r="M144" s="223"/>
      <c r="N144" s="22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7" t="s">
        <v>141</v>
      </c>
      <c r="AU144" s="17" t="s">
        <v>88</v>
      </c>
    </row>
    <row r="145" spans="1:47" s="2" customFormat="1" ht="12">
      <c r="A145" s="39"/>
      <c r="B145" s="40"/>
      <c r="C145" s="41"/>
      <c r="D145" s="225" t="s">
        <v>143</v>
      </c>
      <c r="E145" s="41"/>
      <c r="F145" s="226" t="s">
        <v>220</v>
      </c>
      <c r="G145" s="41"/>
      <c r="H145" s="41"/>
      <c r="I145" s="222"/>
      <c r="J145" s="41"/>
      <c r="K145" s="41"/>
      <c r="L145" s="45"/>
      <c r="M145" s="223"/>
      <c r="N145" s="224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7" t="s">
        <v>143</v>
      </c>
      <c r="AU145" s="17" t="s">
        <v>88</v>
      </c>
    </row>
    <row r="146" spans="1:51" s="13" customFormat="1" ht="12">
      <c r="A146" s="13"/>
      <c r="B146" s="227"/>
      <c r="C146" s="228"/>
      <c r="D146" s="220" t="s">
        <v>157</v>
      </c>
      <c r="E146" s="229" t="s">
        <v>32</v>
      </c>
      <c r="F146" s="230" t="s">
        <v>221</v>
      </c>
      <c r="G146" s="228"/>
      <c r="H146" s="231">
        <v>65.8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157</v>
      </c>
      <c r="AU146" s="237" t="s">
        <v>88</v>
      </c>
      <c r="AV146" s="13" t="s">
        <v>88</v>
      </c>
      <c r="AW146" s="13" t="s">
        <v>39</v>
      </c>
      <c r="AX146" s="13" t="s">
        <v>86</v>
      </c>
      <c r="AY146" s="237" t="s">
        <v>132</v>
      </c>
    </row>
    <row r="147" spans="1:51" s="14" customFormat="1" ht="12">
      <c r="A147" s="14"/>
      <c r="B147" s="238"/>
      <c r="C147" s="239"/>
      <c r="D147" s="220" t="s">
        <v>157</v>
      </c>
      <c r="E147" s="240" t="s">
        <v>32</v>
      </c>
      <c r="F147" s="241" t="s">
        <v>222</v>
      </c>
      <c r="G147" s="239"/>
      <c r="H147" s="240" t="s">
        <v>32</v>
      </c>
      <c r="I147" s="242"/>
      <c r="J147" s="239"/>
      <c r="K147" s="239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157</v>
      </c>
      <c r="AU147" s="247" t="s">
        <v>88</v>
      </c>
      <c r="AV147" s="14" t="s">
        <v>86</v>
      </c>
      <c r="AW147" s="14" t="s">
        <v>39</v>
      </c>
      <c r="AX147" s="14" t="s">
        <v>78</v>
      </c>
      <c r="AY147" s="247" t="s">
        <v>132</v>
      </c>
    </row>
    <row r="148" spans="1:65" s="2" customFormat="1" ht="16.5" customHeight="1">
      <c r="A148" s="39"/>
      <c r="B148" s="40"/>
      <c r="C148" s="207" t="s">
        <v>223</v>
      </c>
      <c r="D148" s="207" t="s">
        <v>134</v>
      </c>
      <c r="E148" s="208" t="s">
        <v>224</v>
      </c>
      <c r="F148" s="209" t="s">
        <v>225</v>
      </c>
      <c r="G148" s="210" t="s">
        <v>203</v>
      </c>
      <c r="H148" s="211">
        <v>44.8</v>
      </c>
      <c r="I148" s="212"/>
      <c r="J148" s="213">
        <f>ROUND(I148*H148,2)</f>
        <v>0</v>
      </c>
      <c r="K148" s="209" t="s">
        <v>138</v>
      </c>
      <c r="L148" s="45"/>
      <c r="M148" s="214" t="s">
        <v>32</v>
      </c>
      <c r="N148" s="215" t="s">
        <v>49</v>
      </c>
      <c r="O148" s="85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8" t="s">
        <v>139</v>
      </c>
      <c r="AT148" s="218" t="s">
        <v>134</v>
      </c>
      <c r="AU148" s="218" t="s">
        <v>88</v>
      </c>
      <c r="AY148" s="17" t="s">
        <v>132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7" t="s">
        <v>86</v>
      </c>
      <c r="BK148" s="219">
        <f>ROUND(I148*H148,2)</f>
        <v>0</v>
      </c>
      <c r="BL148" s="17" t="s">
        <v>139</v>
      </c>
      <c r="BM148" s="218" t="s">
        <v>226</v>
      </c>
    </row>
    <row r="149" spans="1:47" s="2" customFormat="1" ht="12">
      <c r="A149" s="39"/>
      <c r="B149" s="40"/>
      <c r="C149" s="41"/>
      <c r="D149" s="220" t="s">
        <v>141</v>
      </c>
      <c r="E149" s="41"/>
      <c r="F149" s="221" t="s">
        <v>227</v>
      </c>
      <c r="G149" s="41"/>
      <c r="H149" s="41"/>
      <c r="I149" s="222"/>
      <c r="J149" s="41"/>
      <c r="K149" s="41"/>
      <c r="L149" s="45"/>
      <c r="M149" s="223"/>
      <c r="N149" s="224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7" t="s">
        <v>141</v>
      </c>
      <c r="AU149" s="17" t="s">
        <v>88</v>
      </c>
    </row>
    <row r="150" spans="1:47" s="2" customFormat="1" ht="12">
      <c r="A150" s="39"/>
      <c r="B150" s="40"/>
      <c r="C150" s="41"/>
      <c r="D150" s="225" t="s">
        <v>143</v>
      </c>
      <c r="E150" s="41"/>
      <c r="F150" s="226" t="s">
        <v>228</v>
      </c>
      <c r="G150" s="41"/>
      <c r="H150" s="41"/>
      <c r="I150" s="222"/>
      <c r="J150" s="41"/>
      <c r="K150" s="41"/>
      <c r="L150" s="45"/>
      <c r="M150" s="223"/>
      <c r="N150" s="224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7" t="s">
        <v>143</v>
      </c>
      <c r="AU150" s="17" t="s">
        <v>88</v>
      </c>
    </row>
    <row r="151" spans="1:51" s="13" customFormat="1" ht="12">
      <c r="A151" s="13"/>
      <c r="B151" s="227"/>
      <c r="C151" s="228"/>
      <c r="D151" s="220" t="s">
        <v>157</v>
      </c>
      <c r="E151" s="229" t="s">
        <v>32</v>
      </c>
      <c r="F151" s="230" t="s">
        <v>229</v>
      </c>
      <c r="G151" s="228"/>
      <c r="H151" s="231">
        <v>44.8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157</v>
      </c>
      <c r="AU151" s="237" t="s">
        <v>88</v>
      </c>
      <c r="AV151" s="13" t="s">
        <v>88</v>
      </c>
      <c r="AW151" s="13" t="s">
        <v>39</v>
      </c>
      <c r="AX151" s="13" t="s">
        <v>86</v>
      </c>
      <c r="AY151" s="237" t="s">
        <v>132</v>
      </c>
    </row>
    <row r="152" spans="1:65" s="2" customFormat="1" ht="16.5" customHeight="1">
      <c r="A152" s="39"/>
      <c r="B152" s="40"/>
      <c r="C152" s="207" t="s">
        <v>230</v>
      </c>
      <c r="D152" s="207" t="s">
        <v>134</v>
      </c>
      <c r="E152" s="208" t="s">
        <v>231</v>
      </c>
      <c r="F152" s="209" t="s">
        <v>232</v>
      </c>
      <c r="G152" s="210" t="s">
        <v>153</v>
      </c>
      <c r="H152" s="211">
        <v>106</v>
      </c>
      <c r="I152" s="212"/>
      <c r="J152" s="213">
        <f>ROUND(I152*H152,2)</f>
        <v>0</v>
      </c>
      <c r="K152" s="209" t="s">
        <v>138</v>
      </c>
      <c r="L152" s="45"/>
      <c r="M152" s="214" t="s">
        <v>32</v>
      </c>
      <c r="N152" s="215" t="s">
        <v>49</v>
      </c>
      <c r="O152" s="85"/>
      <c r="P152" s="216">
        <f>O152*H152</f>
        <v>0</v>
      </c>
      <c r="Q152" s="216">
        <v>0.00085</v>
      </c>
      <c r="R152" s="216">
        <f>Q152*H152</f>
        <v>0.0901</v>
      </c>
      <c r="S152" s="216">
        <v>0</v>
      </c>
      <c r="T152" s="21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8" t="s">
        <v>139</v>
      </c>
      <c r="AT152" s="218" t="s">
        <v>134</v>
      </c>
      <c r="AU152" s="218" t="s">
        <v>88</v>
      </c>
      <c r="AY152" s="17" t="s">
        <v>132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7" t="s">
        <v>86</v>
      </c>
      <c r="BK152" s="219">
        <f>ROUND(I152*H152,2)</f>
        <v>0</v>
      </c>
      <c r="BL152" s="17" t="s">
        <v>139</v>
      </c>
      <c r="BM152" s="218" t="s">
        <v>233</v>
      </c>
    </row>
    <row r="153" spans="1:47" s="2" customFormat="1" ht="12">
      <c r="A153" s="39"/>
      <c r="B153" s="40"/>
      <c r="C153" s="41"/>
      <c r="D153" s="220" t="s">
        <v>141</v>
      </c>
      <c r="E153" s="41"/>
      <c r="F153" s="221" t="s">
        <v>234</v>
      </c>
      <c r="G153" s="41"/>
      <c r="H153" s="41"/>
      <c r="I153" s="222"/>
      <c r="J153" s="41"/>
      <c r="K153" s="41"/>
      <c r="L153" s="45"/>
      <c r="M153" s="223"/>
      <c r="N153" s="224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7" t="s">
        <v>141</v>
      </c>
      <c r="AU153" s="17" t="s">
        <v>88</v>
      </c>
    </row>
    <row r="154" spans="1:47" s="2" customFormat="1" ht="12">
      <c r="A154" s="39"/>
      <c r="B154" s="40"/>
      <c r="C154" s="41"/>
      <c r="D154" s="225" t="s">
        <v>143</v>
      </c>
      <c r="E154" s="41"/>
      <c r="F154" s="226" t="s">
        <v>235</v>
      </c>
      <c r="G154" s="41"/>
      <c r="H154" s="41"/>
      <c r="I154" s="222"/>
      <c r="J154" s="41"/>
      <c r="K154" s="41"/>
      <c r="L154" s="45"/>
      <c r="M154" s="223"/>
      <c r="N154" s="22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7" t="s">
        <v>143</v>
      </c>
      <c r="AU154" s="17" t="s">
        <v>88</v>
      </c>
    </row>
    <row r="155" spans="1:65" s="2" customFormat="1" ht="16.5" customHeight="1">
      <c r="A155" s="39"/>
      <c r="B155" s="40"/>
      <c r="C155" s="207" t="s">
        <v>8</v>
      </c>
      <c r="D155" s="207" t="s">
        <v>134</v>
      </c>
      <c r="E155" s="208" t="s">
        <v>236</v>
      </c>
      <c r="F155" s="209" t="s">
        <v>237</v>
      </c>
      <c r="G155" s="210" t="s">
        <v>153</v>
      </c>
      <c r="H155" s="211">
        <v>106</v>
      </c>
      <c r="I155" s="212"/>
      <c r="J155" s="213">
        <f>ROUND(I155*H155,2)</f>
        <v>0</v>
      </c>
      <c r="K155" s="209" t="s">
        <v>138</v>
      </c>
      <c r="L155" s="45"/>
      <c r="M155" s="214" t="s">
        <v>32</v>
      </c>
      <c r="N155" s="215" t="s">
        <v>49</v>
      </c>
      <c r="O155" s="8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8" t="s">
        <v>139</v>
      </c>
      <c r="AT155" s="218" t="s">
        <v>134</v>
      </c>
      <c r="AU155" s="218" t="s">
        <v>88</v>
      </c>
      <c r="AY155" s="17" t="s">
        <v>132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7" t="s">
        <v>86</v>
      </c>
      <c r="BK155" s="219">
        <f>ROUND(I155*H155,2)</f>
        <v>0</v>
      </c>
      <c r="BL155" s="17" t="s">
        <v>139</v>
      </c>
      <c r="BM155" s="218" t="s">
        <v>238</v>
      </c>
    </row>
    <row r="156" spans="1:47" s="2" customFormat="1" ht="12">
      <c r="A156" s="39"/>
      <c r="B156" s="40"/>
      <c r="C156" s="41"/>
      <c r="D156" s="220" t="s">
        <v>141</v>
      </c>
      <c r="E156" s="41"/>
      <c r="F156" s="221" t="s">
        <v>239</v>
      </c>
      <c r="G156" s="41"/>
      <c r="H156" s="41"/>
      <c r="I156" s="222"/>
      <c r="J156" s="41"/>
      <c r="K156" s="41"/>
      <c r="L156" s="45"/>
      <c r="M156" s="223"/>
      <c r="N156" s="224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141</v>
      </c>
      <c r="AU156" s="17" t="s">
        <v>88</v>
      </c>
    </row>
    <row r="157" spans="1:47" s="2" customFormat="1" ht="12">
      <c r="A157" s="39"/>
      <c r="B157" s="40"/>
      <c r="C157" s="41"/>
      <c r="D157" s="225" t="s">
        <v>143</v>
      </c>
      <c r="E157" s="41"/>
      <c r="F157" s="226" t="s">
        <v>240</v>
      </c>
      <c r="G157" s="41"/>
      <c r="H157" s="41"/>
      <c r="I157" s="222"/>
      <c r="J157" s="41"/>
      <c r="K157" s="41"/>
      <c r="L157" s="45"/>
      <c r="M157" s="223"/>
      <c r="N157" s="22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7" t="s">
        <v>143</v>
      </c>
      <c r="AU157" s="17" t="s">
        <v>88</v>
      </c>
    </row>
    <row r="158" spans="1:65" s="2" customFormat="1" ht="21.75" customHeight="1">
      <c r="A158" s="39"/>
      <c r="B158" s="40"/>
      <c r="C158" s="207" t="s">
        <v>241</v>
      </c>
      <c r="D158" s="207" t="s">
        <v>134</v>
      </c>
      <c r="E158" s="208" t="s">
        <v>242</v>
      </c>
      <c r="F158" s="209" t="s">
        <v>243</v>
      </c>
      <c r="G158" s="210" t="s">
        <v>203</v>
      </c>
      <c r="H158" s="211">
        <v>22.4</v>
      </c>
      <c r="I158" s="212"/>
      <c r="J158" s="213">
        <f>ROUND(I158*H158,2)</f>
        <v>0</v>
      </c>
      <c r="K158" s="209" t="s">
        <v>138</v>
      </c>
      <c r="L158" s="45"/>
      <c r="M158" s="214" t="s">
        <v>32</v>
      </c>
      <c r="N158" s="215" t="s">
        <v>49</v>
      </c>
      <c r="O158" s="85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8" t="s">
        <v>139</v>
      </c>
      <c r="AT158" s="218" t="s">
        <v>134</v>
      </c>
      <c r="AU158" s="218" t="s">
        <v>88</v>
      </c>
      <c r="AY158" s="17" t="s">
        <v>132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7" t="s">
        <v>86</v>
      </c>
      <c r="BK158" s="219">
        <f>ROUND(I158*H158,2)</f>
        <v>0</v>
      </c>
      <c r="BL158" s="17" t="s">
        <v>139</v>
      </c>
      <c r="BM158" s="218" t="s">
        <v>244</v>
      </c>
    </row>
    <row r="159" spans="1:47" s="2" customFormat="1" ht="12">
      <c r="A159" s="39"/>
      <c r="B159" s="40"/>
      <c r="C159" s="41"/>
      <c r="D159" s="220" t="s">
        <v>141</v>
      </c>
      <c r="E159" s="41"/>
      <c r="F159" s="221" t="s">
        <v>245</v>
      </c>
      <c r="G159" s="41"/>
      <c r="H159" s="41"/>
      <c r="I159" s="222"/>
      <c r="J159" s="41"/>
      <c r="K159" s="41"/>
      <c r="L159" s="45"/>
      <c r="M159" s="223"/>
      <c r="N159" s="224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7" t="s">
        <v>141</v>
      </c>
      <c r="AU159" s="17" t="s">
        <v>88</v>
      </c>
    </row>
    <row r="160" spans="1:47" s="2" customFormat="1" ht="12">
      <c r="A160" s="39"/>
      <c r="B160" s="40"/>
      <c r="C160" s="41"/>
      <c r="D160" s="225" t="s">
        <v>143</v>
      </c>
      <c r="E160" s="41"/>
      <c r="F160" s="226" t="s">
        <v>246</v>
      </c>
      <c r="G160" s="41"/>
      <c r="H160" s="41"/>
      <c r="I160" s="222"/>
      <c r="J160" s="41"/>
      <c r="K160" s="41"/>
      <c r="L160" s="45"/>
      <c r="M160" s="223"/>
      <c r="N160" s="224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7" t="s">
        <v>143</v>
      </c>
      <c r="AU160" s="17" t="s">
        <v>88</v>
      </c>
    </row>
    <row r="161" spans="1:65" s="2" customFormat="1" ht="16.5" customHeight="1">
      <c r="A161" s="39"/>
      <c r="B161" s="40"/>
      <c r="C161" s="207" t="s">
        <v>247</v>
      </c>
      <c r="D161" s="207" t="s">
        <v>134</v>
      </c>
      <c r="E161" s="208" t="s">
        <v>248</v>
      </c>
      <c r="F161" s="209" t="s">
        <v>249</v>
      </c>
      <c r="G161" s="210" t="s">
        <v>137</v>
      </c>
      <c r="H161" s="211">
        <v>1</v>
      </c>
      <c r="I161" s="212"/>
      <c r="J161" s="213">
        <f>ROUND(I161*H161,2)</f>
        <v>0</v>
      </c>
      <c r="K161" s="209" t="s">
        <v>138</v>
      </c>
      <c r="L161" s="45"/>
      <c r="M161" s="214" t="s">
        <v>32</v>
      </c>
      <c r="N161" s="215" t="s">
        <v>49</v>
      </c>
      <c r="O161" s="85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8" t="s">
        <v>139</v>
      </c>
      <c r="AT161" s="218" t="s">
        <v>134</v>
      </c>
      <c r="AU161" s="218" t="s">
        <v>88</v>
      </c>
      <c r="AY161" s="17" t="s">
        <v>132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7" t="s">
        <v>86</v>
      </c>
      <c r="BK161" s="219">
        <f>ROUND(I161*H161,2)</f>
        <v>0</v>
      </c>
      <c r="BL161" s="17" t="s">
        <v>139</v>
      </c>
      <c r="BM161" s="218" t="s">
        <v>250</v>
      </c>
    </row>
    <row r="162" spans="1:47" s="2" customFormat="1" ht="12">
      <c r="A162" s="39"/>
      <c r="B162" s="40"/>
      <c r="C162" s="41"/>
      <c r="D162" s="220" t="s">
        <v>141</v>
      </c>
      <c r="E162" s="41"/>
      <c r="F162" s="221" t="s">
        <v>251</v>
      </c>
      <c r="G162" s="41"/>
      <c r="H162" s="41"/>
      <c r="I162" s="222"/>
      <c r="J162" s="41"/>
      <c r="K162" s="41"/>
      <c r="L162" s="45"/>
      <c r="M162" s="223"/>
      <c r="N162" s="224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7" t="s">
        <v>141</v>
      </c>
      <c r="AU162" s="17" t="s">
        <v>88</v>
      </c>
    </row>
    <row r="163" spans="1:47" s="2" customFormat="1" ht="12">
      <c r="A163" s="39"/>
      <c r="B163" s="40"/>
      <c r="C163" s="41"/>
      <c r="D163" s="225" t="s">
        <v>143</v>
      </c>
      <c r="E163" s="41"/>
      <c r="F163" s="226" t="s">
        <v>252</v>
      </c>
      <c r="G163" s="41"/>
      <c r="H163" s="41"/>
      <c r="I163" s="222"/>
      <c r="J163" s="41"/>
      <c r="K163" s="41"/>
      <c r="L163" s="45"/>
      <c r="M163" s="223"/>
      <c r="N163" s="224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7" t="s">
        <v>143</v>
      </c>
      <c r="AU163" s="17" t="s">
        <v>88</v>
      </c>
    </row>
    <row r="164" spans="1:65" s="2" customFormat="1" ht="16.5" customHeight="1">
      <c r="A164" s="39"/>
      <c r="B164" s="40"/>
      <c r="C164" s="207" t="s">
        <v>253</v>
      </c>
      <c r="D164" s="207" t="s">
        <v>134</v>
      </c>
      <c r="E164" s="208" t="s">
        <v>254</v>
      </c>
      <c r="F164" s="209" t="s">
        <v>255</v>
      </c>
      <c r="G164" s="210" t="s">
        <v>137</v>
      </c>
      <c r="H164" s="211">
        <v>1</v>
      </c>
      <c r="I164" s="212"/>
      <c r="J164" s="213">
        <f>ROUND(I164*H164,2)</f>
        <v>0</v>
      </c>
      <c r="K164" s="209" t="s">
        <v>138</v>
      </c>
      <c r="L164" s="45"/>
      <c r="M164" s="214" t="s">
        <v>32</v>
      </c>
      <c r="N164" s="215" t="s">
        <v>49</v>
      </c>
      <c r="O164" s="85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8" t="s">
        <v>139</v>
      </c>
      <c r="AT164" s="218" t="s">
        <v>134</v>
      </c>
      <c r="AU164" s="218" t="s">
        <v>88</v>
      </c>
      <c r="AY164" s="17" t="s">
        <v>132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7" t="s">
        <v>86</v>
      </c>
      <c r="BK164" s="219">
        <f>ROUND(I164*H164,2)</f>
        <v>0</v>
      </c>
      <c r="BL164" s="17" t="s">
        <v>139</v>
      </c>
      <c r="BM164" s="218" t="s">
        <v>256</v>
      </c>
    </row>
    <row r="165" spans="1:47" s="2" customFormat="1" ht="12">
      <c r="A165" s="39"/>
      <c r="B165" s="40"/>
      <c r="C165" s="41"/>
      <c r="D165" s="220" t="s">
        <v>141</v>
      </c>
      <c r="E165" s="41"/>
      <c r="F165" s="221" t="s">
        <v>257</v>
      </c>
      <c r="G165" s="41"/>
      <c r="H165" s="41"/>
      <c r="I165" s="222"/>
      <c r="J165" s="41"/>
      <c r="K165" s="41"/>
      <c r="L165" s="45"/>
      <c r="M165" s="223"/>
      <c r="N165" s="224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7" t="s">
        <v>141</v>
      </c>
      <c r="AU165" s="17" t="s">
        <v>88</v>
      </c>
    </row>
    <row r="166" spans="1:47" s="2" customFormat="1" ht="12">
      <c r="A166" s="39"/>
      <c r="B166" s="40"/>
      <c r="C166" s="41"/>
      <c r="D166" s="225" t="s">
        <v>143</v>
      </c>
      <c r="E166" s="41"/>
      <c r="F166" s="226" t="s">
        <v>258</v>
      </c>
      <c r="G166" s="41"/>
      <c r="H166" s="41"/>
      <c r="I166" s="222"/>
      <c r="J166" s="41"/>
      <c r="K166" s="41"/>
      <c r="L166" s="45"/>
      <c r="M166" s="223"/>
      <c r="N166" s="22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7" t="s">
        <v>143</v>
      </c>
      <c r="AU166" s="17" t="s">
        <v>88</v>
      </c>
    </row>
    <row r="167" spans="1:65" s="2" customFormat="1" ht="16.5" customHeight="1">
      <c r="A167" s="39"/>
      <c r="B167" s="40"/>
      <c r="C167" s="207" t="s">
        <v>259</v>
      </c>
      <c r="D167" s="207" t="s">
        <v>134</v>
      </c>
      <c r="E167" s="208" t="s">
        <v>260</v>
      </c>
      <c r="F167" s="209" t="s">
        <v>261</v>
      </c>
      <c r="G167" s="210" t="s">
        <v>137</v>
      </c>
      <c r="H167" s="211">
        <v>1</v>
      </c>
      <c r="I167" s="212"/>
      <c r="J167" s="213">
        <f>ROUND(I167*H167,2)</f>
        <v>0</v>
      </c>
      <c r="K167" s="209" t="s">
        <v>138</v>
      </c>
      <c r="L167" s="45"/>
      <c r="M167" s="214" t="s">
        <v>32</v>
      </c>
      <c r="N167" s="215" t="s">
        <v>49</v>
      </c>
      <c r="O167" s="85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8" t="s">
        <v>139</v>
      </c>
      <c r="AT167" s="218" t="s">
        <v>134</v>
      </c>
      <c r="AU167" s="218" t="s">
        <v>88</v>
      </c>
      <c r="AY167" s="17" t="s">
        <v>132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7" t="s">
        <v>86</v>
      </c>
      <c r="BK167" s="219">
        <f>ROUND(I167*H167,2)</f>
        <v>0</v>
      </c>
      <c r="BL167" s="17" t="s">
        <v>139</v>
      </c>
      <c r="BM167" s="218" t="s">
        <v>262</v>
      </c>
    </row>
    <row r="168" spans="1:47" s="2" customFormat="1" ht="12">
      <c r="A168" s="39"/>
      <c r="B168" s="40"/>
      <c r="C168" s="41"/>
      <c r="D168" s="220" t="s">
        <v>141</v>
      </c>
      <c r="E168" s="41"/>
      <c r="F168" s="221" t="s">
        <v>263</v>
      </c>
      <c r="G168" s="41"/>
      <c r="H168" s="41"/>
      <c r="I168" s="222"/>
      <c r="J168" s="41"/>
      <c r="K168" s="41"/>
      <c r="L168" s="45"/>
      <c r="M168" s="223"/>
      <c r="N168" s="224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7" t="s">
        <v>141</v>
      </c>
      <c r="AU168" s="17" t="s">
        <v>88</v>
      </c>
    </row>
    <row r="169" spans="1:47" s="2" customFormat="1" ht="12">
      <c r="A169" s="39"/>
      <c r="B169" s="40"/>
      <c r="C169" s="41"/>
      <c r="D169" s="225" t="s">
        <v>143</v>
      </c>
      <c r="E169" s="41"/>
      <c r="F169" s="226" t="s">
        <v>264</v>
      </c>
      <c r="G169" s="41"/>
      <c r="H169" s="41"/>
      <c r="I169" s="222"/>
      <c r="J169" s="41"/>
      <c r="K169" s="41"/>
      <c r="L169" s="45"/>
      <c r="M169" s="223"/>
      <c r="N169" s="224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7" t="s">
        <v>143</v>
      </c>
      <c r="AU169" s="17" t="s">
        <v>88</v>
      </c>
    </row>
    <row r="170" spans="1:65" s="2" customFormat="1" ht="16.5" customHeight="1">
      <c r="A170" s="39"/>
      <c r="B170" s="40"/>
      <c r="C170" s="207" t="s">
        <v>265</v>
      </c>
      <c r="D170" s="207" t="s">
        <v>134</v>
      </c>
      <c r="E170" s="208" t="s">
        <v>266</v>
      </c>
      <c r="F170" s="209" t="s">
        <v>267</v>
      </c>
      <c r="G170" s="210" t="s">
        <v>203</v>
      </c>
      <c r="H170" s="211">
        <v>22.4</v>
      </c>
      <c r="I170" s="212"/>
      <c r="J170" s="213">
        <f>ROUND(I170*H170,2)</f>
        <v>0</v>
      </c>
      <c r="K170" s="209" t="s">
        <v>138</v>
      </c>
      <c r="L170" s="45"/>
      <c r="M170" s="214" t="s">
        <v>32</v>
      </c>
      <c r="N170" s="215" t="s">
        <v>49</v>
      </c>
      <c r="O170" s="85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8" t="s">
        <v>139</v>
      </c>
      <c r="AT170" s="218" t="s">
        <v>134</v>
      </c>
      <c r="AU170" s="218" t="s">
        <v>88</v>
      </c>
      <c r="AY170" s="17" t="s">
        <v>132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7" t="s">
        <v>86</v>
      </c>
      <c r="BK170" s="219">
        <f>ROUND(I170*H170,2)</f>
        <v>0</v>
      </c>
      <c r="BL170" s="17" t="s">
        <v>139</v>
      </c>
      <c r="BM170" s="218" t="s">
        <v>268</v>
      </c>
    </row>
    <row r="171" spans="1:47" s="2" customFormat="1" ht="12">
      <c r="A171" s="39"/>
      <c r="B171" s="40"/>
      <c r="C171" s="41"/>
      <c r="D171" s="220" t="s">
        <v>141</v>
      </c>
      <c r="E171" s="41"/>
      <c r="F171" s="221" t="s">
        <v>269</v>
      </c>
      <c r="G171" s="41"/>
      <c r="H171" s="41"/>
      <c r="I171" s="222"/>
      <c r="J171" s="41"/>
      <c r="K171" s="41"/>
      <c r="L171" s="45"/>
      <c r="M171" s="223"/>
      <c r="N171" s="224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7" t="s">
        <v>141</v>
      </c>
      <c r="AU171" s="17" t="s">
        <v>88</v>
      </c>
    </row>
    <row r="172" spans="1:47" s="2" customFormat="1" ht="12">
      <c r="A172" s="39"/>
      <c r="B172" s="40"/>
      <c r="C172" s="41"/>
      <c r="D172" s="225" t="s">
        <v>143</v>
      </c>
      <c r="E172" s="41"/>
      <c r="F172" s="226" t="s">
        <v>270</v>
      </c>
      <c r="G172" s="41"/>
      <c r="H172" s="41"/>
      <c r="I172" s="222"/>
      <c r="J172" s="41"/>
      <c r="K172" s="41"/>
      <c r="L172" s="45"/>
      <c r="M172" s="223"/>
      <c r="N172" s="22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143</v>
      </c>
      <c r="AU172" s="17" t="s">
        <v>88</v>
      </c>
    </row>
    <row r="173" spans="1:65" s="2" customFormat="1" ht="16.5" customHeight="1">
      <c r="A173" s="39"/>
      <c r="B173" s="40"/>
      <c r="C173" s="207" t="s">
        <v>7</v>
      </c>
      <c r="D173" s="207" t="s">
        <v>134</v>
      </c>
      <c r="E173" s="208" t="s">
        <v>271</v>
      </c>
      <c r="F173" s="209" t="s">
        <v>272</v>
      </c>
      <c r="G173" s="210" t="s">
        <v>203</v>
      </c>
      <c r="H173" s="211">
        <v>987.88</v>
      </c>
      <c r="I173" s="212"/>
      <c r="J173" s="213">
        <f>ROUND(I173*H173,2)</f>
        <v>0</v>
      </c>
      <c r="K173" s="209" t="s">
        <v>138</v>
      </c>
      <c r="L173" s="45"/>
      <c r="M173" s="214" t="s">
        <v>32</v>
      </c>
      <c r="N173" s="215" t="s">
        <v>49</v>
      </c>
      <c r="O173" s="85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8" t="s">
        <v>139</v>
      </c>
      <c r="AT173" s="218" t="s">
        <v>134</v>
      </c>
      <c r="AU173" s="218" t="s">
        <v>88</v>
      </c>
      <c r="AY173" s="17" t="s">
        <v>132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7" t="s">
        <v>86</v>
      </c>
      <c r="BK173" s="219">
        <f>ROUND(I173*H173,2)</f>
        <v>0</v>
      </c>
      <c r="BL173" s="17" t="s">
        <v>139</v>
      </c>
      <c r="BM173" s="218" t="s">
        <v>273</v>
      </c>
    </row>
    <row r="174" spans="1:47" s="2" customFormat="1" ht="12">
      <c r="A174" s="39"/>
      <c r="B174" s="40"/>
      <c r="C174" s="41"/>
      <c r="D174" s="220" t="s">
        <v>141</v>
      </c>
      <c r="E174" s="41"/>
      <c r="F174" s="221" t="s">
        <v>274</v>
      </c>
      <c r="G174" s="41"/>
      <c r="H174" s="41"/>
      <c r="I174" s="222"/>
      <c r="J174" s="41"/>
      <c r="K174" s="41"/>
      <c r="L174" s="45"/>
      <c r="M174" s="223"/>
      <c r="N174" s="22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7" t="s">
        <v>141</v>
      </c>
      <c r="AU174" s="17" t="s">
        <v>88</v>
      </c>
    </row>
    <row r="175" spans="1:47" s="2" customFormat="1" ht="12">
      <c r="A175" s="39"/>
      <c r="B175" s="40"/>
      <c r="C175" s="41"/>
      <c r="D175" s="225" t="s">
        <v>143</v>
      </c>
      <c r="E175" s="41"/>
      <c r="F175" s="226" t="s">
        <v>275</v>
      </c>
      <c r="G175" s="41"/>
      <c r="H175" s="41"/>
      <c r="I175" s="222"/>
      <c r="J175" s="41"/>
      <c r="K175" s="41"/>
      <c r="L175" s="45"/>
      <c r="M175" s="223"/>
      <c r="N175" s="224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7" t="s">
        <v>143</v>
      </c>
      <c r="AU175" s="17" t="s">
        <v>88</v>
      </c>
    </row>
    <row r="176" spans="1:51" s="13" customFormat="1" ht="12">
      <c r="A176" s="13"/>
      <c r="B176" s="227"/>
      <c r="C176" s="228"/>
      <c r="D176" s="220" t="s">
        <v>157</v>
      </c>
      <c r="E176" s="229" t="s">
        <v>32</v>
      </c>
      <c r="F176" s="230" t="s">
        <v>276</v>
      </c>
      <c r="G176" s="228"/>
      <c r="H176" s="231">
        <v>987.88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157</v>
      </c>
      <c r="AU176" s="237" t="s">
        <v>88</v>
      </c>
      <c r="AV176" s="13" t="s">
        <v>88</v>
      </c>
      <c r="AW176" s="13" t="s">
        <v>39</v>
      </c>
      <c r="AX176" s="13" t="s">
        <v>86</v>
      </c>
      <c r="AY176" s="237" t="s">
        <v>132</v>
      </c>
    </row>
    <row r="177" spans="1:65" s="2" customFormat="1" ht="16.5" customHeight="1">
      <c r="A177" s="39"/>
      <c r="B177" s="40"/>
      <c r="C177" s="207" t="s">
        <v>277</v>
      </c>
      <c r="D177" s="207" t="s">
        <v>134</v>
      </c>
      <c r="E177" s="208" t="s">
        <v>278</v>
      </c>
      <c r="F177" s="209" t="s">
        <v>279</v>
      </c>
      <c r="G177" s="210" t="s">
        <v>153</v>
      </c>
      <c r="H177" s="211">
        <v>980</v>
      </c>
      <c r="I177" s="212"/>
      <c r="J177" s="213">
        <f>ROUND(I177*H177,2)</f>
        <v>0</v>
      </c>
      <c r="K177" s="209" t="s">
        <v>138</v>
      </c>
      <c r="L177" s="45"/>
      <c r="M177" s="214" t="s">
        <v>32</v>
      </c>
      <c r="N177" s="215" t="s">
        <v>49</v>
      </c>
      <c r="O177" s="85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8" t="s">
        <v>139</v>
      </c>
      <c r="AT177" s="218" t="s">
        <v>134</v>
      </c>
      <c r="AU177" s="218" t="s">
        <v>88</v>
      </c>
      <c r="AY177" s="17" t="s">
        <v>132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7" t="s">
        <v>86</v>
      </c>
      <c r="BK177" s="219">
        <f>ROUND(I177*H177,2)</f>
        <v>0</v>
      </c>
      <c r="BL177" s="17" t="s">
        <v>139</v>
      </c>
      <c r="BM177" s="218" t="s">
        <v>280</v>
      </c>
    </row>
    <row r="178" spans="1:47" s="2" customFormat="1" ht="12">
      <c r="A178" s="39"/>
      <c r="B178" s="40"/>
      <c r="C178" s="41"/>
      <c r="D178" s="220" t="s">
        <v>141</v>
      </c>
      <c r="E178" s="41"/>
      <c r="F178" s="221" t="s">
        <v>279</v>
      </c>
      <c r="G178" s="41"/>
      <c r="H178" s="41"/>
      <c r="I178" s="222"/>
      <c r="J178" s="41"/>
      <c r="K178" s="41"/>
      <c r="L178" s="45"/>
      <c r="M178" s="223"/>
      <c r="N178" s="224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7" t="s">
        <v>141</v>
      </c>
      <c r="AU178" s="17" t="s">
        <v>88</v>
      </c>
    </row>
    <row r="179" spans="1:47" s="2" customFormat="1" ht="12">
      <c r="A179" s="39"/>
      <c r="B179" s="40"/>
      <c r="C179" s="41"/>
      <c r="D179" s="225" t="s">
        <v>143</v>
      </c>
      <c r="E179" s="41"/>
      <c r="F179" s="226" t="s">
        <v>281</v>
      </c>
      <c r="G179" s="41"/>
      <c r="H179" s="41"/>
      <c r="I179" s="222"/>
      <c r="J179" s="41"/>
      <c r="K179" s="41"/>
      <c r="L179" s="45"/>
      <c r="M179" s="223"/>
      <c r="N179" s="224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7" t="s">
        <v>143</v>
      </c>
      <c r="AU179" s="17" t="s">
        <v>88</v>
      </c>
    </row>
    <row r="180" spans="1:51" s="13" customFormat="1" ht="12">
      <c r="A180" s="13"/>
      <c r="B180" s="227"/>
      <c r="C180" s="228"/>
      <c r="D180" s="220" t="s">
        <v>157</v>
      </c>
      <c r="E180" s="229" t="s">
        <v>32</v>
      </c>
      <c r="F180" s="230" t="s">
        <v>282</v>
      </c>
      <c r="G180" s="228"/>
      <c r="H180" s="231">
        <v>980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157</v>
      </c>
      <c r="AU180" s="237" t="s">
        <v>88</v>
      </c>
      <c r="AV180" s="13" t="s">
        <v>88</v>
      </c>
      <c r="AW180" s="13" t="s">
        <v>39</v>
      </c>
      <c r="AX180" s="13" t="s">
        <v>86</v>
      </c>
      <c r="AY180" s="237" t="s">
        <v>132</v>
      </c>
    </row>
    <row r="181" spans="1:65" s="2" customFormat="1" ht="16.5" customHeight="1">
      <c r="A181" s="39"/>
      <c r="B181" s="40"/>
      <c r="C181" s="207" t="s">
        <v>283</v>
      </c>
      <c r="D181" s="207" t="s">
        <v>134</v>
      </c>
      <c r="E181" s="208" t="s">
        <v>284</v>
      </c>
      <c r="F181" s="209" t="s">
        <v>285</v>
      </c>
      <c r="G181" s="210" t="s">
        <v>203</v>
      </c>
      <c r="H181" s="211">
        <v>280.4</v>
      </c>
      <c r="I181" s="212"/>
      <c r="J181" s="213">
        <f>ROUND(I181*H181,2)</f>
        <v>0</v>
      </c>
      <c r="K181" s="209" t="s">
        <v>138</v>
      </c>
      <c r="L181" s="45"/>
      <c r="M181" s="214" t="s">
        <v>32</v>
      </c>
      <c r="N181" s="215" t="s">
        <v>49</v>
      </c>
      <c r="O181" s="85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8" t="s">
        <v>139</v>
      </c>
      <c r="AT181" s="218" t="s">
        <v>134</v>
      </c>
      <c r="AU181" s="218" t="s">
        <v>88</v>
      </c>
      <c r="AY181" s="17" t="s">
        <v>132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7" t="s">
        <v>86</v>
      </c>
      <c r="BK181" s="219">
        <f>ROUND(I181*H181,2)</f>
        <v>0</v>
      </c>
      <c r="BL181" s="17" t="s">
        <v>139</v>
      </c>
      <c r="BM181" s="218" t="s">
        <v>286</v>
      </c>
    </row>
    <row r="182" spans="1:47" s="2" customFormat="1" ht="12">
      <c r="A182" s="39"/>
      <c r="B182" s="40"/>
      <c r="C182" s="41"/>
      <c r="D182" s="220" t="s">
        <v>141</v>
      </c>
      <c r="E182" s="41"/>
      <c r="F182" s="221" t="s">
        <v>287</v>
      </c>
      <c r="G182" s="41"/>
      <c r="H182" s="41"/>
      <c r="I182" s="222"/>
      <c r="J182" s="41"/>
      <c r="K182" s="41"/>
      <c r="L182" s="45"/>
      <c r="M182" s="223"/>
      <c r="N182" s="22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7" t="s">
        <v>141</v>
      </c>
      <c r="AU182" s="17" t="s">
        <v>88</v>
      </c>
    </row>
    <row r="183" spans="1:47" s="2" customFormat="1" ht="12">
      <c r="A183" s="39"/>
      <c r="B183" s="40"/>
      <c r="C183" s="41"/>
      <c r="D183" s="225" t="s">
        <v>143</v>
      </c>
      <c r="E183" s="41"/>
      <c r="F183" s="226" t="s">
        <v>288</v>
      </c>
      <c r="G183" s="41"/>
      <c r="H183" s="41"/>
      <c r="I183" s="222"/>
      <c r="J183" s="41"/>
      <c r="K183" s="41"/>
      <c r="L183" s="45"/>
      <c r="M183" s="223"/>
      <c r="N183" s="224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7" t="s">
        <v>143</v>
      </c>
      <c r="AU183" s="17" t="s">
        <v>88</v>
      </c>
    </row>
    <row r="184" spans="1:51" s="13" customFormat="1" ht="12">
      <c r="A184" s="13"/>
      <c r="B184" s="227"/>
      <c r="C184" s="228"/>
      <c r="D184" s="220" t="s">
        <v>157</v>
      </c>
      <c r="E184" s="229" t="s">
        <v>32</v>
      </c>
      <c r="F184" s="230" t="s">
        <v>289</v>
      </c>
      <c r="G184" s="228"/>
      <c r="H184" s="231">
        <v>280.4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157</v>
      </c>
      <c r="AU184" s="237" t="s">
        <v>88</v>
      </c>
      <c r="AV184" s="13" t="s">
        <v>88</v>
      </c>
      <c r="AW184" s="13" t="s">
        <v>39</v>
      </c>
      <c r="AX184" s="13" t="s">
        <v>86</v>
      </c>
      <c r="AY184" s="237" t="s">
        <v>132</v>
      </c>
    </row>
    <row r="185" spans="1:65" s="2" customFormat="1" ht="16.5" customHeight="1">
      <c r="A185" s="39"/>
      <c r="B185" s="40"/>
      <c r="C185" s="207" t="s">
        <v>290</v>
      </c>
      <c r="D185" s="207" t="s">
        <v>134</v>
      </c>
      <c r="E185" s="208" t="s">
        <v>291</v>
      </c>
      <c r="F185" s="209" t="s">
        <v>292</v>
      </c>
      <c r="G185" s="210" t="s">
        <v>203</v>
      </c>
      <c r="H185" s="211">
        <v>258</v>
      </c>
      <c r="I185" s="212"/>
      <c r="J185" s="213">
        <f>ROUND(I185*H185,2)</f>
        <v>0</v>
      </c>
      <c r="K185" s="209" t="s">
        <v>138</v>
      </c>
      <c r="L185" s="45"/>
      <c r="M185" s="214" t="s">
        <v>32</v>
      </c>
      <c r="N185" s="215" t="s">
        <v>49</v>
      </c>
      <c r="O185" s="85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8" t="s">
        <v>139</v>
      </c>
      <c r="AT185" s="218" t="s">
        <v>134</v>
      </c>
      <c r="AU185" s="218" t="s">
        <v>88</v>
      </c>
      <c r="AY185" s="17" t="s">
        <v>132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7" t="s">
        <v>86</v>
      </c>
      <c r="BK185" s="219">
        <f>ROUND(I185*H185,2)</f>
        <v>0</v>
      </c>
      <c r="BL185" s="17" t="s">
        <v>139</v>
      </c>
      <c r="BM185" s="218" t="s">
        <v>293</v>
      </c>
    </row>
    <row r="186" spans="1:47" s="2" customFormat="1" ht="12">
      <c r="A186" s="39"/>
      <c r="B186" s="40"/>
      <c r="C186" s="41"/>
      <c r="D186" s="220" t="s">
        <v>141</v>
      </c>
      <c r="E186" s="41"/>
      <c r="F186" s="221" t="s">
        <v>294</v>
      </c>
      <c r="G186" s="41"/>
      <c r="H186" s="41"/>
      <c r="I186" s="222"/>
      <c r="J186" s="41"/>
      <c r="K186" s="41"/>
      <c r="L186" s="45"/>
      <c r="M186" s="223"/>
      <c r="N186" s="224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7" t="s">
        <v>141</v>
      </c>
      <c r="AU186" s="17" t="s">
        <v>88</v>
      </c>
    </row>
    <row r="187" spans="1:47" s="2" customFormat="1" ht="12">
      <c r="A187" s="39"/>
      <c r="B187" s="40"/>
      <c r="C187" s="41"/>
      <c r="D187" s="225" t="s">
        <v>143</v>
      </c>
      <c r="E187" s="41"/>
      <c r="F187" s="226" t="s">
        <v>295</v>
      </c>
      <c r="G187" s="41"/>
      <c r="H187" s="41"/>
      <c r="I187" s="222"/>
      <c r="J187" s="41"/>
      <c r="K187" s="41"/>
      <c r="L187" s="45"/>
      <c r="M187" s="223"/>
      <c r="N187" s="224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7" t="s">
        <v>143</v>
      </c>
      <c r="AU187" s="17" t="s">
        <v>88</v>
      </c>
    </row>
    <row r="188" spans="1:65" s="2" customFormat="1" ht="16.5" customHeight="1">
      <c r="A188" s="39"/>
      <c r="B188" s="40"/>
      <c r="C188" s="207" t="s">
        <v>296</v>
      </c>
      <c r="D188" s="207" t="s">
        <v>134</v>
      </c>
      <c r="E188" s="208" t="s">
        <v>297</v>
      </c>
      <c r="F188" s="209" t="s">
        <v>298</v>
      </c>
      <c r="G188" s="210" t="s">
        <v>299</v>
      </c>
      <c r="H188" s="211">
        <v>500.04</v>
      </c>
      <c r="I188" s="212"/>
      <c r="J188" s="213">
        <f>ROUND(I188*H188,2)</f>
        <v>0</v>
      </c>
      <c r="K188" s="209" t="s">
        <v>138</v>
      </c>
      <c r="L188" s="45"/>
      <c r="M188" s="214" t="s">
        <v>32</v>
      </c>
      <c r="N188" s="215" t="s">
        <v>49</v>
      </c>
      <c r="O188" s="85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8" t="s">
        <v>139</v>
      </c>
      <c r="AT188" s="218" t="s">
        <v>134</v>
      </c>
      <c r="AU188" s="218" t="s">
        <v>88</v>
      </c>
      <c r="AY188" s="17" t="s">
        <v>132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7" t="s">
        <v>86</v>
      </c>
      <c r="BK188" s="219">
        <f>ROUND(I188*H188,2)</f>
        <v>0</v>
      </c>
      <c r="BL188" s="17" t="s">
        <v>139</v>
      </c>
      <c r="BM188" s="218" t="s">
        <v>300</v>
      </c>
    </row>
    <row r="189" spans="1:47" s="2" customFormat="1" ht="12">
      <c r="A189" s="39"/>
      <c r="B189" s="40"/>
      <c r="C189" s="41"/>
      <c r="D189" s="220" t="s">
        <v>141</v>
      </c>
      <c r="E189" s="41"/>
      <c r="F189" s="221" t="s">
        <v>301</v>
      </c>
      <c r="G189" s="41"/>
      <c r="H189" s="41"/>
      <c r="I189" s="222"/>
      <c r="J189" s="41"/>
      <c r="K189" s="41"/>
      <c r="L189" s="45"/>
      <c r="M189" s="223"/>
      <c r="N189" s="224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7" t="s">
        <v>141</v>
      </c>
      <c r="AU189" s="17" t="s">
        <v>88</v>
      </c>
    </row>
    <row r="190" spans="1:47" s="2" customFormat="1" ht="12">
      <c r="A190" s="39"/>
      <c r="B190" s="40"/>
      <c r="C190" s="41"/>
      <c r="D190" s="225" t="s">
        <v>143</v>
      </c>
      <c r="E190" s="41"/>
      <c r="F190" s="226" t="s">
        <v>302</v>
      </c>
      <c r="G190" s="41"/>
      <c r="H190" s="41"/>
      <c r="I190" s="222"/>
      <c r="J190" s="41"/>
      <c r="K190" s="41"/>
      <c r="L190" s="45"/>
      <c r="M190" s="223"/>
      <c r="N190" s="224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7" t="s">
        <v>143</v>
      </c>
      <c r="AU190" s="17" t="s">
        <v>88</v>
      </c>
    </row>
    <row r="191" spans="1:51" s="13" customFormat="1" ht="12">
      <c r="A191" s="13"/>
      <c r="B191" s="227"/>
      <c r="C191" s="228"/>
      <c r="D191" s="220" t="s">
        <v>157</v>
      </c>
      <c r="E191" s="229" t="s">
        <v>32</v>
      </c>
      <c r="F191" s="230" t="s">
        <v>303</v>
      </c>
      <c r="G191" s="228"/>
      <c r="H191" s="231">
        <v>500.04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157</v>
      </c>
      <c r="AU191" s="237" t="s">
        <v>88</v>
      </c>
      <c r="AV191" s="13" t="s">
        <v>88</v>
      </c>
      <c r="AW191" s="13" t="s">
        <v>39</v>
      </c>
      <c r="AX191" s="13" t="s">
        <v>86</v>
      </c>
      <c r="AY191" s="237" t="s">
        <v>132</v>
      </c>
    </row>
    <row r="192" spans="1:65" s="2" customFormat="1" ht="24.15" customHeight="1">
      <c r="A192" s="39"/>
      <c r="B192" s="40"/>
      <c r="C192" s="207" t="s">
        <v>304</v>
      </c>
      <c r="D192" s="207" t="s">
        <v>134</v>
      </c>
      <c r="E192" s="208" t="s">
        <v>305</v>
      </c>
      <c r="F192" s="209" t="s">
        <v>306</v>
      </c>
      <c r="G192" s="210" t="s">
        <v>299</v>
      </c>
      <c r="H192" s="211">
        <v>596.16</v>
      </c>
      <c r="I192" s="212"/>
      <c r="J192" s="213">
        <f>ROUND(I192*H192,2)</f>
        <v>0</v>
      </c>
      <c r="K192" s="209" t="s">
        <v>138</v>
      </c>
      <c r="L192" s="45"/>
      <c r="M192" s="214" t="s">
        <v>32</v>
      </c>
      <c r="N192" s="215" t="s">
        <v>49</v>
      </c>
      <c r="O192" s="85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8" t="s">
        <v>139</v>
      </c>
      <c r="AT192" s="218" t="s">
        <v>134</v>
      </c>
      <c r="AU192" s="218" t="s">
        <v>88</v>
      </c>
      <c r="AY192" s="17" t="s">
        <v>132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7" t="s">
        <v>86</v>
      </c>
      <c r="BK192" s="219">
        <f>ROUND(I192*H192,2)</f>
        <v>0</v>
      </c>
      <c r="BL192" s="17" t="s">
        <v>139</v>
      </c>
      <c r="BM192" s="218" t="s">
        <v>307</v>
      </c>
    </row>
    <row r="193" spans="1:47" s="2" customFormat="1" ht="12">
      <c r="A193" s="39"/>
      <c r="B193" s="40"/>
      <c r="C193" s="41"/>
      <c r="D193" s="220" t="s">
        <v>141</v>
      </c>
      <c r="E193" s="41"/>
      <c r="F193" s="221" t="s">
        <v>308</v>
      </c>
      <c r="G193" s="41"/>
      <c r="H193" s="41"/>
      <c r="I193" s="222"/>
      <c r="J193" s="41"/>
      <c r="K193" s="41"/>
      <c r="L193" s="45"/>
      <c r="M193" s="223"/>
      <c r="N193" s="224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7" t="s">
        <v>141</v>
      </c>
      <c r="AU193" s="17" t="s">
        <v>88</v>
      </c>
    </row>
    <row r="194" spans="1:47" s="2" customFormat="1" ht="12">
      <c r="A194" s="39"/>
      <c r="B194" s="40"/>
      <c r="C194" s="41"/>
      <c r="D194" s="225" t="s">
        <v>143</v>
      </c>
      <c r="E194" s="41"/>
      <c r="F194" s="226" t="s">
        <v>309</v>
      </c>
      <c r="G194" s="41"/>
      <c r="H194" s="41"/>
      <c r="I194" s="222"/>
      <c r="J194" s="41"/>
      <c r="K194" s="41"/>
      <c r="L194" s="45"/>
      <c r="M194" s="223"/>
      <c r="N194" s="224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7" t="s">
        <v>143</v>
      </c>
      <c r="AU194" s="17" t="s">
        <v>88</v>
      </c>
    </row>
    <row r="195" spans="1:47" s="2" customFormat="1" ht="12">
      <c r="A195" s="39"/>
      <c r="B195" s="40"/>
      <c r="C195" s="41"/>
      <c r="D195" s="220" t="s">
        <v>310</v>
      </c>
      <c r="E195" s="41"/>
      <c r="F195" s="248" t="s">
        <v>311</v>
      </c>
      <c r="G195" s="41"/>
      <c r="H195" s="41"/>
      <c r="I195" s="222"/>
      <c r="J195" s="41"/>
      <c r="K195" s="41"/>
      <c r="L195" s="45"/>
      <c r="M195" s="223"/>
      <c r="N195" s="224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7" t="s">
        <v>310</v>
      </c>
      <c r="AU195" s="17" t="s">
        <v>88</v>
      </c>
    </row>
    <row r="196" spans="1:51" s="13" customFormat="1" ht="12">
      <c r="A196" s="13"/>
      <c r="B196" s="227"/>
      <c r="C196" s="228"/>
      <c r="D196" s="220" t="s">
        <v>157</v>
      </c>
      <c r="E196" s="229" t="s">
        <v>32</v>
      </c>
      <c r="F196" s="230" t="s">
        <v>312</v>
      </c>
      <c r="G196" s="228"/>
      <c r="H196" s="231">
        <v>596.16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157</v>
      </c>
      <c r="AU196" s="237" t="s">
        <v>88</v>
      </c>
      <c r="AV196" s="13" t="s">
        <v>88</v>
      </c>
      <c r="AW196" s="13" t="s">
        <v>39</v>
      </c>
      <c r="AX196" s="13" t="s">
        <v>86</v>
      </c>
      <c r="AY196" s="237" t="s">
        <v>132</v>
      </c>
    </row>
    <row r="197" spans="1:65" s="2" customFormat="1" ht="16.5" customHeight="1">
      <c r="A197" s="39"/>
      <c r="B197" s="40"/>
      <c r="C197" s="207" t="s">
        <v>313</v>
      </c>
      <c r="D197" s="207" t="s">
        <v>134</v>
      </c>
      <c r="E197" s="208" t="s">
        <v>314</v>
      </c>
      <c r="F197" s="209" t="s">
        <v>315</v>
      </c>
      <c r="G197" s="210" t="s">
        <v>203</v>
      </c>
      <c r="H197" s="211">
        <v>601.4</v>
      </c>
      <c r="I197" s="212"/>
      <c r="J197" s="213">
        <f>ROUND(I197*H197,2)</f>
        <v>0</v>
      </c>
      <c r="K197" s="209" t="s">
        <v>138</v>
      </c>
      <c r="L197" s="45"/>
      <c r="M197" s="214" t="s">
        <v>32</v>
      </c>
      <c r="N197" s="215" t="s">
        <v>49</v>
      </c>
      <c r="O197" s="85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8" t="s">
        <v>139</v>
      </c>
      <c r="AT197" s="218" t="s">
        <v>134</v>
      </c>
      <c r="AU197" s="218" t="s">
        <v>88</v>
      </c>
      <c r="AY197" s="17" t="s">
        <v>132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7" t="s">
        <v>86</v>
      </c>
      <c r="BK197" s="219">
        <f>ROUND(I197*H197,2)</f>
        <v>0</v>
      </c>
      <c r="BL197" s="17" t="s">
        <v>139</v>
      </c>
      <c r="BM197" s="218" t="s">
        <v>316</v>
      </c>
    </row>
    <row r="198" spans="1:47" s="2" customFormat="1" ht="12">
      <c r="A198" s="39"/>
      <c r="B198" s="40"/>
      <c r="C198" s="41"/>
      <c r="D198" s="220" t="s">
        <v>141</v>
      </c>
      <c r="E198" s="41"/>
      <c r="F198" s="221" t="s">
        <v>317</v>
      </c>
      <c r="G198" s="41"/>
      <c r="H198" s="41"/>
      <c r="I198" s="222"/>
      <c r="J198" s="41"/>
      <c r="K198" s="41"/>
      <c r="L198" s="45"/>
      <c r="M198" s="223"/>
      <c r="N198" s="224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7" t="s">
        <v>141</v>
      </c>
      <c r="AU198" s="17" t="s">
        <v>88</v>
      </c>
    </row>
    <row r="199" spans="1:47" s="2" customFormat="1" ht="12">
      <c r="A199" s="39"/>
      <c r="B199" s="40"/>
      <c r="C199" s="41"/>
      <c r="D199" s="225" t="s">
        <v>143</v>
      </c>
      <c r="E199" s="41"/>
      <c r="F199" s="226" t="s">
        <v>318</v>
      </c>
      <c r="G199" s="41"/>
      <c r="H199" s="41"/>
      <c r="I199" s="222"/>
      <c r="J199" s="41"/>
      <c r="K199" s="41"/>
      <c r="L199" s="45"/>
      <c r="M199" s="223"/>
      <c r="N199" s="224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7" t="s">
        <v>143</v>
      </c>
      <c r="AU199" s="17" t="s">
        <v>88</v>
      </c>
    </row>
    <row r="200" spans="1:51" s="13" customFormat="1" ht="12">
      <c r="A200" s="13"/>
      <c r="B200" s="227"/>
      <c r="C200" s="228"/>
      <c r="D200" s="220" t="s">
        <v>157</v>
      </c>
      <c r="E200" s="229" t="s">
        <v>32</v>
      </c>
      <c r="F200" s="230" t="s">
        <v>319</v>
      </c>
      <c r="G200" s="228"/>
      <c r="H200" s="231">
        <v>601.4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157</v>
      </c>
      <c r="AU200" s="237" t="s">
        <v>88</v>
      </c>
      <c r="AV200" s="13" t="s">
        <v>88</v>
      </c>
      <c r="AW200" s="13" t="s">
        <v>39</v>
      </c>
      <c r="AX200" s="13" t="s">
        <v>86</v>
      </c>
      <c r="AY200" s="237" t="s">
        <v>132</v>
      </c>
    </row>
    <row r="201" spans="1:65" s="2" customFormat="1" ht="16.5" customHeight="1">
      <c r="A201" s="39"/>
      <c r="B201" s="40"/>
      <c r="C201" s="207" t="s">
        <v>320</v>
      </c>
      <c r="D201" s="207" t="s">
        <v>134</v>
      </c>
      <c r="E201" s="208" t="s">
        <v>321</v>
      </c>
      <c r="F201" s="209" t="s">
        <v>322</v>
      </c>
      <c r="G201" s="210" t="s">
        <v>203</v>
      </c>
      <c r="H201" s="211">
        <v>35.68</v>
      </c>
      <c r="I201" s="212"/>
      <c r="J201" s="213">
        <f>ROUND(I201*H201,2)</f>
        <v>0</v>
      </c>
      <c r="K201" s="209" t="s">
        <v>138</v>
      </c>
      <c r="L201" s="45"/>
      <c r="M201" s="214" t="s">
        <v>32</v>
      </c>
      <c r="N201" s="215" t="s">
        <v>49</v>
      </c>
      <c r="O201" s="85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8" t="s">
        <v>139</v>
      </c>
      <c r="AT201" s="218" t="s">
        <v>134</v>
      </c>
      <c r="AU201" s="218" t="s">
        <v>88</v>
      </c>
      <c r="AY201" s="17" t="s">
        <v>132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7" t="s">
        <v>86</v>
      </c>
      <c r="BK201" s="219">
        <f>ROUND(I201*H201,2)</f>
        <v>0</v>
      </c>
      <c r="BL201" s="17" t="s">
        <v>139</v>
      </c>
      <c r="BM201" s="218" t="s">
        <v>323</v>
      </c>
    </row>
    <row r="202" spans="1:47" s="2" customFormat="1" ht="12">
      <c r="A202" s="39"/>
      <c r="B202" s="40"/>
      <c r="C202" s="41"/>
      <c r="D202" s="220" t="s">
        <v>141</v>
      </c>
      <c r="E202" s="41"/>
      <c r="F202" s="221" t="s">
        <v>324</v>
      </c>
      <c r="G202" s="41"/>
      <c r="H202" s="41"/>
      <c r="I202" s="222"/>
      <c r="J202" s="41"/>
      <c r="K202" s="41"/>
      <c r="L202" s="45"/>
      <c r="M202" s="223"/>
      <c r="N202" s="224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7" t="s">
        <v>141</v>
      </c>
      <c r="AU202" s="17" t="s">
        <v>88</v>
      </c>
    </row>
    <row r="203" spans="1:47" s="2" customFormat="1" ht="12">
      <c r="A203" s="39"/>
      <c r="B203" s="40"/>
      <c r="C203" s="41"/>
      <c r="D203" s="225" t="s">
        <v>143</v>
      </c>
      <c r="E203" s="41"/>
      <c r="F203" s="226" t="s">
        <v>325</v>
      </c>
      <c r="G203" s="41"/>
      <c r="H203" s="41"/>
      <c r="I203" s="222"/>
      <c r="J203" s="41"/>
      <c r="K203" s="41"/>
      <c r="L203" s="45"/>
      <c r="M203" s="223"/>
      <c r="N203" s="224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7" t="s">
        <v>143</v>
      </c>
      <c r="AU203" s="17" t="s">
        <v>88</v>
      </c>
    </row>
    <row r="204" spans="1:65" s="2" customFormat="1" ht="16.5" customHeight="1">
      <c r="A204" s="39"/>
      <c r="B204" s="40"/>
      <c r="C204" s="207" t="s">
        <v>326</v>
      </c>
      <c r="D204" s="207" t="s">
        <v>134</v>
      </c>
      <c r="E204" s="208" t="s">
        <v>327</v>
      </c>
      <c r="F204" s="209" t="s">
        <v>328</v>
      </c>
      <c r="G204" s="210" t="s">
        <v>203</v>
      </c>
      <c r="H204" s="211">
        <v>9.12</v>
      </c>
      <c r="I204" s="212"/>
      <c r="J204" s="213">
        <f>ROUND(I204*H204,2)</f>
        <v>0</v>
      </c>
      <c r="K204" s="209" t="s">
        <v>138</v>
      </c>
      <c r="L204" s="45"/>
      <c r="M204" s="214" t="s">
        <v>32</v>
      </c>
      <c r="N204" s="215" t="s">
        <v>49</v>
      </c>
      <c r="O204" s="85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8" t="s">
        <v>139</v>
      </c>
      <c r="AT204" s="218" t="s">
        <v>134</v>
      </c>
      <c r="AU204" s="218" t="s">
        <v>88</v>
      </c>
      <c r="AY204" s="17" t="s">
        <v>132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7" t="s">
        <v>86</v>
      </c>
      <c r="BK204" s="219">
        <f>ROUND(I204*H204,2)</f>
        <v>0</v>
      </c>
      <c r="BL204" s="17" t="s">
        <v>139</v>
      </c>
      <c r="BM204" s="218" t="s">
        <v>329</v>
      </c>
    </row>
    <row r="205" spans="1:47" s="2" customFormat="1" ht="12">
      <c r="A205" s="39"/>
      <c r="B205" s="40"/>
      <c r="C205" s="41"/>
      <c r="D205" s="220" t="s">
        <v>141</v>
      </c>
      <c r="E205" s="41"/>
      <c r="F205" s="221" t="s">
        <v>330</v>
      </c>
      <c r="G205" s="41"/>
      <c r="H205" s="41"/>
      <c r="I205" s="222"/>
      <c r="J205" s="41"/>
      <c r="K205" s="41"/>
      <c r="L205" s="45"/>
      <c r="M205" s="223"/>
      <c r="N205" s="224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7" t="s">
        <v>141</v>
      </c>
      <c r="AU205" s="17" t="s">
        <v>88</v>
      </c>
    </row>
    <row r="206" spans="1:47" s="2" customFormat="1" ht="12">
      <c r="A206" s="39"/>
      <c r="B206" s="40"/>
      <c r="C206" s="41"/>
      <c r="D206" s="225" t="s">
        <v>143</v>
      </c>
      <c r="E206" s="41"/>
      <c r="F206" s="226" t="s">
        <v>331</v>
      </c>
      <c r="G206" s="41"/>
      <c r="H206" s="41"/>
      <c r="I206" s="222"/>
      <c r="J206" s="41"/>
      <c r="K206" s="41"/>
      <c r="L206" s="45"/>
      <c r="M206" s="223"/>
      <c r="N206" s="224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7" t="s">
        <v>143</v>
      </c>
      <c r="AU206" s="17" t="s">
        <v>88</v>
      </c>
    </row>
    <row r="207" spans="1:51" s="13" customFormat="1" ht="12">
      <c r="A207" s="13"/>
      <c r="B207" s="227"/>
      <c r="C207" s="228"/>
      <c r="D207" s="220" t="s">
        <v>157</v>
      </c>
      <c r="E207" s="229" t="s">
        <v>32</v>
      </c>
      <c r="F207" s="230" t="s">
        <v>332</v>
      </c>
      <c r="G207" s="228"/>
      <c r="H207" s="231">
        <v>9.12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157</v>
      </c>
      <c r="AU207" s="237" t="s">
        <v>88</v>
      </c>
      <c r="AV207" s="13" t="s">
        <v>88</v>
      </c>
      <c r="AW207" s="13" t="s">
        <v>39</v>
      </c>
      <c r="AX207" s="13" t="s">
        <v>86</v>
      </c>
      <c r="AY207" s="237" t="s">
        <v>132</v>
      </c>
    </row>
    <row r="208" spans="1:65" s="2" customFormat="1" ht="16.5" customHeight="1">
      <c r="A208" s="39"/>
      <c r="B208" s="40"/>
      <c r="C208" s="249" t="s">
        <v>333</v>
      </c>
      <c r="D208" s="249" t="s">
        <v>334</v>
      </c>
      <c r="E208" s="250" t="s">
        <v>335</v>
      </c>
      <c r="F208" s="251" t="s">
        <v>336</v>
      </c>
      <c r="G208" s="252" t="s">
        <v>299</v>
      </c>
      <c r="H208" s="253">
        <v>18.24</v>
      </c>
      <c r="I208" s="254"/>
      <c r="J208" s="255">
        <f>ROUND(I208*H208,2)</f>
        <v>0</v>
      </c>
      <c r="K208" s="251" t="s">
        <v>138</v>
      </c>
      <c r="L208" s="256"/>
      <c r="M208" s="257" t="s">
        <v>32</v>
      </c>
      <c r="N208" s="258" t="s">
        <v>49</v>
      </c>
      <c r="O208" s="85"/>
      <c r="P208" s="216">
        <f>O208*H208</f>
        <v>0</v>
      </c>
      <c r="Q208" s="216">
        <v>1</v>
      </c>
      <c r="R208" s="216">
        <f>Q208*H208</f>
        <v>18.24</v>
      </c>
      <c r="S208" s="216">
        <v>0</v>
      </c>
      <c r="T208" s="21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8" t="s">
        <v>185</v>
      </c>
      <c r="AT208" s="218" t="s">
        <v>334</v>
      </c>
      <c r="AU208" s="218" t="s">
        <v>88</v>
      </c>
      <c r="AY208" s="17" t="s">
        <v>132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7" t="s">
        <v>86</v>
      </c>
      <c r="BK208" s="219">
        <f>ROUND(I208*H208,2)</f>
        <v>0</v>
      </c>
      <c r="BL208" s="17" t="s">
        <v>139</v>
      </c>
      <c r="BM208" s="218" t="s">
        <v>337</v>
      </c>
    </row>
    <row r="209" spans="1:47" s="2" customFormat="1" ht="12">
      <c r="A209" s="39"/>
      <c r="B209" s="40"/>
      <c r="C209" s="41"/>
      <c r="D209" s="220" t="s">
        <v>141</v>
      </c>
      <c r="E209" s="41"/>
      <c r="F209" s="221" t="s">
        <v>336</v>
      </c>
      <c r="G209" s="41"/>
      <c r="H209" s="41"/>
      <c r="I209" s="222"/>
      <c r="J209" s="41"/>
      <c r="K209" s="41"/>
      <c r="L209" s="45"/>
      <c r="M209" s="223"/>
      <c r="N209" s="224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7" t="s">
        <v>141</v>
      </c>
      <c r="AU209" s="17" t="s">
        <v>88</v>
      </c>
    </row>
    <row r="210" spans="1:51" s="13" customFormat="1" ht="12">
      <c r="A210" s="13"/>
      <c r="B210" s="227"/>
      <c r="C210" s="228"/>
      <c r="D210" s="220" t="s">
        <v>157</v>
      </c>
      <c r="E210" s="228"/>
      <c r="F210" s="230" t="s">
        <v>338</v>
      </c>
      <c r="G210" s="228"/>
      <c r="H210" s="231">
        <v>18.24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157</v>
      </c>
      <c r="AU210" s="237" t="s">
        <v>88</v>
      </c>
      <c r="AV210" s="13" t="s">
        <v>88</v>
      </c>
      <c r="AW210" s="13" t="s">
        <v>4</v>
      </c>
      <c r="AX210" s="13" t="s">
        <v>86</v>
      </c>
      <c r="AY210" s="237" t="s">
        <v>132</v>
      </c>
    </row>
    <row r="211" spans="1:65" s="2" customFormat="1" ht="16.5" customHeight="1">
      <c r="A211" s="39"/>
      <c r="B211" s="40"/>
      <c r="C211" s="207" t="s">
        <v>339</v>
      </c>
      <c r="D211" s="207" t="s">
        <v>134</v>
      </c>
      <c r="E211" s="208" t="s">
        <v>340</v>
      </c>
      <c r="F211" s="209" t="s">
        <v>341</v>
      </c>
      <c r="G211" s="210" t="s">
        <v>203</v>
      </c>
      <c r="H211" s="211">
        <v>9.12</v>
      </c>
      <c r="I211" s="212"/>
      <c r="J211" s="213">
        <f>ROUND(I211*H211,2)</f>
        <v>0</v>
      </c>
      <c r="K211" s="209" t="s">
        <v>138</v>
      </c>
      <c r="L211" s="45"/>
      <c r="M211" s="214" t="s">
        <v>32</v>
      </c>
      <c r="N211" s="215" t="s">
        <v>49</v>
      </c>
      <c r="O211" s="85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8" t="s">
        <v>139</v>
      </c>
      <c r="AT211" s="218" t="s">
        <v>134</v>
      </c>
      <c r="AU211" s="218" t="s">
        <v>88</v>
      </c>
      <c r="AY211" s="17" t="s">
        <v>132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7" t="s">
        <v>86</v>
      </c>
      <c r="BK211" s="219">
        <f>ROUND(I211*H211,2)</f>
        <v>0</v>
      </c>
      <c r="BL211" s="17" t="s">
        <v>139</v>
      </c>
      <c r="BM211" s="218" t="s">
        <v>342</v>
      </c>
    </row>
    <row r="212" spans="1:47" s="2" customFormat="1" ht="12">
      <c r="A212" s="39"/>
      <c r="B212" s="40"/>
      <c r="C212" s="41"/>
      <c r="D212" s="220" t="s">
        <v>141</v>
      </c>
      <c r="E212" s="41"/>
      <c r="F212" s="221" t="s">
        <v>343</v>
      </c>
      <c r="G212" s="41"/>
      <c r="H212" s="41"/>
      <c r="I212" s="222"/>
      <c r="J212" s="41"/>
      <c r="K212" s="41"/>
      <c r="L212" s="45"/>
      <c r="M212" s="223"/>
      <c r="N212" s="224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7" t="s">
        <v>141</v>
      </c>
      <c r="AU212" s="17" t="s">
        <v>88</v>
      </c>
    </row>
    <row r="213" spans="1:47" s="2" customFormat="1" ht="12">
      <c r="A213" s="39"/>
      <c r="B213" s="40"/>
      <c r="C213" s="41"/>
      <c r="D213" s="225" t="s">
        <v>143</v>
      </c>
      <c r="E213" s="41"/>
      <c r="F213" s="226" t="s">
        <v>344</v>
      </c>
      <c r="G213" s="41"/>
      <c r="H213" s="41"/>
      <c r="I213" s="222"/>
      <c r="J213" s="41"/>
      <c r="K213" s="41"/>
      <c r="L213" s="45"/>
      <c r="M213" s="223"/>
      <c r="N213" s="224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7" t="s">
        <v>143</v>
      </c>
      <c r="AU213" s="17" t="s">
        <v>88</v>
      </c>
    </row>
    <row r="214" spans="1:65" s="2" customFormat="1" ht="16.5" customHeight="1">
      <c r="A214" s="39"/>
      <c r="B214" s="40"/>
      <c r="C214" s="207" t="s">
        <v>345</v>
      </c>
      <c r="D214" s="207" t="s">
        <v>134</v>
      </c>
      <c r="E214" s="208" t="s">
        <v>346</v>
      </c>
      <c r="F214" s="209" t="s">
        <v>347</v>
      </c>
      <c r="G214" s="210" t="s">
        <v>153</v>
      </c>
      <c r="H214" s="211">
        <v>2232</v>
      </c>
      <c r="I214" s="212"/>
      <c r="J214" s="213">
        <f>ROUND(I214*H214,2)</f>
        <v>0</v>
      </c>
      <c r="K214" s="209" t="s">
        <v>138</v>
      </c>
      <c r="L214" s="45"/>
      <c r="M214" s="214" t="s">
        <v>32</v>
      </c>
      <c r="N214" s="215" t="s">
        <v>49</v>
      </c>
      <c r="O214" s="85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8" t="s">
        <v>139</v>
      </c>
      <c r="AT214" s="218" t="s">
        <v>134</v>
      </c>
      <c r="AU214" s="218" t="s">
        <v>88</v>
      </c>
      <c r="AY214" s="17" t="s">
        <v>132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7" t="s">
        <v>86</v>
      </c>
      <c r="BK214" s="219">
        <f>ROUND(I214*H214,2)</f>
        <v>0</v>
      </c>
      <c r="BL214" s="17" t="s">
        <v>139</v>
      </c>
      <c r="BM214" s="218" t="s">
        <v>348</v>
      </c>
    </row>
    <row r="215" spans="1:47" s="2" customFormat="1" ht="12">
      <c r="A215" s="39"/>
      <c r="B215" s="40"/>
      <c r="C215" s="41"/>
      <c r="D215" s="220" t="s">
        <v>141</v>
      </c>
      <c r="E215" s="41"/>
      <c r="F215" s="221" t="s">
        <v>349</v>
      </c>
      <c r="G215" s="41"/>
      <c r="H215" s="41"/>
      <c r="I215" s="222"/>
      <c r="J215" s="41"/>
      <c r="K215" s="41"/>
      <c r="L215" s="45"/>
      <c r="M215" s="223"/>
      <c r="N215" s="224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7" t="s">
        <v>141</v>
      </c>
      <c r="AU215" s="17" t="s">
        <v>88</v>
      </c>
    </row>
    <row r="216" spans="1:47" s="2" customFormat="1" ht="12">
      <c r="A216" s="39"/>
      <c r="B216" s="40"/>
      <c r="C216" s="41"/>
      <c r="D216" s="225" t="s">
        <v>143</v>
      </c>
      <c r="E216" s="41"/>
      <c r="F216" s="226" t="s">
        <v>350</v>
      </c>
      <c r="G216" s="41"/>
      <c r="H216" s="41"/>
      <c r="I216" s="222"/>
      <c r="J216" s="41"/>
      <c r="K216" s="41"/>
      <c r="L216" s="45"/>
      <c r="M216" s="223"/>
      <c r="N216" s="224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7" t="s">
        <v>143</v>
      </c>
      <c r="AU216" s="17" t="s">
        <v>88</v>
      </c>
    </row>
    <row r="217" spans="1:51" s="13" customFormat="1" ht="12">
      <c r="A217" s="13"/>
      <c r="B217" s="227"/>
      <c r="C217" s="228"/>
      <c r="D217" s="220" t="s">
        <v>157</v>
      </c>
      <c r="E217" s="229" t="s">
        <v>32</v>
      </c>
      <c r="F217" s="230" t="s">
        <v>351</v>
      </c>
      <c r="G217" s="228"/>
      <c r="H217" s="231">
        <v>2232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157</v>
      </c>
      <c r="AU217" s="237" t="s">
        <v>88</v>
      </c>
      <c r="AV217" s="13" t="s">
        <v>88</v>
      </c>
      <c r="AW217" s="13" t="s">
        <v>39</v>
      </c>
      <c r="AX217" s="13" t="s">
        <v>86</v>
      </c>
      <c r="AY217" s="237" t="s">
        <v>132</v>
      </c>
    </row>
    <row r="218" spans="1:65" s="2" customFormat="1" ht="21.75" customHeight="1">
      <c r="A218" s="39"/>
      <c r="B218" s="40"/>
      <c r="C218" s="207" t="s">
        <v>352</v>
      </c>
      <c r="D218" s="207" t="s">
        <v>134</v>
      </c>
      <c r="E218" s="208" t="s">
        <v>353</v>
      </c>
      <c r="F218" s="209" t="s">
        <v>354</v>
      </c>
      <c r="G218" s="210" t="s">
        <v>153</v>
      </c>
      <c r="H218" s="211">
        <v>980</v>
      </c>
      <c r="I218" s="212"/>
      <c r="J218" s="213">
        <f>ROUND(I218*H218,2)</f>
        <v>0</v>
      </c>
      <c r="K218" s="209" t="s">
        <v>138</v>
      </c>
      <c r="L218" s="45"/>
      <c r="M218" s="214" t="s">
        <v>32</v>
      </c>
      <c r="N218" s="215" t="s">
        <v>49</v>
      </c>
      <c r="O218" s="85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8" t="s">
        <v>139</v>
      </c>
      <c r="AT218" s="218" t="s">
        <v>134</v>
      </c>
      <c r="AU218" s="218" t="s">
        <v>88</v>
      </c>
      <c r="AY218" s="17" t="s">
        <v>132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7" t="s">
        <v>86</v>
      </c>
      <c r="BK218" s="219">
        <f>ROUND(I218*H218,2)</f>
        <v>0</v>
      </c>
      <c r="BL218" s="17" t="s">
        <v>139</v>
      </c>
      <c r="BM218" s="218" t="s">
        <v>355</v>
      </c>
    </row>
    <row r="219" spans="1:47" s="2" customFormat="1" ht="12">
      <c r="A219" s="39"/>
      <c r="B219" s="40"/>
      <c r="C219" s="41"/>
      <c r="D219" s="220" t="s">
        <v>141</v>
      </c>
      <c r="E219" s="41"/>
      <c r="F219" s="221" t="s">
        <v>356</v>
      </c>
      <c r="G219" s="41"/>
      <c r="H219" s="41"/>
      <c r="I219" s="222"/>
      <c r="J219" s="41"/>
      <c r="K219" s="41"/>
      <c r="L219" s="45"/>
      <c r="M219" s="223"/>
      <c r="N219" s="224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7" t="s">
        <v>141</v>
      </c>
      <c r="AU219" s="17" t="s">
        <v>88</v>
      </c>
    </row>
    <row r="220" spans="1:47" s="2" customFormat="1" ht="12">
      <c r="A220" s="39"/>
      <c r="B220" s="40"/>
      <c r="C220" s="41"/>
      <c r="D220" s="225" t="s">
        <v>143</v>
      </c>
      <c r="E220" s="41"/>
      <c r="F220" s="226" t="s">
        <v>357</v>
      </c>
      <c r="G220" s="41"/>
      <c r="H220" s="41"/>
      <c r="I220" s="222"/>
      <c r="J220" s="41"/>
      <c r="K220" s="41"/>
      <c r="L220" s="45"/>
      <c r="M220" s="223"/>
      <c r="N220" s="224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7" t="s">
        <v>143</v>
      </c>
      <c r="AU220" s="17" t="s">
        <v>88</v>
      </c>
    </row>
    <row r="221" spans="1:51" s="13" customFormat="1" ht="12">
      <c r="A221" s="13"/>
      <c r="B221" s="227"/>
      <c r="C221" s="228"/>
      <c r="D221" s="220" t="s">
        <v>157</v>
      </c>
      <c r="E221" s="229" t="s">
        <v>32</v>
      </c>
      <c r="F221" s="230" t="s">
        <v>282</v>
      </c>
      <c r="G221" s="228"/>
      <c r="H221" s="231">
        <v>980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157</v>
      </c>
      <c r="AU221" s="237" t="s">
        <v>88</v>
      </c>
      <c r="AV221" s="13" t="s">
        <v>88</v>
      </c>
      <c r="AW221" s="13" t="s">
        <v>39</v>
      </c>
      <c r="AX221" s="13" t="s">
        <v>86</v>
      </c>
      <c r="AY221" s="237" t="s">
        <v>132</v>
      </c>
    </row>
    <row r="222" spans="1:51" s="14" customFormat="1" ht="12">
      <c r="A222" s="14"/>
      <c r="B222" s="238"/>
      <c r="C222" s="239"/>
      <c r="D222" s="220" t="s">
        <v>157</v>
      </c>
      <c r="E222" s="240" t="s">
        <v>32</v>
      </c>
      <c r="F222" s="241" t="s">
        <v>159</v>
      </c>
      <c r="G222" s="239"/>
      <c r="H222" s="240" t="s">
        <v>32</v>
      </c>
      <c r="I222" s="242"/>
      <c r="J222" s="239"/>
      <c r="K222" s="239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157</v>
      </c>
      <c r="AU222" s="247" t="s">
        <v>88</v>
      </c>
      <c r="AV222" s="14" t="s">
        <v>86</v>
      </c>
      <c r="AW222" s="14" t="s">
        <v>39</v>
      </c>
      <c r="AX222" s="14" t="s">
        <v>78</v>
      </c>
      <c r="AY222" s="247" t="s">
        <v>132</v>
      </c>
    </row>
    <row r="223" spans="1:65" s="2" customFormat="1" ht="16.5" customHeight="1">
      <c r="A223" s="39"/>
      <c r="B223" s="40"/>
      <c r="C223" s="207" t="s">
        <v>358</v>
      </c>
      <c r="D223" s="207" t="s">
        <v>134</v>
      </c>
      <c r="E223" s="208" t="s">
        <v>359</v>
      </c>
      <c r="F223" s="209" t="s">
        <v>360</v>
      </c>
      <c r="G223" s="210" t="s">
        <v>153</v>
      </c>
      <c r="H223" s="211">
        <v>980</v>
      </c>
      <c r="I223" s="212"/>
      <c r="J223" s="213">
        <f>ROUND(I223*H223,2)</f>
        <v>0</v>
      </c>
      <c r="K223" s="209" t="s">
        <v>138</v>
      </c>
      <c r="L223" s="45"/>
      <c r="M223" s="214" t="s">
        <v>32</v>
      </c>
      <c r="N223" s="215" t="s">
        <v>49</v>
      </c>
      <c r="O223" s="85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8" t="s">
        <v>139</v>
      </c>
      <c r="AT223" s="218" t="s">
        <v>134</v>
      </c>
      <c r="AU223" s="218" t="s">
        <v>88</v>
      </c>
      <c r="AY223" s="17" t="s">
        <v>132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7" t="s">
        <v>86</v>
      </c>
      <c r="BK223" s="219">
        <f>ROUND(I223*H223,2)</f>
        <v>0</v>
      </c>
      <c r="BL223" s="17" t="s">
        <v>139</v>
      </c>
      <c r="BM223" s="218" t="s">
        <v>361</v>
      </c>
    </row>
    <row r="224" spans="1:47" s="2" customFormat="1" ht="12">
      <c r="A224" s="39"/>
      <c r="B224" s="40"/>
      <c r="C224" s="41"/>
      <c r="D224" s="220" t="s">
        <v>141</v>
      </c>
      <c r="E224" s="41"/>
      <c r="F224" s="221" t="s">
        <v>362</v>
      </c>
      <c r="G224" s="41"/>
      <c r="H224" s="41"/>
      <c r="I224" s="222"/>
      <c r="J224" s="41"/>
      <c r="K224" s="41"/>
      <c r="L224" s="45"/>
      <c r="M224" s="223"/>
      <c r="N224" s="224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7" t="s">
        <v>141</v>
      </c>
      <c r="AU224" s="17" t="s">
        <v>88</v>
      </c>
    </row>
    <row r="225" spans="1:47" s="2" customFormat="1" ht="12">
      <c r="A225" s="39"/>
      <c r="B225" s="40"/>
      <c r="C225" s="41"/>
      <c r="D225" s="225" t="s">
        <v>143</v>
      </c>
      <c r="E225" s="41"/>
      <c r="F225" s="226" t="s">
        <v>363</v>
      </c>
      <c r="G225" s="41"/>
      <c r="H225" s="41"/>
      <c r="I225" s="222"/>
      <c r="J225" s="41"/>
      <c r="K225" s="41"/>
      <c r="L225" s="45"/>
      <c r="M225" s="223"/>
      <c r="N225" s="224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7" t="s">
        <v>143</v>
      </c>
      <c r="AU225" s="17" t="s">
        <v>88</v>
      </c>
    </row>
    <row r="226" spans="1:65" s="2" customFormat="1" ht="16.5" customHeight="1">
      <c r="A226" s="39"/>
      <c r="B226" s="40"/>
      <c r="C226" s="249" t="s">
        <v>364</v>
      </c>
      <c r="D226" s="249" t="s">
        <v>334</v>
      </c>
      <c r="E226" s="250" t="s">
        <v>365</v>
      </c>
      <c r="F226" s="251" t="s">
        <v>366</v>
      </c>
      <c r="G226" s="252" t="s">
        <v>367</v>
      </c>
      <c r="H226" s="253">
        <v>36.75</v>
      </c>
      <c r="I226" s="254"/>
      <c r="J226" s="255">
        <f>ROUND(I226*H226,2)</f>
        <v>0</v>
      </c>
      <c r="K226" s="251" t="s">
        <v>138</v>
      </c>
      <c r="L226" s="256"/>
      <c r="M226" s="257" t="s">
        <v>32</v>
      </c>
      <c r="N226" s="258" t="s">
        <v>49</v>
      </c>
      <c r="O226" s="85"/>
      <c r="P226" s="216">
        <f>O226*H226</f>
        <v>0</v>
      </c>
      <c r="Q226" s="216">
        <v>0.001</v>
      </c>
      <c r="R226" s="216">
        <f>Q226*H226</f>
        <v>0.03675</v>
      </c>
      <c r="S226" s="216">
        <v>0</v>
      </c>
      <c r="T226" s="21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8" t="s">
        <v>185</v>
      </c>
      <c r="AT226" s="218" t="s">
        <v>334</v>
      </c>
      <c r="AU226" s="218" t="s">
        <v>88</v>
      </c>
      <c r="AY226" s="17" t="s">
        <v>132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7" t="s">
        <v>86</v>
      </c>
      <c r="BK226" s="219">
        <f>ROUND(I226*H226,2)</f>
        <v>0</v>
      </c>
      <c r="BL226" s="17" t="s">
        <v>139</v>
      </c>
      <c r="BM226" s="218" t="s">
        <v>368</v>
      </c>
    </row>
    <row r="227" spans="1:47" s="2" customFormat="1" ht="12">
      <c r="A227" s="39"/>
      <c r="B227" s="40"/>
      <c r="C227" s="41"/>
      <c r="D227" s="220" t="s">
        <v>141</v>
      </c>
      <c r="E227" s="41"/>
      <c r="F227" s="221" t="s">
        <v>366</v>
      </c>
      <c r="G227" s="41"/>
      <c r="H227" s="41"/>
      <c r="I227" s="222"/>
      <c r="J227" s="41"/>
      <c r="K227" s="41"/>
      <c r="L227" s="45"/>
      <c r="M227" s="223"/>
      <c r="N227" s="224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7" t="s">
        <v>141</v>
      </c>
      <c r="AU227" s="17" t="s">
        <v>88</v>
      </c>
    </row>
    <row r="228" spans="1:51" s="13" customFormat="1" ht="12">
      <c r="A228" s="13"/>
      <c r="B228" s="227"/>
      <c r="C228" s="228"/>
      <c r="D228" s="220" t="s">
        <v>157</v>
      </c>
      <c r="E228" s="228"/>
      <c r="F228" s="230" t="s">
        <v>369</v>
      </c>
      <c r="G228" s="228"/>
      <c r="H228" s="231">
        <v>36.75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157</v>
      </c>
      <c r="AU228" s="237" t="s">
        <v>88</v>
      </c>
      <c r="AV228" s="13" t="s">
        <v>88</v>
      </c>
      <c r="AW228" s="13" t="s">
        <v>4</v>
      </c>
      <c r="AX228" s="13" t="s">
        <v>86</v>
      </c>
      <c r="AY228" s="237" t="s">
        <v>132</v>
      </c>
    </row>
    <row r="229" spans="1:65" s="2" customFormat="1" ht="16.5" customHeight="1">
      <c r="A229" s="39"/>
      <c r="B229" s="40"/>
      <c r="C229" s="207" t="s">
        <v>370</v>
      </c>
      <c r="D229" s="207" t="s">
        <v>134</v>
      </c>
      <c r="E229" s="208" t="s">
        <v>371</v>
      </c>
      <c r="F229" s="209" t="s">
        <v>372</v>
      </c>
      <c r="G229" s="210" t="s">
        <v>153</v>
      </c>
      <c r="H229" s="211">
        <v>980</v>
      </c>
      <c r="I229" s="212"/>
      <c r="J229" s="213">
        <f>ROUND(I229*H229,2)</f>
        <v>0</v>
      </c>
      <c r="K229" s="209" t="s">
        <v>138</v>
      </c>
      <c r="L229" s="45"/>
      <c r="M229" s="214" t="s">
        <v>32</v>
      </c>
      <c r="N229" s="215" t="s">
        <v>49</v>
      </c>
      <c r="O229" s="85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8" t="s">
        <v>139</v>
      </c>
      <c r="AT229" s="218" t="s">
        <v>134</v>
      </c>
      <c r="AU229" s="218" t="s">
        <v>88</v>
      </c>
      <c r="AY229" s="17" t="s">
        <v>132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7" t="s">
        <v>86</v>
      </c>
      <c r="BK229" s="219">
        <f>ROUND(I229*H229,2)</f>
        <v>0</v>
      </c>
      <c r="BL229" s="17" t="s">
        <v>139</v>
      </c>
      <c r="BM229" s="218" t="s">
        <v>373</v>
      </c>
    </row>
    <row r="230" spans="1:47" s="2" customFormat="1" ht="12">
      <c r="A230" s="39"/>
      <c r="B230" s="40"/>
      <c r="C230" s="41"/>
      <c r="D230" s="220" t="s">
        <v>141</v>
      </c>
      <c r="E230" s="41"/>
      <c r="F230" s="221" t="s">
        <v>374</v>
      </c>
      <c r="G230" s="41"/>
      <c r="H230" s="41"/>
      <c r="I230" s="222"/>
      <c r="J230" s="41"/>
      <c r="K230" s="41"/>
      <c r="L230" s="45"/>
      <c r="M230" s="223"/>
      <c r="N230" s="224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7" t="s">
        <v>141</v>
      </c>
      <c r="AU230" s="17" t="s">
        <v>88</v>
      </c>
    </row>
    <row r="231" spans="1:47" s="2" customFormat="1" ht="12">
      <c r="A231" s="39"/>
      <c r="B231" s="40"/>
      <c r="C231" s="41"/>
      <c r="D231" s="225" t="s">
        <v>143</v>
      </c>
      <c r="E231" s="41"/>
      <c r="F231" s="226" t="s">
        <v>375</v>
      </c>
      <c r="G231" s="41"/>
      <c r="H231" s="41"/>
      <c r="I231" s="222"/>
      <c r="J231" s="41"/>
      <c r="K231" s="41"/>
      <c r="L231" s="45"/>
      <c r="M231" s="223"/>
      <c r="N231" s="224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7" t="s">
        <v>143</v>
      </c>
      <c r="AU231" s="17" t="s">
        <v>88</v>
      </c>
    </row>
    <row r="232" spans="1:63" s="12" customFormat="1" ht="22.8" customHeight="1">
      <c r="A232" s="12"/>
      <c r="B232" s="191"/>
      <c r="C232" s="192"/>
      <c r="D232" s="193" t="s">
        <v>77</v>
      </c>
      <c r="E232" s="205" t="s">
        <v>88</v>
      </c>
      <c r="F232" s="205" t="s">
        <v>376</v>
      </c>
      <c r="G232" s="192"/>
      <c r="H232" s="192"/>
      <c r="I232" s="195"/>
      <c r="J232" s="206">
        <f>BK232</f>
        <v>0</v>
      </c>
      <c r="K232" s="192"/>
      <c r="L232" s="197"/>
      <c r="M232" s="198"/>
      <c r="N232" s="199"/>
      <c r="O232" s="199"/>
      <c r="P232" s="200">
        <f>SUM(P233:P246)</f>
        <v>0</v>
      </c>
      <c r="Q232" s="199"/>
      <c r="R232" s="200">
        <f>SUM(R233:R246)</f>
        <v>628.47</v>
      </c>
      <c r="S232" s="199"/>
      <c r="T232" s="201">
        <f>SUM(T233:T246)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2" t="s">
        <v>86</v>
      </c>
      <c r="AT232" s="203" t="s">
        <v>77</v>
      </c>
      <c r="AU232" s="203" t="s">
        <v>86</v>
      </c>
      <c r="AY232" s="202" t="s">
        <v>132</v>
      </c>
      <c r="BK232" s="204">
        <f>SUM(BK233:BK246)</f>
        <v>0</v>
      </c>
    </row>
    <row r="233" spans="1:65" s="2" customFormat="1" ht="16.5" customHeight="1">
      <c r="A233" s="39"/>
      <c r="B233" s="40"/>
      <c r="C233" s="207" t="s">
        <v>377</v>
      </c>
      <c r="D233" s="207" t="s">
        <v>134</v>
      </c>
      <c r="E233" s="208" t="s">
        <v>378</v>
      </c>
      <c r="F233" s="209" t="s">
        <v>379</v>
      </c>
      <c r="G233" s="210" t="s">
        <v>188</v>
      </c>
      <c r="H233" s="211">
        <v>105</v>
      </c>
      <c r="I233" s="212"/>
      <c r="J233" s="213">
        <f>ROUND(I233*H233,2)</f>
        <v>0</v>
      </c>
      <c r="K233" s="209" t="s">
        <v>138</v>
      </c>
      <c r="L233" s="45"/>
      <c r="M233" s="214" t="s">
        <v>32</v>
      </c>
      <c r="N233" s="215" t="s">
        <v>49</v>
      </c>
      <c r="O233" s="85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8" t="s">
        <v>139</v>
      </c>
      <c r="AT233" s="218" t="s">
        <v>134</v>
      </c>
      <c r="AU233" s="218" t="s">
        <v>88</v>
      </c>
      <c r="AY233" s="17" t="s">
        <v>132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7" t="s">
        <v>86</v>
      </c>
      <c r="BK233" s="219">
        <f>ROUND(I233*H233,2)</f>
        <v>0</v>
      </c>
      <c r="BL233" s="17" t="s">
        <v>139</v>
      </c>
      <c r="BM233" s="218" t="s">
        <v>380</v>
      </c>
    </row>
    <row r="234" spans="1:47" s="2" customFormat="1" ht="12">
      <c r="A234" s="39"/>
      <c r="B234" s="40"/>
      <c r="C234" s="41"/>
      <c r="D234" s="220" t="s">
        <v>141</v>
      </c>
      <c r="E234" s="41"/>
      <c r="F234" s="221" t="s">
        <v>381</v>
      </c>
      <c r="G234" s="41"/>
      <c r="H234" s="41"/>
      <c r="I234" s="222"/>
      <c r="J234" s="41"/>
      <c r="K234" s="41"/>
      <c r="L234" s="45"/>
      <c r="M234" s="223"/>
      <c r="N234" s="224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7" t="s">
        <v>141</v>
      </c>
      <c r="AU234" s="17" t="s">
        <v>88</v>
      </c>
    </row>
    <row r="235" spans="1:47" s="2" customFormat="1" ht="12">
      <c r="A235" s="39"/>
      <c r="B235" s="40"/>
      <c r="C235" s="41"/>
      <c r="D235" s="225" t="s">
        <v>143</v>
      </c>
      <c r="E235" s="41"/>
      <c r="F235" s="226" t="s">
        <v>382</v>
      </c>
      <c r="G235" s="41"/>
      <c r="H235" s="41"/>
      <c r="I235" s="222"/>
      <c r="J235" s="41"/>
      <c r="K235" s="41"/>
      <c r="L235" s="45"/>
      <c r="M235" s="223"/>
      <c r="N235" s="224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7" t="s">
        <v>143</v>
      </c>
      <c r="AU235" s="17" t="s">
        <v>88</v>
      </c>
    </row>
    <row r="236" spans="1:47" s="2" customFormat="1" ht="12">
      <c r="A236" s="39"/>
      <c r="B236" s="40"/>
      <c r="C236" s="41"/>
      <c r="D236" s="220" t="s">
        <v>310</v>
      </c>
      <c r="E236" s="41"/>
      <c r="F236" s="248" t="s">
        <v>383</v>
      </c>
      <c r="G236" s="41"/>
      <c r="H236" s="41"/>
      <c r="I236" s="222"/>
      <c r="J236" s="41"/>
      <c r="K236" s="41"/>
      <c r="L236" s="45"/>
      <c r="M236" s="223"/>
      <c r="N236" s="224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7" t="s">
        <v>310</v>
      </c>
      <c r="AU236" s="17" t="s">
        <v>88</v>
      </c>
    </row>
    <row r="237" spans="1:51" s="13" customFormat="1" ht="12">
      <c r="A237" s="13"/>
      <c r="B237" s="227"/>
      <c r="C237" s="228"/>
      <c r="D237" s="220" t="s">
        <v>157</v>
      </c>
      <c r="E237" s="229" t="s">
        <v>32</v>
      </c>
      <c r="F237" s="230" t="s">
        <v>384</v>
      </c>
      <c r="G237" s="228"/>
      <c r="H237" s="231">
        <v>105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157</v>
      </c>
      <c r="AU237" s="237" t="s">
        <v>88</v>
      </c>
      <c r="AV237" s="13" t="s">
        <v>88</v>
      </c>
      <c r="AW237" s="13" t="s">
        <v>39</v>
      </c>
      <c r="AX237" s="13" t="s">
        <v>86</v>
      </c>
      <c r="AY237" s="237" t="s">
        <v>132</v>
      </c>
    </row>
    <row r="238" spans="1:51" s="14" customFormat="1" ht="12">
      <c r="A238" s="14"/>
      <c r="B238" s="238"/>
      <c r="C238" s="239"/>
      <c r="D238" s="220" t="s">
        <v>157</v>
      </c>
      <c r="E238" s="240" t="s">
        <v>32</v>
      </c>
      <c r="F238" s="241" t="s">
        <v>159</v>
      </c>
      <c r="G238" s="239"/>
      <c r="H238" s="240" t="s">
        <v>32</v>
      </c>
      <c r="I238" s="242"/>
      <c r="J238" s="239"/>
      <c r="K238" s="239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157</v>
      </c>
      <c r="AU238" s="247" t="s">
        <v>88</v>
      </c>
      <c r="AV238" s="14" t="s">
        <v>86</v>
      </c>
      <c r="AW238" s="14" t="s">
        <v>39</v>
      </c>
      <c r="AX238" s="14" t="s">
        <v>78</v>
      </c>
      <c r="AY238" s="247" t="s">
        <v>132</v>
      </c>
    </row>
    <row r="239" spans="1:65" s="2" customFormat="1" ht="16.5" customHeight="1">
      <c r="A239" s="39"/>
      <c r="B239" s="40"/>
      <c r="C239" s="249" t="s">
        <v>385</v>
      </c>
      <c r="D239" s="249" t="s">
        <v>334</v>
      </c>
      <c r="E239" s="250" t="s">
        <v>386</v>
      </c>
      <c r="F239" s="251" t="s">
        <v>387</v>
      </c>
      <c r="G239" s="252" t="s">
        <v>299</v>
      </c>
      <c r="H239" s="253">
        <v>35.07</v>
      </c>
      <c r="I239" s="254"/>
      <c r="J239" s="255">
        <f>ROUND(I239*H239,2)</f>
        <v>0</v>
      </c>
      <c r="K239" s="251" t="s">
        <v>138</v>
      </c>
      <c r="L239" s="256"/>
      <c r="M239" s="257" t="s">
        <v>32</v>
      </c>
      <c r="N239" s="258" t="s">
        <v>49</v>
      </c>
      <c r="O239" s="85"/>
      <c r="P239" s="216">
        <f>O239*H239</f>
        <v>0</v>
      </c>
      <c r="Q239" s="216">
        <v>1</v>
      </c>
      <c r="R239" s="216">
        <f>Q239*H239</f>
        <v>35.07</v>
      </c>
      <c r="S239" s="216">
        <v>0</v>
      </c>
      <c r="T239" s="21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8" t="s">
        <v>185</v>
      </c>
      <c r="AT239" s="218" t="s">
        <v>334</v>
      </c>
      <c r="AU239" s="218" t="s">
        <v>88</v>
      </c>
      <c r="AY239" s="17" t="s">
        <v>132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7" t="s">
        <v>86</v>
      </c>
      <c r="BK239" s="219">
        <f>ROUND(I239*H239,2)</f>
        <v>0</v>
      </c>
      <c r="BL239" s="17" t="s">
        <v>139</v>
      </c>
      <c r="BM239" s="218" t="s">
        <v>388</v>
      </c>
    </row>
    <row r="240" spans="1:47" s="2" customFormat="1" ht="12">
      <c r="A240" s="39"/>
      <c r="B240" s="40"/>
      <c r="C240" s="41"/>
      <c r="D240" s="220" t="s">
        <v>141</v>
      </c>
      <c r="E240" s="41"/>
      <c r="F240" s="221" t="s">
        <v>387</v>
      </c>
      <c r="G240" s="41"/>
      <c r="H240" s="41"/>
      <c r="I240" s="222"/>
      <c r="J240" s="41"/>
      <c r="K240" s="41"/>
      <c r="L240" s="45"/>
      <c r="M240" s="223"/>
      <c r="N240" s="224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7" t="s">
        <v>141</v>
      </c>
      <c r="AU240" s="17" t="s">
        <v>88</v>
      </c>
    </row>
    <row r="241" spans="1:47" s="2" customFormat="1" ht="12">
      <c r="A241" s="39"/>
      <c r="B241" s="40"/>
      <c r="C241" s="41"/>
      <c r="D241" s="220" t="s">
        <v>310</v>
      </c>
      <c r="E241" s="41"/>
      <c r="F241" s="248" t="s">
        <v>383</v>
      </c>
      <c r="G241" s="41"/>
      <c r="H241" s="41"/>
      <c r="I241" s="222"/>
      <c r="J241" s="41"/>
      <c r="K241" s="41"/>
      <c r="L241" s="45"/>
      <c r="M241" s="223"/>
      <c r="N241" s="224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7" t="s">
        <v>310</v>
      </c>
      <c r="AU241" s="17" t="s">
        <v>88</v>
      </c>
    </row>
    <row r="242" spans="1:51" s="13" customFormat="1" ht="12">
      <c r="A242" s="13"/>
      <c r="B242" s="227"/>
      <c r="C242" s="228"/>
      <c r="D242" s="220" t="s">
        <v>157</v>
      </c>
      <c r="E242" s="229" t="s">
        <v>32</v>
      </c>
      <c r="F242" s="230" t="s">
        <v>389</v>
      </c>
      <c r="G242" s="228"/>
      <c r="H242" s="231">
        <v>35.07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157</v>
      </c>
      <c r="AU242" s="237" t="s">
        <v>88</v>
      </c>
      <c r="AV242" s="13" t="s">
        <v>88</v>
      </c>
      <c r="AW242" s="13" t="s">
        <v>39</v>
      </c>
      <c r="AX242" s="13" t="s">
        <v>86</v>
      </c>
      <c r="AY242" s="237" t="s">
        <v>132</v>
      </c>
    </row>
    <row r="243" spans="1:65" s="2" customFormat="1" ht="16.5" customHeight="1">
      <c r="A243" s="39"/>
      <c r="B243" s="40"/>
      <c r="C243" s="249" t="s">
        <v>390</v>
      </c>
      <c r="D243" s="249" t="s">
        <v>334</v>
      </c>
      <c r="E243" s="250" t="s">
        <v>391</v>
      </c>
      <c r="F243" s="251" t="s">
        <v>392</v>
      </c>
      <c r="G243" s="252" t="s">
        <v>299</v>
      </c>
      <c r="H243" s="253">
        <v>593.4</v>
      </c>
      <c r="I243" s="254"/>
      <c r="J243" s="255">
        <f>ROUND(I243*H243,2)</f>
        <v>0</v>
      </c>
      <c r="K243" s="251" t="s">
        <v>138</v>
      </c>
      <c r="L243" s="256"/>
      <c r="M243" s="257" t="s">
        <v>32</v>
      </c>
      <c r="N243" s="258" t="s">
        <v>49</v>
      </c>
      <c r="O243" s="85"/>
      <c r="P243" s="216">
        <f>O243*H243</f>
        <v>0</v>
      </c>
      <c r="Q243" s="216">
        <v>1</v>
      </c>
      <c r="R243" s="216">
        <f>Q243*H243</f>
        <v>593.4</v>
      </c>
      <c r="S243" s="216">
        <v>0</v>
      </c>
      <c r="T243" s="21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8" t="s">
        <v>185</v>
      </c>
      <c r="AT243" s="218" t="s">
        <v>334</v>
      </c>
      <c r="AU243" s="218" t="s">
        <v>88</v>
      </c>
      <c r="AY243" s="17" t="s">
        <v>132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7" t="s">
        <v>86</v>
      </c>
      <c r="BK243" s="219">
        <f>ROUND(I243*H243,2)</f>
        <v>0</v>
      </c>
      <c r="BL243" s="17" t="s">
        <v>139</v>
      </c>
      <c r="BM243" s="218" t="s">
        <v>393</v>
      </c>
    </row>
    <row r="244" spans="1:47" s="2" customFormat="1" ht="12">
      <c r="A244" s="39"/>
      <c r="B244" s="40"/>
      <c r="C244" s="41"/>
      <c r="D244" s="220" t="s">
        <v>141</v>
      </c>
      <c r="E244" s="41"/>
      <c r="F244" s="221" t="s">
        <v>392</v>
      </c>
      <c r="G244" s="41"/>
      <c r="H244" s="41"/>
      <c r="I244" s="222"/>
      <c r="J244" s="41"/>
      <c r="K244" s="41"/>
      <c r="L244" s="45"/>
      <c r="M244" s="223"/>
      <c r="N244" s="224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7" t="s">
        <v>141</v>
      </c>
      <c r="AU244" s="17" t="s">
        <v>88</v>
      </c>
    </row>
    <row r="245" spans="1:51" s="13" customFormat="1" ht="12">
      <c r="A245" s="13"/>
      <c r="B245" s="227"/>
      <c r="C245" s="228"/>
      <c r="D245" s="220" t="s">
        <v>157</v>
      </c>
      <c r="E245" s="229" t="s">
        <v>32</v>
      </c>
      <c r="F245" s="230" t="s">
        <v>394</v>
      </c>
      <c r="G245" s="228"/>
      <c r="H245" s="231">
        <v>593.4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157</v>
      </c>
      <c r="AU245" s="237" t="s">
        <v>88</v>
      </c>
      <c r="AV245" s="13" t="s">
        <v>88</v>
      </c>
      <c r="AW245" s="13" t="s">
        <v>39</v>
      </c>
      <c r="AX245" s="13" t="s">
        <v>86</v>
      </c>
      <c r="AY245" s="237" t="s">
        <v>132</v>
      </c>
    </row>
    <row r="246" spans="1:51" s="14" customFormat="1" ht="12">
      <c r="A246" s="14"/>
      <c r="B246" s="238"/>
      <c r="C246" s="239"/>
      <c r="D246" s="220" t="s">
        <v>157</v>
      </c>
      <c r="E246" s="240" t="s">
        <v>32</v>
      </c>
      <c r="F246" s="241" t="s">
        <v>395</v>
      </c>
      <c r="G246" s="239"/>
      <c r="H246" s="240" t="s">
        <v>32</v>
      </c>
      <c r="I246" s="242"/>
      <c r="J246" s="239"/>
      <c r="K246" s="239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157</v>
      </c>
      <c r="AU246" s="247" t="s">
        <v>88</v>
      </c>
      <c r="AV246" s="14" t="s">
        <v>86</v>
      </c>
      <c r="AW246" s="14" t="s">
        <v>39</v>
      </c>
      <c r="AX246" s="14" t="s">
        <v>78</v>
      </c>
      <c r="AY246" s="247" t="s">
        <v>132</v>
      </c>
    </row>
    <row r="247" spans="1:63" s="12" customFormat="1" ht="22.8" customHeight="1">
      <c r="A247" s="12"/>
      <c r="B247" s="191"/>
      <c r="C247" s="192"/>
      <c r="D247" s="193" t="s">
        <v>77</v>
      </c>
      <c r="E247" s="205" t="s">
        <v>150</v>
      </c>
      <c r="F247" s="205" t="s">
        <v>396</v>
      </c>
      <c r="G247" s="192"/>
      <c r="H247" s="192"/>
      <c r="I247" s="195"/>
      <c r="J247" s="206">
        <f>BK247</f>
        <v>0</v>
      </c>
      <c r="K247" s="192"/>
      <c r="L247" s="197"/>
      <c r="M247" s="198"/>
      <c r="N247" s="199"/>
      <c r="O247" s="199"/>
      <c r="P247" s="200">
        <f>SUM(P248:P253)</f>
        <v>0</v>
      </c>
      <c r="Q247" s="199"/>
      <c r="R247" s="200">
        <f>SUM(R248:R253)</f>
        <v>37.118399999999994</v>
      </c>
      <c r="S247" s="199"/>
      <c r="T247" s="201">
        <f>SUM(T248:T253)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2" t="s">
        <v>86</v>
      </c>
      <c r="AT247" s="203" t="s">
        <v>77</v>
      </c>
      <c r="AU247" s="203" t="s">
        <v>86</v>
      </c>
      <c r="AY247" s="202" t="s">
        <v>132</v>
      </c>
      <c r="BK247" s="204">
        <f>SUM(BK248:BK253)</f>
        <v>0</v>
      </c>
    </row>
    <row r="248" spans="1:65" s="2" customFormat="1" ht="16.5" customHeight="1">
      <c r="A248" s="39"/>
      <c r="B248" s="40"/>
      <c r="C248" s="207" t="s">
        <v>397</v>
      </c>
      <c r="D248" s="207" t="s">
        <v>134</v>
      </c>
      <c r="E248" s="208" t="s">
        <v>398</v>
      </c>
      <c r="F248" s="209" t="s">
        <v>399</v>
      </c>
      <c r="G248" s="210" t="s">
        <v>137</v>
      </c>
      <c r="H248" s="211">
        <v>240</v>
      </c>
      <c r="I248" s="212"/>
      <c r="J248" s="213">
        <f>ROUND(I248*H248,2)</f>
        <v>0</v>
      </c>
      <c r="K248" s="209" t="s">
        <v>138</v>
      </c>
      <c r="L248" s="45"/>
      <c r="M248" s="214" t="s">
        <v>32</v>
      </c>
      <c r="N248" s="215" t="s">
        <v>49</v>
      </c>
      <c r="O248" s="85"/>
      <c r="P248" s="216">
        <f>O248*H248</f>
        <v>0</v>
      </c>
      <c r="Q248" s="216">
        <v>0.08266</v>
      </c>
      <c r="R248" s="216">
        <f>Q248*H248</f>
        <v>19.8384</v>
      </c>
      <c r="S248" s="216">
        <v>0</v>
      </c>
      <c r="T248" s="21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8" t="s">
        <v>139</v>
      </c>
      <c r="AT248" s="218" t="s">
        <v>134</v>
      </c>
      <c r="AU248" s="218" t="s">
        <v>88</v>
      </c>
      <c r="AY248" s="17" t="s">
        <v>132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7" t="s">
        <v>86</v>
      </c>
      <c r="BK248" s="219">
        <f>ROUND(I248*H248,2)</f>
        <v>0</v>
      </c>
      <c r="BL248" s="17" t="s">
        <v>139</v>
      </c>
      <c r="BM248" s="218" t="s">
        <v>400</v>
      </c>
    </row>
    <row r="249" spans="1:47" s="2" customFormat="1" ht="12">
      <c r="A249" s="39"/>
      <c r="B249" s="40"/>
      <c r="C249" s="41"/>
      <c r="D249" s="220" t="s">
        <v>141</v>
      </c>
      <c r="E249" s="41"/>
      <c r="F249" s="221" t="s">
        <v>401</v>
      </c>
      <c r="G249" s="41"/>
      <c r="H249" s="41"/>
      <c r="I249" s="222"/>
      <c r="J249" s="41"/>
      <c r="K249" s="41"/>
      <c r="L249" s="45"/>
      <c r="M249" s="223"/>
      <c r="N249" s="224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7" t="s">
        <v>141</v>
      </c>
      <c r="AU249" s="17" t="s">
        <v>88</v>
      </c>
    </row>
    <row r="250" spans="1:47" s="2" customFormat="1" ht="12">
      <c r="A250" s="39"/>
      <c r="B250" s="40"/>
      <c r="C250" s="41"/>
      <c r="D250" s="225" t="s">
        <v>143</v>
      </c>
      <c r="E250" s="41"/>
      <c r="F250" s="226" t="s">
        <v>402</v>
      </c>
      <c r="G250" s="41"/>
      <c r="H250" s="41"/>
      <c r="I250" s="222"/>
      <c r="J250" s="41"/>
      <c r="K250" s="41"/>
      <c r="L250" s="45"/>
      <c r="M250" s="223"/>
      <c r="N250" s="224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7" t="s">
        <v>143</v>
      </c>
      <c r="AU250" s="17" t="s">
        <v>88</v>
      </c>
    </row>
    <row r="251" spans="1:65" s="2" customFormat="1" ht="16.5" customHeight="1">
      <c r="A251" s="39"/>
      <c r="B251" s="40"/>
      <c r="C251" s="249" t="s">
        <v>403</v>
      </c>
      <c r="D251" s="249" t="s">
        <v>334</v>
      </c>
      <c r="E251" s="250" t="s">
        <v>404</v>
      </c>
      <c r="F251" s="251" t="s">
        <v>405</v>
      </c>
      <c r="G251" s="252" t="s">
        <v>137</v>
      </c>
      <c r="H251" s="253">
        <v>240</v>
      </c>
      <c r="I251" s="254"/>
      <c r="J251" s="255">
        <f>ROUND(I251*H251,2)</f>
        <v>0</v>
      </c>
      <c r="K251" s="251" t="s">
        <v>138</v>
      </c>
      <c r="L251" s="256"/>
      <c r="M251" s="257" t="s">
        <v>32</v>
      </c>
      <c r="N251" s="258" t="s">
        <v>49</v>
      </c>
      <c r="O251" s="85"/>
      <c r="P251" s="216">
        <f>O251*H251</f>
        <v>0</v>
      </c>
      <c r="Q251" s="216">
        <v>0.072</v>
      </c>
      <c r="R251" s="216">
        <f>Q251*H251</f>
        <v>17.279999999999998</v>
      </c>
      <c r="S251" s="216">
        <v>0</v>
      </c>
      <c r="T251" s="21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8" t="s">
        <v>185</v>
      </c>
      <c r="AT251" s="218" t="s">
        <v>334</v>
      </c>
      <c r="AU251" s="218" t="s">
        <v>88</v>
      </c>
      <c r="AY251" s="17" t="s">
        <v>132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7" t="s">
        <v>86</v>
      </c>
      <c r="BK251" s="219">
        <f>ROUND(I251*H251,2)</f>
        <v>0</v>
      </c>
      <c r="BL251" s="17" t="s">
        <v>139</v>
      </c>
      <c r="BM251" s="218" t="s">
        <v>406</v>
      </c>
    </row>
    <row r="252" spans="1:47" s="2" customFormat="1" ht="12">
      <c r="A252" s="39"/>
      <c r="B252" s="40"/>
      <c r="C252" s="41"/>
      <c r="D252" s="220" t="s">
        <v>141</v>
      </c>
      <c r="E252" s="41"/>
      <c r="F252" s="221" t="s">
        <v>405</v>
      </c>
      <c r="G252" s="41"/>
      <c r="H252" s="41"/>
      <c r="I252" s="222"/>
      <c r="J252" s="41"/>
      <c r="K252" s="41"/>
      <c r="L252" s="45"/>
      <c r="M252" s="223"/>
      <c r="N252" s="224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7" t="s">
        <v>141</v>
      </c>
      <c r="AU252" s="17" t="s">
        <v>88</v>
      </c>
    </row>
    <row r="253" spans="1:51" s="13" customFormat="1" ht="12">
      <c r="A253" s="13"/>
      <c r="B253" s="227"/>
      <c r="C253" s="228"/>
      <c r="D253" s="220" t="s">
        <v>157</v>
      </c>
      <c r="E253" s="228"/>
      <c r="F253" s="230" t="s">
        <v>407</v>
      </c>
      <c r="G253" s="228"/>
      <c r="H253" s="231">
        <v>240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157</v>
      </c>
      <c r="AU253" s="237" t="s">
        <v>88</v>
      </c>
      <c r="AV253" s="13" t="s">
        <v>88</v>
      </c>
      <c r="AW253" s="13" t="s">
        <v>4</v>
      </c>
      <c r="AX253" s="13" t="s">
        <v>86</v>
      </c>
      <c r="AY253" s="237" t="s">
        <v>132</v>
      </c>
    </row>
    <row r="254" spans="1:63" s="12" customFormat="1" ht="22.8" customHeight="1">
      <c r="A254" s="12"/>
      <c r="B254" s="191"/>
      <c r="C254" s="192"/>
      <c r="D254" s="193" t="s">
        <v>77</v>
      </c>
      <c r="E254" s="205" t="s">
        <v>139</v>
      </c>
      <c r="F254" s="205" t="s">
        <v>408</v>
      </c>
      <c r="G254" s="192"/>
      <c r="H254" s="192"/>
      <c r="I254" s="195"/>
      <c r="J254" s="206">
        <f>BK254</f>
        <v>0</v>
      </c>
      <c r="K254" s="192"/>
      <c r="L254" s="197"/>
      <c r="M254" s="198"/>
      <c r="N254" s="199"/>
      <c r="O254" s="199"/>
      <c r="P254" s="200">
        <f>SUM(P255:P259)</f>
        <v>0</v>
      </c>
      <c r="Q254" s="199"/>
      <c r="R254" s="200">
        <f>SUM(R255:R259)</f>
        <v>0</v>
      </c>
      <c r="S254" s="199"/>
      <c r="T254" s="201">
        <f>SUM(T255:T259)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2" t="s">
        <v>86</v>
      </c>
      <c r="AT254" s="203" t="s">
        <v>77</v>
      </c>
      <c r="AU254" s="203" t="s">
        <v>86</v>
      </c>
      <c r="AY254" s="202" t="s">
        <v>132</v>
      </c>
      <c r="BK254" s="204">
        <f>SUM(BK255:BK259)</f>
        <v>0</v>
      </c>
    </row>
    <row r="255" spans="1:65" s="2" customFormat="1" ht="16.5" customHeight="1">
      <c r="A255" s="39"/>
      <c r="B255" s="40"/>
      <c r="C255" s="207" t="s">
        <v>409</v>
      </c>
      <c r="D255" s="207" t="s">
        <v>134</v>
      </c>
      <c r="E255" s="208" t="s">
        <v>410</v>
      </c>
      <c r="F255" s="209" t="s">
        <v>411</v>
      </c>
      <c r="G255" s="210" t="s">
        <v>203</v>
      </c>
      <c r="H255" s="211">
        <v>3.42</v>
      </c>
      <c r="I255" s="212"/>
      <c r="J255" s="213">
        <f>ROUND(I255*H255,2)</f>
        <v>0</v>
      </c>
      <c r="K255" s="209" t="s">
        <v>138</v>
      </c>
      <c r="L255" s="45"/>
      <c r="M255" s="214" t="s">
        <v>32</v>
      </c>
      <c r="N255" s="215" t="s">
        <v>49</v>
      </c>
      <c r="O255" s="85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8" t="s">
        <v>139</v>
      </c>
      <c r="AT255" s="218" t="s">
        <v>134</v>
      </c>
      <c r="AU255" s="218" t="s">
        <v>88</v>
      </c>
      <c r="AY255" s="17" t="s">
        <v>132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7" t="s">
        <v>86</v>
      </c>
      <c r="BK255" s="219">
        <f>ROUND(I255*H255,2)</f>
        <v>0</v>
      </c>
      <c r="BL255" s="17" t="s">
        <v>139</v>
      </c>
      <c r="BM255" s="218" t="s">
        <v>412</v>
      </c>
    </row>
    <row r="256" spans="1:47" s="2" customFormat="1" ht="12">
      <c r="A256" s="39"/>
      <c r="B256" s="40"/>
      <c r="C256" s="41"/>
      <c r="D256" s="220" t="s">
        <v>141</v>
      </c>
      <c r="E256" s="41"/>
      <c r="F256" s="221" t="s">
        <v>413</v>
      </c>
      <c r="G256" s="41"/>
      <c r="H256" s="41"/>
      <c r="I256" s="222"/>
      <c r="J256" s="41"/>
      <c r="K256" s="41"/>
      <c r="L256" s="45"/>
      <c r="M256" s="223"/>
      <c r="N256" s="224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7" t="s">
        <v>141</v>
      </c>
      <c r="AU256" s="17" t="s">
        <v>88</v>
      </c>
    </row>
    <row r="257" spans="1:47" s="2" customFormat="1" ht="12">
      <c r="A257" s="39"/>
      <c r="B257" s="40"/>
      <c r="C257" s="41"/>
      <c r="D257" s="225" t="s">
        <v>143</v>
      </c>
      <c r="E257" s="41"/>
      <c r="F257" s="226" t="s">
        <v>414</v>
      </c>
      <c r="G257" s="41"/>
      <c r="H257" s="41"/>
      <c r="I257" s="222"/>
      <c r="J257" s="41"/>
      <c r="K257" s="41"/>
      <c r="L257" s="45"/>
      <c r="M257" s="223"/>
      <c r="N257" s="224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7" t="s">
        <v>143</v>
      </c>
      <c r="AU257" s="17" t="s">
        <v>88</v>
      </c>
    </row>
    <row r="258" spans="1:51" s="13" customFormat="1" ht="12">
      <c r="A258" s="13"/>
      <c r="B258" s="227"/>
      <c r="C258" s="228"/>
      <c r="D258" s="220" t="s">
        <v>157</v>
      </c>
      <c r="E258" s="229" t="s">
        <v>32</v>
      </c>
      <c r="F258" s="230" t="s">
        <v>415</v>
      </c>
      <c r="G258" s="228"/>
      <c r="H258" s="231">
        <v>3.42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7" t="s">
        <v>157</v>
      </c>
      <c r="AU258" s="237" t="s">
        <v>88</v>
      </c>
      <c r="AV258" s="13" t="s">
        <v>88</v>
      </c>
      <c r="AW258" s="13" t="s">
        <v>39</v>
      </c>
      <c r="AX258" s="13" t="s">
        <v>86</v>
      </c>
      <c r="AY258" s="237" t="s">
        <v>132</v>
      </c>
    </row>
    <row r="259" spans="1:51" s="14" customFormat="1" ht="12">
      <c r="A259" s="14"/>
      <c r="B259" s="238"/>
      <c r="C259" s="239"/>
      <c r="D259" s="220" t="s">
        <v>157</v>
      </c>
      <c r="E259" s="240" t="s">
        <v>32</v>
      </c>
      <c r="F259" s="241" t="s">
        <v>416</v>
      </c>
      <c r="G259" s="239"/>
      <c r="H259" s="240" t="s">
        <v>32</v>
      </c>
      <c r="I259" s="242"/>
      <c r="J259" s="239"/>
      <c r="K259" s="239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157</v>
      </c>
      <c r="AU259" s="247" t="s">
        <v>88</v>
      </c>
      <c r="AV259" s="14" t="s">
        <v>86</v>
      </c>
      <c r="AW259" s="14" t="s">
        <v>39</v>
      </c>
      <c r="AX259" s="14" t="s">
        <v>78</v>
      </c>
      <c r="AY259" s="247" t="s">
        <v>132</v>
      </c>
    </row>
    <row r="260" spans="1:63" s="12" customFormat="1" ht="22.8" customHeight="1">
      <c r="A260" s="12"/>
      <c r="B260" s="191"/>
      <c r="C260" s="192"/>
      <c r="D260" s="193" t="s">
        <v>77</v>
      </c>
      <c r="E260" s="205" t="s">
        <v>165</v>
      </c>
      <c r="F260" s="205" t="s">
        <v>417</v>
      </c>
      <c r="G260" s="192"/>
      <c r="H260" s="192"/>
      <c r="I260" s="195"/>
      <c r="J260" s="206">
        <f>BK260</f>
        <v>0</v>
      </c>
      <c r="K260" s="192"/>
      <c r="L260" s="197"/>
      <c r="M260" s="198"/>
      <c r="N260" s="199"/>
      <c r="O260" s="199"/>
      <c r="P260" s="200">
        <f>SUM(P261:P338)</f>
        <v>0</v>
      </c>
      <c r="Q260" s="199"/>
      <c r="R260" s="200">
        <f>SUM(R261:R338)</f>
        <v>173.04771</v>
      </c>
      <c r="S260" s="199"/>
      <c r="T260" s="201">
        <f>SUM(T261:T338)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2" t="s">
        <v>86</v>
      </c>
      <c r="AT260" s="203" t="s">
        <v>77</v>
      </c>
      <c r="AU260" s="203" t="s">
        <v>86</v>
      </c>
      <c r="AY260" s="202" t="s">
        <v>132</v>
      </c>
      <c r="BK260" s="204">
        <f>SUM(BK261:BK338)</f>
        <v>0</v>
      </c>
    </row>
    <row r="261" spans="1:65" s="2" customFormat="1" ht="16.5" customHeight="1">
      <c r="A261" s="39"/>
      <c r="B261" s="40"/>
      <c r="C261" s="207" t="s">
        <v>418</v>
      </c>
      <c r="D261" s="207" t="s">
        <v>134</v>
      </c>
      <c r="E261" s="208" t="s">
        <v>419</v>
      </c>
      <c r="F261" s="209" t="s">
        <v>420</v>
      </c>
      <c r="G261" s="210" t="s">
        <v>153</v>
      </c>
      <c r="H261" s="211">
        <v>42</v>
      </c>
      <c r="I261" s="212"/>
      <c r="J261" s="213">
        <f>ROUND(I261*H261,2)</f>
        <v>0</v>
      </c>
      <c r="K261" s="209" t="s">
        <v>138</v>
      </c>
      <c r="L261" s="45"/>
      <c r="M261" s="214" t="s">
        <v>32</v>
      </c>
      <c r="N261" s="215" t="s">
        <v>49</v>
      </c>
      <c r="O261" s="85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8" t="s">
        <v>139</v>
      </c>
      <c r="AT261" s="218" t="s">
        <v>134</v>
      </c>
      <c r="AU261" s="218" t="s">
        <v>88</v>
      </c>
      <c r="AY261" s="17" t="s">
        <v>132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7" t="s">
        <v>86</v>
      </c>
      <c r="BK261" s="219">
        <f>ROUND(I261*H261,2)</f>
        <v>0</v>
      </c>
      <c r="BL261" s="17" t="s">
        <v>139</v>
      </c>
      <c r="BM261" s="218" t="s">
        <v>421</v>
      </c>
    </row>
    <row r="262" spans="1:47" s="2" customFormat="1" ht="12">
      <c r="A262" s="39"/>
      <c r="B262" s="40"/>
      <c r="C262" s="41"/>
      <c r="D262" s="220" t="s">
        <v>141</v>
      </c>
      <c r="E262" s="41"/>
      <c r="F262" s="221" t="s">
        <v>422</v>
      </c>
      <c r="G262" s="41"/>
      <c r="H262" s="41"/>
      <c r="I262" s="222"/>
      <c r="J262" s="41"/>
      <c r="K262" s="41"/>
      <c r="L262" s="45"/>
      <c r="M262" s="223"/>
      <c r="N262" s="224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7" t="s">
        <v>141</v>
      </c>
      <c r="AU262" s="17" t="s">
        <v>88</v>
      </c>
    </row>
    <row r="263" spans="1:47" s="2" customFormat="1" ht="12">
      <c r="A263" s="39"/>
      <c r="B263" s="40"/>
      <c r="C263" s="41"/>
      <c r="D263" s="225" t="s">
        <v>143</v>
      </c>
      <c r="E263" s="41"/>
      <c r="F263" s="226" t="s">
        <v>423</v>
      </c>
      <c r="G263" s="41"/>
      <c r="H263" s="41"/>
      <c r="I263" s="222"/>
      <c r="J263" s="41"/>
      <c r="K263" s="41"/>
      <c r="L263" s="45"/>
      <c r="M263" s="223"/>
      <c r="N263" s="224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7" t="s">
        <v>143</v>
      </c>
      <c r="AU263" s="17" t="s">
        <v>88</v>
      </c>
    </row>
    <row r="264" spans="1:47" s="2" customFormat="1" ht="12">
      <c r="A264" s="39"/>
      <c r="B264" s="40"/>
      <c r="C264" s="41"/>
      <c r="D264" s="220" t="s">
        <v>310</v>
      </c>
      <c r="E264" s="41"/>
      <c r="F264" s="248" t="s">
        <v>383</v>
      </c>
      <c r="G264" s="41"/>
      <c r="H264" s="41"/>
      <c r="I264" s="222"/>
      <c r="J264" s="41"/>
      <c r="K264" s="41"/>
      <c r="L264" s="45"/>
      <c r="M264" s="223"/>
      <c r="N264" s="224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7" t="s">
        <v>310</v>
      </c>
      <c r="AU264" s="17" t="s">
        <v>88</v>
      </c>
    </row>
    <row r="265" spans="1:51" s="13" customFormat="1" ht="12">
      <c r="A265" s="13"/>
      <c r="B265" s="227"/>
      <c r="C265" s="228"/>
      <c r="D265" s="220" t="s">
        <v>157</v>
      </c>
      <c r="E265" s="229" t="s">
        <v>32</v>
      </c>
      <c r="F265" s="230" t="s">
        <v>424</v>
      </c>
      <c r="G265" s="228"/>
      <c r="H265" s="231">
        <v>42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157</v>
      </c>
      <c r="AU265" s="237" t="s">
        <v>88</v>
      </c>
      <c r="AV265" s="13" t="s">
        <v>88</v>
      </c>
      <c r="AW265" s="13" t="s">
        <v>39</v>
      </c>
      <c r="AX265" s="13" t="s">
        <v>86</v>
      </c>
      <c r="AY265" s="237" t="s">
        <v>132</v>
      </c>
    </row>
    <row r="266" spans="1:65" s="2" customFormat="1" ht="16.5" customHeight="1">
      <c r="A266" s="39"/>
      <c r="B266" s="40"/>
      <c r="C266" s="207" t="s">
        <v>425</v>
      </c>
      <c r="D266" s="207" t="s">
        <v>134</v>
      </c>
      <c r="E266" s="208" t="s">
        <v>426</v>
      </c>
      <c r="F266" s="209" t="s">
        <v>427</v>
      </c>
      <c r="G266" s="210" t="s">
        <v>153</v>
      </c>
      <c r="H266" s="211">
        <v>1475</v>
      </c>
      <c r="I266" s="212"/>
      <c r="J266" s="213">
        <f>ROUND(I266*H266,2)</f>
        <v>0</v>
      </c>
      <c r="K266" s="209" t="s">
        <v>138</v>
      </c>
      <c r="L266" s="45"/>
      <c r="M266" s="214" t="s">
        <v>32</v>
      </c>
      <c r="N266" s="215" t="s">
        <v>49</v>
      </c>
      <c r="O266" s="85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8" t="s">
        <v>139</v>
      </c>
      <c r="AT266" s="218" t="s">
        <v>134</v>
      </c>
      <c r="AU266" s="218" t="s">
        <v>88</v>
      </c>
      <c r="AY266" s="17" t="s">
        <v>132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7" t="s">
        <v>86</v>
      </c>
      <c r="BK266" s="219">
        <f>ROUND(I266*H266,2)</f>
        <v>0</v>
      </c>
      <c r="BL266" s="17" t="s">
        <v>139</v>
      </c>
      <c r="BM266" s="218" t="s">
        <v>428</v>
      </c>
    </row>
    <row r="267" spans="1:47" s="2" customFormat="1" ht="12">
      <c r="A267" s="39"/>
      <c r="B267" s="40"/>
      <c r="C267" s="41"/>
      <c r="D267" s="220" t="s">
        <v>141</v>
      </c>
      <c r="E267" s="41"/>
      <c r="F267" s="221" t="s">
        <v>429</v>
      </c>
      <c r="G267" s="41"/>
      <c r="H267" s="41"/>
      <c r="I267" s="222"/>
      <c r="J267" s="41"/>
      <c r="K267" s="41"/>
      <c r="L267" s="45"/>
      <c r="M267" s="223"/>
      <c r="N267" s="224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7" t="s">
        <v>141</v>
      </c>
      <c r="AU267" s="17" t="s">
        <v>88</v>
      </c>
    </row>
    <row r="268" spans="1:47" s="2" customFormat="1" ht="12">
      <c r="A268" s="39"/>
      <c r="B268" s="40"/>
      <c r="C268" s="41"/>
      <c r="D268" s="225" t="s">
        <v>143</v>
      </c>
      <c r="E268" s="41"/>
      <c r="F268" s="226" t="s">
        <v>430</v>
      </c>
      <c r="G268" s="41"/>
      <c r="H268" s="41"/>
      <c r="I268" s="222"/>
      <c r="J268" s="41"/>
      <c r="K268" s="41"/>
      <c r="L268" s="45"/>
      <c r="M268" s="223"/>
      <c r="N268" s="224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7" t="s">
        <v>143</v>
      </c>
      <c r="AU268" s="17" t="s">
        <v>88</v>
      </c>
    </row>
    <row r="269" spans="1:51" s="13" customFormat="1" ht="12">
      <c r="A269" s="13"/>
      <c r="B269" s="227"/>
      <c r="C269" s="228"/>
      <c r="D269" s="220" t="s">
        <v>157</v>
      </c>
      <c r="E269" s="229" t="s">
        <v>32</v>
      </c>
      <c r="F269" s="230" t="s">
        <v>431</v>
      </c>
      <c r="G269" s="228"/>
      <c r="H269" s="231">
        <v>1475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157</v>
      </c>
      <c r="AU269" s="237" t="s">
        <v>88</v>
      </c>
      <c r="AV269" s="13" t="s">
        <v>88</v>
      </c>
      <c r="AW269" s="13" t="s">
        <v>39</v>
      </c>
      <c r="AX269" s="13" t="s">
        <v>86</v>
      </c>
      <c r="AY269" s="237" t="s">
        <v>132</v>
      </c>
    </row>
    <row r="270" spans="1:65" s="2" customFormat="1" ht="16.5" customHeight="1">
      <c r="A270" s="39"/>
      <c r="B270" s="40"/>
      <c r="C270" s="207" t="s">
        <v>432</v>
      </c>
      <c r="D270" s="207" t="s">
        <v>134</v>
      </c>
      <c r="E270" s="208" t="s">
        <v>433</v>
      </c>
      <c r="F270" s="209" t="s">
        <v>434</v>
      </c>
      <c r="G270" s="210" t="s">
        <v>153</v>
      </c>
      <c r="H270" s="211">
        <v>1210</v>
      </c>
      <c r="I270" s="212"/>
      <c r="J270" s="213">
        <f>ROUND(I270*H270,2)</f>
        <v>0</v>
      </c>
      <c r="K270" s="209" t="s">
        <v>138</v>
      </c>
      <c r="L270" s="45"/>
      <c r="M270" s="214" t="s">
        <v>32</v>
      </c>
      <c r="N270" s="215" t="s">
        <v>49</v>
      </c>
      <c r="O270" s="85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8" t="s">
        <v>139</v>
      </c>
      <c r="AT270" s="218" t="s">
        <v>134</v>
      </c>
      <c r="AU270" s="218" t="s">
        <v>88</v>
      </c>
      <c r="AY270" s="17" t="s">
        <v>132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7" t="s">
        <v>86</v>
      </c>
      <c r="BK270" s="219">
        <f>ROUND(I270*H270,2)</f>
        <v>0</v>
      </c>
      <c r="BL270" s="17" t="s">
        <v>139</v>
      </c>
      <c r="BM270" s="218" t="s">
        <v>435</v>
      </c>
    </row>
    <row r="271" spans="1:47" s="2" customFormat="1" ht="12">
      <c r="A271" s="39"/>
      <c r="B271" s="40"/>
      <c r="C271" s="41"/>
      <c r="D271" s="220" t="s">
        <v>141</v>
      </c>
      <c r="E271" s="41"/>
      <c r="F271" s="221" t="s">
        <v>436</v>
      </c>
      <c r="G271" s="41"/>
      <c r="H271" s="41"/>
      <c r="I271" s="222"/>
      <c r="J271" s="41"/>
      <c r="K271" s="41"/>
      <c r="L271" s="45"/>
      <c r="M271" s="223"/>
      <c r="N271" s="224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7" t="s">
        <v>141</v>
      </c>
      <c r="AU271" s="17" t="s">
        <v>88</v>
      </c>
    </row>
    <row r="272" spans="1:47" s="2" customFormat="1" ht="12">
      <c r="A272" s="39"/>
      <c r="B272" s="40"/>
      <c r="C272" s="41"/>
      <c r="D272" s="225" t="s">
        <v>143</v>
      </c>
      <c r="E272" s="41"/>
      <c r="F272" s="226" t="s">
        <v>437</v>
      </c>
      <c r="G272" s="41"/>
      <c r="H272" s="41"/>
      <c r="I272" s="222"/>
      <c r="J272" s="41"/>
      <c r="K272" s="41"/>
      <c r="L272" s="45"/>
      <c r="M272" s="223"/>
      <c r="N272" s="224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7" t="s">
        <v>143</v>
      </c>
      <c r="AU272" s="17" t="s">
        <v>88</v>
      </c>
    </row>
    <row r="273" spans="1:51" s="13" customFormat="1" ht="12">
      <c r="A273" s="13"/>
      <c r="B273" s="227"/>
      <c r="C273" s="228"/>
      <c r="D273" s="220" t="s">
        <v>157</v>
      </c>
      <c r="E273" s="229" t="s">
        <v>32</v>
      </c>
      <c r="F273" s="230" t="s">
        <v>438</v>
      </c>
      <c r="G273" s="228"/>
      <c r="H273" s="231">
        <v>1210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157</v>
      </c>
      <c r="AU273" s="237" t="s">
        <v>88</v>
      </c>
      <c r="AV273" s="13" t="s">
        <v>88</v>
      </c>
      <c r="AW273" s="13" t="s">
        <v>39</v>
      </c>
      <c r="AX273" s="13" t="s">
        <v>86</v>
      </c>
      <c r="AY273" s="237" t="s">
        <v>132</v>
      </c>
    </row>
    <row r="274" spans="1:65" s="2" customFormat="1" ht="16.5" customHeight="1">
      <c r="A274" s="39"/>
      <c r="B274" s="40"/>
      <c r="C274" s="207" t="s">
        <v>439</v>
      </c>
      <c r="D274" s="207" t="s">
        <v>134</v>
      </c>
      <c r="E274" s="208" t="s">
        <v>440</v>
      </c>
      <c r="F274" s="209" t="s">
        <v>441</v>
      </c>
      <c r="G274" s="210" t="s">
        <v>153</v>
      </c>
      <c r="H274" s="211">
        <v>57</v>
      </c>
      <c r="I274" s="212"/>
      <c r="J274" s="213">
        <f>ROUND(I274*H274,2)</f>
        <v>0</v>
      </c>
      <c r="K274" s="209" t="s">
        <v>138</v>
      </c>
      <c r="L274" s="45"/>
      <c r="M274" s="214" t="s">
        <v>32</v>
      </c>
      <c r="N274" s="215" t="s">
        <v>49</v>
      </c>
      <c r="O274" s="85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8" t="s">
        <v>139</v>
      </c>
      <c r="AT274" s="218" t="s">
        <v>134</v>
      </c>
      <c r="AU274" s="218" t="s">
        <v>88</v>
      </c>
      <c r="AY274" s="17" t="s">
        <v>132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7" t="s">
        <v>86</v>
      </c>
      <c r="BK274" s="219">
        <f>ROUND(I274*H274,2)</f>
        <v>0</v>
      </c>
      <c r="BL274" s="17" t="s">
        <v>139</v>
      </c>
      <c r="BM274" s="218" t="s">
        <v>442</v>
      </c>
    </row>
    <row r="275" spans="1:47" s="2" customFormat="1" ht="12">
      <c r="A275" s="39"/>
      <c r="B275" s="40"/>
      <c r="C275" s="41"/>
      <c r="D275" s="220" t="s">
        <v>141</v>
      </c>
      <c r="E275" s="41"/>
      <c r="F275" s="221" t="s">
        <v>443</v>
      </c>
      <c r="G275" s="41"/>
      <c r="H275" s="41"/>
      <c r="I275" s="222"/>
      <c r="J275" s="41"/>
      <c r="K275" s="41"/>
      <c r="L275" s="45"/>
      <c r="M275" s="223"/>
      <c r="N275" s="224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7" t="s">
        <v>141</v>
      </c>
      <c r="AU275" s="17" t="s">
        <v>88</v>
      </c>
    </row>
    <row r="276" spans="1:47" s="2" customFormat="1" ht="12">
      <c r="A276" s="39"/>
      <c r="B276" s="40"/>
      <c r="C276" s="41"/>
      <c r="D276" s="225" t="s">
        <v>143</v>
      </c>
      <c r="E276" s="41"/>
      <c r="F276" s="226" t="s">
        <v>444</v>
      </c>
      <c r="G276" s="41"/>
      <c r="H276" s="41"/>
      <c r="I276" s="222"/>
      <c r="J276" s="41"/>
      <c r="K276" s="41"/>
      <c r="L276" s="45"/>
      <c r="M276" s="223"/>
      <c r="N276" s="224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7" t="s">
        <v>143</v>
      </c>
      <c r="AU276" s="17" t="s">
        <v>88</v>
      </c>
    </row>
    <row r="277" spans="1:65" s="2" customFormat="1" ht="16.5" customHeight="1">
      <c r="A277" s="39"/>
      <c r="B277" s="40"/>
      <c r="C277" s="207" t="s">
        <v>445</v>
      </c>
      <c r="D277" s="207" t="s">
        <v>134</v>
      </c>
      <c r="E277" s="208" t="s">
        <v>446</v>
      </c>
      <c r="F277" s="209" t="s">
        <v>447</v>
      </c>
      <c r="G277" s="210" t="s">
        <v>153</v>
      </c>
      <c r="H277" s="211">
        <v>10</v>
      </c>
      <c r="I277" s="212"/>
      <c r="J277" s="213">
        <f>ROUND(I277*H277,2)</f>
        <v>0</v>
      </c>
      <c r="K277" s="209" t="s">
        <v>138</v>
      </c>
      <c r="L277" s="45"/>
      <c r="M277" s="214" t="s">
        <v>32</v>
      </c>
      <c r="N277" s="215" t="s">
        <v>49</v>
      </c>
      <c r="O277" s="85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8" t="s">
        <v>139</v>
      </c>
      <c r="AT277" s="218" t="s">
        <v>134</v>
      </c>
      <c r="AU277" s="218" t="s">
        <v>88</v>
      </c>
      <c r="AY277" s="17" t="s">
        <v>132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7" t="s">
        <v>86</v>
      </c>
      <c r="BK277" s="219">
        <f>ROUND(I277*H277,2)</f>
        <v>0</v>
      </c>
      <c r="BL277" s="17" t="s">
        <v>139</v>
      </c>
      <c r="BM277" s="218" t="s">
        <v>448</v>
      </c>
    </row>
    <row r="278" spans="1:47" s="2" customFormat="1" ht="12">
      <c r="A278" s="39"/>
      <c r="B278" s="40"/>
      <c r="C278" s="41"/>
      <c r="D278" s="220" t="s">
        <v>141</v>
      </c>
      <c r="E278" s="41"/>
      <c r="F278" s="221" t="s">
        <v>449</v>
      </c>
      <c r="G278" s="41"/>
      <c r="H278" s="41"/>
      <c r="I278" s="222"/>
      <c r="J278" s="41"/>
      <c r="K278" s="41"/>
      <c r="L278" s="45"/>
      <c r="M278" s="223"/>
      <c r="N278" s="224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7" t="s">
        <v>141</v>
      </c>
      <c r="AU278" s="17" t="s">
        <v>88</v>
      </c>
    </row>
    <row r="279" spans="1:47" s="2" customFormat="1" ht="12">
      <c r="A279" s="39"/>
      <c r="B279" s="40"/>
      <c r="C279" s="41"/>
      <c r="D279" s="225" t="s">
        <v>143</v>
      </c>
      <c r="E279" s="41"/>
      <c r="F279" s="226" t="s">
        <v>450</v>
      </c>
      <c r="G279" s="41"/>
      <c r="H279" s="41"/>
      <c r="I279" s="222"/>
      <c r="J279" s="41"/>
      <c r="K279" s="41"/>
      <c r="L279" s="45"/>
      <c r="M279" s="223"/>
      <c r="N279" s="224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7" t="s">
        <v>143</v>
      </c>
      <c r="AU279" s="17" t="s">
        <v>88</v>
      </c>
    </row>
    <row r="280" spans="1:65" s="2" customFormat="1" ht="16.5" customHeight="1">
      <c r="A280" s="39"/>
      <c r="B280" s="40"/>
      <c r="C280" s="207" t="s">
        <v>451</v>
      </c>
      <c r="D280" s="207" t="s">
        <v>134</v>
      </c>
      <c r="E280" s="208" t="s">
        <v>452</v>
      </c>
      <c r="F280" s="209" t="s">
        <v>453</v>
      </c>
      <c r="G280" s="210" t="s">
        <v>153</v>
      </c>
      <c r="H280" s="211">
        <v>1305</v>
      </c>
      <c r="I280" s="212"/>
      <c r="J280" s="213">
        <f>ROUND(I280*H280,2)</f>
        <v>0</v>
      </c>
      <c r="K280" s="209" t="s">
        <v>138</v>
      </c>
      <c r="L280" s="45"/>
      <c r="M280" s="214" t="s">
        <v>32</v>
      </c>
      <c r="N280" s="215" t="s">
        <v>49</v>
      </c>
      <c r="O280" s="85"/>
      <c r="P280" s="216">
        <f>O280*H280</f>
        <v>0</v>
      </c>
      <c r="Q280" s="216">
        <v>0</v>
      </c>
      <c r="R280" s="216">
        <f>Q280*H280</f>
        <v>0</v>
      </c>
      <c r="S280" s="216">
        <v>0</v>
      </c>
      <c r="T280" s="21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8" t="s">
        <v>139</v>
      </c>
      <c r="AT280" s="218" t="s">
        <v>134</v>
      </c>
      <c r="AU280" s="218" t="s">
        <v>88</v>
      </c>
      <c r="AY280" s="17" t="s">
        <v>132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7" t="s">
        <v>86</v>
      </c>
      <c r="BK280" s="219">
        <f>ROUND(I280*H280,2)</f>
        <v>0</v>
      </c>
      <c r="BL280" s="17" t="s">
        <v>139</v>
      </c>
      <c r="BM280" s="218" t="s">
        <v>454</v>
      </c>
    </row>
    <row r="281" spans="1:47" s="2" customFormat="1" ht="12">
      <c r="A281" s="39"/>
      <c r="B281" s="40"/>
      <c r="C281" s="41"/>
      <c r="D281" s="220" t="s">
        <v>141</v>
      </c>
      <c r="E281" s="41"/>
      <c r="F281" s="221" t="s">
        <v>455</v>
      </c>
      <c r="G281" s="41"/>
      <c r="H281" s="41"/>
      <c r="I281" s="222"/>
      <c r="J281" s="41"/>
      <c r="K281" s="41"/>
      <c r="L281" s="45"/>
      <c r="M281" s="223"/>
      <c r="N281" s="224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7" t="s">
        <v>141</v>
      </c>
      <c r="AU281" s="17" t="s">
        <v>88</v>
      </c>
    </row>
    <row r="282" spans="1:47" s="2" customFormat="1" ht="12">
      <c r="A282" s="39"/>
      <c r="B282" s="40"/>
      <c r="C282" s="41"/>
      <c r="D282" s="225" t="s">
        <v>143</v>
      </c>
      <c r="E282" s="41"/>
      <c r="F282" s="226" t="s">
        <v>456</v>
      </c>
      <c r="G282" s="41"/>
      <c r="H282" s="41"/>
      <c r="I282" s="222"/>
      <c r="J282" s="41"/>
      <c r="K282" s="41"/>
      <c r="L282" s="45"/>
      <c r="M282" s="223"/>
      <c r="N282" s="224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7" t="s">
        <v>143</v>
      </c>
      <c r="AU282" s="17" t="s">
        <v>88</v>
      </c>
    </row>
    <row r="283" spans="1:51" s="13" customFormat="1" ht="12">
      <c r="A283" s="13"/>
      <c r="B283" s="227"/>
      <c r="C283" s="228"/>
      <c r="D283" s="220" t="s">
        <v>157</v>
      </c>
      <c r="E283" s="229" t="s">
        <v>32</v>
      </c>
      <c r="F283" s="230" t="s">
        <v>457</v>
      </c>
      <c r="G283" s="228"/>
      <c r="H283" s="231">
        <v>1305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157</v>
      </c>
      <c r="AU283" s="237" t="s">
        <v>88</v>
      </c>
      <c r="AV283" s="13" t="s">
        <v>88</v>
      </c>
      <c r="AW283" s="13" t="s">
        <v>39</v>
      </c>
      <c r="AX283" s="13" t="s">
        <v>86</v>
      </c>
      <c r="AY283" s="237" t="s">
        <v>132</v>
      </c>
    </row>
    <row r="284" spans="1:65" s="2" customFormat="1" ht="16.5" customHeight="1">
      <c r="A284" s="39"/>
      <c r="B284" s="40"/>
      <c r="C284" s="207" t="s">
        <v>458</v>
      </c>
      <c r="D284" s="207" t="s">
        <v>134</v>
      </c>
      <c r="E284" s="208" t="s">
        <v>459</v>
      </c>
      <c r="F284" s="209" t="s">
        <v>460</v>
      </c>
      <c r="G284" s="210" t="s">
        <v>153</v>
      </c>
      <c r="H284" s="211">
        <v>57</v>
      </c>
      <c r="I284" s="212"/>
      <c r="J284" s="213">
        <f>ROUND(I284*H284,2)</f>
        <v>0</v>
      </c>
      <c r="K284" s="209" t="s">
        <v>138</v>
      </c>
      <c r="L284" s="45"/>
      <c r="M284" s="214" t="s">
        <v>32</v>
      </c>
      <c r="N284" s="215" t="s">
        <v>49</v>
      </c>
      <c r="O284" s="85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8" t="s">
        <v>139</v>
      </c>
      <c r="AT284" s="218" t="s">
        <v>134</v>
      </c>
      <c r="AU284" s="218" t="s">
        <v>88</v>
      </c>
      <c r="AY284" s="17" t="s">
        <v>132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7" t="s">
        <v>86</v>
      </c>
      <c r="BK284" s="219">
        <f>ROUND(I284*H284,2)</f>
        <v>0</v>
      </c>
      <c r="BL284" s="17" t="s">
        <v>139</v>
      </c>
      <c r="BM284" s="218" t="s">
        <v>461</v>
      </c>
    </row>
    <row r="285" spans="1:47" s="2" customFormat="1" ht="12">
      <c r="A285" s="39"/>
      <c r="B285" s="40"/>
      <c r="C285" s="41"/>
      <c r="D285" s="220" t="s">
        <v>141</v>
      </c>
      <c r="E285" s="41"/>
      <c r="F285" s="221" t="s">
        <v>462</v>
      </c>
      <c r="G285" s="41"/>
      <c r="H285" s="41"/>
      <c r="I285" s="222"/>
      <c r="J285" s="41"/>
      <c r="K285" s="41"/>
      <c r="L285" s="45"/>
      <c r="M285" s="223"/>
      <c r="N285" s="224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7" t="s">
        <v>141</v>
      </c>
      <c r="AU285" s="17" t="s">
        <v>88</v>
      </c>
    </row>
    <row r="286" spans="1:47" s="2" customFormat="1" ht="12">
      <c r="A286" s="39"/>
      <c r="B286" s="40"/>
      <c r="C286" s="41"/>
      <c r="D286" s="225" t="s">
        <v>143</v>
      </c>
      <c r="E286" s="41"/>
      <c r="F286" s="226" t="s">
        <v>463</v>
      </c>
      <c r="G286" s="41"/>
      <c r="H286" s="41"/>
      <c r="I286" s="222"/>
      <c r="J286" s="41"/>
      <c r="K286" s="41"/>
      <c r="L286" s="45"/>
      <c r="M286" s="223"/>
      <c r="N286" s="224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7" t="s">
        <v>143</v>
      </c>
      <c r="AU286" s="17" t="s">
        <v>88</v>
      </c>
    </row>
    <row r="287" spans="1:65" s="2" customFormat="1" ht="16.5" customHeight="1">
      <c r="A287" s="39"/>
      <c r="B287" s="40"/>
      <c r="C287" s="207" t="s">
        <v>464</v>
      </c>
      <c r="D287" s="207" t="s">
        <v>134</v>
      </c>
      <c r="E287" s="208" t="s">
        <v>465</v>
      </c>
      <c r="F287" s="209" t="s">
        <v>466</v>
      </c>
      <c r="G287" s="210" t="s">
        <v>153</v>
      </c>
      <c r="H287" s="211">
        <v>1200</v>
      </c>
      <c r="I287" s="212"/>
      <c r="J287" s="213">
        <f>ROUND(I287*H287,2)</f>
        <v>0</v>
      </c>
      <c r="K287" s="209" t="s">
        <v>138</v>
      </c>
      <c r="L287" s="45"/>
      <c r="M287" s="214" t="s">
        <v>32</v>
      </c>
      <c r="N287" s="215" t="s">
        <v>49</v>
      </c>
      <c r="O287" s="85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8" t="s">
        <v>139</v>
      </c>
      <c r="AT287" s="218" t="s">
        <v>134</v>
      </c>
      <c r="AU287" s="218" t="s">
        <v>88</v>
      </c>
      <c r="AY287" s="17" t="s">
        <v>132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7" t="s">
        <v>86</v>
      </c>
      <c r="BK287" s="219">
        <f>ROUND(I287*H287,2)</f>
        <v>0</v>
      </c>
      <c r="BL287" s="17" t="s">
        <v>139</v>
      </c>
      <c r="BM287" s="218" t="s">
        <v>467</v>
      </c>
    </row>
    <row r="288" spans="1:47" s="2" customFormat="1" ht="12">
      <c r="A288" s="39"/>
      <c r="B288" s="40"/>
      <c r="C288" s="41"/>
      <c r="D288" s="220" t="s">
        <v>141</v>
      </c>
      <c r="E288" s="41"/>
      <c r="F288" s="221" t="s">
        <v>468</v>
      </c>
      <c r="G288" s="41"/>
      <c r="H288" s="41"/>
      <c r="I288" s="222"/>
      <c r="J288" s="41"/>
      <c r="K288" s="41"/>
      <c r="L288" s="45"/>
      <c r="M288" s="223"/>
      <c r="N288" s="224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7" t="s">
        <v>141</v>
      </c>
      <c r="AU288" s="17" t="s">
        <v>88</v>
      </c>
    </row>
    <row r="289" spans="1:47" s="2" customFormat="1" ht="12">
      <c r="A289" s="39"/>
      <c r="B289" s="40"/>
      <c r="C289" s="41"/>
      <c r="D289" s="225" t="s">
        <v>143</v>
      </c>
      <c r="E289" s="41"/>
      <c r="F289" s="226" t="s">
        <v>469</v>
      </c>
      <c r="G289" s="41"/>
      <c r="H289" s="41"/>
      <c r="I289" s="222"/>
      <c r="J289" s="41"/>
      <c r="K289" s="41"/>
      <c r="L289" s="45"/>
      <c r="M289" s="223"/>
      <c r="N289" s="224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7" t="s">
        <v>143</v>
      </c>
      <c r="AU289" s="17" t="s">
        <v>88</v>
      </c>
    </row>
    <row r="290" spans="1:65" s="2" customFormat="1" ht="16.5" customHeight="1">
      <c r="A290" s="39"/>
      <c r="B290" s="40"/>
      <c r="C290" s="207" t="s">
        <v>470</v>
      </c>
      <c r="D290" s="207" t="s">
        <v>134</v>
      </c>
      <c r="E290" s="208" t="s">
        <v>471</v>
      </c>
      <c r="F290" s="209" t="s">
        <v>472</v>
      </c>
      <c r="G290" s="210" t="s">
        <v>153</v>
      </c>
      <c r="H290" s="211">
        <v>1200</v>
      </c>
      <c r="I290" s="212"/>
      <c r="J290" s="213">
        <f>ROUND(I290*H290,2)</f>
        <v>0</v>
      </c>
      <c r="K290" s="209" t="s">
        <v>138</v>
      </c>
      <c r="L290" s="45"/>
      <c r="M290" s="214" t="s">
        <v>32</v>
      </c>
      <c r="N290" s="215" t="s">
        <v>49</v>
      </c>
      <c r="O290" s="85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8" t="s">
        <v>139</v>
      </c>
      <c r="AT290" s="218" t="s">
        <v>134</v>
      </c>
      <c r="AU290" s="218" t="s">
        <v>88</v>
      </c>
      <c r="AY290" s="17" t="s">
        <v>132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7" t="s">
        <v>86</v>
      </c>
      <c r="BK290" s="219">
        <f>ROUND(I290*H290,2)</f>
        <v>0</v>
      </c>
      <c r="BL290" s="17" t="s">
        <v>139</v>
      </c>
      <c r="BM290" s="218" t="s">
        <v>473</v>
      </c>
    </row>
    <row r="291" spans="1:47" s="2" customFormat="1" ht="12">
      <c r="A291" s="39"/>
      <c r="B291" s="40"/>
      <c r="C291" s="41"/>
      <c r="D291" s="220" t="s">
        <v>141</v>
      </c>
      <c r="E291" s="41"/>
      <c r="F291" s="221" t="s">
        <v>474</v>
      </c>
      <c r="G291" s="41"/>
      <c r="H291" s="41"/>
      <c r="I291" s="222"/>
      <c r="J291" s="41"/>
      <c r="K291" s="41"/>
      <c r="L291" s="45"/>
      <c r="M291" s="223"/>
      <c r="N291" s="224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7" t="s">
        <v>141</v>
      </c>
      <c r="AU291" s="17" t="s">
        <v>88</v>
      </c>
    </row>
    <row r="292" spans="1:47" s="2" customFormat="1" ht="12">
      <c r="A292" s="39"/>
      <c r="B292" s="40"/>
      <c r="C292" s="41"/>
      <c r="D292" s="225" t="s">
        <v>143</v>
      </c>
      <c r="E292" s="41"/>
      <c r="F292" s="226" t="s">
        <v>475</v>
      </c>
      <c r="G292" s="41"/>
      <c r="H292" s="41"/>
      <c r="I292" s="222"/>
      <c r="J292" s="41"/>
      <c r="K292" s="41"/>
      <c r="L292" s="45"/>
      <c r="M292" s="223"/>
      <c r="N292" s="224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7" t="s">
        <v>143</v>
      </c>
      <c r="AU292" s="17" t="s">
        <v>88</v>
      </c>
    </row>
    <row r="293" spans="1:65" s="2" customFormat="1" ht="16.5" customHeight="1">
      <c r="A293" s="39"/>
      <c r="B293" s="40"/>
      <c r="C293" s="207" t="s">
        <v>476</v>
      </c>
      <c r="D293" s="207" t="s">
        <v>134</v>
      </c>
      <c r="E293" s="208" t="s">
        <v>477</v>
      </c>
      <c r="F293" s="209" t="s">
        <v>478</v>
      </c>
      <c r="G293" s="210" t="s">
        <v>153</v>
      </c>
      <c r="H293" s="211">
        <v>1200</v>
      </c>
      <c r="I293" s="212"/>
      <c r="J293" s="213">
        <f>ROUND(I293*H293,2)</f>
        <v>0</v>
      </c>
      <c r="K293" s="209" t="s">
        <v>138</v>
      </c>
      <c r="L293" s="45"/>
      <c r="M293" s="214" t="s">
        <v>32</v>
      </c>
      <c r="N293" s="215" t="s">
        <v>49</v>
      </c>
      <c r="O293" s="85"/>
      <c r="P293" s="216">
        <f>O293*H293</f>
        <v>0</v>
      </c>
      <c r="Q293" s="216">
        <v>0</v>
      </c>
      <c r="R293" s="216">
        <f>Q293*H293</f>
        <v>0</v>
      </c>
      <c r="S293" s="216">
        <v>0</v>
      </c>
      <c r="T293" s="21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8" t="s">
        <v>139</v>
      </c>
      <c r="AT293" s="218" t="s">
        <v>134</v>
      </c>
      <c r="AU293" s="218" t="s">
        <v>88</v>
      </c>
      <c r="AY293" s="17" t="s">
        <v>132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7" t="s">
        <v>86</v>
      </c>
      <c r="BK293" s="219">
        <f>ROUND(I293*H293,2)</f>
        <v>0</v>
      </c>
      <c r="BL293" s="17" t="s">
        <v>139</v>
      </c>
      <c r="BM293" s="218" t="s">
        <v>479</v>
      </c>
    </row>
    <row r="294" spans="1:47" s="2" customFormat="1" ht="12">
      <c r="A294" s="39"/>
      <c r="B294" s="40"/>
      <c r="C294" s="41"/>
      <c r="D294" s="220" t="s">
        <v>141</v>
      </c>
      <c r="E294" s="41"/>
      <c r="F294" s="221" t="s">
        <v>480</v>
      </c>
      <c r="G294" s="41"/>
      <c r="H294" s="41"/>
      <c r="I294" s="222"/>
      <c r="J294" s="41"/>
      <c r="K294" s="41"/>
      <c r="L294" s="45"/>
      <c r="M294" s="223"/>
      <c r="N294" s="224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7" t="s">
        <v>141</v>
      </c>
      <c r="AU294" s="17" t="s">
        <v>88</v>
      </c>
    </row>
    <row r="295" spans="1:47" s="2" customFormat="1" ht="12">
      <c r="A295" s="39"/>
      <c r="B295" s="40"/>
      <c r="C295" s="41"/>
      <c r="D295" s="225" t="s">
        <v>143</v>
      </c>
      <c r="E295" s="41"/>
      <c r="F295" s="226" t="s">
        <v>481</v>
      </c>
      <c r="G295" s="41"/>
      <c r="H295" s="41"/>
      <c r="I295" s="222"/>
      <c r="J295" s="41"/>
      <c r="K295" s="41"/>
      <c r="L295" s="45"/>
      <c r="M295" s="223"/>
      <c r="N295" s="224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7" t="s">
        <v>143</v>
      </c>
      <c r="AU295" s="17" t="s">
        <v>88</v>
      </c>
    </row>
    <row r="296" spans="1:65" s="2" customFormat="1" ht="21.75" customHeight="1">
      <c r="A296" s="39"/>
      <c r="B296" s="40"/>
      <c r="C296" s="207" t="s">
        <v>482</v>
      </c>
      <c r="D296" s="207" t="s">
        <v>134</v>
      </c>
      <c r="E296" s="208" t="s">
        <v>483</v>
      </c>
      <c r="F296" s="209" t="s">
        <v>484</v>
      </c>
      <c r="G296" s="210" t="s">
        <v>153</v>
      </c>
      <c r="H296" s="211">
        <v>1200</v>
      </c>
      <c r="I296" s="212"/>
      <c r="J296" s="213">
        <f>ROUND(I296*H296,2)</f>
        <v>0</v>
      </c>
      <c r="K296" s="209" t="s">
        <v>138</v>
      </c>
      <c r="L296" s="45"/>
      <c r="M296" s="214" t="s">
        <v>32</v>
      </c>
      <c r="N296" s="215" t="s">
        <v>49</v>
      </c>
      <c r="O296" s="85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8" t="s">
        <v>139</v>
      </c>
      <c r="AT296" s="218" t="s">
        <v>134</v>
      </c>
      <c r="AU296" s="218" t="s">
        <v>88</v>
      </c>
      <c r="AY296" s="17" t="s">
        <v>132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7" t="s">
        <v>86</v>
      </c>
      <c r="BK296" s="219">
        <f>ROUND(I296*H296,2)</f>
        <v>0</v>
      </c>
      <c r="BL296" s="17" t="s">
        <v>139</v>
      </c>
      <c r="BM296" s="218" t="s">
        <v>485</v>
      </c>
    </row>
    <row r="297" spans="1:47" s="2" customFormat="1" ht="12">
      <c r="A297" s="39"/>
      <c r="B297" s="40"/>
      <c r="C297" s="41"/>
      <c r="D297" s="220" t="s">
        <v>141</v>
      </c>
      <c r="E297" s="41"/>
      <c r="F297" s="221" t="s">
        <v>486</v>
      </c>
      <c r="G297" s="41"/>
      <c r="H297" s="41"/>
      <c r="I297" s="222"/>
      <c r="J297" s="41"/>
      <c r="K297" s="41"/>
      <c r="L297" s="45"/>
      <c r="M297" s="223"/>
      <c r="N297" s="224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7" t="s">
        <v>141</v>
      </c>
      <c r="AU297" s="17" t="s">
        <v>88</v>
      </c>
    </row>
    <row r="298" spans="1:47" s="2" customFormat="1" ht="12">
      <c r="A298" s="39"/>
      <c r="B298" s="40"/>
      <c r="C298" s="41"/>
      <c r="D298" s="225" t="s">
        <v>143</v>
      </c>
      <c r="E298" s="41"/>
      <c r="F298" s="226" t="s">
        <v>487</v>
      </c>
      <c r="G298" s="41"/>
      <c r="H298" s="41"/>
      <c r="I298" s="222"/>
      <c r="J298" s="41"/>
      <c r="K298" s="41"/>
      <c r="L298" s="45"/>
      <c r="M298" s="223"/>
      <c r="N298" s="224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7" t="s">
        <v>143</v>
      </c>
      <c r="AU298" s="17" t="s">
        <v>88</v>
      </c>
    </row>
    <row r="299" spans="1:51" s="13" customFormat="1" ht="12">
      <c r="A299" s="13"/>
      <c r="B299" s="227"/>
      <c r="C299" s="228"/>
      <c r="D299" s="220" t="s">
        <v>157</v>
      </c>
      <c r="E299" s="229" t="s">
        <v>32</v>
      </c>
      <c r="F299" s="230" t="s">
        <v>488</v>
      </c>
      <c r="G299" s="228"/>
      <c r="H299" s="231">
        <v>1200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157</v>
      </c>
      <c r="AU299" s="237" t="s">
        <v>88</v>
      </c>
      <c r="AV299" s="13" t="s">
        <v>88</v>
      </c>
      <c r="AW299" s="13" t="s">
        <v>39</v>
      </c>
      <c r="AX299" s="13" t="s">
        <v>86</v>
      </c>
      <c r="AY299" s="237" t="s">
        <v>132</v>
      </c>
    </row>
    <row r="300" spans="1:51" s="14" customFormat="1" ht="12">
      <c r="A300" s="14"/>
      <c r="B300" s="238"/>
      <c r="C300" s="239"/>
      <c r="D300" s="220" t="s">
        <v>157</v>
      </c>
      <c r="E300" s="240" t="s">
        <v>32</v>
      </c>
      <c r="F300" s="241" t="s">
        <v>159</v>
      </c>
      <c r="G300" s="239"/>
      <c r="H300" s="240" t="s">
        <v>32</v>
      </c>
      <c r="I300" s="242"/>
      <c r="J300" s="239"/>
      <c r="K300" s="239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157</v>
      </c>
      <c r="AU300" s="247" t="s">
        <v>88</v>
      </c>
      <c r="AV300" s="14" t="s">
        <v>86</v>
      </c>
      <c r="AW300" s="14" t="s">
        <v>39</v>
      </c>
      <c r="AX300" s="14" t="s">
        <v>78</v>
      </c>
      <c r="AY300" s="247" t="s">
        <v>132</v>
      </c>
    </row>
    <row r="301" spans="1:65" s="2" customFormat="1" ht="16.5" customHeight="1">
      <c r="A301" s="39"/>
      <c r="B301" s="40"/>
      <c r="C301" s="207" t="s">
        <v>489</v>
      </c>
      <c r="D301" s="207" t="s">
        <v>134</v>
      </c>
      <c r="E301" s="208" t="s">
        <v>490</v>
      </c>
      <c r="F301" s="209" t="s">
        <v>491</v>
      </c>
      <c r="G301" s="210" t="s">
        <v>153</v>
      </c>
      <c r="H301" s="211">
        <v>10</v>
      </c>
      <c r="I301" s="212"/>
      <c r="J301" s="213">
        <f>ROUND(I301*H301,2)</f>
        <v>0</v>
      </c>
      <c r="K301" s="209" t="s">
        <v>138</v>
      </c>
      <c r="L301" s="45"/>
      <c r="M301" s="214" t="s">
        <v>32</v>
      </c>
      <c r="N301" s="215" t="s">
        <v>49</v>
      </c>
      <c r="O301" s="85"/>
      <c r="P301" s="216">
        <f>O301*H301</f>
        <v>0</v>
      </c>
      <c r="Q301" s="216">
        <v>0</v>
      </c>
      <c r="R301" s="216">
        <f>Q301*H301</f>
        <v>0</v>
      </c>
      <c r="S301" s="216">
        <v>0</v>
      </c>
      <c r="T301" s="21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8" t="s">
        <v>139</v>
      </c>
      <c r="AT301" s="218" t="s">
        <v>134</v>
      </c>
      <c r="AU301" s="218" t="s">
        <v>88</v>
      </c>
      <c r="AY301" s="17" t="s">
        <v>132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7" t="s">
        <v>86</v>
      </c>
      <c r="BK301" s="219">
        <f>ROUND(I301*H301,2)</f>
        <v>0</v>
      </c>
      <c r="BL301" s="17" t="s">
        <v>139</v>
      </c>
      <c r="BM301" s="218" t="s">
        <v>492</v>
      </c>
    </row>
    <row r="302" spans="1:47" s="2" customFormat="1" ht="12">
      <c r="A302" s="39"/>
      <c r="B302" s="40"/>
      <c r="C302" s="41"/>
      <c r="D302" s="220" t="s">
        <v>141</v>
      </c>
      <c r="E302" s="41"/>
      <c r="F302" s="221" t="s">
        <v>493</v>
      </c>
      <c r="G302" s="41"/>
      <c r="H302" s="41"/>
      <c r="I302" s="222"/>
      <c r="J302" s="41"/>
      <c r="K302" s="41"/>
      <c r="L302" s="45"/>
      <c r="M302" s="223"/>
      <c r="N302" s="224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7" t="s">
        <v>141</v>
      </c>
      <c r="AU302" s="17" t="s">
        <v>88</v>
      </c>
    </row>
    <row r="303" spans="1:47" s="2" customFormat="1" ht="12">
      <c r="A303" s="39"/>
      <c r="B303" s="40"/>
      <c r="C303" s="41"/>
      <c r="D303" s="225" t="s">
        <v>143</v>
      </c>
      <c r="E303" s="41"/>
      <c r="F303" s="226" t="s">
        <v>494</v>
      </c>
      <c r="G303" s="41"/>
      <c r="H303" s="41"/>
      <c r="I303" s="222"/>
      <c r="J303" s="41"/>
      <c r="K303" s="41"/>
      <c r="L303" s="45"/>
      <c r="M303" s="223"/>
      <c r="N303" s="224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7" t="s">
        <v>143</v>
      </c>
      <c r="AU303" s="17" t="s">
        <v>88</v>
      </c>
    </row>
    <row r="304" spans="1:65" s="2" customFormat="1" ht="16.5" customHeight="1">
      <c r="A304" s="39"/>
      <c r="B304" s="40"/>
      <c r="C304" s="249" t="s">
        <v>495</v>
      </c>
      <c r="D304" s="249" t="s">
        <v>334</v>
      </c>
      <c r="E304" s="250" t="s">
        <v>496</v>
      </c>
      <c r="F304" s="251" t="s">
        <v>497</v>
      </c>
      <c r="G304" s="252" t="s">
        <v>153</v>
      </c>
      <c r="H304" s="253">
        <v>35</v>
      </c>
      <c r="I304" s="254"/>
      <c r="J304" s="255">
        <f>ROUND(I304*H304,2)</f>
        <v>0</v>
      </c>
      <c r="K304" s="251" t="s">
        <v>138</v>
      </c>
      <c r="L304" s="256"/>
      <c r="M304" s="257" t="s">
        <v>32</v>
      </c>
      <c r="N304" s="258" t="s">
        <v>49</v>
      </c>
      <c r="O304" s="85"/>
      <c r="P304" s="216">
        <f>O304*H304</f>
        <v>0</v>
      </c>
      <c r="Q304" s="216">
        <v>0.131</v>
      </c>
      <c r="R304" s="216">
        <f>Q304*H304</f>
        <v>4.585</v>
      </c>
      <c r="S304" s="216">
        <v>0</v>
      </c>
      <c r="T304" s="21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8" t="s">
        <v>185</v>
      </c>
      <c r="AT304" s="218" t="s">
        <v>334</v>
      </c>
      <c r="AU304" s="218" t="s">
        <v>88</v>
      </c>
      <c r="AY304" s="17" t="s">
        <v>132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7" t="s">
        <v>86</v>
      </c>
      <c r="BK304" s="219">
        <f>ROUND(I304*H304,2)</f>
        <v>0</v>
      </c>
      <c r="BL304" s="17" t="s">
        <v>139</v>
      </c>
      <c r="BM304" s="218" t="s">
        <v>498</v>
      </c>
    </row>
    <row r="305" spans="1:47" s="2" customFormat="1" ht="12">
      <c r="A305" s="39"/>
      <c r="B305" s="40"/>
      <c r="C305" s="41"/>
      <c r="D305" s="220" t="s">
        <v>141</v>
      </c>
      <c r="E305" s="41"/>
      <c r="F305" s="221" t="s">
        <v>497</v>
      </c>
      <c r="G305" s="41"/>
      <c r="H305" s="41"/>
      <c r="I305" s="222"/>
      <c r="J305" s="41"/>
      <c r="K305" s="41"/>
      <c r="L305" s="45"/>
      <c r="M305" s="223"/>
      <c r="N305" s="224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7" t="s">
        <v>141</v>
      </c>
      <c r="AU305" s="17" t="s">
        <v>88</v>
      </c>
    </row>
    <row r="306" spans="1:51" s="13" customFormat="1" ht="12">
      <c r="A306" s="13"/>
      <c r="B306" s="227"/>
      <c r="C306" s="228"/>
      <c r="D306" s="220" t="s">
        <v>157</v>
      </c>
      <c r="E306" s="229" t="s">
        <v>32</v>
      </c>
      <c r="F306" s="230" t="s">
        <v>364</v>
      </c>
      <c r="G306" s="228"/>
      <c r="H306" s="231">
        <v>35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157</v>
      </c>
      <c r="AU306" s="237" t="s">
        <v>88</v>
      </c>
      <c r="AV306" s="13" t="s">
        <v>88</v>
      </c>
      <c r="AW306" s="13" t="s">
        <v>39</v>
      </c>
      <c r="AX306" s="13" t="s">
        <v>86</v>
      </c>
      <c r="AY306" s="237" t="s">
        <v>132</v>
      </c>
    </row>
    <row r="307" spans="1:51" s="14" customFormat="1" ht="12">
      <c r="A307" s="14"/>
      <c r="B307" s="238"/>
      <c r="C307" s="239"/>
      <c r="D307" s="220" t="s">
        <v>157</v>
      </c>
      <c r="E307" s="240" t="s">
        <v>32</v>
      </c>
      <c r="F307" s="241" t="s">
        <v>159</v>
      </c>
      <c r="G307" s="239"/>
      <c r="H307" s="240" t="s">
        <v>32</v>
      </c>
      <c r="I307" s="242"/>
      <c r="J307" s="239"/>
      <c r="K307" s="239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157</v>
      </c>
      <c r="AU307" s="247" t="s">
        <v>88</v>
      </c>
      <c r="AV307" s="14" t="s">
        <v>86</v>
      </c>
      <c r="AW307" s="14" t="s">
        <v>39</v>
      </c>
      <c r="AX307" s="14" t="s">
        <v>78</v>
      </c>
      <c r="AY307" s="247" t="s">
        <v>132</v>
      </c>
    </row>
    <row r="308" spans="1:65" s="2" customFormat="1" ht="16.5" customHeight="1">
      <c r="A308" s="39"/>
      <c r="B308" s="40"/>
      <c r="C308" s="207" t="s">
        <v>499</v>
      </c>
      <c r="D308" s="207" t="s">
        <v>134</v>
      </c>
      <c r="E308" s="208" t="s">
        <v>500</v>
      </c>
      <c r="F308" s="209" t="s">
        <v>501</v>
      </c>
      <c r="G308" s="210" t="s">
        <v>153</v>
      </c>
      <c r="H308" s="211">
        <v>350</v>
      </c>
      <c r="I308" s="212"/>
      <c r="J308" s="213">
        <f>ROUND(I308*H308,2)</f>
        <v>0</v>
      </c>
      <c r="K308" s="209" t="s">
        <v>138</v>
      </c>
      <c r="L308" s="45"/>
      <c r="M308" s="214" t="s">
        <v>32</v>
      </c>
      <c r="N308" s="215" t="s">
        <v>49</v>
      </c>
      <c r="O308" s="85"/>
      <c r="P308" s="216">
        <f>O308*H308</f>
        <v>0</v>
      </c>
      <c r="Q308" s="216">
        <v>0.08425</v>
      </c>
      <c r="R308" s="216">
        <f>Q308*H308</f>
        <v>29.4875</v>
      </c>
      <c r="S308" s="216">
        <v>0</v>
      </c>
      <c r="T308" s="21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8" t="s">
        <v>139</v>
      </c>
      <c r="AT308" s="218" t="s">
        <v>134</v>
      </c>
      <c r="AU308" s="218" t="s">
        <v>88</v>
      </c>
      <c r="AY308" s="17" t="s">
        <v>132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7" t="s">
        <v>86</v>
      </c>
      <c r="BK308" s="219">
        <f>ROUND(I308*H308,2)</f>
        <v>0</v>
      </c>
      <c r="BL308" s="17" t="s">
        <v>139</v>
      </c>
      <c r="BM308" s="218" t="s">
        <v>502</v>
      </c>
    </row>
    <row r="309" spans="1:47" s="2" customFormat="1" ht="12">
      <c r="A309" s="39"/>
      <c r="B309" s="40"/>
      <c r="C309" s="41"/>
      <c r="D309" s="220" t="s">
        <v>141</v>
      </c>
      <c r="E309" s="41"/>
      <c r="F309" s="221" t="s">
        <v>503</v>
      </c>
      <c r="G309" s="41"/>
      <c r="H309" s="41"/>
      <c r="I309" s="222"/>
      <c r="J309" s="41"/>
      <c r="K309" s="41"/>
      <c r="L309" s="45"/>
      <c r="M309" s="223"/>
      <c r="N309" s="224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7" t="s">
        <v>141</v>
      </c>
      <c r="AU309" s="17" t="s">
        <v>88</v>
      </c>
    </row>
    <row r="310" spans="1:47" s="2" customFormat="1" ht="12">
      <c r="A310" s="39"/>
      <c r="B310" s="40"/>
      <c r="C310" s="41"/>
      <c r="D310" s="225" t="s">
        <v>143</v>
      </c>
      <c r="E310" s="41"/>
      <c r="F310" s="226" t="s">
        <v>504</v>
      </c>
      <c r="G310" s="41"/>
      <c r="H310" s="41"/>
      <c r="I310" s="222"/>
      <c r="J310" s="41"/>
      <c r="K310" s="41"/>
      <c r="L310" s="45"/>
      <c r="M310" s="223"/>
      <c r="N310" s="224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7" t="s">
        <v>143</v>
      </c>
      <c r="AU310" s="17" t="s">
        <v>88</v>
      </c>
    </row>
    <row r="311" spans="1:51" s="13" customFormat="1" ht="12">
      <c r="A311" s="13"/>
      <c r="B311" s="227"/>
      <c r="C311" s="228"/>
      <c r="D311" s="220" t="s">
        <v>157</v>
      </c>
      <c r="E311" s="229" t="s">
        <v>32</v>
      </c>
      <c r="F311" s="230" t="s">
        <v>505</v>
      </c>
      <c r="G311" s="228"/>
      <c r="H311" s="231">
        <v>350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157</v>
      </c>
      <c r="AU311" s="237" t="s">
        <v>88</v>
      </c>
      <c r="AV311" s="13" t="s">
        <v>88</v>
      </c>
      <c r="AW311" s="13" t="s">
        <v>39</v>
      </c>
      <c r="AX311" s="13" t="s">
        <v>86</v>
      </c>
      <c r="AY311" s="237" t="s">
        <v>132</v>
      </c>
    </row>
    <row r="312" spans="1:51" s="14" customFormat="1" ht="12">
      <c r="A312" s="14"/>
      <c r="B312" s="238"/>
      <c r="C312" s="239"/>
      <c r="D312" s="220" t="s">
        <v>157</v>
      </c>
      <c r="E312" s="240" t="s">
        <v>32</v>
      </c>
      <c r="F312" s="241" t="s">
        <v>159</v>
      </c>
      <c r="G312" s="239"/>
      <c r="H312" s="240" t="s">
        <v>32</v>
      </c>
      <c r="I312" s="242"/>
      <c r="J312" s="239"/>
      <c r="K312" s="239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157</v>
      </c>
      <c r="AU312" s="247" t="s">
        <v>88</v>
      </c>
      <c r="AV312" s="14" t="s">
        <v>86</v>
      </c>
      <c r="AW312" s="14" t="s">
        <v>39</v>
      </c>
      <c r="AX312" s="14" t="s">
        <v>78</v>
      </c>
      <c r="AY312" s="247" t="s">
        <v>132</v>
      </c>
    </row>
    <row r="313" spans="1:65" s="2" customFormat="1" ht="16.5" customHeight="1">
      <c r="A313" s="39"/>
      <c r="B313" s="40"/>
      <c r="C313" s="207" t="s">
        <v>506</v>
      </c>
      <c r="D313" s="207" t="s">
        <v>134</v>
      </c>
      <c r="E313" s="208" t="s">
        <v>507</v>
      </c>
      <c r="F313" s="209" t="s">
        <v>508</v>
      </c>
      <c r="G313" s="210" t="s">
        <v>153</v>
      </c>
      <c r="H313" s="211">
        <v>152</v>
      </c>
      <c r="I313" s="212"/>
      <c r="J313" s="213">
        <f>ROUND(I313*H313,2)</f>
        <v>0</v>
      </c>
      <c r="K313" s="209" t="s">
        <v>138</v>
      </c>
      <c r="L313" s="45"/>
      <c r="M313" s="214" t="s">
        <v>32</v>
      </c>
      <c r="N313" s="215" t="s">
        <v>49</v>
      </c>
      <c r="O313" s="85"/>
      <c r="P313" s="216">
        <f>O313*H313</f>
        <v>0</v>
      </c>
      <c r="Q313" s="216">
        <v>0.10362</v>
      </c>
      <c r="R313" s="216">
        <f>Q313*H313</f>
        <v>15.75024</v>
      </c>
      <c r="S313" s="216">
        <v>0</v>
      </c>
      <c r="T313" s="21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8" t="s">
        <v>139</v>
      </c>
      <c r="AT313" s="218" t="s">
        <v>134</v>
      </c>
      <c r="AU313" s="218" t="s">
        <v>88</v>
      </c>
      <c r="AY313" s="17" t="s">
        <v>132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7" t="s">
        <v>86</v>
      </c>
      <c r="BK313" s="219">
        <f>ROUND(I313*H313,2)</f>
        <v>0</v>
      </c>
      <c r="BL313" s="17" t="s">
        <v>139</v>
      </c>
      <c r="BM313" s="218" t="s">
        <v>509</v>
      </c>
    </row>
    <row r="314" spans="1:47" s="2" customFormat="1" ht="12">
      <c r="A314" s="39"/>
      <c r="B314" s="40"/>
      <c r="C314" s="41"/>
      <c r="D314" s="220" t="s">
        <v>141</v>
      </c>
      <c r="E314" s="41"/>
      <c r="F314" s="221" t="s">
        <v>510</v>
      </c>
      <c r="G314" s="41"/>
      <c r="H314" s="41"/>
      <c r="I314" s="222"/>
      <c r="J314" s="41"/>
      <c r="K314" s="41"/>
      <c r="L314" s="45"/>
      <c r="M314" s="223"/>
      <c r="N314" s="224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7" t="s">
        <v>141</v>
      </c>
      <c r="AU314" s="17" t="s">
        <v>88</v>
      </c>
    </row>
    <row r="315" spans="1:47" s="2" customFormat="1" ht="12">
      <c r="A315" s="39"/>
      <c r="B315" s="40"/>
      <c r="C315" s="41"/>
      <c r="D315" s="225" t="s">
        <v>143</v>
      </c>
      <c r="E315" s="41"/>
      <c r="F315" s="226" t="s">
        <v>511</v>
      </c>
      <c r="G315" s="41"/>
      <c r="H315" s="41"/>
      <c r="I315" s="222"/>
      <c r="J315" s="41"/>
      <c r="K315" s="41"/>
      <c r="L315" s="45"/>
      <c r="M315" s="223"/>
      <c r="N315" s="224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7" t="s">
        <v>143</v>
      </c>
      <c r="AU315" s="17" t="s">
        <v>88</v>
      </c>
    </row>
    <row r="316" spans="1:51" s="13" customFormat="1" ht="12">
      <c r="A316" s="13"/>
      <c r="B316" s="227"/>
      <c r="C316" s="228"/>
      <c r="D316" s="220" t="s">
        <v>157</v>
      </c>
      <c r="E316" s="229" t="s">
        <v>32</v>
      </c>
      <c r="F316" s="230" t="s">
        <v>512</v>
      </c>
      <c r="G316" s="228"/>
      <c r="H316" s="231">
        <v>152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157</v>
      </c>
      <c r="AU316" s="237" t="s">
        <v>88</v>
      </c>
      <c r="AV316" s="13" t="s">
        <v>88</v>
      </c>
      <c r="AW316" s="13" t="s">
        <v>39</v>
      </c>
      <c r="AX316" s="13" t="s">
        <v>86</v>
      </c>
      <c r="AY316" s="237" t="s">
        <v>132</v>
      </c>
    </row>
    <row r="317" spans="1:65" s="2" customFormat="1" ht="16.5" customHeight="1">
      <c r="A317" s="39"/>
      <c r="B317" s="40"/>
      <c r="C317" s="249" t="s">
        <v>513</v>
      </c>
      <c r="D317" s="249" t="s">
        <v>334</v>
      </c>
      <c r="E317" s="250" t="s">
        <v>514</v>
      </c>
      <c r="F317" s="251" t="s">
        <v>515</v>
      </c>
      <c r="G317" s="252" t="s">
        <v>153</v>
      </c>
      <c r="H317" s="253">
        <v>47.47</v>
      </c>
      <c r="I317" s="254"/>
      <c r="J317" s="255">
        <f>ROUND(I317*H317,2)</f>
        <v>0</v>
      </c>
      <c r="K317" s="251" t="s">
        <v>138</v>
      </c>
      <c r="L317" s="256"/>
      <c r="M317" s="257" t="s">
        <v>32</v>
      </c>
      <c r="N317" s="258" t="s">
        <v>49</v>
      </c>
      <c r="O317" s="85"/>
      <c r="P317" s="216">
        <f>O317*H317</f>
        <v>0</v>
      </c>
      <c r="Q317" s="216">
        <v>0.176</v>
      </c>
      <c r="R317" s="216">
        <f>Q317*H317</f>
        <v>8.354719999999999</v>
      </c>
      <c r="S317" s="216">
        <v>0</v>
      </c>
      <c r="T317" s="21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8" t="s">
        <v>185</v>
      </c>
      <c r="AT317" s="218" t="s">
        <v>334</v>
      </c>
      <c r="AU317" s="218" t="s">
        <v>88</v>
      </c>
      <c r="AY317" s="17" t="s">
        <v>132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7" t="s">
        <v>86</v>
      </c>
      <c r="BK317" s="219">
        <f>ROUND(I317*H317,2)</f>
        <v>0</v>
      </c>
      <c r="BL317" s="17" t="s">
        <v>139</v>
      </c>
      <c r="BM317" s="218" t="s">
        <v>516</v>
      </c>
    </row>
    <row r="318" spans="1:47" s="2" customFormat="1" ht="12">
      <c r="A318" s="39"/>
      <c r="B318" s="40"/>
      <c r="C318" s="41"/>
      <c r="D318" s="220" t="s">
        <v>141</v>
      </c>
      <c r="E318" s="41"/>
      <c r="F318" s="221" t="s">
        <v>515</v>
      </c>
      <c r="G318" s="41"/>
      <c r="H318" s="41"/>
      <c r="I318" s="222"/>
      <c r="J318" s="41"/>
      <c r="K318" s="41"/>
      <c r="L318" s="45"/>
      <c r="M318" s="223"/>
      <c r="N318" s="224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7" t="s">
        <v>141</v>
      </c>
      <c r="AU318" s="17" t="s">
        <v>88</v>
      </c>
    </row>
    <row r="319" spans="1:51" s="13" customFormat="1" ht="12">
      <c r="A319" s="13"/>
      <c r="B319" s="227"/>
      <c r="C319" s="228"/>
      <c r="D319" s="220" t="s">
        <v>157</v>
      </c>
      <c r="E319" s="229" t="s">
        <v>32</v>
      </c>
      <c r="F319" s="230" t="s">
        <v>445</v>
      </c>
      <c r="G319" s="228"/>
      <c r="H319" s="231">
        <v>47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157</v>
      </c>
      <c r="AU319" s="237" t="s">
        <v>88</v>
      </c>
      <c r="AV319" s="13" t="s">
        <v>88</v>
      </c>
      <c r="AW319" s="13" t="s">
        <v>39</v>
      </c>
      <c r="AX319" s="13" t="s">
        <v>86</v>
      </c>
      <c r="AY319" s="237" t="s">
        <v>132</v>
      </c>
    </row>
    <row r="320" spans="1:51" s="13" customFormat="1" ht="12">
      <c r="A320" s="13"/>
      <c r="B320" s="227"/>
      <c r="C320" s="228"/>
      <c r="D320" s="220" t="s">
        <v>157</v>
      </c>
      <c r="E320" s="228"/>
      <c r="F320" s="230" t="s">
        <v>517</v>
      </c>
      <c r="G320" s="228"/>
      <c r="H320" s="231">
        <v>47.47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157</v>
      </c>
      <c r="AU320" s="237" t="s">
        <v>88</v>
      </c>
      <c r="AV320" s="13" t="s">
        <v>88</v>
      </c>
      <c r="AW320" s="13" t="s">
        <v>4</v>
      </c>
      <c r="AX320" s="13" t="s">
        <v>86</v>
      </c>
      <c r="AY320" s="237" t="s">
        <v>132</v>
      </c>
    </row>
    <row r="321" spans="1:65" s="2" customFormat="1" ht="16.5" customHeight="1">
      <c r="A321" s="39"/>
      <c r="B321" s="40"/>
      <c r="C321" s="249" t="s">
        <v>518</v>
      </c>
      <c r="D321" s="249" t="s">
        <v>334</v>
      </c>
      <c r="E321" s="250" t="s">
        <v>519</v>
      </c>
      <c r="F321" s="251" t="s">
        <v>520</v>
      </c>
      <c r="G321" s="252" t="s">
        <v>153</v>
      </c>
      <c r="H321" s="253">
        <v>105</v>
      </c>
      <c r="I321" s="254"/>
      <c r="J321" s="255">
        <f>ROUND(I321*H321,2)</f>
        <v>0</v>
      </c>
      <c r="K321" s="251" t="s">
        <v>138</v>
      </c>
      <c r="L321" s="256"/>
      <c r="M321" s="257" t="s">
        <v>32</v>
      </c>
      <c r="N321" s="258" t="s">
        <v>49</v>
      </c>
      <c r="O321" s="85"/>
      <c r="P321" s="216">
        <f>O321*H321</f>
        <v>0</v>
      </c>
      <c r="Q321" s="216">
        <v>0.152</v>
      </c>
      <c r="R321" s="216">
        <f>Q321*H321</f>
        <v>15.959999999999999</v>
      </c>
      <c r="S321" s="216">
        <v>0</v>
      </c>
      <c r="T321" s="21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8" t="s">
        <v>185</v>
      </c>
      <c r="AT321" s="218" t="s">
        <v>334</v>
      </c>
      <c r="AU321" s="218" t="s">
        <v>88</v>
      </c>
      <c r="AY321" s="17" t="s">
        <v>132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7" t="s">
        <v>86</v>
      </c>
      <c r="BK321" s="219">
        <f>ROUND(I321*H321,2)</f>
        <v>0</v>
      </c>
      <c r="BL321" s="17" t="s">
        <v>139</v>
      </c>
      <c r="BM321" s="218" t="s">
        <v>521</v>
      </c>
    </row>
    <row r="322" spans="1:47" s="2" customFormat="1" ht="12">
      <c r="A322" s="39"/>
      <c r="B322" s="40"/>
      <c r="C322" s="41"/>
      <c r="D322" s="220" t="s">
        <v>141</v>
      </c>
      <c r="E322" s="41"/>
      <c r="F322" s="221" t="s">
        <v>520</v>
      </c>
      <c r="G322" s="41"/>
      <c r="H322" s="41"/>
      <c r="I322" s="222"/>
      <c r="J322" s="41"/>
      <c r="K322" s="41"/>
      <c r="L322" s="45"/>
      <c r="M322" s="223"/>
      <c r="N322" s="224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7" t="s">
        <v>141</v>
      </c>
      <c r="AU322" s="17" t="s">
        <v>88</v>
      </c>
    </row>
    <row r="323" spans="1:51" s="13" customFormat="1" ht="12">
      <c r="A323" s="13"/>
      <c r="B323" s="227"/>
      <c r="C323" s="228"/>
      <c r="D323" s="220" t="s">
        <v>157</v>
      </c>
      <c r="E323" s="229" t="s">
        <v>32</v>
      </c>
      <c r="F323" s="230" t="s">
        <v>522</v>
      </c>
      <c r="G323" s="228"/>
      <c r="H323" s="231">
        <v>105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157</v>
      </c>
      <c r="AU323" s="237" t="s">
        <v>88</v>
      </c>
      <c r="AV323" s="13" t="s">
        <v>88</v>
      </c>
      <c r="AW323" s="13" t="s">
        <v>39</v>
      </c>
      <c r="AX323" s="13" t="s">
        <v>86</v>
      </c>
      <c r="AY323" s="237" t="s">
        <v>132</v>
      </c>
    </row>
    <row r="324" spans="1:65" s="2" customFormat="1" ht="16.5" customHeight="1">
      <c r="A324" s="39"/>
      <c r="B324" s="40"/>
      <c r="C324" s="249" t="s">
        <v>523</v>
      </c>
      <c r="D324" s="249" t="s">
        <v>334</v>
      </c>
      <c r="E324" s="250" t="s">
        <v>524</v>
      </c>
      <c r="F324" s="251" t="s">
        <v>525</v>
      </c>
      <c r="G324" s="252" t="s">
        <v>153</v>
      </c>
      <c r="H324" s="253">
        <v>350</v>
      </c>
      <c r="I324" s="254"/>
      <c r="J324" s="255">
        <f>ROUND(I324*H324,2)</f>
        <v>0</v>
      </c>
      <c r="K324" s="251" t="s">
        <v>138</v>
      </c>
      <c r="L324" s="256"/>
      <c r="M324" s="257" t="s">
        <v>32</v>
      </c>
      <c r="N324" s="258" t="s">
        <v>49</v>
      </c>
      <c r="O324" s="85"/>
      <c r="P324" s="216">
        <f>O324*H324</f>
        <v>0</v>
      </c>
      <c r="Q324" s="216">
        <v>0.113</v>
      </c>
      <c r="R324" s="216">
        <f>Q324*H324</f>
        <v>39.550000000000004</v>
      </c>
      <c r="S324" s="216">
        <v>0</v>
      </c>
      <c r="T324" s="217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8" t="s">
        <v>185</v>
      </c>
      <c r="AT324" s="218" t="s">
        <v>334</v>
      </c>
      <c r="AU324" s="218" t="s">
        <v>88</v>
      </c>
      <c r="AY324" s="17" t="s">
        <v>132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17" t="s">
        <v>86</v>
      </c>
      <c r="BK324" s="219">
        <f>ROUND(I324*H324,2)</f>
        <v>0</v>
      </c>
      <c r="BL324" s="17" t="s">
        <v>139</v>
      </c>
      <c r="BM324" s="218" t="s">
        <v>526</v>
      </c>
    </row>
    <row r="325" spans="1:47" s="2" customFormat="1" ht="12">
      <c r="A325" s="39"/>
      <c r="B325" s="40"/>
      <c r="C325" s="41"/>
      <c r="D325" s="220" t="s">
        <v>141</v>
      </c>
      <c r="E325" s="41"/>
      <c r="F325" s="221" t="s">
        <v>525</v>
      </c>
      <c r="G325" s="41"/>
      <c r="H325" s="41"/>
      <c r="I325" s="222"/>
      <c r="J325" s="41"/>
      <c r="K325" s="41"/>
      <c r="L325" s="45"/>
      <c r="M325" s="223"/>
      <c r="N325" s="224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7" t="s">
        <v>141</v>
      </c>
      <c r="AU325" s="17" t="s">
        <v>88</v>
      </c>
    </row>
    <row r="326" spans="1:65" s="2" customFormat="1" ht="16.5" customHeight="1">
      <c r="A326" s="39"/>
      <c r="B326" s="40"/>
      <c r="C326" s="207" t="s">
        <v>527</v>
      </c>
      <c r="D326" s="207" t="s">
        <v>134</v>
      </c>
      <c r="E326" s="208" t="s">
        <v>528</v>
      </c>
      <c r="F326" s="209" t="s">
        <v>529</v>
      </c>
      <c r="G326" s="210" t="s">
        <v>153</v>
      </c>
      <c r="H326" s="211">
        <v>57</v>
      </c>
      <c r="I326" s="212"/>
      <c r="J326" s="213">
        <f>ROUND(I326*H326,2)</f>
        <v>0</v>
      </c>
      <c r="K326" s="209" t="s">
        <v>138</v>
      </c>
      <c r="L326" s="45"/>
      <c r="M326" s="214" t="s">
        <v>32</v>
      </c>
      <c r="N326" s="215" t="s">
        <v>49</v>
      </c>
      <c r="O326" s="85"/>
      <c r="P326" s="216">
        <f>O326*H326</f>
        <v>0</v>
      </c>
      <c r="Q326" s="216">
        <v>0.10503</v>
      </c>
      <c r="R326" s="216">
        <f>Q326*H326</f>
        <v>5.9867099999999995</v>
      </c>
      <c r="S326" s="216">
        <v>0</v>
      </c>
      <c r="T326" s="21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8" t="s">
        <v>139</v>
      </c>
      <c r="AT326" s="218" t="s">
        <v>134</v>
      </c>
      <c r="AU326" s="218" t="s">
        <v>88</v>
      </c>
      <c r="AY326" s="17" t="s">
        <v>132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7" t="s">
        <v>86</v>
      </c>
      <c r="BK326" s="219">
        <f>ROUND(I326*H326,2)</f>
        <v>0</v>
      </c>
      <c r="BL326" s="17" t="s">
        <v>139</v>
      </c>
      <c r="BM326" s="218" t="s">
        <v>530</v>
      </c>
    </row>
    <row r="327" spans="1:47" s="2" customFormat="1" ht="12">
      <c r="A327" s="39"/>
      <c r="B327" s="40"/>
      <c r="C327" s="41"/>
      <c r="D327" s="220" t="s">
        <v>141</v>
      </c>
      <c r="E327" s="41"/>
      <c r="F327" s="221" t="s">
        <v>531</v>
      </c>
      <c r="G327" s="41"/>
      <c r="H327" s="41"/>
      <c r="I327" s="222"/>
      <c r="J327" s="41"/>
      <c r="K327" s="41"/>
      <c r="L327" s="45"/>
      <c r="M327" s="223"/>
      <c r="N327" s="224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7" t="s">
        <v>141</v>
      </c>
      <c r="AU327" s="17" t="s">
        <v>88</v>
      </c>
    </row>
    <row r="328" spans="1:47" s="2" customFormat="1" ht="12">
      <c r="A328" s="39"/>
      <c r="B328" s="40"/>
      <c r="C328" s="41"/>
      <c r="D328" s="225" t="s">
        <v>143</v>
      </c>
      <c r="E328" s="41"/>
      <c r="F328" s="226" t="s">
        <v>532</v>
      </c>
      <c r="G328" s="41"/>
      <c r="H328" s="41"/>
      <c r="I328" s="222"/>
      <c r="J328" s="41"/>
      <c r="K328" s="41"/>
      <c r="L328" s="45"/>
      <c r="M328" s="223"/>
      <c r="N328" s="224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7" t="s">
        <v>143</v>
      </c>
      <c r="AU328" s="17" t="s">
        <v>88</v>
      </c>
    </row>
    <row r="329" spans="1:65" s="2" customFormat="1" ht="16.5" customHeight="1">
      <c r="A329" s="39"/>
      <c r="B329" s="40"/>
      <c r="C329" s="249" t="s">
        <v>533</v>
      </c>
      <c r="D329" s="249" t="s">
        <v>334</v>
      </c>
      <c r="E329" s="250" t="s">
        <v>534</v>
      </c>
      <c r="F329" s="251" t="s">
        <v>535</v>
      </c>
      <c r="G329" s="252" t="s">
        <v>153</v>
      </c>
      <c r="H329" s="253">
        <v>32.64</v>
      </c>
      <c r="I329" s="254"/>
      <c r="J329" s="255">
        <f>ROUND(I329*H329,2)</f>
        <v>0</v>
      </c>
      <c r="K329" s="251" t="s">
        <v>138</v>
      </c>
      <c r="L329" s="256"/>
      <c r="M329" s="257" t="s">
        <v>32</v>
      </c>
      <c r="N329" s="258" t="s">
        <v>49</v>
      </c>
      <c r="O329" s="85"/>
      <c r="P329" s="216">
        <f>O329*H329</f>
        <v>0</v>
      </c>
      <c r="Q329" s="216">
        <v>0.216</v>
      </c>
      <c r="R329" s="216">
        <f>Q329*H329</f>
        <v>7.05024</v>
      </c>
      <c r="S329" s="216">
        <v>0</v>
      </c>
      <c r="T329" s="217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8" t="s">
        <v>185</v>
      </c>
      <c r="AT329" s="218" t="s">
        <v>334</v>
      </c>
      <c r="AU329" s="218" t="s">
        <v>88</v>
      </c>
      <c r="AY329" s="17" t="s">
        <v>132</v>
      </c>
      <c r="BE329" s="219">
        <f>IF(N329="základní",J329,0)</f>
        <v>0</v>
      </c>
      <c r="BF329" s="219">
        <f>IF(N329="snížená",J329,0)</f>
        <v>0</v>
      </c>
      <c r="BG329" s="219">
        <f>IF(N329="zákl. přenesená",J329,0)</f>
        <v>0</v>
      </c>
      <c r="BH329" s="219">
        <f>IF(N329="sníž. přenesená",J329,0)</f>
        <v>0</v>
      </c>
      <c r="BI329" s="219">
        <f>IF(N329="nulová",J329,0)</f>
        <v>0</v>
      </c>
      <c r="BJ329" s="17" t="s">
        <v>86</v>
      </c>
      <c r="BK329" s="219">
        <f>ROUND(I329*H329,2)</f>
        <v>0</v>
      </c>
      <c r="BL329" s="17" t="s">
        <v>139</v>
      </c>
      <c r="BM329" s="218" t="s">
        <v>536</v>
      </c>
    </row>
    <row r="330" spans="1:47" s="2" customFormat="1" ht="12">
      <c r="A330" s="39"/>
      <c r="B330" s="40"/>
      <c r="C330" s="41"/>
      <c r="D330" s="220" t="s">
        <v>141</v>
      </c>
      <c r="E330" s="41"/>
      <c r="F330" s="221" t="s">
        <v>535</v>
      </c>
      <c r="G330" s="41"/>
      <c r="H330" s="41"/>
      <c r="I330" s="222"/>
      <c r="J330" s="41"/>
      <c r="K330" s="41"/>
      <c r="L330" s="45"/>
      <c r="M330" s="223"/>
      <c r="N330" s="224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7" t="s">
        <v>141</v>
      </c>
      <c r="AU330" s="17" t="s">
        <v>88</v>
      </c>
    </row>
    <row r="331" spans="1:51" s="13" customFormat="1" ht="12">
      <c r="A331" s="13"/>
      <c r="B331" s="227"/>
      <c r="C331" s="228"/>
      <c r="D331" s="220" t="s">
        <v>157</v>
      </c>
      <c r="E331" s="228"/>
      <c r="F331" s="230" t="s">
        <v>537</v>
      </c>
      <c r="G331" s="228"/>
      <c r="H331" s="231">
        <v>32.64</v>
      </c>
      <c r="I331" s="232"/>
      <c r="J331" s="228"/>
      <c r="K331" s="228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157</v>
      </c>
      <c r="AU331" s="237" t="s">
        <v>88</v>
      </c>
      <c r="AV331" s="13" t="s">
        <v>88</v>
      </c>
      <c r="AW331" s="13" t="s">
        <v>4</v>
      </c>
      <c r="AX331" s="13" t="s">
        <v>86</v>
      </c>
      <c r="AY331" s="237" t="s">
        <v>132</v>
      </c>
    </row>
    <row r="332" spans="1:65" s="2" customFormat="1" ht="16.5" customHeight="1">
      <c r="A332" s="39"/>
      <c r="B332" s="40"/>
      <c r="C332" s="249" t="s">
        <v>538</v>
      </c>
      <c r="D332" s="249" t="s">
        <v>334</v>
      </c>
      <c r="E332" s="250" t="s">
        <v>539</v>
      </c>
      <c r="F332" s="251" t="s">
        <v>540</v>
      </c>
      <c r="G332" s="252" t="s">
        <v>153</v>
      </c>
      <c r="H332" s="253">
        <v>25.5</v>
      </c>
      <c r="I332" s="254"/>
      <c r="J332" s="255">
        <f>ROUND(I332*H332,2)</f>
        <v>0</v>
      </c>
      <c r="K332" s="251" t="s">
        <v>138</v>
      </c>
      <c r="L332" s="256"/>
      <c r="M332" s="257" t="s">
        <v>32</v>
      </c>
      <c r="N332" s="258" t="s">
        <v>49</v>
      </c>
      <c r="O332" s="85"/>
      <c r="P332" s="216">
        <f>O332*H332</f>
        <v>0</v>
      </c>
      <c r="Q332" s="216">
        <v>0.216</v>
      </c>
      <c r="R332" s="216">
        <f>Q332*H332</f>
        <v>5.508</v>
      </c>
      <c r="S332" s="216">
        <v>0</v>
      </c>
      <c r="T332" s="21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8" t="s">
        <v>185</v>
      </c>
      <c r="AT332" s="218" t="s">
        <v>334</v>
      </c>
      <c r="AU332" s="218" t="s">
        <v>88</v>
      </c>
      <c r="AY332" s="17" t="s">
        <v>132</v>
      </c>
      <c r="BE332" s="219">
        <f>IF(N332="základní",J332,0)</f>
        <v>0</v>
      </c>
      <c r="BF332" s="219">
        <f>IF(N332="snížená",J332,0)</f>
        <v>0</v>
      </c>
      <c r="BG332" s="219">
        <f>IF(N332="zákl. přenesená",J332,0)</f>
        <v>0</v>
      </c>
      <c r="BH332" s="219">
        <f>IF(N332="sníž. přenesená",J332,0)</f>
        <v>0</v>
      </c>
      <c r="BI332" s="219">
        <f>IF(N332="nulová",J332,0)</f>
        <v>0</v>
      </c>
      <c r="BJ332" s="17" t="s">
        <v>86</v>
      </c>
      <c r="BK332" s="219">
        <f>ROUND(I332*H332,2)</f>
        <v>0</v>
      </c>
      <c r="BL332" s="17" t="s">
        <v>139</v>
      </c>
      <c r="BM332" s="218" t="s">
        <v>541</v>
      </c>
    </row>
    <row r="333" spans="1:47" s="2" customFormat="1" ht="12">
      <c r="A333" s="39"/>
      <c r="B333" s="40"/>
      <c r="C333" s="41"/>
      <c r="D333" s="220" t="s">
        <v>141</v>
      </c>
      <c r="E333" s="41"/>
      <c r="F333" s="221" t="s">
        <v>540</v>
      </c>
      <c r="G333" s="41"/>
      <c r="H333" s="41"/>
      <c r="I333" s="222"/>
      <c r="J333" s="41"/>
      <c r="K333" s="41"/>
      <c r="L333" s="45"/>
      <c r="M333" s="223"/>
      <c r="N333" s="224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7" t="s">
        <v>141</v>
      </c>
      <c r="AU333" s="17" t="s">
        <v>88</v>
      </c>
    </row>
    <row r="334" spans="1:51" s="13" customFormat="1" ht="12">
      <c r="A334" s="13"/>
      <c r="B334" s="227"/>
      <c r="C334" s="228"/>
      <c r="D334" s="220" t="s">
        <v>157</v>
      </c>
      <c r="E334" s="228"/>
      <c r="F334" s="230" t="s">
        <v>542</v>
      </c>
      <c r="G334" s="228"/>
      <c r="H334" s="231">
        <v>25.5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157</v>
      </c>
      <c r="AU334" s="237" t="s">
        <v>88</v>
      </c>
      <c r="AV334" s="13" t="s">
        <v>88</v>
      </c>
      <c r="AW334" s="13" t="s">
        <v>4</v>
      </c>
      <c r="AX334" s="13" t="s">
        <v>86</v>
      </c>
      <c r="AY334" s="237" t="s">
        <v>132</v>
      </c>
    </row>
    <row r="335" spans="1:65" s="2" customFormat="1" ht="16.5" customHeight="1">
      <c r="A335" s="39"/>
      <c r="B335" s="40"/>
      <c r="C335" s="207" t="s">
        <v>543</v>
      </c>
      <c r="D335" s="207" t="s">
        <v>134</v>
      </c>
      <c r="E335" s="208" t="s">
        <v>544</v>
      </c>
      <c r="F335" s="209" t="s">
        <v>545</v>
      </c>
      <c r="G335" s="210" t="s">
        <v>153</v>
      </c>
      <c r="H335" s="211">
        <v>510</v>
      </c>
      <c r="I335" s="212"/>
      <c r="J335" s="213">
        <f>ROUND(I335*H335,2)</f>
        <v>0</v>
      </c>
      <c r="K335" s="209" t="s">
        <v>138</v>
      </c>
      <c r="L335" s="45"/>
      <c r="M335" s="214" t="s">
        <v>32</v>
      </c>
      <c r="N335" s="215" t="s">
        <v>49</v>
      </c>
      <c r="O335" s="85"/>
      <c r="P335" s="216">
        <f>O335*H335</f>
        <v>0</v>
      </c>
      <c r="Q335" s="216">
        <v>0.08003</v>
      </c>
      <c r="R335" s="216">
        <f>Q335*H335</f>
        <v>40.8153</v>
      </c>
      <c r="S335" s="216">
        <v>0</v>
      </c>
      <c r="T335" s="21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8" t="s">
        <v>139</v>
      </c>
      <c r="AT335" s="218" t="s">
        <v>134</v>
      </c>
      <c r="AU335" s="218" t="s">
        <v>88</v>
      </c>
      <c r="AY335" s="17" t="s">
        <v>132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7" t="s">
        <v>86</v>
      </c>
      <c r="BK335" s="219">
        <f>ROUND(I335*H335,2)</f>
        <v>0</v>
      </c>
      <c r="BL335" s="17" t="s">
        <v>139</v>
      </c>
      <c r="BM335" s="218" t="s">
        <v>546</v>
      </c>
    </row>
    <row r="336" spans="1:47" s="2" customFormat="1" ht="12">
      <c r="A336" s="39"/>
      <c r="B336" s="40"/>
      <c r="C336" s="41"/>
      <c r="D336" s="220" t="s">
        <v>141</v>
      </c>
      <c r="E336" s="41"/>
      <c r="F336" s="221" t="s">
        <v>547</v>
      </c>
      <c r="G336" s="41"/>
      <c r="H336" s="41"/>
      <c r="I336" s="222"/>
      <c r="J336" s="41"/>
      <c r="K336" s="41"/>
      <c r="L336" s="45"/>
      <c r="M336" s="223"/>
      <c r="N336" s="224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7" t="s">
        <v>141</v>
      </c>
      <c r="AU336" s="17" t="s">
        <v>88</v>
      </c>
    </row>
    <row r="337" spans="1:47" s="2" customFormat="1" ht="12">
      <c r="A337" s="39"/>
      <c r="B337" s="40"/>
      <c r="C337" s="41"/>
      <c r="D337" s="225" t="s">
        <v>143</v>
      </c>
      <c r="E337" s="41"/>
      <c r="F337" s="226" t="s">
        <v>548</v>
      </c>
      <c r="G337" s="41"/>
      <c r="H337" s="41"/>
      <c r="I337" s="222"/>
      <c r="J337" s="41"/>
      <c r="K337" s="41"/>
      <c r="L337" s="45"/>
      <c r="M337" s="223"/>
      <c r="N337" s="224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7" t="s">
        <v>143</v>
      </c>
      <c r="AU337" s="17" t="s">
        <v>88</v>
      </c>
    </row>
    <row r="338" spans="1:47" s="2" customFormat="1" ht="12">
      <c r="A338" s="39"/>
      <c r="B338" s="40"/>
      <c r="C338" s="41"/>
      <c r="D338" s="220" t="s">
        <v>310</v>
      </c>
      <c r="E338" s="41"/>
      <c r="F338" s="248" t="s">
        <v>549</v>
      </c>
      <c r="G338" s="41"/>
      <c r="H338" s="41"/>
      <c r="I338" s="222"/>
      <c r="J338" s="41"/>
      <c r="K338" s="41"/>
      <c r="L338" s="45"/>
      <c r="M338" s="223"/>
      <c r="N338" s="224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7" t="s">
        <v>310</v>
      </c>
      <c r="AU338" s="17" t="s">
        <v>88</v>
      </c>
    </row>
    <row r="339" spans="1:63" s="12" customFormat="1" ht="22.8" customHeight="1">
      <c r="A339" s="12"/>
      <c r="B339" s="191"/>
      <c r="C339" s="192"/>
      <c r="D339" s="193" t="s">
        <v>77</v>
      </c>
      <c r="E339" s="205" t="s">
        <v>185</v>
      </c>
      <c r="F339" s="205" t="s">
        <v>550</v>
      </c>
      <c r="G339" s="192"/>
      <c r="H339" s="192"/>
      <c r="I339" s="195"/>
      <c r="J339" s="206">
        <f>BK339</f>
        <v>0</v>
      </c>
      <c r="K339" s="192"/>
      <c r="L339" s="197"/>
      <c r="M339" s="198"/>
      <c r="N339" s="199"/>
      <c r="O339" s="199"/>
      <c r="P339" s="200">
        <f>SUM(P340:P387)</f>
        <v>0</v>
      </c>
      <c r="Q339" s="199"/>
      <c r="R339" s="200">
        <f>SUM(R340:R387)</f>
        <v>7.303190000000001</v>
      </c>
      <c r="S339" s="199"/>
      <c r="T339" s="201">
        <f>SUM(T340:T387)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2" t="s">
        <v>86</v>
      </c>
      <c r="AT339" s="203" t="s">
        <v>77</v>
      </c>
      <c r="AU339" s="203" t="s">
        <v>86</v>
      </c>
      <c r="AY339" s="202" t="s">
        <v>132</v>
      </c>
      <c r="BK339" s="204">
        <f>SUM(BK340:BK387)</f>
        <v>0</v>
      </c>
    </row>
    <row r="340" spans="1:65" s="2" customFormat="1" ht="21.75" customHeight="1">
      <c r="A340" s="39"/>
      <c r="B340" s="40"/>
      <c r="C340" s="207" t="s">
        <v>551</v>
      </c>
      <c r="D340" s="207" t="s">
        <v>134</v>
      </c>
      <c r="E340" s="208" t="s">
        <v>552</v>
      </c>
      <c r="F340" s="209" t="s">
        <v>553</v>
      </c>
      <c r="G340" s="210" t="s">
        <v>188</v>
      </c>
      <c r="H340" s="211">
        <v>3</v>
      </c>
      <c r="I340" s="212"/>
      <c r="J340" s="213">
        <f>ROUND(I340*H340,2)</f>
        <v>0</v>
      </c>
      <c r="K340" s="209" t="s">
        <v>138</v>
      </c>
      <c r="L340" s="45"/>
      <c r="M340" s="214" t="s">
        <v>32</v>
      </c>
      <c r="N340" s="215" t="s">
        <v>49</v>
      </c>
      <c r="O340" s="85"/>
      <c r="P340" s="216">
        <f>O340*H340</f>
        <v>0</v>
      </c>
      <c r="Q340" s="216">
        <v>3E-05</v>
      </c>
      <c r="R340" s="216">
        <f>Q340*H340</f>
        <v>9E-05</v>
      </c>
      <c r="S340" s="216">
        <v>0</v>
      </c>
      <c r="T340" s="217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8" t="s">
        <v>139</v>
      </c>
      <c r="AT340" s="218" t="s">
        <v>134</v>
      </c>
      <c r="AU340" s="218" t="s">
        <v>88</v>
      </c>
      <c r="AY340" s="17" t="s">
        <v>132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7" t="s">
        <v>86</v>
      </c>
      <c r="BK340" s="219">
        <f>ROUND(I340*H340,2)</f>
        <v>0</v>
      </c>
      <c r="BL340" s="17" t="s">
        <v>139</v>
      </c>
      <c r="BM340" s="218" t="s">
        <v>554</v>
      </c>
    </row>
    <row r="341" spans="1:47" s="2" customFormat="1" ht="12">
      <c r="A341" s="39"/>
      <c r="B341" s="40"/>
      <c r="C341" s="41"/>
      <c r="D341" s="220" t="s">
        <v>141</v>
      </c>
      <c r="E341" s="41"/>
      <c r="F341" s="221" t="s">
        <v>555</v>
      </c>
      <c r="G341" s="41"/>
      <c r="H341" s="41"/>
      <c r="I341" s="222"/>
      <c r="J341" s="41"/>
      <c r="K341" s="41"/>
      <c r="L341" s="45"/>
      <c r="M341" s="223"/>
      <c r="N341" s="224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7" t="s">
        <v>141</v>
      </c>
      <c r="AU341" s="17" t="s">
        <v>88</v>
      </c>
    </row>
    <row r="342" spans="1:47" s="2" customFormat="1" ht="12">
      <c r="A342" s="39"/>
      <c r="B342" s="40"/>
      <c r="C342" s="41"/>
      <c r="D342" s="225" t="s">
        <v>143</v>
      </c>
      <c r="E342" s="41"/>
      <c r="F342" s="226" t="s">
        <v>556</v>
      </c>
      <c r="G342" s="41"/>
      <c r="H342" s="41"/>
      <c r="I342" s="222"/>
      <c r="J342" s="41"/>
      <c r="K342" s="41"/>
      <c r="L342" s="45"/>
      <c r="M342" s="223"/>
      <c r="N342" s="224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7" t="s">
        <v>143</v>
      </c>
      <c r="AU342" s="17" t="s">
        <v>88</v>
      </c>
    </row>
    <row r="343" spans="1:65" s="2" customFormat="1" ht="16.5" customHeight="1">
      <c r="A343" s="39"/>
      <c r="B343" s="40"/>
      <c r="C343" s="249" t="s">
        <v>557</v>
      </c>
      <c r="D343" s="249" t="s">
        <v>334</v>
      </c>
      <c r="E343" s="250" t="s">
        <v>558</v>
      </c>
      <c r="F343" s="251" t="s">
        <v>559</v>
      </c>
      <c r="G343" s="252" t="s">
        <v>137</v>
      </c>
      <c r="H343" s="253">
        <v>3.045</v>
      </c>
      <c r="I343" s="254"/>
      <c r="J343" s="255">
        <f>ROUND(I343*H343,2)</f>
        <v>0</v>
      </c>
      <c r="K343" s="251" t="s">
        <v>560</v>
      </c>
      <c r="L343" s="256"/>
      <c r="M343" s="257" t="s">
        <v>32</v>
      </c>
      <c r="N343" s="258" t="s">
        <v>49</v>
      </c>
      <c r="O343" s="85"/>
      <c r="P343" s="216">
        <f>O343*H343</f>
        <v>0</v>
      </c>
      <c r="Q343" s="216">
        <v>0.008</v>
      </c>
      <c r="R343" s="216">
        <f>Q343*H343</f>
        <v>0.02436</v>
      </c>
      <c r="S343" s="216">
        <v>0</v>
      </c>
      <c r="T343" s="21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8" t="s">
        <v>185</v>
      </c>
      <c r="AT343" s="218" t="s">
        <v>334</v>
      </c>
      <c r="AU343" s="218" t="s">
        <v>88</v>
      </c>
      <c r="AY343" s="17" t="s">
        <v>132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7" t="s">
        <v>86</v>
      </c>
      <c r="BK343" s="219">
        <f>ROUND(I343*H343,2)</f>
        <v>0</v>
      </c>
      <c r="BL343" s="17" t="s">
        <v>139</v>
      </c>
      <c r="BM343" s="218" t="s">
        <v>561</v>
      </c>
    </row>
    <row r="344" spans="1:47" s="2" customFormat="1" ht="12">
      <c r="A344" s="39"/>
      <c r="B344" s="40"/>
      <c r="C344" s="41"/>
      <c r="D344" s="220" t="s">
        <v>141</v>
      </c>
      <c r="E344" s="41"/>
      <c r="F344" s="221" t="s">
        <v>562</v>
      </c>
      <c r="G344" s="41"/>
      <c r="H344" s="41"/>
      <c r="I344" s="222"/>
      <c r="J344" s="41"/>
      <c r="K344" s="41"/>
      <c r="L344" s="45"/>
      <c r="M344" s="223"/>
      <c r="N344" s="224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7" t="s">
        <v>141</v>
      </c>
      <c r="AU344" s="17" t="s">
        <v>88</v>
      </c>
    </row>
    <row r="345" spans="1:51" s="13" customFormat="1" ht="12">
      <c r="A345" s="13"/>
      <c r="B345" s="227"/>
      <c r="C345" s="228"/>
      <c r="D345" s="220" t="s">
        <v>157</v>
      </c>
      <c r="E345" s="228"/>
      <c r="F345" s="230" t="s">
        <v>563</v>
      </c>
      <c r="G345" s="228"/>
      <c r="H345" s="231">
        <v>3.045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157</v>
      </c>
      <c r="AU345" s="237" t="s">
        <v>88</v>
      </c>
      <c r="AV345" s="13" t="s">
        <v>88</v>
      </c>
      <c r="AW345" s="13" t="s">
        <v>4</v>
      </c>
      <c r="AX345" s="13" t="s">
        <v>86</v>
      </c>
      <c r="AY345" s="237" t="s">
        <v>132</v>
      </c>
    </row>
    <row r="346" spans="1:65" s="2" customFormat="1" ht="16.5" customHeight="1">
      <c r="A346" s="39"/>
      <c r="B346" s="40"/>
      <c r="C346" s="207" t="s">
        <v>564</v>
      </c>
      <c r="D346" s="207" t="s">
        <v>134</v>
      </c>
      <c r="E346" s="208" t="s">
        <v>565</v>
      </c>
      <c r="F346" s="209" t="s">
        <v>566</v>
      </c>
      <c r="G346" s="210" t="s">
        <v>188</v>
      </c>
      <c r="H346" s="211">
        <v>105</v>
      </c>
      <c r="I346" s="212"/>
      <c r="J346" s="213">
        <f>ROUND(I346*H346,2)</f>
        <v>0</v>
      </c>
      <c r="K346" s="209" t="s">
        <v>138</v>
      </c>
      <c r="L346" s="45"/>
      <c r="M346" s="214" t="s">
        <v>32</v>
      </c>
      <c r="N346" s="215" t="s">
        <v>49</v>
      </c>
      <c r="O346" s="85"/>
      <c r="P346" s="216">
        <f>O346*H346</f>
        <v>0</v>
      </c>
      <c r="Q346" s="216">
        <v>0</v>
      </c>
      <c r="R346" s="216">
        <f>Q346*H346</f>
        <v>0</v>
      </c>
      <c r="S346" s="216">
        <v>0</v>
      </c>
      <c r="T346" s="21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8" t="s">
        <v>139</v>
      </c>
      <c r="AT346" s="218" t="s">
        <v>134</v>
      </c>
      <c r="AU346" s="218" t="s">
        <v>88</v>
      </c>
      <c r="AY346" s="17" t="s">
        <v>132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7" t="s">
        <v>86</v>
      </c>
      <c r="BK346" s="219">
        <f>ROUND(I346*H346,2)</f>
        <v>0</v>
      </c>
      <c r="BL346" s="17" t="s">
        <v>139</v>
      </c>
      <c r="BM346" s="218" t="s">
        <v>567</v>
      </c>
    </row>
    <row r="347" spans="1:47" s="2" customFormat="1" ht="12">
      <c r="A347" s="39"/>
      <c r="B347" s="40"/>
      <c r="C347" s="41"/>
      <c r="D347" s="220" t="s">
        <v>141</v>
      </c>
      <c r="E347" s="41"/>
      <c r="F347" s="221" t="s">
        <v>568</v>
      </c>
      <c r="G347" s="41"/>
      <c r="H347" s="41"/>
      <c r="I347" s="222"/>
      <c r="J347" s="41"/>
      <c r="K347" s="41"/>
      <c r="L347" s="45"/>
      <c r="M347" s="223"/>
      <c r="N347" s="224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7" t="s">
        <v>141</v>
      </c>
      <c r="AU347" s="17" t="s">
        <v>88</v>
      </c>
    </row>
    <row r="348" spans="1:47" s="2" customFormat="1" ht="12">
      <c r="A348" s="39"/>
      <c r="B348" s="40"/>
      <c r="C348" s="41"/>
      <c r="D348" s="225" t="s">
        <v>143</v>
      </c>
      <c r="E348" s="41"/>
      <c r="F348" s="226" t="s">
        <v>569</v>
      </c>
      <c r="G348" s="41"/>
      <c r="H348" s="41"/>
      <c r="I348" s="222"/>
      <c r="J348" s="41"/>
      <c r="K348" s="41"/>
      <c r="L348" s="45"/>
      <c r="M348" s="223"/>
      <c r="N348" s="224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7" t="s">
        <v>143</v>
      </c>
      <c r="AU348" s="17" t="s">
        <v>88</v>
      </c>
    </row>
    <row r="349" spans="1:47" s="2" customFormat="1" ht="12">
      <c r="A349" s="39"/>
      <c r="B349" s="40"/>
      <c r="C349" s="41"/>
      <c r="D349" s="220" t="s">
        <v>310</v>
      </c>
      <c r="E349" s="41"/>
      <c r="F349" s="248" t="s">
        <v>570</v>
      </c>
      <c r="G349" s="41"/>
      <c r="H349" s="41"/>
      <c r="I349" s="222"/>
      <c r="J349" s="41"/>
      <c r="K349" s="41"/>
      <c r="L349" s="45"/>
      <c r="M349" s="223"/>
      <c r="N349" s="224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7" t="s">
        <v>310</v>
      </c>
      <c r="AU349" s="17" t="s">
        <v>88</v>
      </c>
    </row>
    <row r="350" spans="1:65" s="2" customFormat="1" ht="24.15" customHeight="1">
      <c r="A350" s="39"/>
      <c r="B350" s="40"/>
      <c r="C350" s="249" t="s">
        <v>571</v>
      </c>
      <c r="D350" s="249" t="s">
        <v>334</v>
      </c>
      <c r="E350" s="250" t="s">
        <v>572</v>
      </c>
      <c r="F350" s="251" t="s">
        <v>573</v>
      </c>
      <c r="G350" s="252" t="s">
        <v>188</v>
      </c>
      <c r="H350" s="253">
        <v>105</v>
      </c>
      <c r="I350" s="254"/>
      <c r="J350" s="255">
        <f>ROUND(I350*H350,2)</f>
        <v>0</v>
      </c>
      <c r="K350" s="251" t="s">
        <v>138</v>
      </c>
      <c r="L350" s="256"/>
      <c r="M350" s="257" t="s">
        <v>32</v>
      </c>
      <c r="N350" s="258" t="s">
        <v>49</v>
      </c>
      <c r="O350" s="85"/>
      <c r="P350" s="216">
        <f>O350*H350</f>
        <v>0</v>
      </c>
      <c r="Q350" s="216">
        <v>0.00048</v>
      </c>
      <c r="R350" s="216">
        <f>Q350*H350</f>
        <v>0.0504</v>
      </c>
      <c r="S350" s="216">
        <v>0</v>
      </c>
      <c r="T350" s="21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8" t="s">
        <v>185</v>
      </c>
      <c r="AT350" s="218" t="s">
        <v>334</v>
      </c>
      <c r="AU350" s="218" t="s">
        <v>88</v>
      </c>
      <c r="AY350" s="17" t="s">
        <v>132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7" t="s">
        <v>86</v>
      </c>
      <c r="BK350" s="219">
        <f>ROUND(I350*H350,2)</f>
        <v>0</v>
      </c>
      <c r="BL350" s="17" t="s">
        <v>139</v>
      </c>
      <c r="BM350" s="218" t="s">
        <v>574</v>
      </c>
    </row>
    <row r="351" spans="1:47" s="2" customFormat="1" ht="12">
      <c r="A351" s="39"/>
      <c r="B351" s="40"/>
      <c r="C351" s="41"/>
      <c r="D351" s="220" t="s">
        <v>141</v>
      </c>
      <c r="E351" s="41"/>
      <c r="F351" s="221" t="s">
        <v>573</v>
      </c>
      <c r="G351" s="41"/>
      <c r="H351" s="41"/>
      <c r="I351" s="222"/>
      <c r="J351" s="41"/>
      <c r="K351" s="41"/>
      <c r="L351" s="45"/>
      <c r="M351" s="223"/>
      <c r="N351" s="224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7" t="s">
        <v>141</v>
      </c>
      <c r="AU351" s="17" t="s">
        <v>88</v>
      </c>
    </row>
    <row r="352" spans="1:65" s="2" customFormat="1" ht="16.5" customHeight="1">
      <c r="A352" s="39"/>
      <c r="B352" s="40"/>
      <c r="C352" s="207" t="s">
        <v>575</v>
      </c>
      <c r="D352" s="207" t="s">
        <v>134</v>
      </c>
      <c r="E352" s="208" t="s">
        <v>576</v>
      </c>
      <c r="F352" s="209" t="s">
        <v>577</v>
      </c>
      <c r="G352" s="210" t="s">
        <v>188</v>
      </c>
      <c r="H352" s="211">
        <v>16</v>
      </c>
      <c r="I352" s="212"/>
      <c r="J352" s="213">
        <f>ROUND(I352*H352,2)</f>
        <v>0</v>
      </c>
      <c r="K352" s="209" t="s">
        <v>138</v>
      </c>
      <c r="L352" s="45"/>
      <c r="M352" s="214" t="s">
        <v>32</v>
      </c>
      <c r="N352" s="215" t="s">
        <v>49</v>
      </c>
      <c r="O352" s="85"/>
      <c r="P352" s="216">
        <f>O352*H352</f>
        <v>0</v>
      </c>
      <c r="Q352" s="216">
        <v>0.00422</v>
      </c>
      <c r="R352" s="216">
        <f>Q352*H352</f>
        <v>0.06752</v>
      </c>
      <c r="S352" s="216">
        <v>0</v>
      </c>
      <c r="T352" s="21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8" t="s">
        <v>139</v>
      </c>
      <c r="AT352" s="218" t="s">
        <v>134</v>
      </c>
      <c r="AU352" s="218" t="s">
        <v>88</v>
      </c>
      <c r="AY352" s="17" t="s">
        <v>132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7" t="s">
        <v>86</v>
      </c>
      <c r="BK352" s="219">
        <f>ROUND(I352*H352,2)</f>
        <v>0</v>
      </c>
      <c r="BL352" s="17" t="s">
        <v>139</v>
      </c>
      <c r="BM352" s="218" t="s">
        <v>578</v>
      </c>
    </row>
    <row r="353" spans="1:47" s="2" customFormat="1" ht="12">
      <c r="A353" s="39"/>
      <c r="B353" s="40"/>
      <c r="C353" s="41"/>
      <c r="D353" s="220" t="s">
        <v>141</v>
      </c>
      <c r="E353" s="41"/>
      <c r="F353" s="221" t="s">
        <v>579</v>
      </c>
      <c r="G353" s="41"/>
      <c r="H353" s="41"/>
      <c r="I353" s="222"/>
      <c r="J353" s="41"/>
      <c r="K353" s="41"/>
      <c r="L353" s="45"/>
      <c r="M353" s="223"/>
      <c r="N353" s="224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7" t="s">
        <v>141</v>
      </c>
      <c r="AU353" s="17" t="s">
        <v>88</v>
      </c>
    </row>
    <row r="354" spans="1:47" s="2" customFormat="1" ht="12">
      <c r="A354" s="39"/>
      <c r="B354" s="40"/>
      <c r="C354" s="41"/>
      <c r="D354" s="225" t="s">
        <v>143</v>
      </c>
      <c r="E354" s="41"/>
      <c r="F354" s="226" t="s">
        <v>580</v>
      </c>
      <c r="G354" s="41"/>
      <c r="H354" s="41"/>
      <c r="I354" s="222"/>
      <c r="J354" s="41"/>
      <c r="K354" s="41"/>
      <c r="L354" s="45"/>
      <c r="M354" s="223"/>
      <c r="N354" s="224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7" t="s">
        <v>143</v>
      </c>
      <c r="AU354" s="17" t="s">
        <v>88</v>
      </c>
    </row>
    <row r="355" spans="1:47" s="2" customFormat="1" ht="12">
      <c r="A355" s="39"/>
      <c r="B355" s="40"/>
      <c r="C355" s="41"/>
      <c r="D355" s="220" t="s">
        <v>310</v>
      </c>
      <c r="E355" s="41"/>
      <c r="F355" s="248" t="s">
        <v>581</v>
      </c>
      <c r="G355" s="41"/>
      <c r="H355" s="41"/>
      <c r="I355" s="222"/>
      <c r="J355" s="41"/>
      <c r="K355" s="41"/>
      <c r="L355" s="45"/>
      <c r="M355" s="223"/>
      <c r="N355" s="224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7" t="s">
        <v>310</v>
      </c>
      <c r="AU355" s="17" t="s">
        <v>88</v>
      </c>
    </row>
    <row r="356" spans="1:65" s="2" customFormat="1" ht="16.5" customHeight="1">
      <c r="A356" s="39"/>
      <c r="B356" s="40"/>
      <c r="C356" s="207" t="s">
        <v>582</v>
      </c>
      <c r="D356" s="207" t="s">
        <v>134</v>
      </c>
      <c r="E356" s="208" t="s">
        <v>583</v>
      </c>
      <c r="F356" s="209" t="s">
        <v>584</v>
      </c>
      <c r="G356" s="210" t="s">
        <v>137</v>
      </c>
      <c r="H356" s="211">
        <v>3</v>
      </c>
      <c r="I356" s="212"/>
      <c r="J356" s="213">
        <f>ROUND(I356*H356,2)</f>
        <v>0</v>
      </c>
      <c r="K356" s="209" t="s">
        <v>138</v>
      </c>
      <c r="L356" s="45"/>
      <c r="M356" s="214" t="s">
        <v>32</v>
      </c>
      <c r="N356" s="215" t="s">
        <v>49</v>
      </c>
      <c r="O356" s="85"/>
      <c r="P356" s="216">
        <f>O356*H356</f>
        <v>0</v>
      </c>
      <c r="Q356" s="216">
        <v>0.3409</v>
      </c>
      <c r="R356" s="216">
        <f>Q356*H356</f>
        <v>1.0227</v>
      </c>
      <c r="S356" s="216">
        <v>0</v>
      </c>
      <c r="T356" s="21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8" t="s">
        <v>139</v>
      </c>
      <c r="AT356" s="218" t="s">
        <v>134</v>
      </c>
      <c r="AU356" s="218" t="s">
        <v>88</v>
      </c>
      <c r="AY356" s="17" t="s">
        <v>132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7" t="s">
        <v>86</v>
      </c>
      <c r="BK356" s="219">
        <f>ROUND(I356*H356,2)</f>
        <v>0</v>
      </c>
      <c r="BL356" s="17" t="s">
        <v>139</v>
      </c>
      <c r="BM356" s="218" t="s">
        <v>585</v>
      </c>
    </row>
    <row r="357" spans="1:47" s="2" customFormat="1" ht="12">
      <c r="A357" s="39"/>
      <c r="B357" s="40"/>
      <c r="C357" s="41"/>
      <c r="D357" s="220" t="s">
        <v>141</v>
      </c>
      <c r="E357" s="41"/>
      <c r="F357" s="221" t="s">
        <v>584</v>
      </c>
      <c r="G357" s="41"/>
      <c r="H357" s="41"/>
      <c r="I357" s="222"/>
      <c r="J357" s="41"/>
      <c r="K357" s="41"/>
      <c r="L357" s="45"/>
      <c r="M357" s="223"/>
      <c r="N357" s="224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7" t="s">
        <v>141</v>
      </c>
      <c r="AU357" s="17" t="s">
        <v>88</v>
      </c>
    </row>
    <row r="358" spans="1:47" s="2" customFormat="1" ht="12">
      <c r="A358" s="39"/>
      <c r="B358" s="40"/>
      <c r="C358" s="41"/>
      <c r="D358" s="225" t="s">
        <v>143</v>
      </c>
      <c r="E358" s="41"/>
      <c r="F358" s="226" t="s">
        <v>586</v>
      </c>
      <c r="G358" s="41"/>
      <c r="H358" s="41"/>
      <c r="I358" s="222"/>
      <c r="J358" s="41"/>
      <c r="K358" s="41"/>
      <c r="L358" s="45"/>
      <c r="M358" s="223"/>
      <c r="N358" s="224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7" t="s">
        <v>143</v>
      </c>
      <c r="AU358" s="17" t="s">
        <v>88</v>
      </c>
    </row>
    <row r="359" spans="1:65" s="2" customFormat="1" ht="16.5" customHeight="1">
      <c r="A359" s="39"/>
      <c r="B359" s="40"/>
      <c r="C359" s="249" t="s">
        <v>587</v>
      </c>
      <c r="D359" s="249" t="s">
        <v>334</v>
      </c>
      <c r="E359" s="250" t="s">
        <v>588</v>
      </c>
      <c r="F359" s="251" t="s">
        <v>589</v>
      </c>
      <c r="G359" s="252" t="s">
        <v>137</v>
      </c>
      <c r="H359" s="253">
        <v>3</v>
      </c>
      <c r="I359" s="254"/>
      <c r="J359" s="255">
        <f>ROUND(I359*H359,2)</f>
        <v>0</v>
      </c>
      <c r="K359" s="251" t="s">
        <v>138</v>
      </c>
      <c r="L359" s="256"/>
      <c r="M359" s="257" t="s">
        <v>32</v>
      </c>
      <c r="N359" s="258" t="s">
        <v>49</v>
      </c>
      <c r="O359" s="85"/>
      <c r="P359" s="216">
        <f>O359*H359</f>
        <v>0</v>
      </c>
      <c r="Q359" s="216">
        <v>0.004</v>
      </c>
      <c r="R359" s="216">
        <f>Q359*H359</f>
        <v>0.012</v>
      </c>
      <c r="S359" s="216">
        <v>0</v>
      </c>
      <c r="T359" s="21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8" t="s">
        <v>185</v>
      </c>
      <c r="AT359" s="218" t="s">
        <v>334</v>
      </c>
      <c r="AU359" s="218" t="s">
        <v>88</v>
      </c>
      <c r="AY359" s="17" t="s">
        <v>132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7" t="s">
        <v>86</v>
      </c>
      <c r="BK359" s="219">
        <f>ROUND(I359*H359,2)</f>
        <v>0</v>
      </c>
      <c r="BL359" s="17" t="s">
        <v>139</v>
      </c>
      <c r="BM359" s="218" t="s">
        <v>590</v>
      </c>
    </row>
    <row r="360" spans="1:47" s="2" customFormat="1" ht="12">
      <c r="A360" s="39"/>
      <c r="B360" s="40"/>
      <c r="C360" s="41"/>
      <c r="D360" s="220" t="s">
        <v>141</v>
      </c>
      <c r="E360" s="41"/>
      <c r="F360" s="221" t="s">
        <v>589</v>
      </c>
      <c r="G360" s="41"/>
      <c r="H360" s="41"/>
      <c r="I360" s="222"/>
      <c r="J360" s="41"/>
      <c r="K360" s="41"/>
      <c r="L360" s="45"/>
      <c r="M360" s="223"/>
      <c r="N360" s="224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7" t="s">
        <v>141</v>
      </c>
      <c r="AU360" s="17" t="s">
        <v>88</v>
      </c>
    </row>
    <row r="361" spans="1:65" s="2" customFormat="1" ht="16.5" customHeight="1">
      <c r="A361" s="39"/>
      <c r="B361" s="40"/>
      <c r="C361" s="249" t="s">
        <v>591</v>
      </c>
      <c r="D361" s="249" t="s">
        <v>334</v>
      </c>
      <c r="E361" s="250" t="s">
        <v>592</v>
      </c>
      <c r="F361" s="251" t="s">
        <v>593</v>
      </c>
      <c r="G361" s="252" t="s">
        <v>137</v>
      </c>
      <c r="H361" s="253">
        <v>3</v>
      </c>
      <c r="I361" s="254"/>
      <c r="J361" s="255">
        <f>ROUND(I361*H361,2)</f>
        <v>0</v>
      </c>
      <c r="K361" s="251" t="s">
        <v>560</v>
      </c>
      <c r="L361" s="256"/>
      <c r="M361" s="257" t="s">
        <v>32</v>
      </c>
      <c r="N361" s="258" t="s">
        <v>49</v>
      </c>
      <c r="O361" s="85"/>
      <c r="P361" s="216">
        <f>O361*H361</f>
        <v>0</v>
      </c>
      <c r="Q361" s="216">
        <v>0.0506</v>
      </c>
      <c r="R361" s="216">
        <f>Q361*H361</f>
        <v>0.1518</v>
      </c>
      <c r="S361" s="216">
        <v>0</v>
      </c>
      <c r="T361" s="21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8" t="s">
        <v>185</v>
      </c>
      <c r="AT361" s="218" t="s">
        <v>334</v>
      </c>
      <c r="AU361" s="218" t="s">
        <v>88</v>
      </c>
      <c r="AY361" s="17" t="s">
        <v>132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7" t="s">
        <v>86</v>
      </c>
      <c r="BK361" s="219">
        <f>ROUND(I361*H361,2)</f>
        <v>0</v>
      </c>
      <c r="BL361" s="17" t="s">
        <v>139</v>
      </c>
      <c r="BM361" s="218" t="s">
        <v>594</v>
      </c>
    </row>
    <row r="362" spans="1:47" s="2" customFormat="1" ht="12">
      <c r="A362" s="39"/>
      <c r="B362" s="40"/>
      <c r="C362" s="41"/>
      <c r="D362" s="220" t="s">
        <v>141</v>
      </c>
      <c r="E362" s="41"/>
      <c r="F362" s="221" t="s">
        <v>593</v>
      </c>
      <c r="G362" s="41"/>
      <c r="H362" s="41"/>
      <c r="I362" s="222"/>
      <c r="J362" s="41"/>
      <c r="K362" s="41"/>
      <c r="L362" s="45"/>
      <c r="M362" s="223"/>
      <c r="N362" s="224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7" t="s">
        <v>141</v>
      </c>
      <c r="AU362" s="17" t="s">
        <v>88</v>
      </c>
    </row>
    <row r="363" spans="1:65" s="2" customFormat="1" ht="16.5" customHeight="1">
      <c r="A363" s="39"/>
      <c r="B363" s="40"/>
      <c r="C363" s="249" t="s">
        <v>595</v>
      </c>
      <c r="D363" s="249" t="s">
        <v>334</v>
      </c>
      <c r="E363" s="250" t="s">
        <v>596</v>
      </c>
      <c r="F363" s="251" t="s">
        <v>597</v>
      </c>
      <c r="G363" s="252" t="s">
        <v>137</v>
      </c>
      <c r="H363" s="253">
        <v>3</v>
      </c>
      <c r="I363" s="254"/>
      <c r="J363" s="255">
        <f>ROUND(I363*H363,2)</f>
        <v>0</v>
      </c>
      <c r="K363" s="251" t="s">
        <v>138</v>
      </c>
      <c r="L363" s="256"/>
      <c r="M363" s="257" t="s">
        <v>32</v>
      </c>
      <c r="N363" s="258" t="s">
        <v>49</v>
      </c>
      <c r="O363" s="85"/>
      <c r="P363" s="216">
        <f>O363*H363</f>
        <v>0</v>
      </c>
      <c r="Q363" s="216">
        <v>0.072</v>
      </c>
      <c r="R363" s="216">
        <f>Q363*H363</f>
        <v>0.21599999999999997</v>
      </c>
      <c r="S363" s="216">
        <v>0</v>
      </c>
      <c r="T363" s="21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8" t="s">
        <v>185</v>
      </c>
      <c r="AT363" s="218" t="s">
        <v>334</v>
      </c>
      <c r="AU363" s="218" t="s">
        <v>88</v>
      </c>
      <c r="AY363" s="17" t="s">
        <v>132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7" t="s">
        <v>86</v>
      </c>
      <c r="BK363" s="219">
        <f>ROUND(I363*H363,2)</f>
        <v>0</v>
      </c>
      <c r="BL363" s="17" t="s">
        <v>139</v>
      </c>
      <c r="BM363" s="218" t="s">
        <v>598</v>
      </c>
    </row>
    <row r="364" spans="1:47" s="2" customFormat="1" ht="12">
      <c r="A364" s="39"/>
      <c r="B364" s="40"/>
      <c r="C364" s="41"/>
      <c r="D364" s="220" t="s">
        <v>141</v>
      </c>
      <c r="E364" s="41"/>
      <c r="F364" s="221" t="s">
        <v>597</v>
      </c>
      <c r="G364" s="41"/>
      <c r="H364" s="41"/>
      <c r="I364" s="222"/>
      <c r="J364" s="41"/>
      <c r="K364" s="41"/>
      <c r="L364" s="45"/>
      <c r="M364" s="223"/>
      <c r="N364" s="224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7" t="s">
        <v>141</v>
      </c>
      <c r="AU364" s="17" t="s">
        <v>88</v>
      </c>
    </row>
    <row r="365" spans="1:65" s="2" customFormat="1" ht="16.5" customHeight="1">
      <c r="A365" s="39"/>
      <c r="B365" s="40"/>
      <c r="C365" s="249" t="s">
        <v>599</v>
      </c>
      <c r="D365" s="249" t="s">
        <v>334</v>
      </c>
      <c r="E365" s="250" t="s">
        <v>600</v>
      </c>
      <c r="F365" s="251" t="s">
        <v>601</v>
      </c>
      <c r="G365" s="252" t="s">
        <v>137</v>
      </c>
      <c r="H365" s="253">
        <v>3</v>
      </c>
      <c r="I365" s="254"/>
      <c r="J365" s="255">
        <f>ROUND(I365*H365,2)</f>
        <v>0</v>
      </c>
      <c r="K365" s="251" t="s">
        <v>138</v>
      </c>
      <c r="L365" s="256"/>
      <c r="M365" s="257" t="s">
        <v>32</v>
      </c>
      <c r="N365" s="258" t="s">
        <v>49</v>
      </c>
      <c r="O365" s="85"/>
      <c r="P365" s="216">
        <f>O365*H365</f>
        <v>0</v>
      </c>
      <c r="Q365" s="216">
        <v>0.027</v>
      </c>
      <c r="R365" s="216">
        <f>Q365*H365</f>
        <v>0.081</v>
      </c>
      <c r="S365" s="216">
        <v>0</v>
      </c>
      <c r="T365" s="217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8" t="s">
        <v>185</v>
      </c>
      <c r="AT365" s="218" t="s">
        <v>334</v>
      </c>
      <c r="AU365" s="218" t="s">
        <v>88</v>
      </c>
      <c r="AY365" s="17" t="s">
        <v>132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7" t="s">
        <v>86</v>
      </c>
      <c r="BK365" s="219">
        <f>ROUND(I365*H365,2)</f>
        <v>0</v>
      </c>
      <c r="BL365" s="17" t="s">
        <v>139</v>
      </c>
      <c r="BM365" s="218" t="s">
        <v>602</v>
      </c>
    </row>
    <row r="366" spans="1:47" s="2" customFormat="1" ht="12">
      <c r="A366" s="39"/>
      <c r="B366" s="40"/>
      <c r="C366" s="41"/>
      <c r="D366" s="220" t="s">
        <v>141</v>
      </c>
      <c r="E366" s="41"/>
      <c r="F366" s="221" t="s">
        <v>601</v>
      </c>
      <c r="G366" s="41"/>
      <c r="H366" s="41"/>
      <c r="I366" s="222"/>
      <c r="J366" s="41"/>
      <c r="K366" s="41"/>
      <c r="L366" s="45"/>
      <c r="M366" s="223"/>
      <c r="N366" s="224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7" t="s">
        <v>141</v>
      </c>
      <c r="AU366" s="17" t="s">
        <v>88</v>
      </c>
    </row>
    <row r="367" spans="1:65" s="2" customFormat="1" ht="16.5" customHeight="1">
      <c r="A367" s="39"/>
      <c r="B367" s="40"/>
      <c r="C367" s="249" t="s">
        <v>603</v>
      </c>
      <c r="D367" s="249" t="s">
        <v>334</v>
      </c>
      <c r="E367" s="250" t="s">
        <v>604</v>
      </c>
      <c r="F367" s="251" t="s">
        <v>605</v>
      </c>
      <c r="G367" s="252" t="s">
        <v>137</v>
      </c>
      <c r="H367" s="253">
        <v>3</v>
      </c>
      <c r="I367" s="254"/>
      <c r="J367" s="255">
        <f>ROUND(I367*H367,2)</f>
        <v>0</v>
      </c>
      <c r="K367" s="251" t="s">
        <v>138</v>
      </c>
      <c r="L367" s="256"/>
      <c r="M367" s="257" t="s">
        <v>32</v>
      </c>
      <c r="N367" s="258" t="s">
        <v>49</v>
      </c>
      <c r="O367" s="85"/>
      <c r="P367" s="216">
        <f>O367*H367</f>
        <v>0</v>
      </c>
      <c r="Q367" s="216">
        <v>0.111</v>
      </c>
      <c r="R367" s="216">
        <f>Q367*H367</f>
        <v>0.333</v>
      </c>
      <c r="S367" s="216">
        <v>0</v>
      </c>
      <c r="T367" s="21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8" t="s">
        <v>185</v>
      </c>
      <c r="AT367" s="218" t="s">
        <v>334</v>
      </c>
      <c r="AU367" s="218" t="s">
        <v>88</v>
      </c>
      <c r="AY367" s="17" t="s">
        <v>132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7" t="s">
        <v>86</v>
      </c>
      <c r="BK367" s="219">
        <f>ROUND(I367*H367,2)</f>
        <v>0</v>
      </c>
      <c r="BL367" s="17" t="s">
        <v>139</v>
      </c>
      <c r="BM367" s="218" t="s">
        <v>606</v>
      </c>
    </row>
    <row r="368" spans="1:47" s="2" customFormat="1" ht="12">
      <c r="A368" s="39"/>
      <c r="B368" s="40"/>
      <c r="C368" s="41"/>
      <c r="D368" s="220" t="s">
        <v>141</v>
      </c>
      <c r="E368" s="41"/>
      <c r="F368" s="221" t="s">
        <v>605</v>
      </c>
      <c r="G368" s="41"/>
      <c r="H368" s="41"/>
      <c r="I368" s="222"/>
      <c r="J368" s="41"/>
      <c r="K368" s="41"/>
      <c r="L368" s="45"/>
      <c r="M368" s="223"/>
      <c r="N368" s="224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7" t="s">
        <v>141</v>
      </c>
      <c r="AU368" s="17" t="s">
        <v>88</v>
      </c>
    </row>
    <row r="369" spans="1:65" s="2" customFormat="1" ht="16.5" customHeight="1">
      <c r="A369" s="39"/>
      <c r="B369" s="40"/>
      <c r="C369" s="249" t="s">
        <v>607</v>
      </c>
      <c r="D369" s="249" t="s">
        <v>334</v>
      </c>
      <c r="E369" s="250" t="s">
        <v>608</v>
      </c>
      <c r="F369" s="251" t="s">
        <v>609</v>
      </c>
      <c r="G369" s="252" t="s">
        <v>137</v>
      </c>
      <c r="H369" s="253">
        <v>3</v>
      </c>
      <c r="I369" s="254"/>
      <c r="J369" s="255">
        <f>ROUND(I369*H369,2)</f>
        <v>0</v>
      </c>
      <c r="K369" s="251" t="s">
        <v>138</v>
      </c>
      <c r="L369" s="256"/>
      <c r="M369" s="257" t="s">
        <v>32</v>
      </c>
      <c r="N369" s="258" t="s">
        <v>49</v>
      </c>
      <c r="O369" s="85"/>
      <c r="P369" s="216">
        <f>O369*H369</f>
        <v>0</v>
      </c>
      <c r="Q369" s="216">
        <v>0.057</v>
      </c>
      <c r="R369" s="216">
        <f>Q369*H369</f>
        <v>0.171</v>
      </c>
      <c r="S369" s="216">
        <v>0</v>
      </c>
      <c r="T369" s="21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8" t="s">
        <v>185</v>
      </c>
      <c r="AT369" s="218" t="s">
        <v>334</v>
      </c>
      <c r="AU369" s="218" t="s">
        <v>88</v>
      </c>
      <c r="AY369" s="17" t="s">
        <v>132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17" t="s">
        <v>86</v>
      </c>
      <c r="BK369" s="219">
        <f>ROUND(I369*H369,2)</f>
        <v>0</v>
      </c>
      <c r="BL369" s="17" t="s">
        <v>139</v>
      </c>
      <c r="BM369" s="218" t="s">
        <v>610</v>
      </c>
    </row>
    <row r="370" spans="1:47" s="2" customFormat="1" ht="12">
      <c r="A370" s="39"/>
      <c r="B370" s="40"/>
      <c r="C370" s="41"/>
      <c r="D370" s="220" t="s">
        <v>141</v>
      </c>
      <c r="E370" s="41"/>
      <c r="F370" s="221" t="s">
        <v>609</v>
      </c>
      <c r="G370" s="41"/>
      <c r="H370" s="41"/>
      <c r="I370" s="222"/>
      <c r="J370" s="41"/>
      <c r="K370" s="41"/>
      <c r="L370" s="45"/>
      <c r="M370" s="223"/>
      <c r="N370" s="224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7" t="s">
        <v>141</v>
      </c>
      <c r="AU370" s="17" t="s">
        <v>88</v>
      </c>
    </row>
    <row r="371" spans="1:65" s="2" customFormat="1" ht="16.5" customHeight="1">
      <c r="A371" s="39"/>
      <c r="B371" s="40"/>
      <c r="C371" s="249" t="s">
        <v>611</v>
      </c>
      <c r="D371" s="249" t="s">
        <v>334</v>
      </c>
      <c r="E371" s="250" t="s">
        <v>612</v>
      </c>
      <c r="F371" s="251" t="s">
        <v>613</v>
      </c>
      <c r="G371" s="252" t="s">
        <v>137</v>
      </c>
      <c r="H371" s="253">
        <v>3</v>
      </c>
      <c r="I371" s="254"/>
      <c r="J371" s="255">
        <f>ROUND(I371*H371,2)</f>
        <v>0</v>
      </c>
      <c r="K371" s="251" t="s">
        <v>560</v>
      </c>
      <c r="L371" s="256"/>
      <c r="M371" s="257" t="s">
        <v>32</v>
      </c>
      <c r="N371" s="258" t="s">
        <v>49</v>
      </c>
      <c r="O371" s="85"/>
      <c r="P371" s="216">
        <f>O371*H371</f>
        <v>0</v>
      </c>
      <c r="Q371" s="216">
        <v>0.08</v>
      </c>
      <c r="R371" s="216">
        <f>Q371*H371</f>
        <v>0.24</v>
      </c>
      <c r="S371" s="216">
        <v>0</v>
      </c>
      <c r="T371" s="21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8" t="s">
        <v>185</v>
      </c>
      <c r="AT371" s="218" t="s">
        <v>334</v>
      </c>
      <c r="AU371" s="218" t="s">
        <v>88</v>
      </c>
      <c r="AY371" s="17" t="s">
        <v>132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7" t="s">
        <v>86</v>
      </c>
      <c r="BK371" s="219">
        <f>ROUND(I371*H371,2)</f>
        <v>0</v>
      </c>
      <c r="BL371" s="17" t="s">
        <v>139</v>
      </c>
      <c r="BM371" s="218" t="s">
        <v>614</v>
      </c>
    </row>
    <row r="372" spans="1:47" s="2" customFormat="1" ht="12">
      <c r="A372" s="39"/>
      <c r="B372" s="40"/>
      <c r="C372" s="41"/>
      <c r="D372" s="220" t="s">
        <v>141</v>
      </c>
      <c r="E372" s="41"/>
      <c r="F372" s="221" t="s">
        <v>613</v>
      </c>
      <c r="G372" s="41"/>
      <c r="H372" s="41"/>
      <c r="I372" s="222"/>
      <c r="J372" s="41"/>
      <c r="K372" s="41"/>
      <c r="L372" s="45"/>
      <c r="M372" s="223"/>
      <c r="N372" s="224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7" t="s">
        <v>141</v>
      </c>
      <c r="AU372" s="17" t="s">
        <v>88</v>
      </c>
    </row>
    <row r="373" spans="1:65" s="2" customFormat="1" ht="16.5" customHeight="1">
      <c r="A373" s="39"/>
      <c r="B373" s="40"/>
      <c r="C373" s="207" t="s">
        <v>615</v>
      </c>
      <c r="D373" s="207" t="s">
        <v>134</v>
      </c>
      <c r="E373" s="208" t="s">
        <v>616</v>
      </c>
      <c r="F373" s="209" t="s">
        <v>617</v>
      </c>
      <c r="G373" s="210" t="s">
        <v>137</v>
      </c>
      <c r="H373" s="211">
        <v>4</v>
      </c>
      <c r="I373" s="212"/>
      <c r="J373" s="213">
        <f>ROUND(I373*H373,2)</f>
        <v>0</v>
      </c>
      <c r="K373" s="209" t="s">
        <v>138</v>
      </c>
      <c r="L373" s="45"/>
      <c r="M373" s="214" t="s">
        <v>32</v>
      </c>
      <c r="N373" s="215" t="s">
        <v>49</v>
      </c>
      <c r="O373" s="85"/>
      <c r="P373" s="216">
        <f>O373*H373</f>
        <v>0</v>
      </c>
      <c r="Q373" s="216">
        <v>0.42368</v>
      </c>
      <c r="R373" s="216">
        <f>Q373*H373</f>
        <v>1.69472</v>
      </c>
      <c r="S373" s="216">
        <v>0</v>
      </c>
      <c r="T373" s="21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8" t="s">
        <v>139</v>
      </c>
      <c r="AT373" s="218" t="s">
        <v>134</v>
      </c>
      <c r="AU373" s="218" t="s">
        <v>88</v>
      </c>
      <c r="AY373" s="17" t="s">
        <v>132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7" t="s">
        <v>86</v>
      </c>
      <c r="BK373" s="219">
        <f>ROUND(I373*H373,2)</f>
        <v>0</v>
      </c>
      <c r="BL373" s="17" t="s">
        <v>139</v>
      </c>
      <c r="BM373" s="218" t="s">
        <v>618</v>
      </c>
    </row>
    <row r="374" spans="1:47" s="2" customFormat="1" ht="12">
      <c r="A374" s="39"/>
      <c r="B374" s="40"/>
      <c r="C374" s="41"/>
      <c r="D374" s="220" t="s">
        <v>141</v>
      </c>
      <c r="E374" s="41"/>
      <c r="F374" s="221" t="s">
        <v>617</v>
      </c>
      <c r="G374" s="41"/>
      <c r="H374" s="41"/>
      <c r="I374" s="222"/>
      <c r="J374" s="41"/>
      <c r="K374" s="41"/>
      <c r="L374" s="45"/>
      <c r="M374" s="223"/>
      <c r="N374" s="224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7" t="s">
        <v>141</v>
      </c>
      <c r="AU374" s="17" t="s">
        <v>88</v>
      </c>
    </row>
    <row r="375" spans="1:47" s="2" customFormat="1" ht="12">
      <c r="A375" s="39"/>
      <c r="B375" s="40"/>
      <c r="C375" s="41"/>
      <c r="D375" s="225" t="s">
        <v>143</v>
      </c>
      <c r="E375" s="41"/>
      <c r="F375" s="226" t="s">
        <v>619</v>
      </c>
      <c r="G375" s="41"/>
      <c r="H375" s="41"/>
      <c r="I375" s="222"/>
      <c r="J375" s="41"/>
      <c r="K375" s="41"/>
      <c r="L375" s="45"/>
      <c r="M375" s="223"/>
      <c r="N375" s="224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7" t="s">
        <v>143</v>
      </c>
      <c r="AU375" s="17" t="s">
        <v>88</v>
      </c>
    </row>
    <row r="376" spans="1:65" s="2" customFormat="1" ht="16.5" customHeight="1">
      <c r="A376" s="39"/>
      <c r="B376" s="40"/>
      <c r="C376" s="207" t="s">
        <v>620</v>
      </c>
      <c r="D376" s="207" t="s">
        <v>134</v>
      </c>
      <c r="E376" s="208" t="s">
        <v>621</v>
      </c>
      <c r="F376" s="209" t="s">
        <v>622</v>
      </c>
      <c r="G376" s="210" t="s">
        <v>137</v>
      </c>
      <c r="H376" s="211">
        <v>4</v>
      </c>
      <c r="I376" s="212"/>
      <c r="J376" s="213">
        <f>ROUND(I376*H376,2)</f>
        <v>0</v>
      </c>
      <c r="K376" s="209" t="s">
        <v>138</v>
      </c>
      <c r="L376" s="45"/>
      <c r="M376" s="214" t="s">
        <v>32</v>
      </c>
      <c r="N376" s="215" t="s">
        <v>49</v>
      </c>
      <c r="O376" s="85"/>
      <c r="P376" s="216">
        <f>O376*H376</f>
        <v>0</v>
      </c>
      <c r="Q376" s="216">
        <v>0.4208</v>
      </c>
      <c r="R376" s="216">
        <f>Q376*H376</f>
        <v>1.6832</v>
      </c>
      <c r="S376" s="216">
        <v>0</v>
      </c>
      <c r="T376" s="217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8" t="s">
        <v>139</v>
      </c>
      <c r="AT376" s="218" t="s">
        <v>134</v>
      </c>
      <c r="AU376" s="218" t="s">
        <v>88</v>
      </c>
      <c r="AY376" s="17" t="s">
        <v>132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7" t="s">
        <v>86</v>
      </c>
      <c r="BK376" s="219">
        <f>ROUND(I376*H376,2)</f>
        <v>0</v>
      </c>
      <c r="BL376" s="17" t="s">
        <v>139</v>
      </c>
      <c r="BM376" s="218" t="s">
        <v>623</v>
      </c>
    </row>
    <row r="377" spans="1:47" s="2" customFormat="1" ht="12">
      <c r="A377" s="39"/>
      <c r="B377" s="40"/>
      <c r="C377" s="41"/>
      <c r="D377" s="220" t="s">
        <v>141</v>
      </c>
      <c r="E377" s="41"/>
      <c r="F377" s="221" t="s">
        <v>622</v>
      </c>
      <c r="G377" s="41"/>
      <c r="H377" s="41"/>
      <c r="I377" s="222"/>
      <c r="J377" s="41"/>
      <c r="K377" s="41"/>
      <c r="L377" s="45"/>
      <c r="M377" s="223"/>
      <c r="N377" s="224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7" t="s">
        <v>141</v>
      </c>
      <c r="AU377" s="17" t="s">
        <v>88</v>
      </c>
    </row>
    <row r="378" spans="1:47" s="2" customFormat="1" ht="12">
      <c r="A378" s="39"/>
      <c r="B378" s="40"/>
      <c r="C378" s="41"/>
      <c r="D378" s="225" t="s">
        <v>143</v>
      </c>
      <c r="E378" s="41"/>
      <c r="F378" s="226" t="s">
        <v>624</v>
      </c>
      <c r="G378" s="41"/>
      <c r="H378" s="41"/>
      <c r="I378" s="222"/>
      <c r="J378" s="41"/>
      <c r="K378" s="41"/>
      <c r="L378" s="45"/>
      <c r="M378" s="223"/>
      <c r="N378" s="224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7" t="s">
        <v>143</v>
      </c>
      <c r="AU378" s="17" t="s">
        <v>88</v>
      </c>
    </row>
    <row r="379" spans="1:65" s="2" customFormat="1" ht="21.75" customHeight="1">
      <c r="A379" s="39"/>
      <c r="B379" s="40"/>
      <c r="C379" s="207" t="s">
        <v>625</v>
      </c>
      <c r="D379" s="207" t="s">
        <v>134</v>
      </c>
      <c r="E379" s="208" t="s">
        <v>626</v>
      </c>
      <c r="F379" s="209" t="s">
        <v>627</v>
      </c>
      <c r="G379" s="210" t="s">
        <v>137</v>
      </c>
      <c r="H379" s="211">
        <v>5</v>
      </c>
      <c r="I379" s="212"/>
      <c r="J379" s="213">
        <f>ROUND(I379*H379,2)</f>
        <v>0</v>
      </c>
      <c r="K379" s="209" t="s">
        <v>138</v>
      </c>
      <c r="L379" s="45"/>
      <c r="M379" s="214" t="s">
        <v>32</v>
      </c>
      <c r="N379" s="215" t="s">
        <v>49</v>
      </c>
      <c r="O379" s="85"/>
      <c r="P379" s="216">
        <f>O379*H379</f>
        <v>0</v>
      </c>
      <c r="Q379" s="216">
        <v>0.31108</v>
      </c>
      <c r="R379" s="216">
        <f>Q379*H379</f>
        <v>1.5554000000000001</v>
      </c>
      <c r="S379" s="216">
        <v>0</v>
      </c>
      <c r="T379" s="217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8" t="s">
        <v>139</v>
      </c>
      <c r="AT379" s="218" t="s">
        <v>134</v>
      </c>
      <c r="AU379" s="218" t="s">
        <v>88</v>
      </c>
      <c r="AY379" s="17" t="s">
        <v>132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7" t="s">
        <v>86</v>
      </c>
      <c r="BK379" s="219">
        <f>ROUND(I379*H379,2)</f>
        <v>0</v>
      </c>
      <c r="BL379" s="17" t="s">
        <v>139</v>
      </c>
      <c r="BM379" s="218" t="s">
        <v>628</v>
      </c>
    </row>
    <row r="380" spans="1:47" s="2" customFormat="1" ht="12">
      <c r="A380" s="39"/>
      <c r="B380" s="40"/>
      <c r="C380" s="41"/>
      <c r="D380" s="220" t="s">
        <v>141</v>
      </c>
      <c r="E380" s="41"/>
      <c r="F380" s="221" t="s">
        <v>629</v>
      </c>
      <c r="G380" s="41"/>
      <c r="H380" s="41"/>
      <c r="I380" s="222"/>
      <c r="J380" s="41"/>
      <c r="K380" s="41"/>
      <c r="L380" s="45"/>
      <c r="M380" s="223"/>
      <c r="N380" s="224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7" t="s">
        <v>141</v>
      </c>
      <c r="AU380" s="17" t="s">
        <v>88</v>
      </c>
    </row>
    <row r="381" spans="1:47" s="2" customFormat="1" ht="12">
      <c r="A381" s="39"/>
      <c r="B381" s="40"/>
      <c r="C381" s="41"/>
      <c r="D381" s="225" t="s">
        <v>143</v>
      </c>
      <c r="E381" s="41"/>
      <c r="F381" s="226" t="s">
        <v>630</v>
      </c>
      <c r="G381" s="41"/>
      <c r="H381" s="41"/>
      <c r="I381" s="222"/>
      <c r="J381" s="41"/>
      <c r="K381" s="41"/>
      <c r="L381" s="45"/>
      <c r="M381" s="223"/>
      <c r="N381" s="224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7" t="s">
        <v>143</v>
      </c>
      <c r="AU381" s="17" t="s">
        <v>88</v>
      </c>
    </row>
    <row r="382" spans="1:65" s="2" customFormat="1" ht="16.5" customHeight="1">
      <c r="A382" s="39"/>
      <c r="B382" s="40"/>
      <c r="C382" s="207" t="s">
        <v>631</v>
      </c>
      <c r="D382" s="207" t="s">
        <v>134</v>
      </c>
      <c r="E382" s="208" t="s">
        <v>632</v>
      </c>
      <c r="F382" s="209" t="s">
        <v>633</v>
      </c>
      <c r="G382" s="210" t="s">
        <v>203</v>
      </c>
      <c r="H382" s="211">
        <v>45.165</v>
      </c>
      <c r="I382" s="212"/>
      <c r="J382" s="213">
        <f>ROUND(I382*H382,2)</f>
        <v>0</v>
      </c>
      <c r="K382" s="209" t="s">
        <v>138</v>
      </c>
      <c r="L382" s="45"/>
      <c r="M382" s="214" t="s">
        <v>32</v>
      </c>
      <c r="N382" s="215" t="s">
        <v>49</v>
      </c>
      <c r="O382" s="85"/>
      <c r="P382" s="216">
        <f>O382*H382</f>
        <v>0</v>
      </c>
      <c r="Q382" s="216">
        <v>0</v>
      </c>
      <c r="R382" s="216">
        <f>Q382*H382</f>
        <v>0</v>
      </c>
      <c r="S382" s="216">
        <v>0</v>
      </c>
      <c r="T382" s="217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8" t="s">
        <v>139</v>
      </c>
      <c r="AT382" s="218" t="s">
        <v>134</v>
      </c>
      <c r="AU382" s="218" t="s">
        <v>88</v>
      </c>
      <c r="AY382" s="17" t="s">
        <v>132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7" t="s">
        <v>86</v>
      </c>
      <c r="BK382" s="219">
        <f>ROUND(I382*H382,2)</f>
        <v>0</v>
      </c>
      <c r="BL382" s="17" t="s">
        <v>139</v>
      </c>
      <c r="BM382" s="218" t="s">
        <v>634</v>
      </c>
    </row>
    <row r="383" spans="1:47" s="2" customFormat="1" ht="12">
      <c r="A383" s="39"/>
      <c r="B383" s="40"/>
      <c r="C383" s="41"/>
      <c r="D383" s="220" t="s">
        <v>141</v>
      </c>
      <c r="E383" s="41"/>
      <c r="F383" s="221" t="s">
        <v>635</v>
      </c>
      <c r="G383" s="41"/>
      <c r="H383" s="41"/>
      <c r="I383" s="222"/>
      <c r="J383" s="41"/>
      <c r="K383" s="41"/>
      <c r="L383" s="45"/>
      <c r="M383" s="223"/>
      <c r="N383" s="224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7" t="s">
        <v>141</v>
      </c>
      <c r="AU383" s="17" t="s">
        <v>88</v>
      </c>
    </row>
    <row r="384" spans="1:47" s="2" customFormat="1" ht="12">
      <c r="A384" s="39"/>
      <c r="B384" s="40"/>
      <c r="C384" s="41"/>
      <c r="D384" s="225" t="s">
        <v>143</v>
      </c>
      <c r="E384" s="41"/>
      <c r="F384" s="226" t="s">
        <v>636</v>
      </c>
      <c r="G384" s="41"/>
      <c r="H384" s="41"/>
      <c r="I384" s="222"/>
      <c r="J384" s="41"/>
      <c r="K384" s="41"/>
      <c r="L384" s="45"/>
      <c r="M384" s="223"/>
      <c r="N384" s="224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7" t="s">
        <v>143</v>
      </c>
      <c r="AU384" s="17" t="s">
        <v>88</v>
      </c>
    </row>
    <row r="385" spans="1:51" s="13" customFormat="1" ht="12">
      <c r="A385" s="13"/>
      <c r="B385" s="227"/>
      <c r="C385" s="228"/>
      <c r="D385" s="220" t="s">
        <v>157</v>
      </c>
      <c r="E385" s="229" t="s">
        <v>32</v>
      </c>
      <c r="F385" s="230" t="s">
        <v>637</v>
      </c>
      <c r="G385" s="228"/>
      <c r="H385" s="231">
        <v>45.165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157</v>
      </c>
      <c r="AU385" s="237" t="s">
        <v>88</v>
      </c>
      <c r="AV385" s="13" t="s">
        <v>88</v>
      </c>
      <c r="AW385" s="13" t="s">
        <v>39</v>
      </c>
      <c r="AX385" s="13" t="s">
        <v>86</v>
      </c>
      <c r="AY385" s="237" t="s">
        <v>132</v>
      </c>
    </row>
    <row r="386" spans="1:51" s="14" customFormat="1" ht="12">
      <c r="A386" s="14"/>
      <c r="B386" s="238"/>
      <c r="C386" s="239"/>
      <c r="D386" s="220" t="s">
        <v>157</v>
      </c>
      <c r="E386" s="240" t="s">
        <v>32</v>
      </c>
      <c r="F386" s="241" t="s">
        <v>638</v>
      </c>
      <c r="G386" s="239"/>
      <c r="H386" s="240" t="s">
        <v>32</v>
      </c>
      <c r="I386" s="242"/>
      <c r="J386" s="239"/>
      <c r="K386" s="239"/>
      <c r="L386" s="243"/>
      <c r="M386" s="244"/>
      <c r="N386" s="245"/>
      <c r="O386" s="245"/>
      <c r="P386" s="245"/>
      <c r="Q386" s="245"/>
      <c r="R386" s="245"/>
      <c r="S386" s="245"/>
      <c r="T386" s="24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7" t="s">
        <v>157</v>
      </c>
      <c r="AU386" s="247" t="s">
        <v>88</v>
      </c>
      <c r="AV386" s="14" t="s">
        <v>86</v>
      </c>
      <c r="AW386" s="14" t="s">
        <v>39</v>
      </c>
      <c r="AX386" s="14" t="s">
        <v>78</v>
      </c>
      <c r="AY386" s="247" t="s">
        <v>132</v>
      </c>
    </row>
    <row r="387" spans="1:51" s="14" customFormat="1" ht="12">
      <c r="A387" s="14"/>
      <c r="B387" s="238"/>
      <c r="C387" s="239"/>
      <c r="D387" s="220" t="s">
        <v>157</v>
      </c>
      <c r="E387" s="240" t="s">
        <v>32</v>
      </c>
      <c r="F387" s="241" t="s">
        <v>639</v>
      </c>
      <c r="G387" s="239"/>
      <c r="H387" s="240" t="s">
        <v>32</v>
      </c>
      <c r="I387" s="242"/>
      <c r="J387" s="239"/>
      <c r="K387" s="239"/>
      <c r="L387" s="243"/>
      <c r="M387" s="244"/>
      <c r="N387" s="245"/>
      <c r="O387" s="245"/>
      <c r="P387" s="245"/>
      <c r="Q387" s="245"/>
      <c r="R387" s="245"/>
      <c r="S387" s="245"/>
      <c r="T387" s="24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7" t="s">
        <v>157</v>
      </c>
      <c r="AU387" s="247" t="s">
        <v>88</v>
      </c>
      <c r="AV387" s="14" t="s">
        <v>86</v>
      </c>
      <c r="AW387" s="14" t="s">
        <v>39</v>
      </c>
      <c r="AX387" s="14" t="s">
        <v>78</v>
      </c>
      <c r="AY387" s="247" t="s">
        <v>132</v>
      </c>
    </row>
    <row r="388" spans="1:63" s="12" customFormat="1" ht="22.8" customHeight="1">
      <c r="A388" s="12"/>
      <c r="B388" s="191"/>
      <c r="C388" s="192"/>
      <c r="D388" s="193" t="s">
        <v>77</v>
      </c>
      <c r="E388" s="205" t="s">
        <v>193</v>
      </c>
      <c r="F388" s="205" t="s">
        <v>640</v>
      </c>
      <c r="G388" s="192"/>
      <c r="H388" s="192"/>
      <c r="I388" s="195"/>
      <c r="J388" s="206">
        <f>BK388</f>
        <v>0</v>
      </c>
      <c r="K388" s="192"/>
      <c r="L388" s="197"/>
      <c r="M388" s="198"/>
      <c r="N388" s="199"/>
      <c r="O388" s="199"/>
      <c r="P388" s="200">
        <f>SUM(P389:P477)</f>
        <v>0</v>
      </c>
      <c r="Q388" s="199"/>
      <c r="R388" s="200">
        <f>SUM(R389:R477)</f>
        <v>272.63681299999996</v>
      </c>
      <c r="S388" s="199"/>
      <c r="T388" s="201">
        <f>SUM(T389:T477)</f>
        <v>3.06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2" t="s">
        <v>86</v>
      </c>
      <c r="AT388" s="203" t="s">
        <v>77</v>
      </c>
      <c r="AU388" s="203" t="s">
        <v>86</v>
      </c>
      <c r="AY388" s="202" t="s">
        <v>132</v>
      </c>
      <c r="BK388" s="204">
        <f>SUM(BK389:BK477)</f>
        <v>0</v>
      </c>
    </row>
    <row r="389" spans="1:65" s="2" customFormat="1" ht="16.5" customHeight="1">
      <c r="A389" s="39"/>
      <c r="B389" s="40"/>
      <c r="C389" s="207" t="s">
        <v>641</v>
      </c>
      <c r="D389" s="207" t="s">
        <v>134</v>
      </c>
      <c r="E389" s="208" t="s">
        <v>642</v>
      </c>
      <c r="F389" s="209" t="s">
        <v>643</v>
      </c>
      <c r="G389" s="210" t="s">
        <v>137</v>
      </c>
      <c r="H389" s="211">
        <v>5</v>
      </c>
      <c r="I389" s="212"/>
      <c r="J389" s="213">
        <f>ROUND(I389*H389,2)</f>
        <v>0</v>
      </c>
      <c r="K389" s="209" t="s">
        <v>138</v>
      </c>
      <c r="L389" s="45"/>
      <c r="M389" s="214" t="s">
        <v>32</v>
      </c>
      <c r="N389" s="215" t="s">
        <v>49</v>
      </c>
      <c r="O389" s="85"/>
      <c r="P389" s="216">
        <f>O389*H389</f>
        <v>0</v>
      </c>
      <c r="Q389" s="216">
        <v>0.00105</v>
      </c>
      <c r="R389" s="216">
        <f>Q389*H389</f>
        <v>0.0052499999999999995</v>
      </c>
      <c r="S389" s="216">
        <v>0</v>
      </c>
      <c r="T389" s="21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8" t="s">
        <v>139</v>
      </c>
      <c r="AT389" s="218" t="s">
        <v>134</v>
      </c>
      <c r="AU389" s="218" t="s">
        <v>88</v>
      </c>
      <c r="AY389" s="17" t="s">
        <v>132</v>
      </c>
      <c r="BE389" s="219">
        <f>IF(N389="základní",J389,0)</f>
        <v>0</v>
      </c>
      <c r="BF389" s="219">
        <f>IF(N389="snížená",J389,0)</f>
        <v>0</v>
      </c>
      <c r="BG389" s="219">
        <f>IF(N389="zákl. přenesená",J389,0)</f>
        <v>0</v>
      </c>
      <c r="BH389" s="219">
        <f>IF(N389="sníž. přenesená",J389,0)</f>
        <v>0</v>
      </c>
      <c r="BI389" s="219">
        <f>IF(N389="nulová",J389,0)</f>
        <v>0</v>
      </c>
      <c r="BJ389" s="17" t="s">
        <v>86</v>
      </c>
      <c r="BK389" s="219">
        <f>ROUND(I389*H389,2)</f>
        <v>0</v>
      </c>
      <c r="BL389" s="17" t="s">
        <v>139</v>
      </c>
      <c r="BM389" s="218" t="s">
        <v>644</v>
      </c>
    </row>
    <row r="390" spans="1:47" s="2" customFormat="1" ht="12">
      <c r="A390" s="39"/>
      <c r="B390" s="40"/>
      <c r="C390" s="41"/>
      <c r="D390" s="220" t="s">
        <v>141</v>
      </c>
      <c r="E390" s="41"/>
      <c r="F390" s="221" t="s">
        <v>645</v>
      </c>
      <c r="G390" s="41"/>
      <c r="H390" s="41"/>
      <c r="I390" s="222"/>
      <c r="J390" s="41"/>
      <c r="K390" s="41"/>
      <c r="L390" s="45"/>
      <c r="M390" s="223"/>
      <c r="N390" s="224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7" t="s">
        <v>141</v>
      </c>
      <c r="AU390" s="17" t="s">
        <v>88</v>
      </c>
    </row>
    <row r="391" spans="1:47" s="2" customFormat="1" ht="12">
      <c r="A391" s="39"/>
      <c r="B391" s="40"/>
      <c r="C391" s="41"/>
      <c r="D391" s="225" t="s">
        <v>143</v>
      </c>
      <c r="E391" s="41"/>
      <c r="F391" s="226" t="s">
        <v>646</v>
      </c>
      <c r="G391" s="41"/>
      <c r="H391" s="41"/>
      <c r="I391" s="222"/>
      <c r="J391" s="41"/>
      <c r="K391" s="41"/>
      <c r="L391" s="45"/>
      <c r="M391" s="223"/>
      <c r="N391" s="224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7" t="s">
        <v>143</v>
      </c>
      <c r="AU391" s="17" t="s">
        <v>88</v>
      </c>
    </row>
    <row r="392" spans="1:51" s="13" customFormat="1" ht="12">
      <c r="A392" s="13"/>
      <c r="B392" s="227"/>
      <c r="C392" s="228"/>
      <c r="D392" s="220" t="s">
        <v>157</v>
      </c>
      <c r="E392" s="229" t="s">
        <v>32</v>
      </c>
      <c r="F392" s="230" t="s">
        <v>165</v>
      </c>
      <c r="G392" s="228"/>
      <c r="H392" s="231">
        <v>5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7" t="s">
        <v>157</v>
      </c>
      <c r="AU392" s="237" t="s">
        <v>88</v>
      </c>
      <c r="AV392" s="13" t="s">
        <v>88</v>
      </c>
      <c r="AW392" s="13" t="s">
        <v>39</v>
      </c>
      <c r="AX392" s="13" t="s">
        <v>86</v>
      </c>
      <c r="AY392" s="237" t="s">
        <v>132</v>
      </c>
    </row>
    <row r="393" spans="1:65" s="2" customFormat="1" ht="16.5" customHeight="1">
      <c r="A393" s="39"/>
      <c r="B393" s="40"/>
      <c r="C393" s="249" t="s">
        <v>647</v>
      </c>
      <c r="D393" s="249" t="s">
        <v>334</v>
      </c>
      <c r="E393" s="250" t="s">
        <v>648</v>
      </c>
      <c r="F393" s="251" t="s">
        <v>649</v>
      </c>
      <c r="G393" s="252" t="s">
        <v>137</v>
      </c>
      <c r="H393" s="253">
        <v>1</v>
      </c>
      <c r="I393" s="254"/>
      <c r="J393" s="255">
        <f>ROUND(I393*H393,2)</f>
        <v>0</v>
      </c>
      <c r="K393" s="251" t="s">
        <v>138</v>
      </c>
      <c r="L393" s="256"/>
      <c r="M393" s="257" t="s">
        <v>32</v>
      </c>
      <c r="N393" s="258" t="s">
        <v>49</v>
      </c>
      <c r="O393" s="85"/>
      <c r="P393" s="216">
        <f>O393*H393</f>
        <v>0</v>
      </c>
      <c r="Q393" s="216">
        <v>0.0035</v>
      </c>
      <c r="R393" s="216">
        <f>Q393*H393</f>
        <v>0.0035</v>
      </c>
      <c r="S393" s="216">
        <v>0</v>
      </c>
      <c r="T393" s="21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8" t="s">
        <v>185</v>
      </c>
      <c r="AT393" s="218" t="s">
        <v>334</v>
      </c>
      <c r="AU393" s="218" t="s">
        <v>88</v>
      </c>
      <c r="AY393" s="17" t="s">
        <v>132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7" t="s">
        <v>86</v>
      </c>
      <c r="BK393" s="219">
        <f>ROUND(I393*H393,2)</f>
        <v>0</v>
      </c>
      <c r="BL393" s="17" t="s">
        <v>139</v>
      </c>
      <c r="BM393" s="218" t="s">
        <v>650</v>
      </c>
    </row>
    <row r="394" spans="1:47" s="2" customFormat="1" ht="12">
      <c r="A394" s="39"/>
      <c r="B394" s="40"/>
      <c r="C394" s="41"/>
      <c r="D394" s="220" t="s">
        <v>141</v>
      </c>
      <c r="E394" s="41"/>
      <c r="F394" s="221" t="s">
        <v>649</v>
      </c>
      <c r="G394" s="41"/>
      <c r="H394" s="41"/>
      <c r="I394" s="222"/>
      <c r="J394" s="41"/>
      <c r="K394" s="41"/>
      <c r="L394" s="45"/>
      <c r="M394" s="223"/>
      <c r="N394" s="224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7" t="s">
        <v>141</v>
      </c>
      <c r="AU394" s="17" t="s">
        <v>88</v>
      </c>
    </row>
    <row r="395" spans="1:65" s="2" customFormat="1" ht="16.5" customHeight="1">
      <c r="A395" s="39"/>
      <c r="B395" s="40"/>
      <c r="C395" s="249" t="s">
        <v>651</v>
      </c>
      <c r="D395" s="249" t="s">
        <v>334</v>
      </c>
      <c r="E395" s="250" t="s">
        <v>652</v>
      </c>
      <c r="F395" s="251" t="s">
        <v>653</v>
      </c>
      <c r="G395" s="252" t="s">
        <v>137</v>
      </c>
      <c r="H395" s="253">
        <v>1</v>
      </c>
      <c r="I395" s="254"/>
      <c r="J395" s="255">
        <f>ROUND(I395*H395,2)</f>
        <v>0</v>
      </c>
      <c r="K395" s="251" t="s">
        <v>138</v>
      </c>
      <c r="L395" s="256"/>
      <c r="M395" s="257" t="s">
        <v>32</v>
      </c>
      <c r="N395" s="258" t="s">
        <v>49</v>
      </c>
      <c r="O395" s="85"/>
      <c r="P395" s="216">
        <f>O395*H395</f>
        <v>0</v>
      </c>
      <c r="Q395" s="216">
        <v>0.0025</v>
      </c>
      <c r="R395" s="216">
        <f>Q395*H395</f>
        <v>0.0025</v>
      </c>
      <c r="S395" s="216">
        <v>0</v>
      </c>
      <c r="T395" s="21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8" t="s">
        <v>185</v>
      </c>
      <c r="AT395" s="218" t="s">
        <v>334</v>
      </c>
      <c r="AU395" s="218" t="s">
        <v>88</v>
      </c>
      <c r="AY395" s="17" t="s">
        <v>132</v>
      </c>
      <c r="BE395" s="219">
        <f>IF(N395="základní",J395,0)</f>
        <v>0</v>
      </c>
      <c r="BF395" s="219">
        <f>IF(N395="snížená",J395,0)</f>
        <v>0</v>
      </c>
      <c r="BG395" s="219">
        <f>IF(N395="zákl. přenesená",J395,0)</f>
        <v>0</v>
      </c>
      <c r="BH395" s="219">
        <f>IF(N395="sníž. přenesená",J395,0)</f>
        <v>0</v>
      </c>
      <c r="BI395" s="219">
        <f>IF(N395="nulová",J395,0)</f>
        <v>0</v>
      </c>
      <c r="BJ395" s="17" t="s">
        <v>86</v>
      </c>
      <c r="BK395" s="219">
        <f>ROUND(I395*H395,2)</f>
        <v>0</v>
      </c>
      <c r="BL395" s="17" t="s">
        <v>139</v>
      </c>
      <c r="BM395" s="218" t="s">
        <v>654</v>
      </c>
    </row>
    <row r="396" spans="1:47" s="2" customFormat="1" ht="12">
      <c r="A396" s="39"/>
      <c r="B396" s="40"/>
      <c r="C396" s="41"/>
      <c r="D396" s="220" t="s">
        <v>141</v>
      </c>
      <c r="E396" s="41"/>
      <c r="F396" s="221" t="s">
        <v>653</v>
      </c>
      <c r="G396" s="41"/>
      <c r="H396" s="41"/>
      <c r="I396" s="222"/>
      <c r="J396" s="41"/>
      <c r="K396" s="41"/>
      <c r="L396" s="45"/>
      <c r="M396" s="223"/>
      <c r="N396" s="224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7" t="s">
        <v>141</v>
      </c>
      <c r="AU396" s="17" t="s">
        <v>88</v>
      </c>
    </row>
    <row r="397" spans="1:65" s="2" customFormat="1" ht="16.5" customHeight="1">
      <c r="A397" s="39"/>
      <c r="B397" s="40"/>
      <c r="C397" s="249" t="s">
        <v>655</v>
      </c>
      <c r="D397" s="249" t="s">
        <v>334</v>
      </c>
      <c r="E397" s="250" t="s">
        <v>656</v>
      </c>
      <c r="F397" s="251" t="s">
        <v>657</v>
      </c>
      <c r="G397" s="252" t="s">
        <v>137</v>
      </c>
      <c r="H397" s="253">
        <v>1</v>
      </c>
      <c r="I397" s="254"/>
      <c r="J397" s="255">
        <f>ROUND(I397*H397,2)</f>
        <v>0</v>
      </c>
      <c r="K397" s="251" t="s">
        <v>138</v>
      </c>
      <c r="L397" s="256"/>
      <c r="M397" s="257" t="s">
        <v>32</v>
      </c>
      <c r="N397" s="258" t="s">
        <v>49</v>
      </c>
      <c r="O397" s="85"/>
      <c r="P397" s="216">
        <f>O397*H397</f>
        <v>0</v>
      </c>
      <c r="Q397" s="216">
        <v>0.0009</v>
      </c>
      <c r="R397" s="216">
        <f>Q397*H397</f>
        <v>0.0009</v>
      </c>
      <c r="S397" s="216">
        <v>0</v>
      </c>
      <c r="T397" s="217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8" t="s">
        <v>185</v>
      </c>
      <c r="AT397" s="218" t="s">
        <v>334</v>
      </c>
      <c r="AU397" s="218" t="s">
        <v>88</v>
      </c>
      <c r="AY397" s="17" t="s">
        <v>132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7" t="s">
        <v>86</v>
      </c>
      <c r="BK397" s="219">
        <f>ROUND(I397*H397,2)</f>
        <v>0</v>
      </c>
      <c r="BL397" s="17" t="s">
        <v>139</v>
      </c>
      <c r="BM397" s="218" t="s">
        <v>658</v>
      </c>
    </row>
    <row r="398" spans="1:47" s="2" customFormat="1" ht="12">
      <c r="A398" s="39"/>
      <c r="B398" s="40"/>
      <c r="C398" s="41"/>
      <c r="D398" s="220" t="s">
        <v>141</v>
      </c>
      <c r="E398" s="41"/>
      <c r="F398" s="221" t="s">
        <v>657</v>
      </c>
      <c r="G398" s="41"/>
      <c r="H398" s="41"/>
      <c r="I398" s="222"/>
      <c r="J398" s="41"/>
      <c r="K398" s="41"/>
      <c r="L398" s="45"/>
      <c r="M398" s="223"/>
      <c r="N398" s="224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7" t="s">
        <v>141</v>
      </c>
      <c r="AU398" s="17" t="s">
        <v>88</v>
      </c>
    </row>
    <row r="399" spans="1:65" s="2" customFormat="1" ht="16.5" customHeight="1">
      <c r="A399" s="39"/>
      <c r="B399" s="40"/>
      <c r="C399" s="249" t="s">
        <v>659</v>
      </c>
      <c r="D399" s="249" t="s">
        <v>334</v>
      </c>
      <c r="E399" s="250" t="s">
        <v>660</v>
      </c>
      <c r="F399" s="251" t="s">
        <v>661</v>
      </c>
      <c r="G399" s="252" t="s">
        <v>137</v>
      </c>
      <c r="H399" s="253">
        <v>2</v>
      </c>
      <c r="I399" s="254"/>
      <c r="J399" s="255">
        <f>ROUND(I399*H399,2)</f>
        <v>0</v>
      </c>
      <c r="K399" s="251" t="s">
        <v>560</v>
      </c>
      <c r="L399" s="256"/>
      <c r="M399" s="257" t="s">
        <v>32</v>
      </c>
      <c r="N399" s="258" t="s">
        <v>49</v>
      </c>
      <c r="O399" s="85"/>
      <c r="P399" s="216">
        <f>O399*H399</f>
        <v>0</v>
      </c>
      <c r="Q399" s="216">
        <v>0.0038</v>
      </c>
      <c r="R399" s="216">
        <f>Q399*H399</f>
        <v>0.0076</v>
      </c>
      <c r="S399" s="216">
        <v>0</v>
      </c>
      <c r="T399" s="21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8" t="s">
        <v>185</v>
      </c>
      <c r="AT399" s="218" t="s">
        <v>334</v>
      </c>
      <c r="AU399" s="218" t="s">
        <v>88</v>
      </c>
      <c r="AY399" s="17" t="s">
        <v>132</v>
      </c>
      <c r="BE399" s="219">
        <f>IF(N399="základní",J399,0)</f>
        <v>0</v>
      </c>
      <c r="BF399" s="219">
        <f>IF(N399="snížená",J399,0)</f>
        <v>0</v>
      </c>
      <c r="BG399" s="219">
        <f>IF(N399="zákl. přenesená",J399,0)</f>
        <v>0</v>
      </c>
      <c r="BH399" s="219">
        <f>IF(N399="sníž. přenesená",J399,0)</f>
        <v>0</v>
      </c>
      <c r="BI399" s="219">
        <f>IF(N399="nulová",J399,0)</f>
        <v>0</v>
      </c>
      <c r="BJ399" s="17" t="s">
        <v>86</v>
      </c>
      <c r="BK399" s="219">
        <f>ROUND(I399*H399,2)</f>
        <v>0</v>
      </c>
      <c r="BL399" s="17" t="s">
        <v>139</v>
      </c>
      <c r="BM399" s="218" t="s">
        <v>662</v>
      </c>
    </row>
    <row r="400" spans="1:47" s="2" customFormat="1" ht="12">
      <c r="A400" s="39"/>
      <c r="B400" s="40"/>
      <c r="C400" s="41"/>
      <c r="D400" s="220" t="s">
        <v>141</v>
      </c>
      <c r="E400" s="41"/>
      <c r="F400" s="221" t="s">
        <v>661</v>
      </c>
      <c r="G400" s="41"/>
      <c r="H400" s="41"/>
      <c r="I400" s="222"/>
      <c r="J400" s="41"/>
      <c r="K400" s="41"/>
      <c r="L400" s="45"/>
      <c r="M400" s="223"/>
      <c r="N400" s="224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7" t="s">
        <v>141</v>
      </c>
      <c r="AU400" s="17" t="s">
        <v>88</v>
      </c>
    </row>
    <row r="401" spans="1:65" s="2" customFormat="1" ht="16.5" customHeight="1">
      <c r="A401" s="39"/>
      <c r="B401" s="40"/>
      <c r="C401" s="207" t="s">
        <v>663</v>
      </c>
      <c r="D401" s="207" t="s">
        <v>134</v>
      </c>
      <c r="E401" s="208" t="s">
        <v>664</v>
      </c>
      <c r="F401" s="209" t="s">
        <v>665</v>
      </c>
      <c r="G401" s="210" t="s">
        <v>137</v>
      </c>
      <c r="H401" s="211">
        <v>6</v>
      </c>
      <c r="I401" s="212"/>
      <c r="J401" s="213">
        <f>ROUND(I401*H401,2)</f>
        <v>0</v>
      </c>
      <c r="K401" s="209" t="s">
        <v>560</v>
      </c>
      <c r="L401" s="45"/>
      <c r="M401" s="214" t="s">
        <v>32</v>
      </c>
      <c r="N401" s="215" t="s">
        <v>49</v>
      </c>
      <c r="O401" s="85"/>
      <c r="P401" s="216">
        <f>O401*H401</f>
        <v>0</v>
      </c>
      <c r="Q401" s="216">
        <v>0</v>
      </c>
      <c r="R401" s="216">
        <f>Q401*H401</f>
        <v>0</v>
      </c>
      <c r="S401" s="216">
        <v>0</v>
      </c>
      <c r="T401" s="21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8" t="s">
        <v>139</v>
      </c>
      <c r="AT401" s="218" t="s">
        <v>134</v>
      </c>
      <c r="AU401" s="218" t="s">
        <v>88</v>
      </c>
      <c r="AY401" s="17" t="s">
        <v>132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7" t="s">
        <v>86</v>
      </c>
      <c r="BK401" s="219">
        <f>ROUND(I401*H401,2)</f>
        <v>0</v>
      </c>
      <c r="BL401" s="17" t="s">
        <v>139</v>
      </c>
      <c r="BM401" s="218" t="s">
        <v>666</v>
      </c>
    </row>
    <row r="402" spans="1:47" s="2" customFormat="1" ht="12">
      <c r="A402" s="39"/>
      <c r="B402" s="40"/>
      <c r="C402" s="41"/>
      <c r="D402" s="220" t="s">
        <v>141</v>
      </c>
      <c r="E402" s="41"/>
      <c r="F402" s="221" t="s">
        <v>665</v>
      </c>
      <c r="G402" s="41"/>
      <c r="H402" s="41"/>
      <c r="I402" s="222"/>
      <c r="J402" s="41"/>
      <c r="K402" s="41"/>
      <c r="L402" s="45"/>
      <c r="M402" s="223"/>
      <c r="N402" s="224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7" t="s">
        <v>141</v>
      </c>
      <c r="AU402" s="17" t="s">
        <v>88</v>
      </c>
    </row>
    <row r="403" spans="1:51" s="13" customFormat="1" ht="12">
      <c r="A403" s="13"/>
      <c r="B403" s="227"/>
      <c r="C403" s="228"/>
      <c r="D403" s="220" t="s">
        <v>157</v>
      </c>
      <c r="E403" s="229" t="s">
        <v>32</v>
      </c>
      <c r="F403" s="230" t="s">
        <v>172</v>
      </c>
      <c r="G403" s="228"/>
      <c r="H403" s="231">
        <v>6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7" t="s">
        <v>157</v>
      </c>
      <c r="AU403" s="237" t="s">
        <v>88</v>
      </c>
      <c r="AV403" s="13" t="s">
        <v>88</v>
      </c>
      <c r="AW403" s="13" t="s">
        <v>39</v>
      </c>
      <c r="AX403" s="13" t="s">
        <v>86</v>
      </c>
      <c r="AY403" s="237" t="s">
        <v>132</v>
      </c>
    </row>
    <row r="404" spans="1:51" s="14" customFormat="1" ht="12">
      <c r="A404" s="14"/>
      <c r="B404" s="238"/>
      <c r="C404" s="239"/>
      <c r="D404" s="220" t="s">
        <v>157</v>
      </c>
      <c r="E404" s="240" t="s">
        <v>32</v>
      </c>
      <c r="F404" s="241" t="s">
        <v>667</v>
      </c>
      <c r="G404" s="239"/>
      <c r="H404" s="240" t="s">
        <v>32</v>
      </c>
      <c r="I404" s="242"/>
      <c r="J404" s="239"/>
      <c r="K404" s="239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157</v>
      </c>
      <c r="AU404" s="247" t="s">
        <v>88</v>
      </c>
      <c r="AV404" s="14" t="s">
        <v>86</v>
      </c>
      <c r="AW404" s="14" t="s">
        <v>39</v>
      </c>
      <c r="AX404" s="14" t="s">
        <v>78</v>
      </c>
      <c r="AY404" s="247" t="s">
        <v>132</v>
      </c>
    </row>
    <row r="405" spans="1:65" s="2" customFormat="1" ht="16.5" customHeight="1">
      <c r="A405" s="39"/>
      <c r="B405" s="40"/>
      <c r="C405" s="207" t="s">
        <v>668</v>
      </c>
      <c r="D405" s="207" t="s">
        <v>134</v>
      </c>
      <c r="E405" s="208" t="s">
        <v>669</v>
      </c>
      <c r="F405" s="209" t="s">
        <v>670</v>
      </c>
      <c r="G405" s="210" t="s">
        <v>137</v>
      </c>
      <c r="H405" s="211">
        <v>3</v>
      </c>
      <c r="I405" s="212"/>
      <c r="J405" s="213">
        <f>ROUND(I405*H405,2)</f>
        <v>0</v>
      </c>
      <c r="K405" s="209" t="s">
        <v>138</v>
      </c>
      <c r="L405" s="45"/>
      <c r="M405" s="214" t="s">
        <v>32</v>
      </c>
      <c r="N405" s="215" t="s">
        <v>49</v>
      </c>
      <c r="O405" s="85"/>
      <c r="P405" s="216">
        <f>O405*H405</f>
        <v>0</v>
      </c>
      <c r="Q405" s="216">
        <v>0.10941</v>
      </c>
      <c r="R405" s="216">
        <f>Q405*H405</f>
        <v>0.32822999999999997</v>
      </c>
      <c r="S405" s="216">
        <v>0</v>
      </c>
      <c r="T405" s="217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8" t="s">
        <v>139</v>
      </c>
      <c r="AT405" s="218" t="s">
        <v>134</v>
      </c>
      <c r="AU405" s="218" t="s">
        <v>88</v>
      </c>
      <c r="AY405" s="17" t="s">
        <v>132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17" t="s">
        <v>86</v>
      </c>
      <c r="BK405" s="219">
        <f>ROUND(I405*H405,2)</f>
        <v>0</v>
      </c>
      <c r="BL405" s="17" t="s">
        <v>139</v>
      </c>
      <c r="BM405" s="218" t="s">
        <v>671</v>
      </c>
    </row>
    <row r="406" spans="1:47" s="2" customFormat="1" ht="12">
      <c r="A406" s="39"/>
      <c r="B406" s="40"/>
      <c r="C406" s="41"/>
      <c r="D406" s="220" t="s">
        <v>141</v>
      </c>
      <c r="E406" s="41"/>
      <c r="F406" s="221" t="s">
        <v>672</v>
      </c>
      <c r="G406" s="41"/>
      <c r="H406" s="41"/>
      <c r="I406" s="222"/>
      <c r="J406" s="41"/>
      <c r="K406" s="41"/>
      <c r="L406" s="45"/>
      <c r="M406" s="223"/>
      <c r="N406" s="224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7" t="s">
        <v>141</v>
      </c>
      <c r="AU406" s="17" t="s">
        <v>88</v>
      </c>
    </row>
    <row r="407" spans="1:47" s="2" customFormat="1" ht="12">
      <c r="A407" s="39"/>
      <c r="B407" s="40"/>
      <c r="C407" s="41"/>
      <c r="D407" s="225" t="s">
        <v>143</v>
      </c>
      <c r="E407" s="41"/>
      <c r="F407" s="226" t="s">
        <v>673</v>
      </c>
      <c r="G407" s="41"/>
      <c r="H407" s="41"/>
      <c r="I407" s="222"/>
      <c r="J407" s="41"/>
      <c r="K407" s="41"/>
      <c r="L407" s="45"/>
      <c r="M407" s="223"/>
      <c r="N407" s="224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7" t="s">
        <v>143</v>
      </c>
      <c r="AU407" s="17" t="s">
        <v>88</v>
      </c>
    </row>
    <row r="408" spans="1:65" s="2" customFormat="1" ht="16.5" customHeight="1">
      <c r="A408" s="39"/>
      <c r="B408" s="40"/>
      <c r="C408" s="249" t="s">
        <v>674</v>
      </c>
      <c r="D408" s="249" t="s">
        <v>334</v>
      </c>
      <c r="E408" s="250" t="s">
        <v>675</v>
      </c>
      <c r="F408" s="251" t="s">
        <v>676</v>
      </c>
      <c r="G408" s="252" t="s">
        <v>137</v>
      </c>
      <c r="H408" s="253">
        <v>3</v>
      </c>
      <c r="I408" s="254"/>
      <c r="J408" s="255">
        <f>ROUND(I408*H408,2)</f>
        <v>0</v>
      </c>
      <c r="K408" s="251" t="s">
        <v>138</v>
      </c>
      <c r="L408" s="256"/>
      <c r="M408" s="257" t="s">
        <v>32</v>
      </c>
      <c r="N408" s="258" t="s">
        <v>49</v>
      </c>
      <c r="O408" s="85"/>
      <c r="P408" s="216">
        <f>O408*H408</f>
        <v>0</v>
      </c>
      <c r="Q408" s="216">
        <v>0.0065</v>
      </c>
      <c r="R408" s="216">
        <f>Q408*H408</f>
        <v>0.0195</v>
      </c>
      <c r="S408" s="216">
        <v>0</v>
      </c>
      <c r="T408" s="217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8" t="s">
        <v>185</v>
      </c>
      <c r="AT408" s="218" t="s">
        <v>334</v>
      </c>
      <c r="AU408" s="218" t="s">
        <v>88</v>
      </c>
      <c r="AY408" s="17" t="s">
        <v>132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17" t="s">
        <v>86</v>
      </c>
      <c r="BK408" s="219">
        <f>ROUND(I408*H408,2)</f>
        <v>0</v>
      </c>
      <c r="BL408" s="17" t="s">
        <v>139</v>
      </c>
      <c r="BM408" s="218" t="s">
        <v>677</v>
      </c>
    </row>
    <row r="409" spans="1:47" s="2" customFormat="1" ht="12">
      <c r="A409" s="39"/>
      <c r="B409" s="40"/>
      <c r="C409" s="41"/>
      <c r="D409" s="220" t="s">
        <v>141</v>
      </c>
      <c r="E409" s="41"/>
      <c r="F409" s="221" t="s">
        <v>676</v>
      </c>
      <c r="G409" s="41"/>
      <c r="H409" s="41"/>
      <c r="I409" s="222"/>
      <c r="J409" s="41"/>
      <c r="K409" s="41"/>
      <c r="L409" s="45"/>
      <c r="M409" s="223"/>
      <c r="N409" s="224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7" t="s">
        <v>141</v>
      </c>
      <c r="AU409" s="17" t="s">
        <v>88</v>
      </c>
    </row>
    <row r="410" spans="1:47" s="2" customFormat="1" ht="12">
      <c r="A410" s="39"/>
      <c r="B410" s="40"/>
      <c r="C410" s="41"/>
      <c r="D410" s="220" t="s">
        <v>310</v>
      </c>
      <c r="E410" s="41"/>
      <c r="F410" s="248" t="s">
        <v>678</v>
      </c>
      <c r="G410" s="41"/>
      <c r="H410" s="41"/>
      <c r="I410" s="222"/>
      <c r="J410" s="41"/>
      <c r="K410" s="41"/>
      <c r="L410" s="45"/>
      <c r="M410" s="223"/>
      <c r="N410" s="224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7" t="s">
        <v>310</v>
      </c>
      <c r="AU410" s="17" t="s">
        <v>88</v>
      </c>
    </row>
    <row r="411" spans="1:65" s="2" customFormat="1" ht="16.5" customHeight="1">
      <c r="A411" s="39"/>
      <c r="B411" s="40"/>
      <c r="C411" s="207" t="s">
        <v>679</v>
      </c>
      <c r="D411" s="207" t="s">
        <v>134</v>
      </c>
      <c r="E411" s="208" t="s">
        <v>680</v>
      </c>
      <c r="F411" s="209" t="s">
        <v>681</v>
      </c>
      <c r="G411" s="210" t="s">
        <v>188</v>
      </c>
      <c r="H411" s="211">
        <v>20</v>
      </c>
      <c r="I411" s="212"/>
      <c r="J411" s="213">
        <f>ROUND(I411*H411,2)</f>
        <v>0</v>
      </c>
      <c r="K411" s="209" t="s">
        <v>138</v>
      </c>
      <c r="L411" s="45"/>
      <c r="M411" s="214" t="s">
        <v>32</v>
      </c>
      <c r="N411" s="215" t="s">
        <v>49</v>
      </c>
      <c r="O411" s="85"/>
      <c r="P411" s="216">
        <f>O411*H411</f>
        <v>0</v>
      </c>
      <c r="Q411" s="216">
        <v>0.0002</v>
      </c>
      <c r="R411" s="216">
        <f>Q411*H411</f>
        <v>0.004</v>
      </c>
      <c r="S411" s="216">
        <v>0</v>
      </c>
      <c r="T411" s="21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8" t="s">
        <v>139</v>
      </c>
      <c r="AT411" s="218" t="s">
        <v>134</v>
      </c>
      <c r="AU411" s="218" t="s">
        <v>88</v>
      </c>
      <c r="AY411" s="17" t="s">
        <v>132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17" t="s">
        <v>86</v>
      </c>
      <c r="BK411" s="219">
        <f>ROUND(I411*H411,2)</f>
        <v>0</v>
      </c>
      <c r="BL411" s="17" t="s">
        <v>139</v>
      </c>
      <c r="BM411" s="218" t="s">
        <v>682</v>
      </c>
    </row>
    <row r="412" spans="1:47" s="2" customFormat="1" ht="12">
      <c r="A412" s="39"/>
      <c r="B412" s="40"/>
      <c r="C412" s="41"/>
      <c r="D412" s="220" t="s">
        <v>141</v>
      </c>
      <c r="E412" s="41"/>
      <c r="F412" s="221" t="s">
        <v>683</v>
      </c>
      <c r="G412" s="41"/>
      <c r="H412" s="41"/>
      <c r="I412" s="222"/>
      <c r="J412" s="41"/>
      <c r="K412" s="41"/>
      <c r="L412" s="45"/>
      <c r="M412" s="223"/>
      <c r="N412" s="224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7" t="s">
        <v>141</v>
      </c>
      <c r="AU412" s="17" t="s">
        <v>88</v>
      </c>
    </row>
    <row r="413" spans="1:47" s="2" customFormat="1" ht="12">
      <c r="A413" s="39"/>
      <c r="B413" s="40"/>
      <c r="C413" s="41"/>
      <c r="D413" s="225" t="s">
        <v>143</v>
      </c>
      <c r="E413" s="41"/>
      <c r="F413" s="226" t="s">
        <v>684</v>
      </c>
      <c r="G413" s="41"/>
      <c r="H413" s="41"/>
      <c r="I413" s="222"/>
      <c r="J413" s="41"/>
      <c r="K413" s="41"/>
      <c r="L413" s="45"/>
      <c r="M413" s="223"/>
      <c r="N413" s="224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7" t="s">
        <v>143</v>
      </c>
      <c r="AU413" s="17" t="s">
        <v>88</v>
      </c>
    </row>
    <row r="414" spans="1:47" s="2" customFormat="1" ht="12">
      <c r="A414" s="39"/>
      <c r="B414" s="40"/>
      <c r="C414" s="41"/>
      <c r="D414" s="220" t="s">
        <v>310</v>
      </c>
      <c r="E414" s="41"/>
      <c r="F414" s="248" t="s">
        <v>678</v>
      </c>
      <c r="G414" s="41"/>
      <c r="H414" s="41"/>
      <c r="I414" s="222"/>
      <c r="J414" s="41"/>
      <c r="K414" s="41"/>
      <c r="L414" s="45"/>
      <c r="M414" s="223"/>
      <c r="N414" s="224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7" t="s">
        <v>310</v>
      </c>
      <c r="AU414" s="17" t="s">
        <v>88</v>
      </c>
    </row>
    <row r="415" spans="1:51" s="13" customFormat="1" ht="12">
      <c r="A415" s="13"/>
      <c r="B415" s="227"/>
      <c r="C415" s="228"/>
      <c r="D415" s="220" t="s">
        <v>157</v>
      </c>
      <c r="E415" s="229" t="s">
        <v>32</v>
      </c>
      <c r="F415" s="230" t="s">
        <v>265</v>
      </c>
      <c r="G415" s="228"/>
      <c r="H415" s="231">
        <v>20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7" t="s">
        <v>157</v>
      </c>
      <c r="AU415" s="237" t="s">
        <v>88</v>
      </c>
      <c r="AV415" s="13" t="s">
        <v>88</v>
      </c>
      <c r="AW415" s="13" t="s">
        <v>39</v>
      </c>
      <c r="AX415" s="13" t="s">
        <v>86</v>
      </c>
      <c r="AY415" s="237" t="s">
        <v>132</v>
      </c>
    </row>
    <row r="416" spans="1:65" s="2" customFormat="1" ht="16.5" customHeight="1">
      <c r="A416" s="39"/>
      <c r="B416" s="40"/>
      <c r="C416" s="207" t="s">
        <v>685</v>
      </c>
      <c r="D416" s="207" t="s">
        <v>134</v>
      </c>
      <c r="E416" s="208" t="s">
        <v>686</v>
      </c>
      <c r="F416" s="209" t="s">
        <v>687</v>
      </c>
      <c r="G416" s="210" t="s">
        <v>153</v>
      </c>
      <c r="H416" s="211">
        <v>52</v>
      </c>
      <c r="I416" s="212"/>
      <c r="J416" s="213">
        <f>ROUND(I416*H416,2)</f>
        <v>0</v>
      </c>
      <c r="K416" s="209" t="s">
        <v>138</v>
      </c>
      <c r="L416" s="45"/>
      <c r="M416" s="214" t="s">
        <v>32</v>
      </c>
      <c r="N416" s="215" t="s">
        <v>49</v>
      </c>
      <c r="O416" s="85"/>
      <c r="P416" s="216">
        <f>O416*H416</f>
        <v>0</v>
      </c>
      <c r="Q416" s="216">
        <v>0.0016</v>
      </c>
      <c r="R416" s="216">
        <f>Q416*H416</f>
        <v>0.08320000000000001</v>
      </c>
      <c r="S416" s="216">
        <v>0</v>
      </c>
      <c r="T416" s="217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8" t="s">
        <v>139</v>
      </c>
      <c r="AT416" s="218" t="s">
        <v>134</v>
      </c>
      <c r="AU416" s="218" t="s">
        <v>88</v>
      </c>
      <c r="AY416" s="17" t="s">
        <v>132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7" t="s">
        <v>86</v>
      </c>
      <c r="BK416" s="219">
        <f>ROUND(I416*H416,2)</f>
        <v>0</v>
      </c>
      <c r="BL416" s="17" t="s">
        <v>139</v>
      </c>
      <c r="BM416" s="218" t="s">
        <v>688</v>
      </c>
    </row>
    <row r="417" spans="1:47" s="2" customFormat="1" ht="12">
      <c r="A417" s="39"/>
      <c r="B417" s="40"/>
      <c r="C417" s="41"/>
      <c r="D417" s="220" t="s">
        <v>141</v>
      </c>
      <c r="E417" s="41"/>
      <c r="F417" s="221" t="s">
        <v>689</v>
      </c>
      <c r="G417" s="41"/>
      <c r="H417" s="41"/>
      <c r="I417" s="222"/>
      <c r="J417" s="41"/>
      <c r="K417" s="41"/>
      <c r="L417" s="45"/>
      <c r="M417" s="223"/>
      <c r="N417" s="224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7" t="s">
        <v>141</v>
      </c>
      <c r="AU417" s="17" t="s">
        <v>88</v>
      </c>
    </row>
    <row r="418" spans="1:47" s="2" customFormat="1" ht="12">
      <c r="A418" s="39"/>
      <c r="B418" s="40"/>
      <c r="C418" s="41"/>
      <c r="D418" s="225" t="s">
        <v>143</v>
      </c>
      <c r="E418" s="41"/>
      <c r="F418" s="226" t="s">
        <v>690</v>
      </c>
      <c r="G418" s="41"/>
      <c r="H418" s="41"/>
      <c r="I418" s="222"/>
      <c r="J418" s="41"/>
      <c r="K418" s="41"/>
      <c r="L418" s="45"/>
      <c r="M418" s="223"/>
      <c r="N418" s="224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7" t="s">
        <v>143</v>
      </c>
      <c r="AU418" s="17" t="s">
        <v>88</v>
      </c>
    </row>
    <row r="419" spans="1:65" s="2" customFormat="1" ht="16.5" customHeight="1">
      <c r="A419" s="39"/>
      <c r="B419" s="40"/>
      <c r="C419" s="207" t="s">
        <v>691</v>
      </c>
      <c r="D419" s="207" t="s">
        <v>134</v>
      </c>
      <c r="E419" s="208" t="s">
        <v>692</v>
      </c>
      <c r="F419" s="209" t="s">
        <v>693</v>
      </c>
      <c r="G419" s="210" t="s">
        <v>188</v>
      </c>
      <c r="H419" s="211">
        <v>20</v>
      </c>
      <c r="I419" s="212"/>
      <c r="J419" s="213">
        <f>ROUND(I419*H419,2)</f>
        <v>0</v>
      </c>
      <c r="K419" s="209" t="s">
        <v>138</v>
      </c>
      <c r="L419" s="45"/>
      <c r="M419" s="214" t="s">
        <v>32</v>
      </c>
      <c r="N419" s="215" t="s">
        <v>49</v>
      </c>
      <c r="O419" s="85"/>
      <c r="P419" s="216">
        <f>O419*H419</f>
        <v>0</v>
      </c>
      <c r="Q419" s="216">
        <v>0</v>
      </c>
      <c r="R419" s="216">
        <f>Q419*H419</f>
        <v>0</v>
      </c>
      <c r="S419" s="216">
        <v>0</v>
      </c>
      <c r="T419" s="21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8" t="s">
        <v>139</v>
      </c>
      <c r="AT419" s="218" t="s">
        <v>134</v>
      </c>
      <c r="AU419" s="218" t="s">
        <v>88</v>
      </c>
      <c r="AY419" s="17" t="s">
        <v>132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7" t="s">
        <v>86</v>
      </c>
      <c r="BK419" s="219">
        <f>ROUND(I419*H419,2)</f>
        <v>0</v>
      </c>
      <c r="BL419" s="17" t="s">
        <v>139</v>
      </c>
      <c r="BM419" s="218" t="s">
        <v>694</v>
      </c>
    </row>
    <row r="420" spans="1:47" s="2" customFormat="1" ht="12">
      <c r="A420" s="39"/>
      <c r="B420" s="40"/>
      <c r="C420" s="41"/>
      <c r="D420" s="220" t="s">
        <v>141</v>
      </c>
      <c r="E420" s="41"/>
      <c r="F420" s="221" t="s">
        <v>695</v>
      </c>
      <c r="G420" s="41"/>
      <c r="H420" s="41"/>
      <c r="I420" s="222"/>
      <c r="J420" s="41"/>
      <c r="K420" s="41"/>
      <c r="L420" s="45"/>
      <c r="M420" s="223"/>
      <c r="N420" s="224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7" t="s">
        <v>141</v>
      </c>
      <c r="AU420" s="17" t="s">
        <v>88</v>
      </c>
    </row>
    <row r="421" spans="1:47" s="2" customFormat="1" ht="12">
      <c r="A421" s="39"/>
      <c r="B421" s="40"/>
      <c r="C421" s="41"/>
      <c r="D421" s="225" t="s">
        <v>143</v>
      </c>
      <c r="E421" s="41"/>
      <c r="F421" s="226" t="s">
        <v>696</v>
      </c>
      <c r="G421" s="41"/>
      <c r="H421" s="41"/>
      <c r="I421" s="222"/>
      <c r="J421" s="41"/>
      <c r="K421" s="41"/>
      <c r="L421" s="45"/>
      <c r="M421" s="223"/>
      <c r="N421" s="224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7" t="s">
        <v>143</v>
      </c>
      <c r="AU421" s="17" t="s">
        <v>88</v>
      </c>
    </row>
    <row r="422" spans="1:65" s="2" customFormat="1" ht="16.5" customHeight="1">
      <c r="A422" s="39"/>
      <c r="B422" s="40"/>
      <c r="C422" s="207" t="s">
        <v>697</v>
      </c>
      <c r="D422" s="207" t="s">
        <v>134</v>
      </c>
      <c r="E422" s="208" t="s">
        <v>698</v>
      </c>
      <c r="F422" s="209" t="s">
        <v>699</v>
      </c>
      <c r="G422" s="210" t="s">
        <v>153</v>
      </c>
      <c r="H422" s="211">
        <v>52</v>
      </c>
      <c r="I422" s="212"/>
      <c r="J422" s="213">
        <f>ROUND(I422*H422,2)</f>
        <v>0</v>
      </c>
      <c r="K422" s="209" t="s">
        <v>138</v>
      </c>
      <c r="L422" s="45"/>
      <c r="M422" s="214" t="s">
        <v>32</v>
      </c>
      <c r="N422" s="215" t="s">
        <v>49</v>
      </c>
      <c r="O422" s="85"/>
      <c r="P422" s="216">
        <f>O422*H422</f>
        <v>0</v>
      </c>
      <c r="Q422" s="216">
        <v>1E-05</v>
      </c>
      <c r="R422" s="216">
        <f>Q422*H422</f>
        <v>0.0005200000000000001</v>
      </c>
      <c r="S422" s="216">
        <v>0</v>
      </c>
      <c r="T422" s="217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8" t="s">
        <v>139</v>
      </c>
      <c r="AT422" s="218" t="s">
        <v>134</v>
      </c>
      <c r="AU422" s="218" t="s">
        <v>88</v>
      </c>
      <c r="AY422" s="17" t="s">
        <v>132</v>
      </c>
      <c r="BE422" s="219">
        <f>IF(N422="základní",J422,0)</f>
        <v>0</v>
      </c>
      <c r="BF422" s="219">
        <f>IF(N422="snížená",J422,0)</f>
        <v>0</v>
      </c>
      <c r="BG422" s="219">
        <f>IF(N422="zákl. přenesená",J422,0)</f>
        <v>0</v>
      </c>
      <c r="BH422" s="219">
        <f>IF(N422="sníž. přenesená",J422,0)</f>
        <v>0</v>
      </c>
      <c r="BI422" s="219">
        <f>IF(N422="nulová",J422,0)</f>
        <v>0</v>
      </c>
      <c r="BJ422" s="17" t="s">
        <v>86</v>
      </c>
      <c r="BK422" s="219">
        <f>ROUND(I422*H422,2)</f>
        <v>0</v>
      </c>
      <c r="BL422" s="17" t="s">
        <v>139</v>
      </c>
      <c r="BM422" s="218" t="s">
        <v>700</v>
      </c>
    </row>
    <row r="423" spans="1:47" s="2" customFormat="1" ht="12">
      <c r="A423" s="39"/>
      <c r="B423" s="40"/>
      <c r="C423" s="41"/>
      <c r="D423" s="220" t="s">
        <v>141</v>
      </c>
      <c r="E423" s="41"/>
      <c r="F423" s="221" t="s">
        <v>701</v>
      </c>
      <c r="G423" s="41"/>
      <c r="H423" s="41"/>
      <c r="I423" s="222"/>
      <c r="J423" s="41"/>
      <c r="K423" s="41"/>
      <c r="L423" s="45"/>
      <c r="M423" s="223"/>
      <c r="N423" s="224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7" t="s">
        <v>141</v>
      </c>
      <c r="AU423" s="17" t="s">
        <v>88</v>
      </c>
    </row>
    <row r="424" spans="1:47" s="2" customFormat="1" ht="12">
      <c r="A424" s="39"/>
      <c r="B424" s="40"/>
      <c r="C424" s="41"/>
      <c r="D424" s="225" t="s">
        <v>143</v>
      </c>
      <c r="E424" s="41"/>
      <c r="F424" s="226" t="s">
        <v>702</v>
      </c>
      <c r="G424" s="41"/>
      <c r="H424" s="41"/>
      <c r="I424" s="222"/>
      <c r="J424" s="41"/>
      <c r="K424" s="41"/>
      <c r="L424" s="45"/>
      <c r="M424" s="223"/>
      <c r="N424" s="224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7" t="s">
        <v>143</v>
      </c>
      <c r="AU424" s="17" t="s">
        <v>88</v>
      </c>
    </row>
    <row r="425" spans="1:65" s="2" customFormat="1" ht="16.5" customHeight="1">
      <c r="A425" s="39"/>
      <c r="B425" s="40"/>
      <c r="C425" s="207" t="s">
        <v>703</v>
      </c>
      <c r="D425" s="207" t="s">
        <v>134</v>
      </c>
      <c r="E425" s="208" t="s">
        <v>704</v>
      </c>
      <c r="F425" s="209" t="s">
        <v>705</v>
      </c>
      <c r="G425" s="210" t="s">
        <v>188</v>
      </c>
      <c r="H425" s="211">
        <v>670</v>
      </c>
      <c r="I425" s="212"/>
      <c r="J425" s="213">
        <f>ROUND(I425*H425,2)</f>
        <v>0</v>
      </c>
      <c r="K425" s="209" t="s">
        <v>138</v>
      </c>
      <c r="L425" s="45"/>
      <c r="M425" s="214" t="s">
        <v>32</v>
      </c>
      <c r="N425" s="215" t="s">
        <v>49</v>
      </c>
      <c r="O425" s="85"/>
      <c r="P425" s="216">
        <f>O425*H425</f>
        <v>0</v>
      </c>
      <c r="Q425" s="216">
        <v>0.1554</v>
      </c>
      <c r="R425" s="216">
        <f>Q425*H425</f>
        <v>104.11800000000001</v>
      </c>
      <c r="S425" s="216">
        <v>0</v>
      </c>
      <c r="T425" s="21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8" t="s">
        <v>139</v>
      </c>
      <c r="AT425" s="218" t="s">
        <v>134</v>
      </c>
      <c r="AU425" s="218" t="s">
        <v>88</v>
      </c>
      <c r="AY425" s="17" t="s">
        <v>132</v>
      </c>
      <c r="BE425" s="219">
        <f>IF(N425="základní",J425,0)</f>
        <v>0</v>
      </c>
      <c r="BF425" s="219">
        <f>IF(N425="snížená",J425,0)</f>
        <v>0</v>
      </c>
      <c r="BG425" s="219">
        <f>IF(N425="zákl. přenesená",J425,0)</f>
        <v>0</v>
      </c>
      <c r="BH425" s="219">
        <f>IF(N425="sníž. přenesená",J425,0)</f>
        <v>0</v>
      </c>
      <c r="BI425" s="219">
        <f>IF(N425="nulová",J425,0)</f>
        <v>0</v>
      </c>
      <c r="BJ425" s="17" t="s">
        <v>86</v>
      </c>
      <c r="BK425" s="219">
        <f>ROUND(I425*H425,2)</f>
        <v>0</v>
      </c>
      <c r="BL425" s="17" t="s">
        <v>139</v>
      </c>
      <c r="BM425" s="218" t="s">
        <v>706</v>
      </c>
    </row>
    <row r="426" spans="1:47" s="2" customFormat="1" ht="12">
      <c r="A426" s="39"/>
      <c r="B426" s="40"/>
      <c r="C426" s="41"/>
      <c r="D426" s="220" t="s">
        <v>141</v>
      </c>
      <c r="E426" s="41"/>
      <c r="F426" s="221" t="s">
        <v>707</v>
      </c>
      <c r="G426" s="41"/>
      <c r="H426" s="41"/>
      <c r="I426" s="222"/>
      <c r="J426" s="41"/>
      <c r="K426" s="41"/>
      <c r="L426" s="45"/>
      <c r="M426" s="223"/>
      <c r="N426" s="224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7" t="s">
        <v>141</v>
      </c>
      <c r="AU426" s="17" t="s">
        <v>88</v>
      </c>
    </row>
    <row r="427" spans="1:47" s="2" customFormat="1" ht="12">
      <c r="A427" s="39"/>
      <c r="B427" s="40"/>
      <c r="C427" s="41"/>
      <c r="D427" s="225" t="s">
        <v>143</v>
      </c>
      <c r="E427" s="41"/>
      <c r="F427" s="226" t="s">
        <v>708</v>
      </c>
      <c r="G427" s="41"/>
      <c r="H427" s="41"/>
      <c r="I427" s="222"/>
      <c r="J427" s="41"/>
      <c r="K427" s="41"/>
      <c r="L427" s="45"/>
      <c r="M427" s="223"/>
      <c r="N427" s="224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7" t="s">
        <v>143</v>
      </c>
      <c r="AU427" s="17" t="s">
        <v>88</v>
      </c>
    </row>
    <row r="428" spans="1:51" s="13" customFormat="1" ht="12">
      <c r="A428" s="13"/>
      <c r="B428" s="227"/>
      <c r="C428" s="228"/>
      <c r="D428" s="220" t="s">
        <v>157</v>
      </c>
      <c r="E428" s="229" t="s">
        <v>32</v>
      </c>
      <c r="F428" s="230" t="s">
        <v>709</v>
      </c>
      <c r="G428" s="228"/>
      <c r="H428" s="231">
        <v>670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7" t="s">
        <v>157</v>
      </c>
      <c r="AU428" s="237" t="s">
        <v>88</v>
      </c>
      <c r="AV428" s="13" t="s">
        <v>88</v>
      </c>
      <c r="AW428" s="13" t="s">
        <v>39</v>
      </c>
      <c r="AX428" s="13" t="s">
        <v>86</v>
      </c>
      <c r="AY428" s="237" t="s">
        <v>132</v>
      </c>
    </row>
    <row r="429" spans="1:51" s="14" customFormat="1" ht="12">
      <c r="A429" s="14"/>
      <c r="B429" s="238"/>
      <c r="C429" s="239"/>
      <c r="D429" s="220" t="s">
        <v>157</v>
      </c>
      <c r="E429" s="240" t="s">
        <v>32</v>
      </c>
      <c r="F429" s="241" t="s">
        <v>159</v>
      </c>
      <c r="G429" s="239"/>
      <c r="H429" s="240" t="s">
        <v>32</v>
      </c>
      <c r="I429" s="242"/>
      <c r="J429" s="239"/>
      <c r="K429" s="239"/>
      <c r="L429" s="243"/>
      <c r="M429" s="244"/>
      <c r="N429" s="245"/>
      <c r="O429" s="245"/>
      <c r="P429" s="245"/>
      <c r="Q429" s="245"/>
      <c r="R429" s="245"/>
      <c r="S429" s="245"/>
      <c r="T429" s="24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7" t="s">
        <v>157</v>
      </c>
      <c r="AU429" s="247" t="s">
        <v>88</v>
      </c>
      <c r="AV429" s="14" t="s">
        <v>86</v>
      </c>
      <c r="AW429" s="14" t="s">
        <v>39</v>
      </c>
      <c r="AX429" s="14" t="s">
        <v>78</v>
      </c>
      <c r="AY429" s="247" t="s">
        <v>132</v>
      </c>
    </row>
    <row r="430" spans="1:65" s="2" customFormat="1" ht="16.5" customHeight="1">
      <c r="A430" s="39"/>
      <c r="B430" s="40"/>
      <c r="C430" s="249" t="s">
        <v>710</v>
      </c>
      <c r="D430" s="249" t="s">
        <v>334</v>
      </c>
      <c r="E430" s="250" t="s">
        <v>711</v>
      </c>
      <c r="F430" s="251" t="s">
        <v>712</v>
      </c>
      <c r="G430" s="252" t="s">
        <v>188</v>
      </c>
      <c r="H430" s="253">
        <v>683.4</v>
      </c>
      <c r="I430" s="254"/>
      <c r="J430" s="255">
        <f>ROUND(I430*H430,2)</f>
        <v>0</v>
      </c>
      <c r="K430" s="251" t="s">
        <v>138</v>
      </c>
      <c r="L430" s="256"/>
      <c r="M430" s="257" t="s">
        <v>32</v>
      </c>
      <c r="N430" s="258" t="s">
        <v>49</v>
      </c>
      <c r="O430" s="85"/>
      <c r="P430" s="216">
        <f>O430*H430</f>
        <v>0</v>
      </c>
      <c r="Q430" s="216">
        <v>0.08</v>
      </c>
      <c r="R430" s="216">
        <f>Q430*H430</f>
        <v>54.672</v>
      </c>
      <c r="S430" s="216">
        <v>0</v>
      </c>
      <c r="T430" s="217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8" t="s">
        <v>185</v>
      </c>
      <c r="AT430" s="218" t="s">
        <v>334</v>
      </c>
      <c r="AU430" s="218" t="s">
        <v>88</v>
      </c>
      <c r="AY430" s="17" t="s">
        <v>132</v>
      </c>
      <c r="BE430" s="219">
        <f>IF(N430="základní",J430,0)</f>
        <v>0</v>
      </c>
      <c r="BF430" s="219">
        <f>IF(N430="snížená",J430,0)</f>
        <v>0</v>
      </c>
      <c r="BG430" s="219">
        <f>IF(N430="zákl. přenesená",J430,0)</f>
        <v>0</v>
      </c>
      <c r="BH430" s="219">
        <f>IF(N430="sníž. přenesená",J430,0)</f>
        <v>0</v>
      </c>
      <c r="BI430" s="219">
        <f>IF(N430="nulová",J430,0)</f>
        <v>0</v>
      </c>
      <c r="BJ430" s="17" t="s">
        <v>86</v>
      </c>
      <c r="BK430" s="219">
        <f>ROUND(I430*H430,2)</f>
        <v>0</v>
      </c>
      <c r="BL430" s="17" t="s">
        <v>139</v>
      </c>
      <c r="BM430" s="218" t="s">
        <v>713</v>
      </c>
    </row>
    <row r="431" spans="1:47" s="2" customFormat="1" ht="12">
      <c r="A431" s="39"/>
      <c r="B431" s="40"/>
      <c r="C431" s="41"/>
      <c r="D431" s="220" t="s">
        <v>141</v>
      </c>
      <c r="E431" s="41"/>
      <c r="F431" s="221" t="s">
        <v>712</v>
      </c>
      <c r="G431" s="41"/>
      <c r="H431" s="41"/>
      <c r="I431" s="222"/>
      <c r="J431" s="41"/>
      <c r="K431" s="41"/>
      <c r="L431" s="45"/>
      <c r="M431" s="223"/>
      <c r="N431" s="224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7" t="s">
        <v>141</v>
      </c>
      <c r="AU431" s="17" t="s">
        <v>88</v>
      </c>
    </row>
    <row r="432" spans="1:51" s="13" customFormat="1" ht="12">
      <c r="A432" s="13"/>
      <c r="B432" s="227"/>
      <c r="C432" s="228"/>
      <c r="D432" s="220" t="s">
        <v>157</v>
      </c>
      <c r="E432" s="228"/>
      <c r="F432" s="230" t="s">
        <v>714</v>
      </c>
      <c r="G432" s="228"/>
      <c r="H432" s="231">
        <v>683.4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7" t="s">
        <v>157</v>
      </c>
      <c r="AU432" s="237" t="s">
        <v>88</v>
      </c>
      <c r="AV432" s="13" t="s">
        <v>88</v>
      </c>
      <c r="AW432" s="13" t="s">
        <v>4</v>
      </c>
      <c r="AX432" s="13" t="s">
        <v>86</v>
      </c>
      <c r="AY432" s="237" t="s">
        <v>132</v>
      </c>
    </row>
    <row r="433" spans="1:65" s="2" customFormat="1" ht="16.5" customHeight="1">
      <c r="A433" s="39"/>
      <c r="B433" s="40"/>
      <c r="C433" s="207" t="s">
        <v>715</v>
      </c>
      <c r="D433" s="207" t="s">
        <v>134</v>
      </c>
      <c r="E433" s="208" t="s">
        <v>716</v>
      </c>
      <c r="F433" s="209" t="s">
        <v>717</v>
      </c>
      <c r="G433" s="210" t="s">
        <v>188</v>
      </c>
      <c r="H433" s="211">
        <v>250</v>
      </c>
      <c r="I433" s="212"/>
      <c r="J433" s="213">
        <f>ROUND(I433*H433,2)</f>
        <v>0</v>
      </c>
      <c r="K433" s="209" t="s">
        <v>138</v>
      </c>
      <c r="L433" s="45"/>
      <c r="M433" s="214" t="s">
        <v>32</v>
      </c>
      <c r="N433" s="215" t="s">
        <v>49</v>
      </c>
      <c r="O433" s="85"/>
      <c r="P433" s="216">
        <f>O433*H433</f>
        <v>0</v>
      </c>
      <c r="Q433" s="216">
        <v>0.1295</v>
      </c>
      <c r="R433" s="216">
        <f>Q433*H433</f>
        <v>32.375</v>
      </c>
      <c r="S433" s="216">
        <v>0</v>
      </c>
      <c r="T433" s="21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8" t="s">
        <v>139</v>
      </c>
      <c r="AT433" s="218" t="s">
        <v>134</v>
      </c>
      <c r="AU433" s="218" t="s">
        <v>88</v>
      </c>
      <c r="AY433" s="17" t="s">
        <v>132</v>
      </c>
      <c r="BE433" s="219">
        <f>IF(N433="základní",J433,0)</f>
        <v>0</v>
      </c>
      <c r="BF433" s="219">
        <f>IF(N433="snížená",J433,0)</f>
        <v>0</v>
      </c>
      <c r="BG433" s="219">
        <f>IF(N433="zákl. přenesená",J433,0)</f>
        <v>0</v>
      </c>
      <c r="BH433" s="219">
        <f>IF(N433="sníž. přenesená",J433,0)</f>
        <v>0</v>
      </c>
      <c r="BI433" s="219">
        <f>IF(N433="nulová",J433,0)</f>
        <v>0</v>
      </c>
      <c r="BJ433" s="17" t="s">
        <v>86</v>
      </c>
      <c r="BK433" s="219">
        <f>ROUND(I433*H433,2)</f>
        <v>0</v>
      </c>
      <c r="BL433" s="17" t="s">
        <v>139</v>
      </c>
      <c r="BM433" s="218" t="s">
        <v>718</v>
      </c>
    </row>
    <row r="434" spans="1:47" s="2" customFormat="1" ht="12">
      <c r="A434" s="39"/>
      <c r="B434" s="40"/>
      <c r="C434" s="41"/>
      <c r="D434" s="220" t="s">
        <v>141</v>
      </c>
      <c r="E434" s="41"/>
      <c r="F434" s="221" t="s">
        <v>719</v>
      </c>
      <c r="G434" s="41"/>
      <c r="H434" s="41"/>
      <c r="I434" s="222"/>
      <c r="J434" s="41"/>
      <c r="K434" s="41"/>
      <c r="L434" s="45"/>
      <c r="M434" s="223"/>
      <c r="N434" s="224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7" t="s">
        <v>141</v>
      </c>
      <c r="AU434" s="17" t="s">
        <v>88</v>
      </c>
    </row>
    <row r="435" spans="1:47" s="2" customFormat="1" ht="12">
      <c r="A435" s="39"/>
      <c r="B435" s="40"/>
      <c r="C435" s="41"/>
      <c r="D435" s="225" t="s">
        <v>143</v>
      </c>
      <c r="E435" s="41"/>
      <c r="F435" s="226" t="s">
        <v>720</v>
      </c>
      <c r="G435" s="41"/>
      <c r="H435" s="41"/>
      <c r="I435" s="222"/>
      <c r="J435" s="41"/>
      <c r="K435" s="41"/>
      <c r="L435" s="45"/>
      <c r="M435" s="223"/>
      <c r="N435" s="224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7" t="s">
        <v>143</v>
      </c>
      <c r="AU435" s="17" t="s">
        <v>88</v>
      </c>
    </row>
    <row r="436" spans="1:51" s="13" customFormat="1" ht="12">
      <c r="A436" s="13"/>
      <c r="B436" s="227"/>
      <c r="C436" s="228"/>
      <c r="D436" s="220" t="s">
        <v>157</v>
      </c>
      <c r="E436" s="229" t="s">
        <v>32</v>
      </c>
      <c r="F436" s="230" t="s">
        <v>721</v>
      </c>
      <c r="G436" s="228"/>
      <c r="H436" s="231">
        <v>250</v>
      </c>
      <c r="I436" s="232"/>
      <c r="J436" s="228"/>
      <c r="K436" s="228"/>
      <c r="L436" s="233"/>
      <c r="M436" s="234"/>
      <c r="N436" s="235"/>
      <c r="O436" s="235"/>
      <c r="P436" s="235"/>
      <c r="Q436" s="235"/>
      <c r="R436" s="235"/>
      <c r="S436" s="235"/>
      <c r="T436" s="23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7" t="s">
        <v>157</v>
      </c>
      <c r="AU436" s="237" t="s">
        <v>88</v>
      </c>
      <c r="AV436" s="13" t="s">
        <v>88</v>
      </c>
      <c r="AW436" s="13" t="s">
        <v>39</v>
      </c>
      <c r="AX436" s="13" t="s">
        <v>86</v>
      </c>
      <c r="AY436" s="237" t="s">
        <v>132</v>
      </c>
    </row>
    <row r="437" spans="1:51" s="14" customFormat="1" ht="12">
      <c r="A437" s="14"/>
      <c r="B437" s="238"/>
      <c r="C437" s="239"/>
      <c r="D437" s="220" t="s">
        <v>157</v>
      </c>
      <c r="E437" s="240" t="s">
        <v>32</v>
      </c>
      <c r="F437" s="241" t="s">
        <v>159</v>
      </c>
      <c r="G437" s="239"/>
      <c r="H437" s="240" t="s">
        <v>32</v>
      </c>
      <c r="I437" s="242"/>
      <c r="J437" s="239"/>
      <c r="K437" s="239"/>
      <c r="L437" s="243"/>
      <c r="M437" s="244"/>
      <c r="N437" s="245"/>
      <c r="O437" s="245"/>
      <c r="P437" s="245"/>
      <c r="Q437" s="245"/>
      <c r="R437" s="245"/>
      <c r="S437" s="245"/>
      <c r="T437" s="24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7" t="s">
        <v>157</v>
      </c>
      <c r="AU437" s="247" t="s">
        <v>88</v>
      </c>
      <c r="AV437" s="14" t="s">
        <v>86</v>
      </c>
      <c r="AW437" s="14" t="s">
        <v>39</v>
      </c>
      <c r="AX437" s="14" t="s">
        <v>78</v>
      </c>
      <c r="AY437" s="247" t="s">
        <v>132</v>
      </c>
    </row>
    <row r="438" spans="1:65" s="2" customFormat="1" ht="16.5" customHeight="1">
      <c r="A438" s="39"/>
      <c r="B438" s="40"/>
      <c r="C438" s="249" t="s">
        <v>722</v>
      </c>
      <c r="D438" s="249" t="s">
        <v>334</v>
      </c>
      <c r="E438" s="250" t="s">
        <v>723</v>
      </c>
      <c r="F438" s="251" t="s">
        <v>724</v>
      </c>
      <c r="G438" s="252" t="s">
        <v>188</v>
      </c>
      <c r="H438" s="253">
        <v>510</v>
      </c>
      <c r="I438" s="254"/>
      <c r="J438" s="255">
        <f>ROUND(I438*H438,2)</f>
        <v>0</v>
      </c>
      <c r="K438" s="251" t="s">
        <v>138</v>
      </c>
      <c r="L438" s="256"/>
      <c r="M438" s="257" t="s">
        <v>32</v>
      </c>
      <c r="N438" s="258" t="s">
        <v>49</v>
      </c>
      <c r="O438" s="85"/>
      <c r="P438" s="216">
        <f>O438*H438</f>
        <v>0</v>
      </c>
      <c r="Q438" s="216">
        <v>0.048</v>
      </c>
      <c r="R438" s="216">
        <f>Q438*H438</f>
        <v>24.48</v>
      </c>
      <c r="S438" s="216">
        <v>0</v>
      </c>
      <c r="T438" s="21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8" t="s">
        <v>185</v>
      </c>
      <c r="AT438" s="218" t="s">
        <v>334</v>
      </c>
      <c r="AU438" s="218" t="s">
        <v>88</v>
      </c>
      <c r="AY438" s="17" t="s">
        <v>132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7" t="s">
        <v>86</v>
      </c>
      <c r="BK438" s="219">
        <f>ROUND(I438*H438,2)</f>
        <v>0</v>
      </c>
      <c r="BL438" s="17" t="s">
        <v>139</v>
      </c>
      <c r="BM438" s="218" t="s">
        <v>725</v>
      </c>
    </row>
    <row r="439" spans="1:47" s="2" customFormat="1" ht="12">
      <c r="A439" s="39"/>
      <c r="B439" s="40"/>
      <c r="C439" s="41"/>
      <c r="D439" s="220" t="s">
        <v>141</v>
      </c>
      <c r="E439" s="41"/>
      <c r="F439" s="221" t="s">
        <v>724</v>
      </c>
      <c r="G439" s="41"/>
      <c r="H439" s="41"/>
      <c r="I439" s="222"/>
      <c r="J439" s="41"/>
      <c r="K439" s="41"/>
      <c r="L439" s="45"/>
      <c r="M439" s="223"/>
      <c r="N439" s="224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7" t="s">
        <v>141</v>
      </c>
      <c r="AU439" s="17" t="s">
        <v>88</v>
      </c>
    </row>
    <row r="440" spans="1:51" s="13" customFormat="1" ht="12">
      <c r="A440" s="13"/>
      <c r="B440" s="227"/>
      <c r="C440" s="228"/>
      <c r="D440" s="220" t="s">
        <v>157</v>
      </c>
      <c r="E440" s="229" t="s">
        <v>32</v>
      </c>
      <c r="F440" s="230" t="s">
        <v>726</v>
      </c>
      <c r="G440" s="228"/>
      <c r="H440" s="231">
        <v>500</v>
      </c>
      <c r="I440" s="232"/>
      <c r="J440" s="228"/>
      <c r="K440" s="228"/>
      <c r="L440" s="233"/>
      <c r="M440" s="234"/>
      <c r="N440" s="235"/>
      <c r="O440" s="235"/>
      <c r="P440" s="235"/>
      <c r="Q440" s="235"/>
      <c r="R440" s="235"/>
      <c r="S440" s="235"/>
      <c r="T440" s="23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7" t="s">
        <v>157</v>
      </c>
      <c r="AU440" s="237" t="s">
        <v>88</v>
      </c>
      <c r="AV440" s="13" t="s">
        <v>88</v>
      </c>
      <c r="AW440" s="13" t="s">
        <v>39</v>
      </c>
      <c r="AX440" s="13" t="s">
        <v>86</v>
      </c>
      <c r="AY440" s="237" t="s">
        <v>132</v>
      </c>
    </row>
    <row r="441" spans="1:51" s="13" customFormat="1" ht="12">
      <c r="A441" s="13"/>
      <c r="B441" s="227"/>
      <c r="C441" s="228"/>
      <c r="D441" s="220" t="s">
        <v>157</v>
      </c>
      <c r="E441" s="228"/>
      <c r="F441" s="230" t="s">
        <v>727</v>
      </c>
      <c r="G441" s="228"/>
      <c r="H441" s="231">
        <v>510</v>
      </c>
      <c r="I441" s="232"/>
      <c r="J441" s="228"/>
      <c r="K441" s="228"/>
      <c r="L441" s="233"/>
      <c r="M441" s="234"/>
      <c r="N441" s="235"/>
      <c r="O441" s="235"/>
      <c r="P441" s="235"/>
      <c r="Q441" s="235"/>
      <c r="R441" s="235"/>
      <c r="S441" s="235"/>
      <c r="T441" s="23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7" t="s">
        <v>157</v>
      </c>
      <c r="AU441" s="237" t="s">
        <v>88</v>
      </c>
      <c r="AV441" s="13" t="s">
        <v>88</v>
      </c>
      <c r="AW441" s="13" t="s">
        <v>4</v>
      </c>
      <c r="AX441" s="13" t="s">
        <v>86</v>
      </c>
      <c r="AY441" s="237" t="s">
        <v>132</v>
      </c>
    </row>
    <row r="442" spans="1:65" s="2" customFormat="1" ht="16.5" customHeight="1">
      <c r="A442" s="39"/>
      <c r="B442" s="40"/>
      <c r="C442" s="207" t="s">
        <v>728</v>
      </c>
      <c r="D442" s="207" t="s">
        <v>134</v>
      </c>
      <c r="E442" s="208" t="s">
        <v>729</v>
      </c>
      <c r="F442" s="209" t="s">
        <v>730</v>
      </c>
      <c r="G442" s="210" t="s">
        <v>203</v>
      </c>
      <c r="H442" s="211">
        <v>23.45</v>
      </c>
      <c r="I442" s="212"/>
      <c r="J442" s="213">
        <f>ROUND(I442*H442,2)</f>
        <v>0</v>
      </c>
      <c r="K442" s="209" t="s">
        <v>138</v>
      </c>
      <c r="L442" s="45"/>
      <c r="M442" s="214" t="s">
        <v>32</v>
      </c>
      <c r="N442" s="215" t="s">
        <v>49</v>
      </c>
      <c r="O442" s="85"/>
      <c r="P442" s="216">
        <f>O442*H442</f>
        <v>0</v>
      </c>
      <c r="Q442" s="216">
        <v>2.25634</v>
      </c>
      <c r="R442" s="216">
        <f>Q442*H442</f>
        <v>52.91117299999999</v>
      </c>
      <c r="S442" s="216">
        <v>0</v>
      </c>
      <c r="T442" s="217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8" t="s">
        <v>139</v>
      </c>
      <c r="AT442" s="218" t="s">
        <v>134</v>
      </c>
      <c r="AU442" s="218" t="s">
        <v>88</v>
      </c>
      <c r="AY442" s="17" t="s">
        <v>132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17" t="s">
        <v>86</v>
      </c>
      <c r="BK442" s="219">
        <f>ROUND(I442*H442,2)</f>
        <v>0</v>
      </c>
      <c r="BL442" s="17" t="s">
        <v>139</v>
      </c>
      <c r="BM442" s="218" t="s">
        <v>731</v>
      </c>
    </row>
    <row r="443" spans="1:47" s="2" customFormat="1" ht="12">
      <c r="A443" s="39"/>
      <c r="B443" s="40"/>
      <c r="C443" s="41"/>
      <c r="D443" s="220" t="s">
        <v>141</v>
      </c>
      <c r="E443" s="41"/>
      <c r="F443" s="221" t="s">
        <v>732</v>
      </c>
      <c r="G443" s="41"/>
      <c r="H443" s="41"/>
      <c r="I443" s="222"/>
      <c r="J443" s="41"/>
      <c r="K443" s="41"/>
      <c r="L443" s="45"/>
      <c r="M443" s="223"/>
      <c r="N443" s="224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7" t="s">
        <v>141</v>
      </c>
      <c r="AU443" s="17" t="s">
        <v>88</v>
      </c>
    </row>
    <row r="444" spans="1:47" s="2" customFormat="1" ht="12">
      <c r="A444" s="39"/>
      <c r="B444" s="40"/>
      <c r="C444" s="41"/>
      <c r="D444" s="225" t="s">
        <v>143</v>
      </c>
      <c r="E444" s="41"/>
      <c r="F444" s="226" t="s">
        <v>733</v>
      </c>
      <c r="G444" s="41"/>
      <c r="H444" s="41"/>
      <c r="I444" s="222"/>
      <c r="J444" s="41"/>
      <c r="K444" s="41"/>
      <c r="L444" s="45"/>
      <c r="M444" s="223"/>
      <c r="N444" s="224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7" t="s">
        <v>143</v>
      </c>
      <c r="AU444" s="17" t="s">
        <v>88</v>
      </c>
    </row>
    <row r="445" spans="1:47" s="2" customFormat="1" ht="12">
      <c r="A445" s="39"/>
      <c r="B445" s="40"/>
      <c r="C445" s="41"/>
      <c r="D445" s="220" t="s">
        <v>310</v>
      </c>
      <c r="E445" s="41"/>
      <c r="F445" s="248" t="s">
        <v>734</v>
      </c>
      <c r="G445" s="41"/>
      <c r="H445" s="41"/>
      <c r="I445" s="222"/>
      <c r="J445" s="41"/>
      <c r="K445" s="41"/>
      <c r="L445" s="45"/>
      <c r="M445" s="223"/>
      <c r="N445" s="224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7" t="s">
        <v>310</v>
      </c>
      <c r="AU445" s="17" t="s">
        <v>88</v>
      </c>
    </row>
    <row r="446" spans="1:51" s="13" customFormat="1" ht="12">
      <c r="A446" s="13"/>
      <c r="B446" s="227"/>
      <c r="C446" s="228"/>
      <c r="D446" s="220" t="s">
        <v>157</v>
      </c>
      <c r="E446" s="229" t="s">
        <v>32</v>
      </c>
      <c r="F446" s="230" t="s">
        <v>735</v>
      </c>
      <c r="G446" s="228"/>
      <c r="H446" s="231">
        <v>23.45</v>
      </c>
      <c r="I446" s="232"/>
      <c r="J446" s="228"/>
      <c r="K446" s="228"/>
      <c r="L446" s="233"/>
      <c r="M446" s="234"/>
      <c r="N446" s="235"/>
      <c r="O446" s="235"/>
      <c r="P446" s="235"/>
      <c r="Q446" s="235"/>
      <c r="R446" s="235"/>
      <c r="S446" s="235"/>
      <c r="T446" s="23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7" t="s">
        <v>157</v>
      </c>
      <c r="AU446" s="237" t="s">
        <v>88</v>
      </c>
      <c r="AV446" s="13" t="s">
        <v>88</v>
      </c>
      <c r="AW446" s="13" t="s">
        <v>39</v>
      </c>
      <c r="AX446" s="13" t="s">
        <v>86</v>
      </c>
      <c r="AY446" s="237" t="s">
        <v>132</v>
      </c>
    </row>
    <row r="447" spans="1:65" s="2" customFormat="1" ht="16.5" customHeight="1">
      <c r="A447" s="39"/>
      <c r="B447" s="40"/>
      <c r="C447" s="207" t="s">
        <v>736</v>
      </c>
      <c r="D447" s="207" t="s">
        <v>134</v>
      </c>
      <c r="E447" s="208" t="s">
        <v>737</v>
      </c>
      <c r="F447" s="209" t="s">
        <v>738</v>
      </c>
      <c r="G447" s="210" t="s">
        <v>188</v>
      </c>
      <c r="H447" s="211">
        <v>90</v>
      </c>
      <c r="I447" s="212"/>
      <c r="J447" s="213">
        <f>ROUND(I447*H447,2)</f>
        <v>0</v>
      </c>
      <c r="K447" s="209" t="s">
        <v>138</v>
      </c>
      <c r="L447" s="45"/>
      <c r="M447" s="214" t="s">
        <v>32</v>
      </c>
      <c r="N447" s="215" t="s">
        <v>49</v>
      </c>
      <c r="O447" s="85"/>
      <c r="P447" s="216">
        <f>O447*H447</f>
        <v>0</v>
      </c>
      <c r="Q447" s="216">
        <v>0</v>
      </c>
      <c r="R447" s="216">
        <f>Q447*H447</f>
        <v>0</v>
      </c>
      <c r="S447" s="216">
        <v>0</v>
      </c>
      <c r="T447" s="217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8" t="s">
        <v>139</v>
      </c>
      <c r="AT447" s="218" t="s">
        <v>134</v>
      </c>
      <c r="AU447" s="218" t="s">
        <v>88</v>
      </c>
      <c r="AY447" s="17" t="s">
        <v>132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17" t="s">
        <v>86</v>
      </c>
      <c r="BK447" s="219">
        <f>ROUND(I447*H447,2)</f>
        <v>0</v>
      </c>
      <c r="BL447" s="17" t="s">
        <v>139</v>
      </c>
      <c r="BM447" s="218" t="s">
        <v>739</v>
      </c>
    </row>
    <row r="448" spans="1:47" s="2" customFormat="1" ht="12">
      <c r="A448" s="39"/>
      <c r="B448" s="40"/>
      <c r="C448" s="41"/>
      <c r="D448" s="220" t="s">
        <v>141</v>
      </c>
      <c r="E448" s="41"/>
      <c r="F448" s="221" t="s">
        <v>740</v>
      </c>
      <c r="G448" s="41"/>
      <c r="H448" s="41"/>
      <c r="I448" s="222"/>
      <c r="J448" s="41"/>
      <c r="K448" s="41"/>
      <c r="L448" s="45"/>
      <c r="M448" s="223"/>
      <c r="N448" s="224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7" t="s">
        <v>141</v>
      </c>
      <c r="AU448" s="17" t="s">
        <v>88</v>
      </c>
    </row>
    <row r="449" spans="1:47" s="2" customFormat="1" ht="12">
      <c r="A449" s="39"/>
      <c r="B449" s="40"/>
      <c r="C449" s="41"/>
      <c r="D449" s="225" t="s">
        <v>143</v>
      </c>
      <c r="E449" s="41"/>
      <c r="F449" s="226" t="s">
        <v>741</v>
      </c>
      <c r="G449" s="41"/>
      <c r="H449" s="41"/>
      <c r="I449" s="222"/>
      <c r="J449" s="41"/>
      <c r="K449" s="41"/>
      <c r="L449" s="45"/>
      <c r="M449" s="223"/>
      <c r="N449" s="224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7" t="s">
        <v>143</v>
      </c>
      <c r="AU449" s="17" t="s">
        <v>88</v>
      </c>
    </row>
    <row r="450" spans="1:51" s="13" customFormat="1" ht="12">
      <c r="A450" s="13"/>
      <c r="B450" s="227"/>
      <c r="C450" s="228"/>
      <c r="D450" s="220" t="s">
        <v>157</v>
      </c>
      <c r="E450" s="229" t="s">
        <v>32</v>
      </c>
      <c r="F450" s="230" t="s">
        <v>679</v>
      </c>
      <c r="G450" s="228"/>
      <c r="H450" s="231">
        <v>90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7" t="s">
        <v>157</v>
      </c>
      <c r="AU450" s="237" t="s">
        <v>88</v>
      </c>
      <c r="AV450" s="13" t="s">
        <v>88</v>
      </c>
      <c r="AW450" s="13" t="s">
        <v>39</v>
      </c>
      <c r="AX450" s="13" t="s">
        <v>86</v>
      </c>
      <c r="AY450" s="237" t="s">
        <v>132</v>
      </c>
    </row>
    <row r="451" spans="1:51" s="14" customFormat="1" ht="12">
      <c r="A451" s="14"/>
      <c r="B451" s="238"/>
      <c r="C451" s="239"/>
      <c r="D451" s="220" t="s">
        <v>157</v>
      </c>
      <c r="E451" s="240" t="s">
        <v>32</v>
      </c>
      <c r="F451" s="241" t="s">
        <v>159</v>
      </c>
      <c r="G451" s="239"/>
      <c r="H451" s="240" t="s">
        <v>32</v>
      </c>
      <c r="I451" s="242"/>
      <c r="J451" s="239"/>
      <c r="K451" s="239"/>
      <c r="L451" s="243"/>
      <c r="M451" s="244"/>
      <c r="N451" s="245"/>
      <c r="O451" s="245"/>
      <c r="P451" s="245"/>
      <c r="Q451" s="245"/>
      <c r="R451" s="245"/>
      <c r="S451" s="245"/>
      <c r="T451" s="24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7" t="s">
        <v>157</v>
      </c>
      <c r="AU451" s="247" t="s">
        <v>88</v>
      </c>
      <c r="AV451" s="14" t="s">
        <v>86</v>
      </c>
      <c r="AW451" s="14" t="s">
        <v>39</v>
      </c>
      <c r="AX451" s="14" t="s">
        <v>78</v>
      </c>
      <c r="AY451" s="247" t="s">
        <v>132</v>
      </c>
    </row>
    <row r="452" spans="1:65" s="2" customFormat="1" ht="16.5" customHeight="1">
      <c r="A452" s="39"/>
      <c r="B452" s="40"/>
      <c r="C452" s="207" t="s">
        <v>742</v>
      </c>
      <c r="D452" s="207" t="s">
        <v>134</v>
      </c>
      <c r="E452" s="208" t="s">
        <v>743</v>
      </c>
      <c r="F452" s="209" t="s">
        <v>744</v>
      </c>
      <c r="G452" s="210" t="s">
        <v>188</v>
      </c>
      <c r="H452" s="211">
        <v>90</v>
      </c>
      <c r="I452" s="212"/>
      <c r="J452" s="213">
        <f>ROUND(I452*H452,2)</f>
        <v>0</v>
      </c>
      <c r="K452" s="209" t="s">
        <v>138</v>
      </c>
      <c r="L452" s="45"/>
      <c r="M452" s="214" t="s">
        <v>32</v>
      </c>
      <c r="N452" s="215" t="s">
        <v>49</v>
      </c>
      <c r="O452" s="85"/>
      <c r="P452" s="216">
        <f>O452*H452</f>
        <v>0</v>
      </c>
      <c r="Q452" s="216">
        <v>0</v>
      </c>
      <c r="R452" s="216">
        <f>Q452*H452</f>
        <v>0</v>
      </c>
      <c r="S452" s="216">
        <v>0</v>
      </c>
      <c r="T452" s="21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8" t="s">
        <v>139</v>
      </c>
      <c r="AT452" s="218" t="s">
        <v>134</v>
      </c>
      <c r="AU452" s="218" t="s">
        <v>88</v>
      </c>
      <c r="AY452" s="17" t="s">
        <v>132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17" t="s">
        <v>86</v>
      </c>
      <c r="BK452" s="219">
        <f>ROUND(I452*H452,2)</f>
        <v>0</v>
      </c>
      <c r="BL452" s="17" t="s">
        <v>139</v>
      </c>
      <c r="BM452" s="218" t="s">
        <v>745</v>
      </c>
    </row>
    <row r="453" spans="1:47" s="2" customFormat="1" ht="12">
      <c r="A453" s="39"/>
      <c r="B453" s="40"/>
      <c r="C453" s="41"/>
      <c r="D453" s="220" t="s">
        <v>141</v>
      </c>
      <c r="E453" s="41"/>
      <c r="F453" s="221" t="s">
        <v>746</v>
      </c>
      <c r="G453" s="41"/>
      <c r="H453" s="41"/>
      <c r="I453" s="222"/>
      <c r="J453" s="41"/>
      <c r="K453" s="41"/>
      <c r="L453" s="45"/>
      <c r="M453" s="223"/>
      <c r="N453" s="224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7" t="s">
        <v>141</v>
      </c>
      <c r="AU453" s="17" t="s">
        <v>88</v>
      </c>
    </row>
    <row r="454" spans="1:47" s="2" customFormat="1" ht="12">
      <c r="A454" s="39"/>
      <c r="B454" s="40"/>
      <c r="C454" s="41"/>
      <c r="D454" s="225" t="s">
        <v>143</v>
      </c>
      <c r="E454" s="41"/>
      <c r="F454" s="226" t="s">
        <v>747</v>
      </c>
      <c r="G454" s="41"/>
      <c r="H454" s="41"/>
      <c r="I454" s="222"/>
      <c r="J454" s="41"/>
      <c r="K454" s="41"/>
      <c r="L454" s="45"/>
      <c r="M454" s="223"/>
      <c r="N454" s="224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7" t="s">
        <v>143</v>
      </c>
      <c r="AU454" s="17" t="s">
        <v>88</v>
      </c>
    </row>
    <row r="455" spans="1:65" s="2" customFormat="1" ht="16.5" customHeight="1">
      <c r="A455" s="39"/>
      <c r="B455" s="40"/>
      <c r="C455" s="207" t="s">
        <v>748</v>
      </c>
      <c r="D455" s="207" t="s">
        <v>134</v>
      </c>
      <c r="E455" s="208" t="s">
        <v>749</v>
      </c>
      <c r="F455" s="209" t="s">
        <v>750</v>
      </c>
      <c r="G455" s="210" t="s">
        <v>188</v>
      </c>
      <c r="H455" s="211">
        <v>9</v>
      </c>
      <c r="I455" s="212"/>
      <c r="J455" s="213">
        <f>ROUND(I455*H455,2)</f>
        <v>0</v>
      </c>
      <c r="K455" s="209" t="s">
        <v>138</v>
      </c>
      <c r="L455" s="45"/>
      <c r="M455" s="214" t="s">
        <v>32</v>
      </c>
      <c r="N455" s="215" t="s">
        <v>49</v>
      </c>
      <c r="O455" s="85"/>
      <c r="P455" s="216">
        <f>O455*H455</f>
        <v>0</v>
      </c>
      <c r="Q455" s="216">
        <v>0.29221</v>
      </c>
      <c r="R455" s="216">
        <f>Q455*H455</f>
        <v>2.62989</v>
      </c>
      <c r="S455" s="216">
        <v>0</v>
      </c>
      <c r="T455" s="217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18" t="s">
        <v>139</v>
      </c>
      <c r="AT455" s="218" t="s">
        <v>134</v>
      </c>
      <c r="AU455" s="218" t="s">
        <v>88</v>
      </c>
      <c r="AY455" s="17" t="s">
        <v>132</v>
      </c>
      <c r="BE455" s="219">
        <f>IF(N455="základní",J455,0)</f>
        <v>0</v>
      </c>
      <c r="BF455" s="219">
        <f>IF(N455="snížená",J455,0)</f>
        <v>0</v>
      </c>
      <c r="BG455" s="219">
        <f>IF(N455="zákl. přenesená",J455,0)</f>
        <v>0</v>
      </c>
      <c r="BH455" s="219">
        <f>IF(N455="sníž. přenesená",J455,0)</f>
        <v>0</v>
      </c>
      <c r="BI455" s="219">
        <f>IF(N455="nulová",J455,0)</f>
        <v>0</v>
      </c>
      <c r="BJ455" s="17" t="s">
        <v>86</v>
      </c>
      <c r="BK455" s="219">
        <f>ROUND(I455*H455,2)</f>
        <v>0</v>
      </c>
      <c r="BL455" s="17" t="s">
        <v>139</v>
      </c>
      <c r="BM455" s="218" t="s">
        <v>751</v>
      </c>
    </row>
    <row r="456" spans="1:47" s="2" customFormat="1" ht="12">
      <c r="A456" s="39"/>
      <c r="B456" s="40"/>
      <c r="C456" s="41"/>
      <c r="D456" s="220" t="s">
        <v>141</v>
      </c>
      <c r="E456" s="41"/>
      <c r="F456" s="221" t="s">
        <v>752</v>
      </c>
      <c r="G456" s="41"/>
      <c r="H456" s="41"/>
      <c r="I456" s="222"/>
      <c r="J456" s="41"/>
      <c r="K456" s="41"/>
      <c r="L456" s="45"/>
      <c r="M456" s="223"/>
      <c r="N456" s="224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7" t="s">
        <v>141</v>
      </c>
      <c r="AU456" s="17" t="s">
        <v>88</v>
      </c>
    </row>
    <row r="457" spans="1:47" s="2" customFormat="1" ht="12">
      <c r="A457" s="39"/>
      <c r="B457" s="40"/>
      <c r="C457" s="41"/>
      <c r="D457" s="225" t="s">
        <v>143</v>
      </c>
      <c r="E457" s="41"/>
      <c r="F457" s="226" t="s">
        <v>753</v>
      </c>
      <c r="G457" s="41"/>
      <c r="H457" s="41"/>
      <c r="I457" s="222"/>
      <c r="J457" s="41"/>
      <c r="K457" s="41"/>
      <c r="L457" s="45"/>
      <c r="M457" s="223"/>
      <c r="N457" s="224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7" t="s">
        <v>143</v>
      </c>
      <c r="AU457" s="17" t="s">
        <v>88</v>
      </c>
    </row>
    <row r="458" spans="1:65" s="2" customFormat="1" ht="16.5" customHeight="1">
      <c r="A458" s="39"/>
      <c r="B458" s="40"/>
      <c r="C458" s="249" t="s">
        <v>754</v>
      </c>
      <c r="D458" s="249" t="s">
        <v>334</v>
      </c>
      <c r="E458" s="250" t="s">
        <v>755</v>
      </c>
      <c r="F458" s="251" t="s">
        <v>756</v>
      </c>
      <c r="G458" s="252" t="s">
        <v>188</v>
      </c>
      <c r="H458" s="253">
        <v>9</v>
      </c>
      <c r="I458" s="254"/>
      <c r="J458" s="255">
        <f>ROUND(I458*H458,2)</f>
        <v>0</v>
      </c>
      <c r="K458" s="251" t="s">
        <v>138</v>
      </c>
      <c r="L458" s="256"/>
      <c r="M458" s="257" t="s">
        <v>32</v>
      </c>
      <c r="N458" s="258" t="s">
        <v>49</v>
      </c>
      <c r="O458" s="85"/>
      <c r="P458" s="216">
        <f>O458*H458</f>
        <v>0</v>
      </c>
      <c r="Q458" s="216">
        <v>0.0168</v>
      </c>
      <c r="R458" s="216">
        <f>Q458*H458</f>
        <v>0.1512</v>
      </c>
      <c r="S458" s="216">
        <v>0</v>
      </c>
      <c r="T458" s="217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8" t="s">
        <v>185</v>
      </c>
      <c r="AT458" s="218" t="s">
        <v>334</v>
      </c>
      <c r="AU458" s="218" t="s">
        <v>88</v>
      </c>
      <c r="AY458" s="17" t="s">
        <v>132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7" t="s">
        <v>86</v>
      </c>
      <c r="BK458" s="219">
        <f>ROUND(I458*H458,2)</f>
        <v>0</v>
      </c>
      <c r="BL458" s="17" t="s">
        <v>139</v>
      </c>
      <c r="BM458" s="218" t="s">
        <v>757</v>
      </c>
    </row>
    <row r="459" spans="1:47" s="2" customFormat="1" ht="12">
      <c r="A459" s="39"/>
      <c r="B459" s="40"/>
      <c r="C459" s="41"/>
      <c r="D459" s="220" t="s">
        <v>141</v>
      </c>
      <c r="E459" s="41"/>
      <c r="F459" s="221" t="s">
        <v>756</v>
      </c>
      <c r="G459" s="41"/>
      <c r="H459" s="41"/>
      <c r="I459" s="222"/>
      <c r="J459" s="41"/>
      <c r="K459" s="41"/>
      <c r="L459" s="45"/>
      <c r="M459" s="223"/>
      <c r="N459" s="224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7" t="s">
        <v>141</v>
      </c>
      <c r="AU459" s="17" t="s">
        <v>88</v>
      </c>
    </row>
    <row r="460" spans="1:65" s="2" customFormat="1" ht="16.5" customHeight="1">
      <c r="A460" s="39"/>
      <c r="B460" s="40"/>
      <c r="C460" s="249" t="s">
        <v>758</v>
      </c>
      <c r="D460" s="249" t="s">
        <v>334</v>
      </c>
      <c r="E460" s="250" t="s">
        <v>759</v>
      </c>
      <c r="F460" s="251" t="s">
        <v>760</v>
      </c>
      <c r="G460" s="252" t="s">
        <v>137</v>
      </c>
      <c r="H460" s="253">
        <v>1</v>
      </c>
      <c r="I460" s="254"/>
      <c r="J460" s="255">
        <f>ROUND(I460*H460,2)</f>
        <v>0</v>
      </c>
      <c r="K460" s="251" t="s">
        <v>138</v>
      </c>
      <c r="L460" s="256"/>
      <c r="M460" s="257" t="s">
        <v>32</v>
      </c>
      <c r="N460" s="258" t="s">
        <v>49</v>
      </c>
      <c r="O460" s="85"/>
      <c r="P460" s="216">
        <f>O460*H460</f>
        <v>0</v>
      </c>
      <c r="Q460" s="216">
        <v>0.00135</v>
      </c>
      <c r="R460" s="216">
        <f>Q460*H460</f>
        <v>0.00135</v>
      </c>
      <c r="S460" s="216">
        <v>0</v>
      </c>
      <c r="T460" s="217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8" t="s">
        <v>185</v>
      </c>
      <c r="AT460" s="218" t="s">
        <v>334</v>
      </c>
      <c r="AU460" s="218" t="s">
        <v>88</v>
      </c>
      <c r="AY460" s="17" t="s">
        <v>132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17" t="s">
        <v>86</v>
      </c>
      <c r="BK460" s="219">
        <f>ROUND(I460*H460,2)</f>
        <v>0</v>
      </c>
      <c r="BL460" s="17" t="s">
        <v>139</v>
      </c>
      <c r="BM460" s="218" t="s">
        <v>761</v>
      </c>
    </row>
    <row r="461" spans="1:47" s="2" customFormat="1" ht="12">
      <c r="A461" s="39"/>
      <c r="B461" s="40"/>
      <c r="C461" s="41"/>
      <c r="D461" s="220" t="s">
        <v>141</v>
      </c>
      <c r="E461" s="41"/>
      <c r="F461" s="221" t="s">
        <v>760</v>
      </c>
      <c r="G461" s="41"/>
      <c r="H461" s="41"/>
      <c r="I461" s="222"/>
      <c r="J461" s="41"/>
      <c r="K461" s="41"/>
      <c r="L461" s="45"/>
      <c r="M461" s="223"/>
      <c r="N461" s="224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7" t="s">
        <v>141</v>
      </c>
      <c r="AU461" s="17" t="s">
        <v>88</v>
      </c>
    </row>
    <row r="462" spans="1:65" s="2" customFormat="1" ht="21.75" customHeight="1">
      <c r="A462" s="39"/>
      <c r="B462" s="40"/>
      <c r="C462" s="249" t="s">
        <v>762</v>
      </c>
      <c r="D462" s="249" t="s">
        <v>334</v>
      </c>
      <c r="E462" s="250" t="s">
        <v>763</v>
      </c>
      <c r="F462" s="251" t="s">
        <v>764</v>
      </c>
      <c r="G462" s="252" t="s">
        <v>137</v>
      </c>
      <c r="H462" s="253">
        <v>1</v>
      </c>
      <c r="I462" s="254"/>
      <c r="J462" s="255">
        <f>ROUND(I462*H462,2)</f>
        <v>0</v>
      </c>
      <c r="K462" s="251" t="s">
        <v>560</v>
      </c>
      <c r="L462" s="256"/>
      <c r="M462" s="257" t="s">
        <v>32</v>
      </c>
      <c r="N462" s="258" t="s">
        <v>49</v>
      </c>
      <c r="O462" s="85"/>
      <c r="P462" s="216">
        <f>O462*H462</f>
        <v>0</v>
      </c>
      <c r="Q462" s="216">
        <v>0.0114</v>
      </c>
      <c r="R462" s="216">
        <f>Q462*H462</f>
        <v>0.0114</v>
      </c>
      <c r="S462" s="216">
        <v>0</v>
      </c>
      <c r="T462" s="21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8" t="s">
        <v>185</v>
      </c>
      <c r="AT462" s="218" t="s">
        <v>334</v>
      </c>
      <c r="AU462" s="218" t="s">
        <v>88</v>
      </c>
      <c r="AY462" s="17" t="s">
        <v>132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7" t="s">
        <v>86</v>
      </c>
      <c r="BK462" s="219">
        <f>ROUND(I462*H462,2)</f>
        <v>0</v>
      </c>
      <c r="BL462" s="17" t="s">
        <v>139</v>
      </c>
      <c r="BM462" s="218" t="s">
        <v>765</v>
      </c>
    </row>
    <row r="463" spans="1:47" s="2" customFormat="1" ht="12">
      <c r="A463" s="39"/>
      <c r="B463" s="40"/>
      <c r="C463" s="41"/>
      <c r="D463" s="220" t="s">
        <v>141</v>
      </c>
      <c r="E463" s="41"/>
      <c r="F463" s="221" t="s">
        <v>764</v>
      </c>
      <c r="G463" s="41"/>
      <c r="H463" s="41"/>
      <c r="I463" s="222"/>
      <c r="J463" s="41"/>
      <c r="K463" s="41"/>
      <c r="L463" s="45"/>
      <c r="M463" s="223"/>
      <c r="N463" s="224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7" t="s">
        <v>141</v>
      </c>
      <c r="AU463" s="17" t="s">
        <v>88</v>
      </c>
    </row>
    <row r="464" spans="1:51" s="13" customFormat="1" ht="12">
      <c r="A464" s="13"/>
      <c r="B464" s="227"/>
      <c r="C464" s="228"/>
      <c r="D464" s="220" t="s">
        <v>157</v>
      </c>
      <c r="E464" s="229" t="s">
        <v>32</v>
      </c>
      <c r="F464" s="230" t="s">
        <v>86</v>
      </c>
      <c r="G464" s="228"/>
      <c r="H464" s="231">
        <v>1</v>
      </c>
      <c r="I464" s="232"/>
      <c r="J464" s="228"/>
      <c r="K464" s="228"/>
      <c r="L464" s="233"/>
      <c r="M464" s="234"/>
      <c r="N464" s="235"/>
      <c r="O464" s="235"/>
      <c r="P464" s="235"/>
      <c r="Q464" s="235"/>
      <c r="R464" s="235"/>
      <c r="S464" s="235"/>
      <c r="T464" s="23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7" t="s">
        <v>157</v>
      </c>
      <c r="AU464" s="237" t="s">
        <v>88</v>
      </c>
      <c r="AV464" s="13" t="s">
        <v>88</v>
      </c>
      <c r="AW464" s="13" t="s">
        <v>39</v>
      </c>
      <c r="AX464" s="13" t="s">
        <v>86</v>
      </c>
      <c r="AY464" s="237" t="s">
        <v>132</v>
      </c>
    </row>
    <row r="465" spans="1:51" s="14" customFormat="1" ht="12">
      <c r="A465" s="14"/>
      <c r="B465" s="238"/>
      <c r="C465" s="239"/>
      <c r="D465" s="220" t="s">
        <v>157</v>
      </c>
      <c r="E465" s="240" t="s">
        <v>32</v>
      </c>
      <c r="F465" s="241" t="s">
        <v>766</v>
      </c>
      <c r="G465" s="239"/>
      <c r="H465" s="240" t="s">
        <v>32</v>
      </c>
      <c r="I465" s="242"/>
      <c r="J465" s="239"/>
      <c r="K465" s="239"/>
      <c r="L465" s="243"/>
      <c r="M465" s="244"/>
      <c r="N465" s="245"/>
      <c r="O465" s="245"/>
      <c r="P465" s="245"/>
      <c r="Q465" s="245"/>
      <c r="R465" s="245"/>
      <c r="S465" s="245"/>
      <c r="T465" s="24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7" t="s">
        <v>157</v>
      </c>
      <c r="AU465" s="247" t="s">
        <v>88</v>
      </c>
      <c r="AV465" s="14" t="s">
        <v>86</v>
      </c>
      <c r="AW465" s="14" t="s">
        <v>39</v>
      </c>
      <c r="AX465" s="14" t="s">
        <v>78</v>
      </c>
      <c r="AY465" s="247" t="s">
        <v>132</v>
      </c>
    </row>
    <row r="466" spans="1:65" s="2" customFormat="1" ht="16.5" customHeight="1">
      <c r="A466" s="39"/>
      <c r="B466" s="40"/>
      <c r="C466" s="249" t="s">
        <v>384</v>
      </c>
      <c r="D466" s="249" t="s">
        <v>334</v>
      </c>
      <c r="E466" s="250" t="s">
        <v>767</v>
      </c>
      <c r="F466" s="251" t="s">
        <v>768</v>
      </c>
      <c r="G466" s="252" t="s">
        <v>188</v>
      </c>
      <c r="H466" s="253">
        <v>18</v>
      </c>
      <c r="I466" s="254"/>
      <c r="J466" s="255">
        <f>ROUND(I466*H466,2)</f>
        <v>0</v>
      </c>
      <c r="K466" s="251" t="s">
        <v>138</v>
      </c>
      <c r="L466" s="256"/>
      <c r="M466" s="257" t="s">
        <v>32</v>
      </c>
      <c r="N466" s="258" t="s">
        <v>49</v>
      </c>
      <c r="O466" s="85"/>
      <c r="P466" s="216">
        <f>O466*H466</f>
        <v>0</v>
      </c>
      <c r="Q466" s="216">
        <v>0.0462</v>
      </c>
      <c r="R466" s="216">
        <f>Q466*H466</f>
        <v>0.8316</v>
      </c>
      <c r="S466" s="216">
        <v>0</v>
      </c>
      <c r="T466" s="217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8" t="s">
        <v>185</v>
      </c>
      <c r="AT466" s="218" t="s">
        <v>334</v>
      </c>
      <c r="AU466" s="218" t="s">
        <v>88</v>
      </c>
      <c r="AY466" s="17" t="s">
        <v>132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7" t="s">
        <v>86</v>
      </c>
      <c r="BK466" s="219">
        <f>ROUND(I466*H466,2)</f>
        <v>0</v>
      </c>
      <c r="BL466" s="17" t="s">
        <v>139</v>
      </c>
      <c r="BM466" s="218" t="s">
        <v>769</v>
      </c>
    </row>
    <row r="467" spans="1:47" s="2" customFormat="1" ht="12">
      <c r="A467" s="39"/>
      <c r="B467" s="40"/>
      <c r="C467" s="41"/>
      <c r="D467" s="220" t="s">
        <v>141</v>
      </c>
      <c r="E467" s="41"/>
      <c r="F467" s="221" t="s">
        <v>768</v>
      </c>
      <c r="G467" s="41"/>
      <c r="H467" s="41"/>
      <c r="I467" s="222"/>
      <c r="J467" s="41"/>
      <c r="K467" s="41"/>
      <c r="L467" s="45"/>
      <c r="M467" s="223"/>
      <c r="N467" s="224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7" t="s">
        <v>141</v>
      </c>
      <c r="AU467" s="17" t="s">
        <v>88</v>
      </c>
    </row>
    <row r="468" spans="1:65" s="2" customFormat="1" ht="16.5" customHeight="1">
      <c r="A468" s="39"/>
      <c r="B468" s="40"/>
      <c r="C468" s="207" t="s">
        <v>770</v>
      </c>
      <c r="D468" s="207" t="s">
        <v>134</v>
      </c>
      <c r="E468" s="208" t="s">
        <v>771</v>
      </c>
      <c r="F468" s="209" t="s">
        <v>772</v>
      </c>
      <c r="G468" s="210" t="s">
        <v>137</v>
      </c>
      <c r="H468" s="211">
        <v>5</v>
      </c>
      <c r="I468" s="212"/>
      <c r="J468" s="213">
        <f>ROUND(I468*H468,2)</f>
        <v>0</v>
      </c>
      <c r="K468" s="209" t="s">
        <v>138</v>
      </c>
      <c r="L468" s="45"/>
      <c r="M468" s="214" t="s">
        <v>32</v>
      </c>
      <c r="N468" s="215" t="s">
        <v>49</v>
      </c>
      <c r="O468" s="85"/>
      <c r="P468" s="216">
        <f>O468*H468</f>
        <v>0</v>
      </c>
      <c r="Q468" s="216">
        <v>0</v>
      </c>
      <c r="R468" s="216">
        <f>Q468*H468</f>
        <v>0</v>
      </c>
      <c r="S468" s="216">
        <v>0.004</v>
      </c>
      <c r="T468" s="217">
        <f>S468*H468</f>
        <v>0.02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8" t="s">
        <v>139</v>
      </c>
      <c r="AT468" s="218" t="s">
        <v>134</v>
      </c>
      <c r="AU468" s="218" t="s">
        <v>88</v>
      </c>
      <c r="AY468" s="17" t="s">
        <v>132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7" t="s">
        <v>86</v>
      </c>
      <c r="BK468" s="219">
        <f>ROUND(I468*H468,2)</f>
        <v>0</v>
      </c>
      <c r="BL468" s="17" t="s">
        <v>139</v>
      </c>
      <c r="BM468" s="218" t="s">
        <v>773</v>
      </c>
    </row>
    <row r="469" spans="1:47" s="2" customFormat="1" ht="12">
      <c r="A469" s="39"/>
      <c r="B469" s="40"/>
      <c r="C469" s="41"/>
      <c r="D469" s="220" t="s">
        <v>141</v>
      </c>
      <c r="E469" s="41"/>
      <c r="F469" s="221" t="s">
        <v>774</v>
      </c>
      <c r="G469" s="41"/>
      <c r="H469" s="41"/>
      <c r="I469" s="222"/>
      <c r="J469" s="41"/>
      <c r="K469" s="41"/>
      <c r="L469" s="45"/>
      <c r="M469" s="223"/>
      <c r="N469" s="224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7" t="s">
        <v>141</v>
      </c>
      <c r="AU469" s="17" t="s">
        <v>88</v>
      </c>
    </row>
    <row r="470" spans="1:47" s="2" customFormat="1" ht="12">
      <c r="A470" s="39"/>
      <c r="B470" s="40"/>
      <c r="C470" s="41"/>
      <c r="D470" s="225" t="s">
        <v>143</v>
      </c>
      <c r="E470" s="41"/>
      <c r="F470" s="226" t="s">
        <v>775</v>
      </c>
      <c r="G470" s="41"/>
      <c r="H470" s="41"/>
      <c r="I470" s="222"/>
      <c r="J470" s="41"/>
      <c r="K470" s="41"/>
      <c r="L470" s="45"/>
      <c r="M470" s="223"/>
      <c r="N470" s="224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7" t="s">
        <v>143</v>
      </c>
      <c r="AU470" s="17" t="s">
        <v>88</v>
      </c>
    </row>
    <row r="471" spans="1:65" s="2" customFormat="1" ht="16.5" customHeight="1">
      <c r="A471" s="39"/>
      <c r="B471" s="40"/>
      <c r="C471" s="207" t="s">
        <v>776</v>
      </c>
      <c r="D471" s="207" t="s">
        <v>134</v>
      </c>
      <c r="E471" s="208" t="s">
        <v>777</v>
      </c>
      <c r="F471" s="209" t="s">
        <v>778</v>
      </c>
      <c r="G471" s="210" t="s">
        <v>137</v>
      </c>
      <c r="H471" s="211">
        <v>50</v>
      </c>
      <c r="I471" s="212"/>
      <c r="J471" s="213">
        <f>ROUND(I471*H471,2)</f>
        <v>0</v>
      </c>
      <c r="K471" s="209" t="s">
        <v>560</v>
      </c>
      <c r="L471" s="45"/>
      <c r="M471" s="214" t="s">
        <v>32</v>
      </c>
      <c r="N471" s="215" t="s">
        <v>49</v>
      </c>
      <c r="O471" s="85"/>
      <c r="P471" s="216">
        <f>O471*H471</f>
        <v>0</v>
      </c>
      <c r="Q471" s="216">
        <v>0</v>
      </c>
      <c r="R471" s="216">
        <f>Q471*H471</f>
        <v>0</v>
      </c>
      <c r="S471" s="216">
        <v>0.002</v>
      </c>
      <c r="T471" s="217">
        <f>S471*H471</f>
        <v>0.1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8" t="s">
        <v>139</v>
      </c>
      <c r="AT471" s="218" t="s">
        <v>134</v>
      </c>
      <c r="AU471" s="218" t="s">
        <v>88</v>
      </c>
      <c r="AY471" s="17" t="s">
        <v>132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17" t="s">
        <v>86</v>
      </c>
      <c r="BK471" s="219">
        <f>ROUND(I471*H471,2)</f>
        <v>0</v>
      </c>
      <c r="BL471" s="17" t="s">
        <v>139</v>
      </c>
      <c r="BM471" s="218" t="s">
        <v>779</v>
      </c>
    </row>
    <row r="472" spans="1:47" s="2" customFormat="1" ht="12">
      <c r="A472" s="39"/>
      <c r="B472" s="40"/>
      <c r="C472" s="41"/>
      <c r="D472" s="220" t="s">
        <v>141</v>
      </c>
      <c r="E472" s="41"/>
      <c r="F472" s="221" t="s">
        <v>780</v>
      </c>
      <c r="G472" s="41"/>
      <c r="H472" s="41"/>
      <c r="I472" s="222"/>
      <c r="J472" s="41"/>
      <c r="K472" s="41"/>
      <c r="L472" s="45"/>
      <c r="M472" s="223"/>
      <c r="N472" s="224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7" t="s">
        <v>141</v>
      </c>
      <c r="AU472" s="17" t="s">
        <v>88</v>
      </c>
    </row>
    <row r="473" spans="1:65" s="2" customFormat="1" ht="16.5" customHeight="1">
      <c r="A473" s="39"/>
      <c r="B473" s="40"/>
      <c r="C473" s="207" t="s">
        <v>781</v>
      </c>
      <c r="D473" s="207" t="s">
        <v>134</v>
      </c>
      <c r="E473" s="208" t="s">
        <v>782</v>
      </c>
      <c r="F473" s="209" t="s">
        <v>783</v>
      </c>
      <c r="G473" s="210" t="s">
        <v>137</v>
      </c>
      <c r="H473" s="211">
        <v>3</v>
      </c>
      <c r="I473" s="212"/>
      <c r="J473" s="213">
        <f>ROUND(I473*H473,2)</f>
        <v>0</v>
      </c>
      <c r="K473" s="209" t="s">
        <v>560</v>
      </c>
      <c r="L473" s="45"/>
      <c r="M473" s="214" t="s">
        <v>32</v>
      </c>
      <c r="N473" s="215" t="s">
        <v>49</v>
      </c>
      <c r="O473" s="85"/>
      <c r="P473" s="216">
        <f>O473*H473</f>
        <v>0</v>
      </c>
      <c r="Q473" s="216">
        <v>0</v>
      </c>
      <c r="R473" s="216">
        <f>Q473*H473</f>
        <v>0</v>
      </c>
      <c r="S473" s="216">
        <v>0.98</v>
      </c>
      <c r="T473" s="217">
        <f>S473*H473</f>
        <v>2.94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8" t="s">
        <v>139</v>
      </c>
      <c r="AT473" s="218" t="s">
        <v>134</v>
      </c>
      <c r="AU473" s="218" t="s">
        <v>88</v>
      </c>
      <c r="AY473" s="17" t="s">
        <v>132</v>
      </c>
      <c r="BE473" s="219">
        <f>IF(N473="základní",J473,0)</f>
        <v>0</v>
      </c>
      <c r="BF473" s="219">
        <f>IF(N473="snížená",J473,0)</f>
        <v>0</v>
      </c>
      <c r="BG473" s="219">
        <f>IF(N473="zákl. přenesená",J473,0)</f>
        <v>0</v>
      </c>
      <c r="BH473" s="219">
        <f>IF(N473="sníž. přenesená",J473,0)</f>
        <v>0</v>
      </c>
      <c r="BI473" s="219">
        <f>IF(N473="nulová",J473,0)</f>
        <v>0</v>
      </c>
      <c r="BJ473" s="17" t="s">
        <v>86</v>
      </c>
      <c r="BK473" s="219">
        <f>ROUND(I473*H473,2)</f>
        <v>0</v>
      </c>
      <c r="BL473" s="17" t="s">
        <v>139</v>
      </c>
      <c r="BM473" s="218" t="s">
        <v>784</v>
      </c>
    </row>
    <row r="474" spans="1:47" s="2" customFormat="1" ht="12">
      <c r="A474" s="39"/>
      <c r="B474" s="40"/>
      <c r="C474" s="41"/>
      <c r="D474" s="220" t="s">
        <v>141</v>
      </c>
      <c r="E474" s="41"/>
      <c r="F474" s="221" t="s">
        <v>783</v>
      </c>
      <c r="G474" s="41"/>
      <c r="H474" s="41"/>
      <c r="I474" s="222"/>
      <c r="J474" s="41"/>
      <c r="K474" s="41"/>
      <c r="L474" s="45"/>
      <c r="M474" s="223"/>
      <c r="N474" s="224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7" t="s">
        <v>141</v>
      </c>
      <c r="AU474" s="17" t="s">
        <v>88</v>
      </c>
    </row>
    <row r="475" spans="1:65" s="2" customFormat="1" ht="16.5" customHeight="1">
      <c r="A475" s="39"/>
      <c r="B475" s="40"/>
      <c r="C475" s="207" t="s">
        <v>785</v>
      </c>
      <c r="D475" s="207" t="s">
        <v>134</v>
      </c>
      <c r="E475" s="208" t="s">
        <v>786</v>
      </c>
      <c r="F475" s="209" t="s">
        <v>787</v>
      </c>
      <c r="G475" s="210" t="s">
        <v>188</v>
      </c>
      <c r="H475" s="211">
        <v>410</v>
      </c>
      <c r="I475" s="212"/>
      <c r="J475" s="213">
        <f>ROUND(I475*H475,2)</f>
        <v>0</v>
      </c>
      <c r="K475" s="209" t="s">
        <v>138</v>
      </c>
      <c r="L475" s="45"/>
      <c r="M475" s="214" t="s">
        <v>32</v>
      </c>
      <c r="N475" s="215" t="s">
        <v>49</v>
      </c>
      <c r="O475" s="85"/>
      <c r="P475" s="216">
        <f>O475*H475</f>
        <v>0</v>
      </c>
      <c r="Q475" s="216">
        <v>0</v>
      </c>
      <c r="R475" s="216">
        <f>Q475*H475</f>
        <v>0</v>
      </c>
      <c r="S475" s="216">
        <v>0</v>
      </c>
      <c r="T475" s="217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8" t="s">
        <v>139</v>
      </c>
      <c r="AT475" s="218" t="s">
        <v>134</v>
      </c>
      <c r="AU475" s="218" t="s">
        <v>88</v>
      </c>
      <c r="AY475" s="17" t="s">
        <v>132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7" t="s">
        <v>86</v>
      </c>
      <c r="BK475" s="219">
        <f>ROUND(I475*H475,2)</f>
        <v>0</v>
      </c>
      <c r="BL475" s="17" t="s">
        <v>139</v>
      </c>
      <c r="BM475" s="218" t="s">
        <v>788</v>
      </c>
    </row>
    <row r="476" spans="1:47" s="2" customFormat="1" ht="12">
      <c r="A476" s="39"/>
      <c r="B476" s="40"/>
      <c r="C476" s="41"/>
      <c r="D476" s="220" t="s">
        <v>141</v>
      </c>
      <c r="E476" s="41"/>
      <c r="F476" s="221" t="s">
        <v>789</v>
      </c>
      <c r="G476" s="41"/>
      <c r="H476" s="41"/>
      <c r="I476" s="222"/>
      <c r="J476" s="41"/>
      <c r="K476" s="41"/>
      <c r="L476" s="45"/>
      <c r="M476" s="223"/>
      <c r="N476" s="224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7" t="s">
        <v>141</v>
      </c>
      <c r="AU476" s="17" t="s">
        <v>88</v>
      </c>
    </row>
    <row r="477" spans="1:47" s="2" customFormat="1" ht="12">
      <c r="A477" s="39"/>
      <c r="B477" s="40"/>
      <c r="C477" s="41"/>
      <c r="D477" s="225" t="s">
        <v>143</v>
      </c>
      <c r="E477" s="41"/>
      <c r="F477" s="226" t="s">
        <v>790</v>
      </c>
      <c r="G477" s="41"/>
      <c r="H477" s="41"/>
      <c r="I477" s="222"/>
      <c r="J477" s="41"/>
      <c r="K477" s="41"/>
      <c r="L477" s="45"/>
      <c r="M477" s="223"/>
      <c r="N477" s="224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7" t="s">
        <v>143</v>
      </c>
      <c r="AU477" s="17" t="s">
        <v>88</v>
      </c>
    </row>
    <row r="478" spans="1:63" s="12" customFormat="1" ht="22.8" customHeight="1">
      <c r="A478" s="12"/>
      <c r="B478" s="191"/>
      <c r="C478" s="192"/>
      <c r="D478" s="193" t="s">
        <v>77</v>
      </c>
      <c r="E478" s="205" t="s">
        <v>791</v>
      </c>
      <c r="F478" s="205" t="s">
        <v>792</v>
      </c>
      <c r="G478" s="192"/>
      <c r="H478" s="192"/>
      <c r="I478" s="195"/>
      <c r="J478" s="206">
        <f>BK478</f>
        <v>0</v>
      </c>
      <c r="K478" s="192"/>
      <c r="L478" s="197"/>
      <c r="M478" s="198"/>
      <c r="N478" s="199"/>
      <c r="O478" s="199"/>
      <c r="P478" s="200">
        <f>SUM(P479:P512)</f>
        <v>0</v>
      </c>
      <c r="Q478" s="199"/>
      <c r="R478" s="200">
        <f>SUM(R479:R512)</f>
        <v>0</v>
      </c>
      <c r="S478" s="199"/>
      <c r="T478" s="201">
        <f>SUM(T479:T512)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02" t="s">
        <v>86</v>
      </c>
      <c r="AT478" s="203" t="s">
        <v>77</v>
      </c>
      <c r="AU478" s="203" t="s">
        <v>86</v>
      </c>
      <c r="AY478" s="202" t="s">
        <v>132</v>
      </c>
      <c r="BK478" s="204">
        <f>SUM(BK479:BK512)</f>
        <v>0</v>
      </c>
    </row>
    <row r="479" spans="1:65" s="2" customFormat="1" ht="16.5" customHeight="1">
      <c r="A479" s="39"/>
      <c r="B479" s="40"/>
      <c r="C479" s="207" t="s">
        <v>793</v>
      </c>
      <c r="D479" s="207" t="s">
        <v>134</v>
      </c>
      <c r="E479" s="208" t="s">
        <v>794</v>
      </c>
      <c r="F479" s="209" t="s">
        <v>795</v>
      </c>
      <c r="G479" s="210" t="s">
        <v>299</v>
      </c>
      <c r="H479" s="211">
        <v>1212</v>
      </c>
      <c r="I479" s="212"/>
      <c r="J479" s="213">
        <f>ROUND(I479*H479,2)</f>
        <v>0</v>
      </c>
      <c r="K479" s="209" t="s">
        <v>138</v>
      </c>
      <c r="L479" s="45"/>
      <c r="M479" s="214" t="s">
        <v>32</v>
      </c>
      <c r="N479" s="215" t="s">
        <v>49</v>
      </c>
      <c r="O479" s="85"/>
      <c r="P479" s="216">
        <f>O479*H479</f>
        <v>0</v>
      </c>
      <c r="Q479" s="216">
        <v>0</v>
      </c>
      <c r="R479" s="216">
        <f>Q479*H479</f>
        <v>0</v>
      </c>
      <c r="S479" s="216">
        <v>0</v>
      </c>
      <c r="T479" s="217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8" t="s">
        <v>139</v>
      </c>
      <c r="AT479" s="218" t="s">
        <v>134</v>
      </c>
      <c r="AU479" s="218" t="s">
        <v>88</v>
      </c>
      <c r="AY479" s="17" t="s">
        <v>132</v>
      </c>
      <c r="BE479" s="219">
        <f>IF(N479="základní",J479,0)</f>
        <v>0</v>
      </c>
      <c r="BF479" s="219">
        <f>IF(N479="snížená",J479,0)</f>
        <v>0</v>
      </c>
      <c r="BG479" s="219">
        <f>IF(N479="zákl. přenesená",J479,0)</f>
        <v>0</v>
      </c>
      <c r="BH479" s="219">
        <f>IF(N479="sníž. přenesená",J479,0)</f>
        <v>0</v>
      </c>
      <c r="BI479" s="219">
        <f>IF(N479="nulová",J479,0)</f>
        <v>0</v>
      </c>
      <c r="BJ479" s="17" t="s">
        <v>86</v>
      </c>
      <c r="BK479" s="219">
        <f>ROUND(I479*H479,2)</f>
        <v>0</v>
      </c>
      <c r="BL479" s="17" t="s">
        <v>139</v>
      </c>
      <c r="BM479" s="218" t="s">
        <v>796</v>
      </c>
    </row>
    <row r="480" spans="1:47" s="2" customFormat="1" ht="12">
      <c r="A480" s="39"/>
      <c r="B480" s="40"/>
      <c r="C480" s="41"/>
      <c r="D480" s="220" t="s">
        <v>141</v>
      </c>
      <c r="E480" s="41"/>
      <c r="F480" s="221" t="s">
        <v>797</v>
      </c>
      <c r="G480" s="41"/>
      <c r="H480" s="41"/>
      <c r="I480" s="222"/>
      <c r="J480" s="41"/>
      <c r="K480" s="41"/>
      <c r="L480" s="45"/>
      <c r="M480" s="223"/>
      <c r="N480" s="224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7" t="s">
        <v>141</v>
      </c>
      <c r="AU480" s="17" t="s">
        <v>88</v>
      </c>
    </row>
    <row r="481" spans="1:47" s="2" customFormat="1" ht="12">
      <c r="A481" s="39"/>
      <c r="B481" s="40"/>
      <c r="C481" s="41"/>
      <c r="D481" s="225" t="s">
        <v>143</v>
      </c>
      <c r="E481" s="41"/>
      <c r="F481" s="226" t="s">
        <v>798</v>
      </c>
      <c r="G481" s="41"/>
      <c r="H481" s="41"/>
      <c r="I481" s="222"/>
      <c r="J481" s="41"/>
      <c r="K481" s="41"/>
      <c r="L481" s="45"/>
      <c r="M481" s="223"/>
      <c r="N481" s="224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7" t="s">
        <v>143</v>
      </c>
      <c r="AU481" s="17" t="s">
        <v>88</v>
      </c>
    </row>
    <row r="482" spans="1:51" s="13" customFormat="1" ht="12">
      <c r="A482" s="13"/>
      <c r="B482" s="227"/>
      <c r="C482" s="228"/>
      <c r="D482" s="220" t="s">
        <v>157</v>
      </c>
      <c r="E482" s="229" t="s">
        <v>32</v>
      </c>
      <c r="F482" s="230" t="s">
        <v>799</v>
      </c>
      <c r="G482" s="228"/>
      <c r="H482" s="231">
        <v>1212</v>
      </c>
      <c r="I482" s="232"/>
      <c r="J482" s="228"/>
      <c r="K482" s="228"/>
      <c r="L482" s="233"/>
      <c r="M482" s="234"/>
      <c r="N482" s="235"/>
      <c r="O482" s="235"/>
      <c r="P482" s="235"/>
      <c r="Q482" s="235"/>
      <c r="R482" s="235"/>
      <c r="S482" s="235"/>
      <c r="T482" s="23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7" t="s">
        <v>157</v>
      </c>
      <c r="AU482" s="237" t="s">
        <v>88</v>
      </c>
      <c r="AV482" s="13" t="s">
        <v>88</v>
      </c>
      <c r="AW482" s="13" t="s">
        <v>39</v>
      </c>
      <c r="AX482" s="13" t="s">
        <v>86</v>
      </c>
      <c r="AY482" s="237" t="s">
        <v>132</v>
      </c>
    </row>
    <row r="483" spans="1:65" s="2" customFormat="1" ht="16.5" customHeight="1">
      <c r="A483" s="39"/>
      <c r="B483" s="40"/>
      <c r="C483" s="207" t="s">
        <v>800</v>
      </c>
      <c r="D483" s="207" t="s">
        <v>134</v>
      </c>
      <c r="E483" s="208" t="s">
        <v>801</v>
      </c>
      <c r="F483" s="209" t="s">
        <v>802</v>
      </c>
      <c r="G483" s="210" t="s">
        <v>299</v>
      </c>
      <c r="H483" s="211">
        <v>10908</v>
      </c>
      <c r="I483" s="212"/>
      <c r="J483" s="213">
        <f>ROUND(I483*H483,2)</f>
        <v>0</v>
      </c>
      <c r="K483" s="209" t="s">
        <v>138</v>
      </c>
      <c r="L483" s="45"/>
      <c r="M483" s="214" t="s">
        <v>32</v>
      </c>
      <c r="N483" s="215" t="s">
        <v>49</v>
      </c>
      <c r="O483" s="85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8" t="s">
        <v>139</v>
      </c>
      <c r="AT483" s="218" t="s">
        <v>134</v>
      </c>
      <c r="AU483" s="218" t="s">
        <v>88</v>
      </c>
      <c r="AY483" s="17" t="s">
        <v>132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7" t="s">
        <v>86</v>
      </c>
      <c r="BK483" s="219">
        <f>ROUND(I483*H483,2)</f>
        <v>0</v>
      </c>
      <c r="BL483" s="17" t="s">
        <v>139</v>
      </c>
      <c r="BM483" s="218" t="s">
        <v>803</v>
      </c>
    </row>
    <row r="484" spans="1:47" s="2" customFormat="1" ht="12">
      <c r="A484" s="39"/>
      <c r="B484" s="40"/>
      <c r="C484" s="41"/>
      <c r="D484" s="220" t="s">
        <v>141</v>
      </c>
      <c r="E484" s="41"/>
      <c r="F484" s="221" t="s">
        <v>804</v>
      </c>
      <c r="G484" s="41"/>
      <c r="H484" s="41"/>
      <c r="I484" s="222"/>
      <c r="J484" s="41"/>
      <c r="K484" s="41"/>
      <c r="L484" s="45"/>
      <c r="M484" s="223"/>
      <c r="N484" s="224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7" t="s">
        <v>141</v>
      </c>
      <c r="AU484" s="17" t="s">
        <v>88</v>
      </c>
    </row>
    <row r="485" spans="1:47" s="2" customFormat="1" ht="12">
      <c r="A485" s="39"/>
      <c r="B485" s="40"/>
      <c r="C485" s="41"/>
      <c r="D485" s="225" t="s">
        <v>143</v>
      </c>
      <c r="E485" s="41"/>
      <c r="F485" s="226" t="s">
        <v>805</v>
      </c>
      <c r="G485" s="41"/>
      <c r="H485" s="41"/>
      <c r="I485" s="222"/>
      <c r="J485" s="41"/>
      <c r="K485" s="41"/>
      <c r="L485" s="45"/>
      <c r="M485" s="223"/>
      <c r="N485" s="224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7" t="s">
        <v>143</v>
      </c>
      <c r="AU485" s="17" t="s">
        <v>88</v>
      </c>
    </row>
    <row r="486" spans="1:51" s="13" customFormat="1" ht="12">
      <c r="A486" s="13"/>
      <c r="B486" s="227"/>
      <c r="C486" s="228"/>
      <c r="D486" s="220" t="s">
        <v>157</v>
      </c>
      <c r="E486" s="229" t="s">
        <v>32</v>
      </c>
      <c r="F486" s="230" t="s">
        <v>806</v>
      </c>
      <c r="G486" s="228"/>
      <c r="H486" s="231">
        <v>10908</v>
      </c>
      <c r="I486" s="232"/>
      <c r="J486" s="228"/>
      <c r="K486" s="228"/>
      <c r="L486" s="233"/>
      <c r="M486" s="234"/>
      <c r="N486" s="235"/>
      <c r="O486" s="235"/>
      <c r="P486" s="235"/>
      <c r="Q486" s="235"/>
      <c r="R486" s="235"/>
      <c r="S486" s="235"/>
      <c r="T486" s="23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7" t="s">
        <v>157</v>
      </c>
      <c r="AU486" s="237" t="s">
        <v>88</v>
      </c>
      <c r="AV486" s="13" t="s">
        <v>88</v>
      </c>
      <c r="AW486" s="13" t="s">
        <v>39</v>
      </c>
      <c r="AX486" s="13" t="s">
        <v>86</v>
      </c>
      <c r="AY486" s="237" t="s">
        <v>132</v>
      </c>
    </row>
    <row r="487" spans="1:65" s="2" customFormat="1" ht="16.5" customHeight="1">
      <c r="A487" s="39"/>
      <c r="B487" s="40"/>
      <c r="C487" s="207" t="s">
        <v>807</v>
      </c>
      <c r="D487" s="207" t="s">
        <v>134</v>
      </c>
      <c r="E487" s="208" t="s">
        <v>808</v>
      </c>
      <c r="F487" s="209" t="s">
        <v>809</v>
      </c>
      <c r="G487" s="210" t="s">
        <v>299</v>
      </c>
      <c r="H487" s="211">
        <v>413.11</v>
      </c>
      <c r="I487" s="212"/>
      <c r="J487" s="213">
        <f>ROUND(I487*H487,2)</f>
        <v>0</v>
      </c>
      <c r="K487" s="209" t="s">
        <v>138</v>
      </c>
      <c r="L487" s="45"/>
      <c r="M487" s="214" t="s">
        <v>32</v>
      </c>
      <c r="N487" s="215" t="s">
        <v>49</v>
      </c>
      <c r="O487" s="85"/>
      <c r="P487" s="216">
        <f>O487*H487</f>
        <v>0</v>
      </c>
      <c r="Q487" s="216">
        <v>0</v>
      </c>
      <c r="R487" s="216">
        <f>Q487*H487</f>
        <v>0</v>
      </c>
      <c r="S487" s="216">
        <v>0</v>
      </c>
      <c r="T487" s="217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8" t="s">
        <v>139</v>
      </c>
      <c r="AT487" s="218" t="s">
        <v>134</v>
      </c>
      <c r="AU487" s="218" t="s">
        <v>88</v>
      </c>
      <c r="AY487" s="17" t="s">
        <v>132</v>
      </c>
      <c r="BE487" s="219">
        <f>IF(N487="základní",J487,0)</f>
        <v>0</v>
      </c>
      <c r="BF487" s="219">
        <f>IF(N487="snížená",J487,0)</f>
        <v>0</v>
      </c>
      <c r="BG487" s="219">
        <f>IF(N487="zákl. přenesená",J487,0)</f>
        <v>0</v>
      </c>
      <c r="BH487" s="219">
        <f>IF(N487="sníž. přenesená",J487,0)</f>
        <v>0</v>
      </c>
      <c r="BI487" s="219">
        <f>IF(N487="nulová",J487,0)</f>
        <v>0</v>
      </c>
      <c r="BJ487" s="17" t="s">
        <v>86</v>
      </c>
      <c r="BK487" s="219">
        <f>ROUND(I487*H487,2)</f>
        <v>0</v>
      </c>
      <c r="BL487" s="17" t="s">
        <v>139</v>
      </c>
      <c r="BM487" s="218" t="s">
        <v>810</v>
      </c>
    </row>
    <row r="488" spans="1:47" s="2" customFormat="1" ht="12">
      <c r="A488" s="39"/>
      <c r="B488" s="40"/>
      <c r="C488" s="41"/>
      <c r="D488" s="220" t="s">
        <v>141</v>
      </c>
      <c r="E488" s="41"/>
      <c r="F488" s="221" t="s">
        <v>811</v>
      </c>
      <c r="G488" s="41"/>
      <c r="H488" s="41"/>
      <c r="I488" s="222"/>
      <c r="J488" s="41"/>
      <c r="K488" s="41"/>
      <c r="L488" s="45"/>
      <c r="M488" s="223"/>
      <c r="N488" s="224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7" t="s">
        <v>141</v>
      </c>
      <c r="AU488" s="17" t="s">
        <v>88</v>
      </c>
    </row>
    <row r="489" spans="1:47" s="2" customFormat="1" ht="12">
      <c r="A489" s="39"/>
      <c r="B489" s="40"/>
      <c r="C489" s="41"/>
      <c r="D489" s="225" t="s">
        <v>143</v>
      </c>
      <c r="E489" s="41"/>
      <c r="F489" s="226" t="s">
        <v>812</v>
      </c>
      <c r="G489" s="41"/>
      <c r="H489" s="41"/>
      <c r="I489" s="222"/>
      <c r="J489" s="41"/>
      <c r="K489" s="41"/>
      <c r="L489" s="45"/>
      <c r="M489" s="223"/>
      <c r="N489" s="224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7" t="s">
        <v>143</v>
      </c>
      <c r="AU489" s="17" t="s">
        <v>88</v>
      </c>
    </row>
    <row r="490" spans="1:65" s="2" customFormat="1" ht="16.5" customHeight="1">
      <c r="A490" s="39"/>
      <c r="B490" s="40"/>
      <c r="C490" s="207" t="s">
        <v>813</v>
      </c>
      <c r="D490" s="207" t="s">
        <v>134</v>
      </c>
      <c r="E490" s="208" t="s">
        <v>814</v>
      </c>
      <c r="F490" s="209" t="s">
        <v>815</v>
      </c>
      <c r="G490" s="210" t="s">
        <v>299</v>
      </c>
      <c r="H490" s="211">
        <v>3717.99</v>
      </c>
      <c r="I490" s="212"/>
      <c r="J490" s="213">
        <f>ROUND(I490*H490,2)</f>
        <v>0</v>
      </c>
      <c r="K490" s="209" t="s">
        <v>138</v>
      </c>
      <c r="L490" s="45"/>
      <c r="M490" s="214" t="s">
        <v>32</v>
      </c>
      <c r="N490" s="215" t="s">
        <v>49</v>
      </c>
      <c r="O490" s="85"/>
      <c r="P490" s="216">
        <f>O490*H490</f>
        <v>0</v>
      </c>
      <c r="Q490" s="216">
        <v>0</v>
      </c>
      <c r="R490" s="216">
        <f>Q490*H490</f>
        <v>0</v>
      </c>
      <c r="S490" s="216">
        <v>0</v>
      </c>
      <c r="T490" s="217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8" t="s">
        <v>139</v>
      </c>
      <c r="AT490" s="218" t="s">
        <v>134</v>
      </c>
      <c r="AU490" s="218" t="s">
        <v>88</v>
      </c>
      <c r="AY490" s="17" t="s">
        <v>132</v>
      </c>
      <c r="BE490" s="219">
        <f>IF(N490="základní",J490,0)</f>
        <v>0</v>
      </c>
      <c r="BF490" s="219">
        <f>IF(N490="snížená",J490,0)</f>
        <v>0</v>
      </c>
      <c r="BG490" s="219">
        <f>IF(N490="zákl. přenesená",J490,0)</f>
        <v>0</v>
      </c>
      <c r="BH490" s="219">
        <f>IF(N490="sníž. přenesená",J490,0)</f>
        <v>0</v>
      </c>
      <c r="BI490" s="219">
        <f>IF(N490="nulová",J490,0)</f>
        <v>0</v>
      </c>
      <c r="BJ490" s="17" t="s">
        <v>86</v>
      </c>
      <c r="BK490" s="219">
        <f>ROUND(I490*H490,2)</f>
        <v>0</v>
      </c>
      <c r="BL490" s="17" t="s">
        <v>139</v>
      </c>
      <c r="BM490" s="218" t="s">
        <v>816</v>
      </c>
    </row>
    <row r="491" spans="1:47" s="2" customFormat="1" ht="12">
      <c r="A491" s="39"/>
      <c r="B491" s="40"/>
      <c r="C491" s="41"/>
      <c r="D491" s="220" t="s">
        <v>141</v>
      </c>
      <c r="E491" s="41"/>
      <c r="F491" s="221" t="s">
        <v>817</v>
      </c>
      <c r="G491" s="41"/>
      <c r="H491" s="41"/>
      <c r="I491" s="222"/>
      <c r="J491" s="41"/>
      <c r="K491" s="41"/>
      <c r="L491" s="45"/>
      <c r="M491" s="223"/>
      <c r="N491" s="224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7" t="s">
        <v>141</v>
      </c>
      <c r="AU491" s="17" t="s">
        <v>88</v>
      </c>
    </row>
    <row r="492" spans="1:47" s="2" customFormat="1" ht="12">
      <c r="A492" s="39"/>
      <c r="B492" s="40"/>
      <c r="C492" s="41"/>
      <c r="D492" s="225" t="s">
        <v>143</v>
      </c>
      <c r="E492" s="41"/>
      <c r="F492" s="226" t="s">
        <v>818</v>
      </c>
      <c r="G492" s="41"/>
      <c r="H492" s="41"/>
      <c r="I492" s="222"/>
      <c r="J492" s="41"/>
      <c r="K492" s="41"/>
      <c r="L492" s="45"/>
      <c r="M492" s="223"/>
      <c r="N492" s="224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7" t="s">
        <v>143</v>
      </c>
      <c r="AU492" s="17" t="s">
        <v>88</v>
      </c>
    </row>
    <row r="493" spans="1:51" s="13" customFormat="1" ht="12">
      <c r="A493" s="13"/>
      <c r="B493" s="227"/>
      <c r="C493" s="228"/>
      <c r="D493" s="220" t="s">
        <v>157</v>
      </c>
      <c r="E493" s="229" t="s">
        <v>32</v>
      </c>
      <c r="F493" s="230" t="s">
        <v>819</v>
      </c>
      <c r="G493" s="228"/>
      <c r="H493" s="231">
        <v>3717.99</v>
      </c>
      <c r="I493" s="232"/>
      <c r="J493" s="228"/>
      <c r="K493" s="228"/>
      <c r="L493" s="233"/>
      <c r="M493" s="234"/>
      <c r="N493" s="235"/>
      <c r="O493" s="235"/>
      <c r="P493" s="235"/>
      <c r="Q493" s="235"/>
      <c r="R493" s="235"/>
      <c r="S493" s="235"/>
      <c r="T493" s="23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7" t="s">
        <v>157</v>
      </c>
      <c r="AU493" s="237" t="s">
        <v>88</v>
      </c>
      <c r="AV493" s="13" t="s">
        <v>88</v>
      </c>
      <c r="AW493" s="13" t="s">
        <v>39</v>
      </c>
      <c r="AX493" s="13" t="s">
        <v>86</v>
      </c>
      <c r="AY493" s="237" t="s">
        <v>132</v>
      </c>
    </row>
    <row r="494" spans="1:65" s="2" customFormat="1" ht="16.5" customHeight="1">
      <c r="A494" s="39"/>
      <c r="B494" s="40"/>
      <c r="C494" s="207" t="s">
        <v>820</v>
      </c>
      <c r="D494" s="207" t="s">
        <v>134</v>
      </c>
      <c r="E494" s="208" t="s">
        <v>821</v>
      </c>
      <c r="F494" s="209" t="s">
        <v>822</v>
      </c>
      <c r="G494" s="210" t="s">
        <v>299</v>
      </c>
      <c r="H494" s="211">
        <v>1212</v>
      </c>
      <c r="I494" s="212"/>
      <c r="J494" s="213">
        <f>ROUND(I494*H494,2)</f>
        <v>0</v>
      </c>
      <c r="K494" s="209" t="s">
        <v>138</v>
      </c>
      <c r="L494" s="45"/>
      <c r="M494" s="214" t="s">
        <v>32</v>
      </c>
      <c r="N494" s="215" t="s">
        <v>49</v>
      </c>
      <c r="O494" s="85"/>
      <c r="P494" s="216">
        <f>O494*H494</f>
        <v>0</v>
      </c>
      <c r="Q494" s="216">
        <v>0</v>
      </c>
      <c r="R494" s="216">
        <f>Q494*H494</f>
        <v>0</v>
      </c>
      <c r="S494" s="216">
        <v>0</v>
      </c>
      <c r="T494" s="217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8" t="s">
        <v>139</v>
      </c>
      <c r="AT494" s="218" t="s">
        <v>134</v>
      </c>
      <c r="AU494" s="218" t="s">
        <v>88</v>
      </c>
      <c r="AY494" s="17" t="s">
        <v>132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17" t="s">
        <v>86</v>
      </c>
      <c r="BK494" s="219">
        <f>ROUND(I494*H494,2)</f>
        <v>0</v>
      </c>
      <c r="BL494" s="17" t="s">
        <v>139</v>
      </c>
      <c r="BM494" s="218" t="s">
        <v>823</v>
      </c>
    </row>
    <row r="495" spans="1:47" s="2" customFormat="1" ht="12">
      <c r="A495" s="39"/>
      <c r="B495" s="40"/>
      <c r="C495" s="41"/>
      <c r="D495" s="220" t="s">
        <v>141</v>
      </c>
      <c r="E495" s="41"/>
      <c r="F495" s="221" t="s">
        <v>824</v>
      </c>
      <c r="G495" s="41"/>
      <c r="H495" s="41"/>
      <c r="I495" s="222"/>
      <c r="J495" s="41"/>
      <c r="K495" s="41"/>
      <c r="L495" s="45"/>
      <c r="M495" s="223"/>
      <c r="N495" s="224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7" t="s">
        <v>141</v>
      </c>
      <c r="AU495" s="17" t="s">
        <v>88</v>
      </c>
    </row>
    <row r="496" spans="1:47" s="2" customFormat="1" ht="12">
      <c r="A496" s="39"/>
      <c r="B496" s="40"/>
      <c r="C496" s="41"/>
      <c r="D496" s="225" t="s">
        <v>143</v>
      </c>
      <c r="E496" s="41"/>
      <c r="F496" s="226" t="s">
        <v>825</v>
      </c>
      <c r="G496" s="41"/>
      <c r="H496" s="41"/>
      <c r="I496" s="222"/>
      <c r="J496" s="41"/>
      <c r="K496" s="41"/>
      <c r="L496" s="45"/>
      <c r="M496" s="223"/>
      <c r="N496" s="224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7" t="s">
        <v>143</v>
      </c>
      <c r="AU496" s="17" t="s">
        <v>88</v>
      </c>
    </row>
    <row r="497" spans="1:65" s="2" customFormat="1" ht="16.5" customHeight="1">
      <c r="A497" s="39"/>
      <c r="B497" s="40"/>
      <c r="C497" s="207" t="s">
        <v>826</v>
      </c>
      <c r="D497" s="207" t="s">
        <v>134</v>
      </c>
      <c r="E497" s="208" t="s">
        <v>827</v>
      </c>
      <c r="F497" s="209" t="s">
        <v>828</v>
      </c>
      <c r="G497" s="210" t="s">
        <v>299</v>
      </c>
      <c r="H497" s="211">
        <v>413.11</v>
      </c>
      <c r="I497" s="212"/>
      <c r="J497" s="213">
        <f>ROUND(I497*H497,2)</f>
        <v>0</v>
      </c>
      <c r="K497" s="209" t="s">
        <v>138</v>
      </c>
      <c r="L497" s="45"/>
      <c r="M497" s="214" t="s">
        <v>32</v>
      </c>
      <c r="N497" s="215" t="s">
        <v>49</v>
      </c>
      <c r="O497" s="85"/>
      <c r="P497" s="216">
        <f>O497*H497</f>
        <v>0</v>
      </c>
      <c r="Q497" s="216">
        <v>0</v>
      </c>
      <c r="R497" s="216">
        <f>Q497*H497</f>
        <v>0</v>
      </c>
      <c r="S497" s="216">
        <v>0</v>
      </c>
      <c r="T497" s="217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8" t="s">
        <v>139</v>
      </c>
      <c r="AT497" s="218" t="s">
        <v>134</v>
      </c>
      <c r="AU497" s="218" t="s">
        <v>88</v>
      </c>
      <c r="AY497" s="17" t="s">
        <v>132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7" t="s">
        <v>86</v>
      </c>
      <c r="BK497" s="219">
        <f>ROUND(I497*H497,2)</f>
        <v>0</v>
      </c>
      <c r="BL497" s="17" t="s">
        <v>139</v>
      </c>
      <c r="BM497" s="218" t="s">
        <v>829</v>
      </c>
    </row>
    <row r="498" spans="1:47" s="2" customFormat="1" ht="12">
      <c r="A498" s="39"/>
      <c r="B498" s="40"/>
      <c r="C498" s="41"/>
      <c r="D498" s="220" t="s">
        <v>141</v>
      </c>
      <c r="E498" s="41"/>
      <c r="F498" s="221" t="s">
        <v>830</v>
      </c>
      <c r="G498" s="41"/>
      <c r="H498" s="41"/>
      <c r="I498" s="222"/>
      <c r="J498" s="41"/>
      <c r="K498" s="41"/>
      <c r="L498" s="45"/>
      <c r="M498" s="223"/>
      <c r="N498" s="224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7" t="s">
        <v>141</v>
      </c>
      <c r="AU498" s="17" t="s">
        <v>88</v>
      </c>
    </row>
    <row r="499" spans="1:47" s="2" customFormat="1" ht="12">
      <c r="A499" s="39"/>
      <c r="B499" s="40"/>
      <c r="C499" s="41"/>
      <c r="D499" s="225" t="s">
        <v>143</v>
      </c>
      <c r="E499" s="41"/>
      <c r="F499" s="226" t="s">
        <v>831</v>
      </c>
      <c r="G499" s="41"/>
      <c r="H499" s="41"/>
      <c r="I499" s="222"/>
      <c r="J499" s="41"/>
      <c r="K499" s="41"/>
      <c r="L499" s="45"/>
      <c r="M499" s="223"/>
      <c r="N499" s="224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7" t="s">
        <v>143</v>
      </c>
      <c r="AU499" s="17" t="s">
        <v>88</v>
      </c>
    </row>
    <row r="500" spans="1:51" s="13" customFormat="1" ht="12">
      <c r="A500" s="13"/>
      <c r="B500" s="227"/>
      <c r="C500" s="228"/>
      <c r="D500" s="220" t="s">
        <v>157</v>
      </c>
      <c r="E500" s="229" t="s">
        <v>32</v>
      </c>
      <c r="F500" s="230" t="s">
        <v>832</v>
      </c>
      <c r="G500" s="228"/>
      <c r="H500" s="231">
        <v>413.11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7" t="s">
        <v>157</v>
      </c>
      <c r="AU500" s="237" t="s">
        <v>88</v>
      </c>
      <c r="AV500" s="13" t="s">
        <v>88</v>
      </c>
      <c r="AW500" s="13" t="s">
        <v>39</v>
      </c>
      <c r="AX500" s="13" t="s">
        <v>86</v>
      </c>
      <c r="AY500" s="237" t="s">
        <v>132</v>
      </c>
    </row>
    <row r="501" spans="1:65" s="2" customFormat="1" ht="24.15" customHeight="1">
      <c r="A501" s="39"/>
      <c r="B501" s="40"/>
      <c r="C501" s="207" t="s">
        <v>833</v>
      </c>
      <c r="D501" s="207" t="s">
        <v>134</v>
      </c>
      <c r="E501" s="208" t="s">
        <v>834</v>
      </c>
      <c r="F501" s="209" t="s">
        <v>835</v>
      </c>
      <c r="G501" s="210" t="s">
        <v>299</v>
      </c>
      <c r="H501" s="211">
        <v>413.11</v>
      </c>
      <c r="I501" s="212"/>
      <c r="J501" s="213">
        <f>ROUND(I501*H501,2)</f>
        <v>0</v>
      </c>
      <c r="K501" s="209" t="s">
        <v>138</v>
      </c>
      <c r="L501" s="45"/>
      <c r="M501" s="214" t="s">
        <v>32</v>
      </c>
      <c r="N501" s="215" t="s">
        <v>49</v>
      </c>
      <c r="O501" s="85"/>
      <c r="P501" s="216">
        <f>O501*H501</f>
        <v>0</v>
      </c>
      <c r="Q501" s="216">
        <v>0</v>
      </c>
      <c r="R501" s="216">
        <f>Q501*H501</f>
        <v>0</v>
      </c>
      <c r="S501" s="216">
        <v>0</v>
      </c>
      <c r="T501" s="217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8" t="s">
        <v>139</v>
      </c>
      <c r="AT501" s="218" t="s">
        <v>134</v>
      </c>
      <c r="AU501" s="218" t="s">
        <v>88</v>
      </c>
      <c r="AY501" s="17" t="s">
        <v>132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7" t="s">
        <v>86</v>
      </c>
      <c r="BK501" s="219">
        <f>ROUND(I501*H501,2)</f>
        <v>0</v>
      </c>
      <c r="BL501" s="17" t="s">
        <v>139</v>
      </c>
      <c r="BM501" s="218" t="s">
        <v>836</v>
      </c>
    </row>
    <row r="502" spans="1:47" s="2" customFormat="1" ht="12">
      <c r="A502" s="39"/>
      <c r="B502" s="40"/>
      <c r="C502" s="41"/>
      <c r="D502" s="220" t="s">
        <v>141</v>
      </c>
      <c r="E502" s="41"/>
      <c r="F502" s="221" t="s">
        <v>837</v>
      </c>
      <c r="G502" s="41"/>
      <c r="H502" s="41"/>
      <c r="I502" s="222"/>
      <c r="J502" s="41"/>
      <c r="K502" s="41"/>
      <c r="L502" s="45"/>
      <c r="M502" s="223"/>
      <c r="N502" s="224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7" t="s">
        <v>141</v>
      </c>
      <c r="AU502" s="17" t="s">
        <v>88</v>
      </c>
    </row>
    <row r="503" spans="1:47" s="2" customFormat="1" ht="12">
      <c r="A503" s="39"/>
      <c r="B503" s="40"/>
      <c r="C503" s="41"/>
      <c r="D503" s="225" t="s">
        <v>143</v>
      </c>
      <c r="E503" s="41"/>
      <c r="F503" s="226" t="s">
        <v>838</v>
      </c>
      <c r="G503" s="41"/>
      <c r="H503" s="41"/>
      <c r="I503" s="222"/>
      <c r="J503" s="41"/>
      <c r="K503" s="41"/>
      <c r="L503" s="45"/>
      <c r="M503" s="223"/>
      <c r="N503" s="224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7" t="s">
        <v>143</v>
      </c>
      <c r="AU503" s="17" t="s">
        <v>88</v>
      </c>
    </row>
    <row r="504" spans="1:51" s="13" customFormat="1" ht="12">
      <c r="A504" s="13"/>
      <c r="B504" s="227"/>
      <c r="C504" s="228"/>
      <c r="D504" s="220" t="s">
        <v>157</v>
      </c>
      <c r="E504" s="229" t="s">
        <v>32</v>
      </c>
      <c r="F504" s="230" t="s">
        <v>832</v>
      </c>
      <c r="G504" s="228"/>
      <c r="H504" s="231">
        <v>413.11</v>
      </c>
      <c r="I504" s="232"/>
      <c r="J504" s="228"/>
      <c r="K504" s="228"/>
      <c r="L504" s="233"/>
      <c r="M504" s="234"/>
      <c r="N504" s="235"/>
      <c r="O504" s="235"/>
      <c r="P504" s="235"/>
      <c r="Q504" s="235"/>
      <c r="R504" s="235"/>
      <c r="S504" s="235"/>
      <c r="T504" s="23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7" t="s">
        <v>157</v>
      </c>
      <c r="AU504" s="237" t="s">
        <v>88</v>
      </c>
      <c r="AV504" s="13" t="s">
        <v>88</v>
      </c>
      <c r="AW504" s="13" t="s">
        <v>39</v>
      </c>
      <c r="AX504" s="13" t="s">
        <v>86</v>
      </c>
      <c r="AY504" s="237" t="s">
        <v>132</v>
      </c>
    </row>
    <row r="505" spans="1:65" s="2" customFormat="1" ht="24.15" customHeight="1">
      <c r="A505" s="39"/>
      <c r="B505" s="40"/>
      <c r="C505" s="207" t="s">
        <v>839</v>
      </c>
      <c r="D505" s="207" t="s">
        <v>134</v>
      </c>
      <c r="E505" s="208" t="s">
        <v>840</v>
      </c>
      <c r="F505" s="209" t="s">
        <v>841</v>
      </c>
      <c r="G505" s="210" t="s">
        <v>299</v>
      </c>
      <c r="H505" s="211">
        <v>970</v>
      </c>
      <c r="I505" s="212"/>
      <c r="J505" s="213">
        <f>ROUND(I505*H505,2)</f>
        <v>0</v>
      </c>
      <c r="K505" s="209" t="s">
        <v>138</v>
      </c>
      <c r="L505" s="45"/>
      <c r="M505" s="214" t="s">
        <v>32</v>
      </c>
      <c r="N505" s="215" t="s">
        <v>49</v>
      </c>
      <c r="O505" s="85"/>
      <c r="P505" s="216">
        <f>O505*H505</f>
        <v>0</v>
      </c>
      <c r="Q505" s="216">
        <v>0</v>
      </c>
      <c r="R505" s="216">
        <f>Q505*H505</f>
        <v>0</v>
      </c>
      <c r="S505" s="216">
        <v>0</v>
      </c>
      <c r="T505" s="217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8" t="s">
        <v>139</v>
      </c>
      <c r="AT505" s="218" t="s">
        <v>134</v>
      </c>
      <c r="AU505" s="218" t="s">
        <v>88</v>
      </c>
      <c r="AY505" s="17" t="s">
        <v>132</v>
      </c>
      <c r="BE505" s="219">
        <f>IF(N505="základní",J505,0)</f>
        <v>0</v>
      </c>
      <c r="BF505" s="219">
        <f>IF(N505="snížená",J505,0)</f>
        <v>0</v>
      </c>
      <c r="BG505" s="219">
        <f>IF(N505="zákl. přenesená",J505,0)</f>
        <v>0</v>
      </c>
      <c r="BH505" s="219">
        <f>IF(N505="sníž. přenesená",J505,0)</f>
        <v>0</v>
      </c>
      <c r="BI505" s="219">
        <f>IF(N505="nulová",J505,0)</f>
        <v>0</v>
      </c>
      <c r="BJ505" s="17" t="s">
        <v>86</v>
      </c>
      <c r="BK505" s="219">
        <f>ROUND(I505*H505,2)</f>
        <v>0</v>
      </c>
      <c r="BL505" s="17" t="s">
        <v>139</v>
      </c>
      <c r="BM505" s="218" t="s">
        <v>842</v>
      </c>
    </row>
    <row r="506" spans="1:47" s="2" customFormat="1" ht="12">
      <c r="A506" s="39"/>
      <c r="B506" s="40"/>
      <c r="C506" s="41"/>
      <c r="D506" s="220" t="s">
        <v>141</v>
      </c>
      <c r="E506" s="41"/>
      <c r="F506" s="221" t="s">
        <v>841</v>
      </c>
      <c r="G506" s="41"/>
      <c r="H506" s="41"/>
      <c r="I506" s="222"/>
      <c r="J506" s="41"/>
      <c r="K506" s="41"/>
      <c r="L506" s="45"/>
      <c r="M506" s="223"/>
      <c r="N506" s="224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7" t="s">
        <v>141</v>
      </c>
      <c r="AU506" s="17" t="s">
        <v>88</v>
      </c>
    </row>
    <row r="507" spans="1:47" s="2" customFormat="1" ht="12">
      <c r="A507" s="39"/>
      <c r="B507" s="40"/>
      <c r="C507" s="41"/>
      <c r="D507" s="225" t="s">
        <v>143</v>
      </c>
      <c r="E507" s="41"/>
      <c r="F507" s="226" t="s">
        <v>843</v>
      </c>
      <c r="G507" s="41"/>
      <c r="H507" s="41"/>
      <c r="I507" s="222"/>
      <c r="J507" s="41"/>
      <c r="K507" s="41"/>
      <c r="L507" s="45"/>
      <c r="M507" s="223"/>
      <c r="N507" s="224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7" t="s">
        <v>143</v>
      </c>
      <c r="AU507" s="17" t="s">
        <v>88</v>
      </c>
    </row>
    <row r="508" spans="1:51" s="13" customFormat="1" ht="12">
      <c r="A508" s="13"/>
      <c r="B508" s="227"/>
      <c r="C508" s="228"/>
      <c r="D508" s="220" t="s">
        <v>157</v>
      </c>
      <c r="E508" s="229" t="s">
        <v>32</v>
      </c>
      <c r="F508" s="230" t="s">
        <v>844</v>
      </c>
      <c r="G508" s="228"/>
      <c r="H508" s="231">
        <v>970</v>
      </c>
      <c r="I508" s="232"/>
      <c r="J508" s="228"/>
      <c r="K508" s="228"/>
      <c r="L508" s="233"/>
      <c r="M508" s="234"/>
      <c r="N508" s="235"/>
      <c r="O508" s="235"/>
      <c r="P508" s="235"/>
      <c r="Q508" s="235"/>
      <c r="R508" s="235"/>
      <c r="S508" s="235"/>
      <c r="T508" s="23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7" t="s">
        <v>157</v>
      </c>
      <c r="AU508" s="237" t="s">
        <v>88</v>
      </c>
      <c r="AV508" s="13" t="s">
        <v>88</v>
      </c>
      <c r="AW508" s="13" t="s">
        <v>39</v>
      </c>
      <c r="AX508" s="13" t="s">
        <v>86</v>
      </c>
      <c r="AY508" s="237" t="s">
        <v>132</v>
      </c>
    </row>
    <row r="509" spans="1:65" s="2" customFormat="1" ht="24.15" customHeight="1">
      <c r="A509" s="39"/>
      <c r="B509" s="40"/>
      <c r="C509" s="207" t="s">
        <v>845</v>
      </c>
      <c r="D509" s="207" t="s">
        <v>134</v>
      </c>
      <c r="E509" s="208" t="s">
        <v>846</v>
      </c>
      <c r="F509" s="209" t="s">
        <v>847</v>
      </c>
      <c r="G509" s="210" t="s">
        <v>299</v>
      </c>
      <c r="H509" s="211">
        <v>242</v>
      </c>
      <c r="I509" s="212"/>
      <c r="J509" s="213">
        <f>ROUND(I509*H509,2)</f>
        <v>0</v>
      </c>
      <c r="K509" s="209" t="s">
        <v>138</v>
      </c>
      <c r="L509" s="45"/>
      <c r="M509" s="214" t="s">
        <v>32</v>
      </c>
      <c r="N509" s="215" t="s">
        <v>49</v>
      </c>
      <c r="O509" s="85"/>
      <c r="P509" s="216">
        <f>O509*H509</f>
        <v>0</v>
      </c>
      <c r="Q509" s="216">
        <v>0</v>
      </c>
      <c r="R509" s="216">
        <f>Q509*H509</f>
        <v>0</v>
      </c>
      <c r="S509" s="216">
        <v>0</v>
      </c>
      <c r="T509" s="217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8" t="s">
        <v>139</v>
      </c>
      <c r="AT509" s="218" t="s">
        <v>134</v>
      </c>
      <c r="AU509" s="218" t="s">
        <v>88</v>
      </c>
      <c r="AY509" s="17" t="s">
        <v>132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7" t="s">
        <v>86</v>
      </c>
      <c r="BK509" s="219">
        <f>ROUND(I509*H509,2)</f>
        <v>0</v>
      </c>
      <c r="BL509" s="17" t="s">
        <v>139</v>
      </c>
      <c r="BM509" s="218" t="s">
        <v>848</v>
      </c>
    </row>
    <row r="510" spans="1:47" s="2" customFormat="1" ht="12">
      <c r="A510" s="39"/>
      <c r="B510" s="40"/>
      <c r="C510" s="41"/>
      <c r="D510" s="220" t="s">
        <v>141</v>
      </c>
      <c r="E510" s="41"/>
      <c r="F510" s="221" t="s">
        <v>847</v>
      </c>
      <c r="G510" s="41"/>
      <c r="H510" s="41"/>
      <c r="I510" s="222"/>
      <c r="J510" s="41"/>
      <c r="K510" s="41"/>
      <c r="L510" s="45"/>
      <c r="M510" s="223"/>
      <c r="N510" s="224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7" t="s">
        <v>141</v>
      </c>
      <c r="AU510" s="17" t="s">
        <v>88</v>
      </c>
    </row>
    <row r="511" spans="1:47" s="2" customFormat="1" ht="12">
      <c r="A511" s="39"/>
      <c r="B511" s="40"/>
      <c r="C511" s="41"/>
      <c r="D511" s="225" t="s">
        <v>143</v>
      </c>
      <c r="E511" s="41"/>
      <c r="F511" s="226" t="s">
        <v>849</v>
      </c>
      <c r="G511" s="41"/>
      <c r="H511" s="41"/>
      <c r="I511" s="222"/>
      <c r="J511" s="41"/>
      <c r="K511" s="41"/>
      <c r="L511" s="45"/>
      <c r="M511" s="223"/>
      <c r="N511" s="224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7" t="s">
        <v>143</v>
      </c>
      <c r="AU511" s="17" t="s">
        <v>88</v>
      </c>
    </row>
    <row r="512" spans="1:51" s="13" customFormat="1" ht="12">
      <c r="A512" s="13"/>
      <c r="B512" s="227"/>
      <c r="C512" s="228"/>
      <c r="D512" s="220" t="s">
        <v>157</v>
      </c>
      <c r="E512" s="229" t="s">
        <v>32</v>
      </c>
      <c r="F512" s="230" t="s">
        <v>850</v>
      </c>
      <c r="G512" s="228"/>
      <c r="H512" s="231">
        <v>242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7" t="s">
        <v>157</v>
      </c>
      <c r="AU512" s="237" t="s">
        <v>88</v>
      </c>
      <c r="AV512" s="13" t="s">
        <v>88</v>
      </c>
      <c r="AW512" s="13" t="s">
        <v>39</v>
      </c>
      <c r="AX512" s="13" t="s">
        <v>86</v>
      </c>
      <c r="AY512" s="237" t="s">
        <v>132</v>
      </c>
    </row>
    <row r="513" spans="1:63" s="12" customFormat="1" ht="22.8" customHeight="1">
      <c r="A513" s="12"/>
      <c r="B513" s="191"/>
      <c r="C513" s="192"/>
      <c r="D513" s="193" t="s">
        <v>77</v>
      </c>
      <c r="E513" s="205" t="s">
        <v>851</v>
      </c>
      <c r="F513" s="205" t="s">
        <v>852</v>
      </c>
      <c r="G513" s="192"/>
      <c r="H513" s="192"/>
      <c r="I513" s="195"/>
      <c r="J513" s="206">
        <f>BK513</f>
        <v>0</v>
      </c>
      <c r="K513" s="192"/>
      <c r="L513" s="197"/>
      <c r="M513" s="198"/>
      <c r="N513" s="199"/>
      <c r="O513" s="199"/>
      <c r="P513" s="200">
        <f>SUM(P514:P516)</f>
        <v>0</v>
      </c>
      <c r="Q513" s="199"/>
      <c r="R513" s="200">
        <f>SUM(R514:R516)</f>
        <v>0</v>
      </c>
      <c r="S513" s="199"/>
      <c r="T513" s="201">
        <f>SUM(T514:T516)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02" t="s">
        <v>86</v>
      </c>
      <c r="AT513" s="203" t="s">
        <v>77</v>
      </c>
      <c r="AU513" s="203" t="s">
        <v>86</v>
      </c>
      <c r="AY513" s="202" t="s">
        <v>132</v>
      </c>
      <c r="BK513" s="204">
        <f>SUM(BK514:BK516)</f>
        <v>0</v>
      </c>
    </row>
    <row r="514" spans="1:65" s="2" customFormat="1" ht="21.75" customHeight="1">
      <c r="A514" s="39"/>
      <c r="B514" s="40"/>
      <c r="C514" s="207" t="s">
        <v>853</v>
      </c>
      <c r="D514" s="207" t="s">
        <v>134</v>
      </c>
      <c r="E514" s="208" t="s">
        <v>854</v>
      </c>
      <c r="F514" s="209" t="s">
        <v>855</v>
      </c>
      <c r="G514" s="210" t="s">
        <v>299</v>
      </c>
      <c r="H514" s="211">
        <v>1136.943</v>
      </c>
      <c r="I514" s="212"/>
      <c r="J514" s="213">
        <f>ROUND(I514*H514,2)</f>
        <v>0</v>
      </c>
      <c r="K514" s="209" t="s">
        <v>138</v>
      </c>
      <c r="L514" s="45"/>
      <c r="M514" s="214" t="s">
        <v>32</v>
      </c>
      <c r="N514" s="215" t="s">
        <v>49</v>
      </c>
      <c r="O514" s="85"/>
      <c r="P514" s="216">
        <f>O514*H514</f>
        <v>0</v>
      </c>
      <c r="Q514" s="216">
        <v>0</v>
      </c>
      <c r="R514" s="216">
        <f>Q514*H514</f>
        <v>0</v>
      </c>
      <c r="S514" s="216">
        <v>0</v>
      </c>
      <c r="T514" s="217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8" t="s">
        <v>139</v>
      </c>
      <c r="AT514" s="218" t="s">
        <v>134</v>
      </c>
      <c r="AU514" s="218" t="s">
        <v>88</v>
      </c>
      <c r="AY514" s="17" t="s">
        <v>132</v>
      </c>
      <c r="BE514" s="219">
        <f>IF(N514="základní",J514,0)</f>
        <v>0</v>
      </c>
      <c r="BF514" s="219">
        <f>IF(N514="snížená",J514,0)</f>
        <v>0</v>
      </c>
      <c r="BG514" s="219">
        <f>IF(N514="zákl. přenesená",J514,0)</f>
        <v>0</v>
      </c>
      <c r="BH514" s="219">
        <f>IF(N514="sníž. přenesená",J514,0)</f>
        <v>0</v>
      </c>
      <c r="BI514" s="219">
        <f>IF(N514="nulová",J514,0)</f>
        <v>0</v>
      </c>
      <c r="BJ514" s="17" t="s">
        <v>86</v>
      </c>
      <c r="BK514" s="219">
        <f>ROUND(I514*H514,2)</f>
        <v>0</v>
      </c>
      <c r="BL514" s="17" t="s">
        <v>139</v>
      </c>
      <c r="BM514" s="218" t="s">
        <v>856</v>
      </c>
    </row>
    <row r="515" spans="1:47" s="2" customFormat="1" ht="12">
      <c r="A515" s="39"/>
      <c r="B515" s="40"/>
      <c r="C515" s="41"/>
      <c r="D515" s="220" t="s">
        <v>141</v>
      </c>
      <c r="E515" s="41"/>
      <c r="F515" s="221" t="s">
        <v>857</v>
      </c>
      <c r="G515" s="41"/>
      <c r="H515" s="41"/>
      <c r="I515" s="222"/>
      <c r="J515" s="41"/>
      <c r="K515" s="41"/>
      <c r="L515" s="45"/>
      <c r="M515" s="223"/>
      <c r="N515" s="224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7" t="s">
        <v>141</v>
      </c>
      <c r="AU515" s="17" t="s">
        <v>88</v>
      </c>
    </row>
    <row r="516" spans="1:47" s="2" customFormat="1" ht="12">
      <c r="A516" s="39"/>
      <c r="B516" s="40"/>
      <c r="C516" s="41"/>
      <c r="D516" s="225" t="s">
        <v>143</v>
      </c>
      <c r="E516" s="41"/>
      <c r="F516" s="226" t="s">
        <v>858</v>
      </c>
      <c r="G516" s="41"/>
      <c r="H516" s="41"/>
      <c r="I516" s="222"/>
      <c r="J516" s="41"/>
      <c r="K516" s="41"/>
      <c r="L516" s="45"/>
      <c r="M516" s="223"/>
      <c r="N516" s="224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7" t="s">
        <v>143</v>
      </c>
      <c r="AU516" s="17" t="s">
        <v>88</v>
      </c>
    </row>
    <row r="517" spans="1:63" s="12" customFormat="1" ht="25.9" customHeight="1">
      <c r="A517" s="12"/>
      <c r="B517" s="191"/>
      <c r="C517" s="192"/>
      <c r="D517" s="193" t="s">
        <v>77</v>
      </c>
      <c r="E517" s="194" t="s">
        <v>859</v>
      </c>
      <c r="F517" s="194" t="s">
        <v>860</v>
      </c>
      <c r="G517" s="192"/>
      <c r="H517" s="192"/>
      <c r="I517" s="195"/>
      <c r="J517" s="196">
        <f>BK517</f>
        <v>0</v>
      </c>
      <c r="K517" s="192"/>
      <c r="L517" s="197"/>
      <c r="M517" s="198"/>
      <c r="N517" s="199"/>
      <c r="O517" s="199"/>
      <c r="P517" s="200">
        <f>P518+P529+P535+P545</f>
        <v>0</v>
      </c>
      <c r="Q517" s="199"/>
      <c r="R517" s="200">
        <f>R518+R529+R535+R545</f>
        <v>0</v>
      </c>
      <c r="S517" s="199"/>
      <c r="T517" s="201">
        <f>T518+T529+T535+T545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02" t="s">
        <v>165</v>
      </c>
      <c r="AT517" s="203" t="s">
        <v>77</v>
      </c>
      <c r="AU517" s="203" t="s">
        <v>78</v>
      </c>
      <c r="AY517" s="202" t="s">
        <v>132</v>
      </c>
      <c r="BK517" s="204">
        <f>BK518+BK529+BK535+BK545</f>
        <v>0</v>
      </c>
    </row>
    <row r="518" spans="1:63" s="12" customFormat="1" ht="22.8" customHeight="1">
      <c r="A518" s="12"/>
      <c r="B518" s="191"/>
      <c r="C518" s="192"/>
      <c r="D518" s="193" t="s">
        <v>77</v>
      </c>
      <c r="E518" s="205" t="s">
        <v>861</v>
      </c>
      <c r="F518" s="205" t="s">
        <v>862</v>
      </c>
      <c r="G518" s="192"/>
      <c r="H518" s="192"/>
      <c r="I518" s="195"/>
      <c r="J518" s="206">
        <f>BK518</f>
        <v>0</v>
      </c>
      <c r="K518" s="192"/>
      <c r="L518" s="197"/>
      <c r="M518" s="198"/>
      <c r="N518" s="199"/>
      <c r="O518" s="199"/>
      <c r="P518" s="200">
        <f>SUM(P519:P528)</f>
        <v>0</v>
      </c>
      <c r="Q518" s="199"/>
      <c r="R518" s="200">
        <f>SUM(R519:R528)</f>
        <v>0</v>
      </c>
      <c r="S518" s="199"/>
      <c r="T518" s="201">
        <f>SUM(T519:T528)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02" t="s">
        <v>165</v>
      </c>
      <c r="AT518" s="203" t="s">
        <v>77</v>
      </c>
      <c r="AU518" s="203" t="s">
        <v>86</v>
      </c>
      <c r="AY518" s="202" t="s">
        <v>132</v>
      </c>
      <c r="BK518" s="204">
        <f>SUM(BK519:BK528)</f>
        <v>0</v>
      </c>
    </row>
    <row r="519" spans="1:65" s="2" customFormat="1" ht="16.5" customHeight="1">
      <c r="A519" s="39"/>
      <c r="B519" s="40"/>
      <c r="C519" s="207" t="s">
        <v>863</v>
      </c>
      <c r="D519" s="207" t="s">
        <v>134</v>
      </c>
      <c r="E519" s="208" t="s">
        <v>864</v>
      </c>
      <c r="F519" s="209" t="s">
        <v>862</v>
      </c>
      <c r="G519" s="210" t="s">
        <v>137</v>
      </c>
      <c r="H519" s="211">
        <v>1</v>
      </c>
      <c r="I519" s="212"/>
      <c r="J519" s="213">
        <f>ROUND(I519*H519,2)</f>
        <v>0</v>
      </c>
      <c r="K519" s="209" t="s">
        <v>138</v>
      </c>
      <c r="L519" s="45"/>
      <c r="M519" s="214" t="s">
        <v>32</v>
      </c>
      <c r="N519" s="215" t="s">
        <v>49</v>
      </c>
      <c r="O519" s="85"/>
      <c r="P519" s="216">
        <f>O519*H519</f>
        <v>0</v>
      </c>
      <c r="Q519" s="216">
        <v>0</v>
      </c>
      <c r="R519" s="216">
        <f>Q519*H519</f>
        <v>0</v>
      </c>
      <c r="S519" s="216">
        <v>0</v>
      </c>
      <c r="T519" s="217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8" t="s">
        <v>865</v>
      </c>
      <c r="AT519" s="218" t="s">
        <v>134</v>
      </c>
      <c r="AU519" s="218" t="s">
        <v>88</v>
      </c>
      <c r="AY519" s="17" t="s">
        <v>132</v>
      </c>
      <c r="BE519" s="219">
        <f>IF(N519="základní",J519,0)</f>
        <v>0</v>
      </c>
      <c r="BF519" s="219">
        <f>IF(N519="snížená",J519,0)</f>
        <v>0</v>
      </c>
      <c r="BG519" s="219">
        <f>IF(N519="zákl. přenesená",J519,0)</f>
        <v>0</v>
      </c>
      <c r="BH519" s="219">
        <f>IF(N519="sníž. přenesená",J519,0)</f>
        <v>0</v>
      </c>
      <c r="BI519" s="219">
        <f>IF(N519="nulová",J519,0)</f>
        <v>0</v>
      </c>
      <c r="BJ519" s="17" t="s">
        <v>86</v>
      </c>
      <c r="BK519" s="219">
        <f>ROUND(I519*H519,2)</f>
        <v>0</v>
      </c>
      <c r="BL519" s="17" t="s">
        <v>865</v>
      </c>
      <c r="BM519" s="218" t="s">
        <v>866</v>
      </c>
    </row>
    <row r="520" spans="1:47" s="2" customFormat="1" ht="12">
      <c r="A520" s="39"/>
      <c r="B520" s="40"/>
      <c r="C520" s="41"/>
      <c r="D520" s="220" t="s">
        <v>141</v>
      </c>
      <c r="E520" s="41"/>
      <c r="F520" s="221" t="s">
        <v>862</v>
      </c>
      <c r="G520" s="41"/>
      <c r="H520" s="41"/>
      <c r="I520" s="222"/>
      <c r="J520" s="41"/>
      <c r="K520" s="41"/>
      <c r="L520" s="45"/>
      <c r="M520" s="223"/>
      <c r="N520" s="224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7" t="s">
        <v>141</v>
      </c>
      <c r="AU520" s="17" t="s">
        <v>88</v>
      </c>
    </row>
    <row r="521" spans="1:47" s="2" customFormat="1" ht="12">
      <c r="A521" s="39"/>
      <c r="B521" s="40"/>
      <c r="C521" s="41"/>
      <c r="D521" s="225" t="s">
        <v>143</v>
      </c>
      <c r="E521" s="41"/>
      <c r="F521" s="226" t="s">
        <v>867</v>
      </c>
      <c r="G521" s="41"/>
      <c r="H521" s="41"/>
      <c r="I521" s="222"/>
      <c r="J521" s="41"/>
      <c r="K521" s="41"/>
      <c r="L521" s="45"/>
      <c r="M521" s="223"/>
      <c r="N521" s="224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7" t="s">
        <v>143</v>
      </c>
      <c r="AU521" s="17" t="s">
        <v>88</v>
      </c>
    </row>
    <row r="522" spans="1:65" s="2" customFormat="1" ht="16.5" customHeight="1">
      <c r="A522" s="39"/>
      <c r="B522" s="40"/>
      <c r="C522" s="207" t="s">
        <v>868</v>
      </c>
      <c r="D522" s="207" t="s">
        <v>134</v>
      </c>
      <c r="E522" s="208" t="s">
        <v>869</v>
      </c>
      <c r="F522" s="209" t="s">
        <v>870</v>
      </c>
      <c r="G522" s="210" t="s">
        <v>137</v>
      </c>
      <c r="H522" s="211">
        <v>1</v>
      </c>
      <c r="I522" s="212"/>
      <c r="J522" s="213">
        <f>ROUND(I522*H522,2)</f>
        <v>0</v>
      </c>
      <c r="K522" s="209" t="s">
        <v>138</v>
      </c>
      <c r="L522" s="45"/>
      <c r="M522" s="214" t="s">
        <v>32</v>
      </c>
      <c r="N522" s="215" t="s">
        <v>49</v>
      </c>
      <c r="O522" s="85"/>
      <c r="P522" s="216">
        <f>O522*H522</f>
        <v>0</v>
      </c>
      <c r="Q522" s="216">
        <v>0</v>
      </c>
      <c r="R522" s="216">
        <f>Q522*H522</f>
        <v>0</v>
      </c>
      <c r="S522" s="216">
        <v>0</v>
      </c>
      <c r="T522" s="217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18" t="s">
        <v>865</v>
      </c>
      <c r="AT522" s="218" t="s">
        <v>134</v>
      </c>
      <c r="AU522" s="218" t="s">
        <v>88</v>
      </c>
      <c r="AY522" s="17" t="s">
        <v>132</v>
      </c>
      <c r="BE522" s="219">
        <f>IF(N522="základní",J522,0)</f>
        <v>0</v>
      </c>
      <c r="BF522" s="219">
        <f>IF(N522="snížená",J522,0)</f>
        <v>0</v>
      </c>
      <c r="BG522" s="219">
        <f>IF(N522="zákl. přenesená",J522,0)</f>
        <v>0</v>
      </c>
      <c r="BH522" s="219">
        <f>IF(N522="sníž. přenesená",J522,0)</f>
        <v>0</v>
      </c>
      <c r="BI522" s="219">
        <f>IF(N522="nulová",J522,0)</f>
        <v>0</v>
      </c>
      <c r="BJ522" s="17" t="s">
        <v>86</v>
      </c>
      <c r="BK522" s="219">
        <f>ROUND(I522*H522,2)</f>
        <v>0</v>
      </c>
      <c r="BL522" s="17" t="s">
        <v>865</v>
      </c>
      <c r="BM522" s="218" t="s">
        <v>871</v>
      </c>
    </row>
    <row r="523" spans="1:47" s="2" customFormat="1" ht="12">
      <c r="A523" s="39"/>
      <c r="B523" s="40"/>
      <c r="C523" s="41"/>
      <c r="D523" s="220" t="s">
        <v>141</v>
      </c>
      <c r="E523" s="41"/>
      <c r="F523" s="221" t="s">
        <v>870</v>
      </c>
      <c r="G523" s="41"/>
      <c r="H523" s="41"/>
      <c r="I523" s="222"/>
      <c r="J523" s="41"/>
      <c r="K523" s="41"/>
      <c r="L523" s="45"/>
      <c r="M523" s="223"/>
      <c r="N523" s="224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7" t="s">
        <v>141</v>
      </c>
      <c r="AU523" s="17" t="s">
        <v>88</v>
      </c>
    </row>
    <row r="524" spans="1:47" s="2" customFormat="1" ht="12">
      <c r="A524" s="39"/>
      <c r="B524" s="40"/>
      <c r="C524" s="41"/>
      <c r="D524" s="225" t="s">
        <v>143</v>
      </c>
      <c r="E524" s="41"/>
      <c r="F524" s="226" t="s">
        <v>872</v>
      </c>
      <c r="G524" s="41"/>
      <c r="H524" s="41"/>
      <c r="I524" s="222"/>
      <c r="J524" s="41"/>
      <c r="K524" s="41"/>
      <c r="L524" s="45"/>
      <c r="M524" s="223"/>
      <c r="N524" s="224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7" t="s">
        <v>143</v>
      </c>
      <c r="AU524" s="17" t="s">
        <v>88</v>
      </c>
    </row>
    <row r="525" spans="1:47" s="2" customFormat="1" ht="12">
      <c r="A525" s="39"/>
      <c r="B525" s="40"/>
      <c r="C525" s="41"/>
      <c r="D525" s="220" t="s">
        <v>310</v>
      </c>
      <c r="E525" s="41"/>
      <c r="F525" s="248" t="s">
        <v>873</v>
      </c>
      <c r="G525" s="41"/>
      <c r="H525" s="41"/>
      <c r="I525" s="222"/>
      <c r="J525" s="41"/>
      <c r="K525" s="41"/>
      <c r="L525" s="45"/>
      <c r="M525" s="223"/>
      <c r="N525" s="224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7" t="s">
        <v>310</v>
      </c>
      <c r="AU525" s="17" t="s">
        <v>88</v>
      </c>
    </row>
    <row r="526" spans="1:65" s="2" customFormat="1" ht="16.5" customHeight="1">
      <c r="A526" s="39"/>
      <c r="B526" s="40"/>
      <c r="C526" s="207" t="s">
        <v>874</v>
      </c>
      <c r="D526" s="207" t="s">
        <v>134</v>
      </c>
      <c r="E526" s="208" t="s">
        <v>875</v>
      </c>
      <c r="F526" s="209" t="s">
        <v>876</v>
      </c>
      <c r="G526" s="210" t="s">
        <v>877</v>
      </c>
      <c r="H526" s="211">
        <v>1</v>
      </c>
      <c r="I526" s="212"/>
      <c r="J526" s="213">
        <f>ROUND(I526*H526,2)</f>
        <v>0</v>
      </c>
      <c r="K526" s="209" t="s">
        <v>138</v>
      </c>
      <c r="L526" s="45"/>
      <c r="M526" s="214" t="s">
        <v>32</v>
      </c>
      <c r="N526" s="215" t="s">
        <v>49</v>
      </c>
      <c r="O526" s="85"/>
      <c r="P526" s="216">
        <f>O526*H526</f>
        <v>0</v>
      </c>
      <c r="Q526" s="216">
        <v>0</v>
      </c>
      <c r="R526" s="216">
        <f>Q526*H526</f>
        <v>0</v>
      </c>
      <c r="S526" s="216">
        <v>0</v>
      </c>
      <c r="T526" s="21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8" t="s">
        <v>865</v>
      </c>
      <c r="AT526" s="218" t="s">
        <v>134</v>
      </c>
      <c r="AU526" s="218" t="s">
        <v>88</v>
      </c>
      <c r="AY526" s="17" t="s">
        <v>132</v>
      </c>
      <c r="BE526" s="219">
        <f>IF(N526="základní",J526,0)</f>
        <v>0</v>
      </c>
      <c r="BF526" s="219">
        <f>IF(N526="snížená",J526,0)</f>
        <v>0</v>
      </c>
      <c r="BG526" s="219">
        <f>IF(N526="zákl. přenesená",J526,0)</f>
        <v>0</v>
      </c>
      <c r="BH526" s="219">
        <f>IF(N526="sníž. přenesená",J526,0)</f>
        <v>0</v>
      </c>
      <c r="BI526" s="219">
        <f>IF(N526="nulová",J526,0)</f>
        <v>0</v>
      </c>
      <c r="BJ526" s="17" t="s">
        <v>86</v>
      </c>
      <c r="BK526" s="219">
        <f>ROUND(I526*H526,2)</f>
        <v>0</v>
      </c>
      <c r="BL526" s="17" t="s">
        <v>865</v>
      </c>
      <c r="BM526" s="218" t="s">
        <v>878</v>
      </c>
    </row>
    <row r="527" spans="1:47" s="2" customFormat="1" ht="12">
      <c r="A527" s="39"/>
      <c r="B527" s="40"/>
      <c r="C527" s="41"/>
      <c r="D527" s="220" t="s">
        <v>141</v>
      </c>
      <c r="E527" s="41"/>
      <c r="F527" s="221" t="s">
        <v>876</v>
      </c>
      <c r="G527" s="41"/>
      <c r="H527" s="41"/>
      <c r="I527" s="222"/>
      <c r="J527" s="41"/>
      <c r="K527" s="41"/>
      <c r="L527" s="45"/>
      <c r="M527" s="223"/>
      <c r="N527" s="224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7" t="s">
        <v>141</v>
      </c>
      <c r="AU527" s="17" t="s">
        <v>88</v>
      </c>
    </row>
    <row r="528" spans="1:47" s="2" customFormat="1" ht="12">
      <c r="A528" s="39"/>
      <c r="B528" s="40"/>
      <c r="C528" s="41"/>
      <c r="D528" s="225" t="s">
        <v>143</v>
      </c>
      <c r="E528" s="41"/>
      <c r="F528" s="226" t="s">
        <v>879</v>
      </c>
      <c r="G528" s="41"/>
      <c r="H528" s="41"/>
      <c r="I528" s="222"/>
      <c r="J528" s="41"/>
      <c r="K528" s="41"/>
      <c r="L528" s="45"/>
      <c r="M528" s="223"/>
      <c r="N528" s="224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7" t="s">
        <v>143</v>
      </c>
      <c r="AU528" s="17" t="s">
        <v>88</v>
      </c>
    </row>
    <row r="529" spans="1:63" s="12" customFormat="1" ht="22.8" customHeight="1">
      <c r="A529" s="12"/>
      <c r="B529" s="191"/>
      <c r="C529" s="192"/>
      <c r="D529" s="193" t="s">
        <v>77</v>
      </c>
      <c r="E529" s="205" t="s">
        <v>880</v>
      </c>
      <c r="F529" s="205" t="s">
        <v>881</v>
      </c>
      <c r="G529" s="192"/>
      <c r="H529" s="192"/>
      <c r="I529" s="195"/>
      <c r="J529" s="206">
        <f>BK529</f>
        <v>0</v>
      </c>
      <c r="K529" s="192"/>
      <c r="L529" s="197"/>
      <c r="M529" s="198"/>
      <c r="N529" s="199"/>
      <c r="O529" s="199"/>
      <c r="P529" s="200">
        <f>SUM(P530:P534)</f>
        <v>0</v>
      </c>
      <c r="Q529" s="199"/>
      <c r="R529" s="200">
        <f>SUM(R530:R534)</f>
        <v>0</v>
      </c>
      <c r="S529" s="199"/>
      <c r="T529" s="201">
        <f>SUM(T530:T534)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02" t="s">
        <v>165</v>
      </c>
      <c r="AT529" s="203" t="s">
        <v>77</v>
      </c>
      <c r="AU529" s="203" t="s">
        <v>86</v>
      </c>
      <c r="AY529" s="202" t="s">
        <v>132</v>
      </c>
      <c r="BK529" s="204">
        <f>SUM(BK530:BK534)</f>
        <v>0</v>
      </c>
    </row>
    <row r="530" spans="1:65" s="2" customFormat="1" ht="16.5" customHeight="1">
      <c r="A530" s="39"/>
      <c r="B530" s="40"/>
      <c r="C530" s="207" t="s">
        <v>882</v>
      </c>
      <c r="D530" s="207" t="s">
        <v>134</v>
      </c>
      <c r="E530" s="208" t="s">
        <v>883</v>
      </c>
      <c r="F530" s="209" t="s">
        <v>884</v>
      </c>
      <c r="G530" s="210" t="s">
        <v>137</v>
      </c>
      <c r="H530" s="211">
        <v>1</v>
      </c>
      <c r="I530" s="212"/>
      <c r="J530" s="213">
        <f>ROUND(I530*H530,2)</f>
        <v>0</v>
      </c>
      <c r="K530" s="209" t="s">
        <v>138</v>
      </c>
      <c r="L530" s="45"/>
      <c r="M530" s="214" t="s">
        <v>32</v>
      </c>
      <c r="N530" s="215" t="s">
        <v>49</v>
      </c>
      <c r="O530" s="85"/>
      <c r="P530" s="216">
        <f>O530*H530</f>
        <v>0</v>
      </c>
      <c r="Q530" s="216">
        <v>0</v>
      </c>
      <c r="R530" s="216">
        <f>Q530*H530</f>
        <v>0</v>
      </c>
      <c r="S530" s="216">
        <v>0</v>
      </c>
      <c r="T530" s="217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8" t="s">
        <v>865</v>
      </c>
      <c r="AT530" s="218" t="s">
        <v>134</v>
      </c>
      <c r="AU530" s="218" t="s">
        <v>88</v>
      </c>
      <c r="AY530" s="17" t="s">
        <v>132</v>
      </c>
      <c r="BE530" s="219">
        <f>IF(N530="základní",J530,0)</f>
        <v>0</v>
      </c>
      <c r="BF530" s="219">
        <f>IF(N530="snížená",J530,0)</f>
        <v>0</v>
      </c>
      <c r="BG530" s="219">
        <f>IF(N530="zákl. přenesená",J530,0)</f>
        <v>0</v>
      </c>
      <c r="BH530" s="219">
        <f>IF(N530="sníž. přenesená",J530,0)</f>
        <v>0</v>
      </c>
      <c r="BI530" s="219">
        <f>IF(N530="nulová",J530,0)</f>
        <v>0</v>
      </c>
      <c r="BJ530" s="17" t="s">
        <v>86</v>
      </c>
      <c r="BK530" s="219">
        <f>ROUND(I530*H530,2)</f>
        <v>0</v>
      </c>
      <c r="BL530" s="17" t="s">
        <v>865</v>
      </c>
      <c r="BM530" s="218" t="s">
        <v>885</v>
      </c>
    </row>
    <row r="531" spans="1:47" s="2" customFormat="1" ht="12">
      <c r="A531" s="39"/>
      <c r="B531" s="40"/>
      <c r="C531" s="41"/>
      <c r="D531" s="220" t="s">
        <v>141</v>
      </c>
      <c r="E531" s="41"/>
      <c r="F531" s="221" t="s">
        <v>884</v>
      </c>
      <c r="G531" s="41"/>
      <c r="H531" s="41"/>
      <c r="I531" s="222"/>
      <c r="J531" s="41"/>
      <c r="K531" s="41"/>
      <c r="L531" s="45"/>
      <c r="M531" s="223"/>
      <c r="N531" s="224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7" t="s">
        <v>141</v>
      </c>
      <c r="AU531" s="17" t="s">
        <v>88</v>
      </c>
    </row>
    <row r="532" spans="1:47" s="2" customFormat="1" ht="12">
      <c r="A532" s="39"/>
      <c r="B532" s="40"/>
      <c r="C532" s="41"/>
      <c r="D532" s="225" t="s">
        <v>143</v>
      </c>
      <c r="E532" s="41"/>
      <c r="F532" s="226" t="s">
        <v>886</v>
      </c>
      <c r="G532" s="41"/>
      <c r="H532" s="41"/>
      <c r="I532" s="222"/>
      <c r="J532" s="41"/>
      <c r="K532" s="41"/>
      <c r="L532" s="45"/>
      <c r="M532" s="223"/>
      <c r="N532" s="224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7" t="s">
        <v>143</v>
      </c>
      <c r="AU532" s="17" t="s">
        <v>88</v>
      </c>
    </row>
    <row r="533" spans="1:51" s="13" customFormat="1" ht="12">
      <c r="A533" s="13"/>
      <c r="B533" s="227"/>
      <c r="C533" s="228"/>
      <c r="D533" s="220" t="s">
        <v>157</v>
      </c>
      <c r="E533" s="229" t="s">
        <v>32</v>
      </c>
      <c r="F533" s="230" t="s">
        <v>86</v>
      </c>
      <c r="G533" s="228"/>
      <c r="H533" s="231">
        <v>1</v>
      </c>
      <c r="I533" s="232"/>
      <c r="J533" s="228"/>
      <c r="K533" s="228"/>
      <c r="L533" s="233"/>
      <c r="M533" s="234"/>
      <c r="N533" s="235"/>
      <c r="O533" s="235"/>
      <c r="P533" s="235"/>
      <c r="Q533" s="235"/>
      <c r="R533" s="235"/>
      <c r="S533" s="235"/>
      <c r="T533" s="23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7" t="s">
        <v>157</v>
      </c>
      <c r="AU533" s="237" t="s">
        <v>88</v>
      </c>
      <c r="AV533" s="13" t="s">
        <v>88</v>
      </c>
      <c r="AW533" s="13" t="s">
        <v>39</v>
      </c>
      <c r="AX533" s="13" t="s">
        <v>86</v>
      </c>
      <c r="AY533" s="237" t="s">
        <v>132</v>
      </c>
    </row>
    <row r="534" spans="1:51" s="14" customFormat="1" ht="12">
      <c r="A534" s="14"/>
      <c r="B534" s="238"/>
      <c r="C534" s="239"/>
      <c r="D534" s="220" t="s">
        <v>157</v>
      </c>
      <c r="E534" s="240" t="s">
        <v>32</v>
      </c>
      <c r="F534" s="241" t="s">
        <v>887</v>
      </c>
      <c r="G534" s="239"/>
      <c r="H534" s="240" t="s">
        <v>32</v>
      </c>
      <c r="I534" s="242"/>
      <c r="J534" s="239"/>
      <c r="K534" s="239"/>
      <c r="L534" s="243"/>
      <c r="M534" s="244"/>
      <c r="N534" s="245"/>
      <c r="O534" s="245"/>
      <c r="P534" s="245"/>
      <c r="Q534" s="245"/>
      <c r="R534" s="245"/>
      <c r="S534" s="245"/>
      <c r="T534" s="24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7" t="s">
        <v>157</v>
      </c>
      <c r="AU534" s="247" t="s">
        <v>88</v>
      </c>
      <c r="AV534" s="14" t="s">
        <v>86</v>
      </c>
      <c r="AW534" s="14" t="s">
        <v>39</v>
      </c>
      <c r="AX534" s="14" t="s">
        <v>78</v>
      </c>
      <c r="AY534" s="247" t="s">
        <v>132</v>
      </c>
    </row>
    <row r="535" spans="1:63" s="12" customFormat="1" ht="22.8" customHeight="1">
      <c r="A535" s="12"/>
      <c r="B535" s="191"/>
      <c r="C535" s="192"/>
      <c r="D535" s="193" t="s">
        <v>77</v>
      </c>
      <c r="E535" s="205" t="s">
        <v>888</v>
      </c>
      <c r="F535" s="205" t="s">
        <v>889</v>
      </c>
      <c r="G535" s="192"/>
      <c r="H535" s="192"/>
      <c r="I535" s="195"/>
      <c r="J535" s="206">
        <f>BK535</f>
        <v>0</v>
      </c>
      <c r="K535" s="192"/>
      <c r="L535" s="197"/>
      <c r="M535" s="198"/>
      <c r="N535" s="199"/>
      <c r="O535" s="199"/>
      <c r="P535" s="200">
        <f>SUM(P536:P544)</f>
        <v>0</v>
      </c>
      <c r="Q535" s="199"/>
      <c r="R535" s="200">
        <f>SUM(R536:R544)</f>
        <v>0</v>
      </c>
      <c r="S535" s="199"/>
      <c r="T535" s="201">
        <f>SUM(T536:T544)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02" t="s">
        <v>165</v>
      </c>
      <c r="AT535" s="203" t="s">
        <v>77</v>
      </c>
      <c r="AU535" s="203" t="s">
        <v>86</v>
      </c>
      <c r="AY535" s="202" t="s">
        <v>132</v>
      </c>
      <c r="BK535" s="204">
        <f>SUM(BK536:BK544)</f>
        <v>0</v>
      </c>
    </row>
    <row r="536" spans="1:65" s="2" customFormat="1" ht="16.5" customHeight="1">
      <c r="A536" s="39"/>
      <c r="B536" s="40"/>
      <c r="C536" s="207" t="s">
        <v>890</v>
      </c>
      <c r="D536" s="207" t="s">
        <v>134</v>
      </c>
      <c r="E536" s="208" t="s">
        <v>891</v>
      </c>
      <c r="F536" s="209" t="s">
        <v>892</v>
      </c>
      <c r="G536" s="210" t="s">
        <v>893</v>
      </c>
      <c r="H536" s="211">
        <v>1</v>
      </c>
      <c r="I536" s="212"/>
      <c r="J536" s="213">
        <f>ROUND(I536*H536,2)</f>
        <v>0</v>
      </c>
      <c r="K536" s="209" t="s">
        <v>138</v>
      </c>
      <c r="L536" s="45"/>
      <c r="M536" s="214" t="s">
        <v>32</v>
      </c>
      <c r="N536" s="215" t="s">
        <v>49</v>
      </c>
      <c r="O536" s="85"/>
      <c r="P536" s="216">
        <f>O536*H536</f>
        <v>0</v>
      </c>
      <c r="Q536" s="216">
        <v>0</v>
      </c>
      <c r="R536" s="216">
        <f>Q536*H536</f>
        <v>0</v>
      </c>
      <c r="S536" s="216">
        <v>0</v>
      </c>
      <c r="T536" s="217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18" t="s">
        <v>865</v>
      </c>
      <c r="AT536" s="218" t="s">
        <v>134</v>
      </c>
      <c r="AU536" s="218" t="s">
        <v>88</v>
      </c>
      <c r="AY536" s="17" t="s">
        <v>132</v>
      </c>
      <c r="BE536" s="219">
        <f>IF(N536="základní",J536,0)</f>
        <v>0</v>
      </c>
      <c r="BF536" s="219">
        <f>IF(N536="snížená",J536,0)</f>
        <v>0</v>
      </c>
      <c r="BG536" s="219">
        <f>IF(N536="zákl. přenesená",J536,0)</f>
        <v>0</v>
      </c>
      <c r="BH536" s="219">
        <f>IF(N536="sníž. přenesená",J536,0)</f>
        <v>0</v>
      </c>
      <c r="BI536" s="219">
        <f>IF(N536="nulová",J536,0)</f>
        <v>0</v>
      </c>
      <c r="BJ536" s="17" t="s">
        <v>86</v>
      </c>
      <c r="BK536" s="219">
        <f>ROUND(I536*H536,2)</f>
        <v>0</v>
      </c>
      <c r="BL536" s="17" t="s">
        <v>865</v>
      </c>
      <c r="BM536" s="218" t="s">
        <v>894</v>
      </c>
    </row>
    <row r="537" spans="1:47" s="2" customFormat="1" ht="12">
      <c r="A537" s="39"/>
      <c r="B537" s="40"/>
      <c r="C537" s="41"/>
      <c r="D537" s="220" t="s">
        <v>141</v>
      </c>
      <c r="E537" s="41"/>
      <c r="F537" s="221" t="s">
        <v>892</v>
      </c>
      <c r="G537" s="41"/>
      <c r="H537" s="41"/>
      <c r="I537" s="222"/>
      <c r="J537" s="41"/>
      <c r="K537" s="41"/>
      <c r="L537" s="45"/>
      <c r="M537" s="223"/>
      <c r="N537" s="224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7" t="s">
        <v>141</v>
      </c>
      <c r="AU537" s="17" t="s">
        <v>88</v>
      </c>
    </row>
    <row r="538" spans="1:47" s="2" customFormat="1" ht="12">
      <c r="A538" s="39"/>
      <c r="B538" s="40"/>
      <c r="C538" s="41"/>
      <c r="D538" s="225" t="s">
        <v>143</v>
      </c>
      <c r="E538" s="41"/>
      <c r="F538" s="226" t="s">
        <v>895</v>
      </c>
      <c r="G538" s="41"/>
      <c r="H538" s="41"/>
      <c r="I538" s="222"/>
      <c r="J538" s="41"/>
      <c r="K538" s="41"/>
      <c r="L538" s="45"/>
      <c r="M538" s="223"/>
      <c r="N538" s="224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7" t="s">
        <v>143</v>
      </c>
      <c r="AU538" s="17" t="s">
        <v>88</v>
      </c>
    </row>
    <row r="539" spans="1:47" s="2" customFormat="1" ht="12">
      <c r="A539" s="39"/>
      <c r="B539" s="40"/>
      <c r="C539" s="41"/>
      <c r="D539" s="220" t="s">
        <v>310</v>
      </c>
      <c r="E539" s="41"/>
      <c r="F539" s="248" t="s">
        <v>896</v>
      </c>
      <c r="G539" s="41"/>
      <c r="H539" s="41"/>
      <c r="I539" s="222"/>
      <c r="J539" s="41"/>
      <c r="K539" s="41"/>
      <c r="L539" s="45"/>
      <c r="M539" s="223"/>
      <c r="N539" s="224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7" t="s">
        <v>310</v>
      </c>
      <c r="AU539" s="17" t="s">
        <v>88</v>
      </c>
    </row>
    <row r="540" spans="1:65" s="2" customFormat="1" ht="16.5" customHeight="1">
      <c r="A540" s="39"/>
      <c r="B540" s="40"/>
      <c r="C540" s="207" t="s">
        <v>897</v>
      </c>
      <c r="D540" s="207" t="s">
        <v>134</v>
      </c>
      <c r="E540" s="208" t="s">
        <v>898</v>
      </c>
      <c r="F540" s="209" t="s">
        <v>899</v>
      </c>
      <c r="G540" s="210" t="s">
        <v>137</v>
      </c>
      <c r="H540" s="211">
        <v>1</v>
      </c>
      <c r="I540" s="212"/>
      <c r="J540" s="213">
        <f>ROUND(I540*H540,2)</f>
        <v>0</v>
      </c>
      <c r="K540" s="209" t="s">
        <v>138</v>
      </c>
      <c r="L540" s="45"/>
      <c r="M540" s="214" t="s">
        <v>32</v>
      </c>
      <c r="N540" s="215" t="s">
        <v>49</v>
      </c>
      <c r="O540" s="85"/>
      <c r="P540" s="216">
        <f>O540*H540</f>
        <v>0</v>
      </c>
      <c r="Q540" s="216">
        <v>0</v>
      </c>
      <c r="R540" s="216">
        <f>Q540*H540</f>
        <v>0</v>
      </c>
      <c r="S540" s="216">
        <v>0</v>
      </c>
      <c r="T540" s="217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18" t="s">
        <v>865</v>
      </c>
      <c r="AT540" s="218" t="s">
        <v>134</v>
      </c>
      <c r="AU540" s="218" t="s">
        <v>88</v>
      </c>
      <c r="AY540" s="17" t="s">
        <v>132</v>
      </c>
      <c r="BE540" s="219">
        <f>IF(N540="základní",J540,0)</f>
        <v>0</v>
      </c>
      <c r="BF540" s="219">
        <f>IF(N540="snížená",J540,0)</f>
        <v>0</v>
      </c>
      <c r="BG540" s="219">
        <f>IF(N540="zákl. přenesená",J540,0)</f>
        <v>0</v>
      </c>
      <c r="BH540" s="219">
        <f>IF(N540="sníž. přenesená",J540,0)</f>
        <v>0</v>
      </c>
      <c r="BI540" s="219">
        <f>IF(N540="nulová",J540,0)</f>
        <v>0</v>
      </c>
      <c r="BJ540" s="17" t="s">
        <v>86</v>
      </c>
      <c r="BK540" s="219">
        <f>ROUND(I540*H540,2)</f>
        <v>0</v>
      </c>
      <c r="BL540" s="17" t="s">
        <v>865</v>
      </c>
      <c r="BM540" s="218" t="s">
        <v>900</v>
      </c>
    </row>
    <row r="541" spans="1:47" s="2" customFormat="1" ht="12">
      <c r="A541" s="39"/>
      <c r="B541" s="40"/>
      <c r="C541" s="41"/>
      <c r="D541" s="220" t="s">
        <v>141</v>
      </c>
      <c r="E541" s="41"/>
      <c r="F541" s="221" t="s">
        <v>899</v>
      </c>
      <c r="G541" s="41"/>
      <c r="H541" s="41"/>
      <c r="I541" s="222"/>
      <c r="J541" s="41"/>
      <c r="K541" s="41"/>
      <c r="L541" s="45"/>
      <c r="M541" s="223"/>
      <c r="N541" s="224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7" t="s">
        <v>141</v>
      </c>
      <c r="AU541" s="17" t="s">
        <v>88</v>
      </c>
    </row>
    <row r="542" spans="1:47" s="2" customFormat="1" ht="12">
      <c r="A542" s="39"/>
      <c r="B542" s="40"/>
      <c r="C542" s="41"/>
      <c r="D542" s="225" t="s">
        <v>143</v>
      </c>
      <c r="E542" s="41"/>
      <c r="F542" s="226" t="s">
        <v>901</v>
      </c>
      <c r="G542" s="41"/>
      <c r="H542" s="41"/>
      <c r="I542" s="222"/>
      <c r="J542" s="41"/>
      <c r="K542" s="41"/>
      <c r="L542" s="45"/>
      <c r="M542" s="223"/>
      <c r="N542" s="224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7" t="s">
        <v>143</v>
      </c>
      <c r="AU542" s="17" t="s">
        <v>88</v>
      </c>
    </row>
    <row r="543" spans="1:51" s="13" customFormat="1" ht="12">
      <c r="A543" s="13"/>
      <c r="B543" s="227"/>
      <c r="C543" s="228"/>
      <c r="D543" s="220" t="s">
        <v>157</v>
      </c>
      <c r="E543" s="229" t="s">
        <v>32</v>
      </c>
      <c r="F543" s="230" t="s">
        <v>86</v>
      </c>
      <c r="G543" s="228"/>
      <c r="H543" s="231">
        <v>1</v>
      </c>
      <c r="I543" s="232"/>
      <c r="J543" s="228"/>
      <c r="K543" s="228"/>
      <c r="L543" s="233"/>
      <c r="M543" s="234"/>
      <c r="N543" s="235"/>
      <c r="O543" s="235"/>
      <c r="P543" s="235"/>
      <c r="Q543" s="235"/>
      <c r="R543" s="235"/>
      <c r="S543" s="235"/>
      <c r="T543" s="23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7" t="s">
        <v>157</v>
      </c>
      <c r="AU543" s="237" t="s">
        <v>88</v>
      </c>
      <c r="AV543" s="13" t="s">
        <v>88</v>
      </c>
      <c r="AW543" s="13" t="s">
        <v>39</v>
      </c>
      <c r="AX543" s="13" t="s">
        <v>86</v>
      </c>
      <c r="AY543" s="237" t="s">
        <v>132</v>
      </c>
    </row>
    <row r="544" spans="1:51" s="14" customFormat="1" ht="12">
      <c r="A544" s="14"/>
      <c r="B544" s="238"/>
      <c r="C544" s="239"/>
      <c r="D544" s="220" t="s">
        <v>157</v>
      </c>
      <c r="E544" s="240" t="s">
        <v>32</v>
      </c>
      <c r="F544" s="241" t="s">
        <v>902</v>
      </c>
      <c r="G544" s="239"/>
      <c r="H544" s="240" t="s">
        <v>32</v>
      </c>
      <c r="I544" s="242"/>
      <c r="J544" s="239"/>
      <c r="K544" s="239"/>
      <c r="L544" s="243"/>
      <c r="M544" s="244"/>
      <c r="N544" s="245"/>
      <c r="O544" s="245"/>
      <c r="P544" s="245"/>
      <c r="Q544" s="245"/>
      <c r="R544" s="245"/>
      <c r="S544" s="245"/>
      <c r="T544" s="24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7" t="s">
        <v>157</v>
      </c>
      <c r="AU544" s="247" t="s">
        <v>88</v>
      </c>
      <c r="AV544" s="14" t="s">
        <v>86</v>
      </c>
      <c r="AW544" s="14" t="s">
        <v>39</v>
      </c>
      <c r="AX544" s="14" t="s">
        <v>78</v>
      </c>
      <c r="AY544" s="247" t="s">
        <v>132</v>
      </c>
    </row>
    <row r="545" spans="1:63" s="12" customFormat="1" ht="22.8" customHeight="1">
      <c r="A545" s="12"/>
      <c r="B545" s="191"/>
      <c r="C545" s="192"/>
      <c r="D545" s="193" t="s">
        <v>77</v>
      </c>
      <c r="E545" s="205" t="s">
        <v>903</v>
      </c>
      <c r="F545" s="205" t="s">
        <v>904</v>
      </c>
      <c r="G545" s="192"/>
      <c r="H545" s="192"/>
      <c r="I545" s="195"/>
      <c r="J545" s="206">
        <f>BK545</f>
        <v>0</v>
      </c>
      <c r="K545" s="192"/>
      <c r="L545" s="197"/>
      <c r="M545" s="198"/>
      <c r="N545" s="199"/>
      <c r="O545" s="199"/>
      <c r="P545" s="200">
        <f>SUM(P546:P547)</f>
        <v>0</v>
      </c>
      <c r="Q545" s="199"/>
      <c r="R545" s="200">
        <f>SUM(R546:R547)</f>
        <v>0</v>
      </c>
      <c r="S545" s="199"/>
      <c r="T545" s="201">
        <f>SUM(T546:T547)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02" t="s">
        <v>165</v>
      </c>
      <c r="AT545" s="203" t="s">
        <v>77</v>
      </c>
      <c r="AU545" s="203" t="s">
        <v>86</v>
      </c>
      <c r="AY545" s="202" t="s">
        <v>132</v>
      </c>
      <c r="BK545" s="204">
        <f>SUM(BK546:BK547)</f>
        <v>0</v>
      </c>
    </row>
    <row r="546" spans="1:65" s="2" customFormat="1" ht="16.5" customHeight="1">
      <c r="A546" s="39"/>
      <c r="B546" s="40"/>
      <c r="C546" s="207" t="s">
        <v>905</v>
      </c>
      <c r="D546" s="207" t="s">
        <v>134</v>
      </c>
      <c r="E546" s="208" t="s">
        <v>906</v>
      </c>
      <c r="F546" s="209" t="s">
        <v>907</v>
      </c>
      <c r="G546" s="210" t="s">
        <v>137</v>
      </c>
      <c r="H546" s="211">
        <v>1</v>
      </c>
      <c r="I546" s="212"/>
      <c r="J546" s="213">
        <f>ROUND(I546*H546,2)</f>
        <v>0</v>
      </c>
      <c r="K546" s="209" t="s">
        <v>560</v>
      </c>
      <c r="L546" s="45"/>
      <c r="M546" s="214" t="s">
        <v>32</v>
      </c>
      <c r="N546" s="215" t="s">
        <v>49</v>
      </c>
      <c r="O546" s="85"/>
      <c r="P546" s="216">
        <f>O546*H546</f>
        <v>0</v>
      </c>
      <c r="Q546" s="216">
        <v>0</v>
      </c>
      <c r="R546" s="216">
        <f>Q546*H546</f>
        <v>0</v>
      </c>
      <c r="S546" s="216">
        <v>0</v>
      </c>
      <c r="T546" s="21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18" t="s">
        <v>865</v>
      </c>
      <c r="AT546" s="218" t="s">
        <v>134</v>
      </c>
      <c r="AU546" s="218" t="s">
        <v>88</v>
      </c>
      <c r="AY546" s="17" t="s">
        <v>132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7" t="s">
        <v>86</v>
      </c>
      <c r="BK546" s="219">
        <f>ROUND(I546*H546,2)</f>
        <v>0</v>
      </c>
      <c r="BL546" s="17" t="s">
        <v>865</v>
      </c>
      <c r="BM546" s="218" t="s">
        <v>908</v>
      </c>
    </row>
    <row r="547" spans="1:47" s="2" customFormat="1" ht="12">
      <c r="A547" s="39"/>
      <c r="B547" s="40"/>
      <c r="C547" s="41"/>
      <c r="D547" s="220" t="s">
        <v>141</v>
      </c>
      <c r="E547" s="41"/>
      <c r="F547" s="221" t="s">
        <v>907</v>
      </c>
      <c r="G547" s="41"/>
      <c r="H547" s="41"/>
      <c r="I547" s="222"/>
      <c r="J547" s="41"/>
      <c r="K547" s="41"/>
      <c r="L547" s="45"/>
      <c r="M547" s="259"/>
      <c r="N547" s="260"/>
      <c r="O547" s="261"/>
      <c r="P547" s="261"/>
      <c r="Q547" s="261"/>
      <c r="R547" s="261"/>
      <c r="S547" s="261"/>
      <c r="T547" s="262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7" t="s">
        <v>141</v>
      </c>
      <c r="AU547" s="17" t="s">
        <v>88</v>
      </c>
    </row>
    <row r="548" spans="1:31" s="2" customFormat="1" ht="6.95" customHeight="1">
      <c r="A548" s="39"/>
      <c r="B548" s="60"/>
      <c r="C548" s="61"/>
      <c r="D548" s="61"/>
      <c r="E548" s="61"/>
      <c r="F548" s="61"/>
      <c r="G548" s="61"/>
      <c r="H548" s="61"/>
      <c r="I548" s="61"/>
      <c r="J548" s="61"/>
      <c r="K548" s="61"/>
      <c r="L548" s="45"/>
      <c r="M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</row>
  </sheetData>
  <sheetProtection password="CC35" sheet="1" objects="1" scenarios="1" formatColumns="0" formatRows="0" autoFilter="0"/>
  <autoFilter ref="C93:K547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1_01/112101106"/>
    <hyperlink ref="F102" r:id="rId2" display="https://podminky.urs.cz/item/CS_URS_2021_01/112251107"/>
    <hyperlink ref="F105" r:id="rId3" display="https://podminky.urs.cz/item/CS_URS_2021_01/113106171"/>
    <hyperlink ref="F110" r:id="rId4" display="https://podminky.urs.cz/item/CS_URS_2021_01/113106193"/>
    <hyperlink ref="F113" r:id="rId5" display="https://podminky.urs.cz/item/CS_URS_2021_01/113107212"/>
    <hyperlink ref="F117" r:id="rId6" display="https://podminky.urs.cz/item/CS_URS_2021_01/113107222"/>
    <hyperlink ref="F122" r:id="rId7" display="https://podminky.urs.cz/item/CS_URS_2021_01/113107242"/>
    <hyperlink ref="F127" r:id="rId8" display="https://podminky.urs.cz/item/CS_URS_2021_01/113201112"/>
    <hyperlink ref="F132" r:id="rId9" display="https://podminky.urs.cz/item/CS_URS_2021_01/121151123"/>
    <hyperlink ref="F137" r:id="rId10" display="https://podminky.urs.cz/item/CS_URS_2021_01/122252204"/>
    <hyperlink ref="F141" r:id="rId11" display="https://podminky.urs.cz/item/CS_URS_2021_01/122252205"/>
    <hyperlink ref="F145" r:id="rId12" display="https://podminky.urs.cz/item/CS_URS_2021_01/132251253"/>
    <hyperlink ref="F150" r:id="rId13" display="https://podminky.urs.cz/item/CS_URS_2021_01/139001101"/>
    <hyperlink ref="F154" r:id="rId14" display="https://podminky.urs.cz/item/CS_URS_2021_01/151101102"/>
    <hyperlink ref="F157" r:id="rId15" display="https://podminky.urs.cz/item/CS_URS_2021_01/151101112"/>
    <hyperlink ref="F160" r:id="rId16" display="https://podminky.urs.cz/item/CS_URS_2021_01/161111522"/>
    <hyperlink ref="F163" r:id="rId17" display="https://podminky.urs.cz/item/CS_URS_2021_01/162201501"/>
    <hyperlink ref="F166" r:id="rId18" display="https://podminky.urs.cz/item/CS_URS_2021_01/162201511"/>
    <hyperlink ref="F169" r:id="rId19" display="https://podminky.urs.cz/item/CS_URS_2021_01/162201521"/>
    <hyperlink ref="F172" r:id="rId20" display="https://podminky.urs.cz/item/CS_URS_2021_01/162351103"/>
    <hyperlink ref="F175" r:id="rId21" display="https://podminky.urs.cz/item/CS_URS_2021_01/162751117"/>
    <hyperlink ref="F179" r:id="rId22" display="https://podminky.urs.cz/item/CS_URS_2021_01/167102111"/>
    <hyperlink ref="F183" r:id="rId23" display="https://podminky.urs.cz/item/CS_URS_2021_01/167151111"/>
    <hyperlink ref="F187" r:id="rId24" display="https://podminky.urs.cz/item/CS_URS_2021_01/171152101"/>
    <hyperlink ref="F190" r:id="rId25" display="https://podminky.urs.cz/item/CS_URS_2021_01/171201221"/>
    <hyperlink ref="F194" r:id="rId26" display="https://podminky.urs.cz/item/CS_URS_2021_01/171201223"/>
    <hyperlink ref="F199" r:id="rId27" display="https://podminky.urs.cz/item/CS_URS_2021_01/171251201"/>
    <hyperlink ref="F203" r:id="rId28" display="https://podminky.urs.cz/item/CS_URS_2021_01/174111101"/>
    <hyperlink ref="F206" r:id="rId29" display="https://podminky.urs.cz/item/CS_URS_2021_01/175111101"/>
    <hyperlink ref="F213" r:id="rId30" display="https://podminky.urs.cz/item/CS_URS_2021_01/175111109"/>
    <hyperlink ref="F216" r:id="rId31" display="https://podminky.urs.cz/item/CS_URS_2021_01/181152302"/>
    <hyperlink ref="F220" r:id="rId32" display="https://podminky.urs.cz/item/CS_URS_2021_01/181351113"/>
    <hyperlink ref="F225" r:id="rId33" display="https://podminky.urs.cz/item/CS_URS_2021_01/181411131"/>
    <hyperlink ref="F231" r:id="rId34" display="https://podminky.urs.cz/item/CS_URS_2021_01/185803111"/>
    <hyperlink ref="F235" r:id="rId35" display="https://podminky.urs.cz/item/CS_URS_2021_01/214500211"/>
    <hyperlink ref="F250" r:id="rId36" display="https://podminky.urs.cz/item/CS_URS_2021_01/339921113"/>
    <hyperlink ref="F257" r:id="rId37" display="https://podminky.urs.cz/item/CS_URS_2021_01/452311171"/>
    <hyperlink ref="F263" r:id="rId38" display="https://podminky.urs.cz/item/CS_URS_2021_01/564211112"/>
    <hyperlink ref="F268" r:id="rId39" display="https://podminky.urs.cz/item/CS_URS_2021_01/564851111"/>
    <hyperlink ref="F272" r:id="rId40" display="https://podminky.urs.cz/item/CS_URS_2021_01/564861111"/>
    <hyperlink ref="F276" r:id="rId41" display="https://podminky.urs.cz/item/CS_URS_2021_01/564871111"/>
    <hyperlink ref="F279" r:id="rId42" display="https://podminky.urs.cz/item/CS_URS_2021_01/564911511"/>
    <hyperlink ref="F282" r:id="rId43" display="https://podminky.urs.cz/item/CS_URS_2021_01/564952111"/>
    <hyperlink ref="F286" r:id="rId44" display="https://podminky.urs.cz/item/CS_URS_2021_01/564962113"/>
    <hyperlink ref="F289" r:id="rId45" display="https://podminky.urs.cz/item/CS_URS_2021_01/565165111"/>
    <hyperlink ref="F292" r:id="rId46" display="https://podminky.urs.cz/item/CS_URS_2021_01/573111111"/>
    <hyperlink ref="F295" r:id="rId47" display="https://podminky.urs.cz/item/CS_URS_2021_01/573231108"/>
    <hyperlink ref="F298" r:id="rId48" display="https://podminky.urs.cz/item/CS_URS_2021_01/577134211"/>
    <hyperlink ref="F303" r:id="rId49" display="https://podminky.urs.cz/item/CS_URS_2021_01/577143111"/>
    <hyperlink ref="F310" r:id="rId50" display="https://podminky.urs.cz/item/CS_URS_2021_01/596211113"/>
    <hyperlink ref="F315" r:id="rId51" display="https://podminky.urs.cz/item/CS_URS_2021_01/596212212"/>
    <hyperlink ref="F328" r:id="rId52" display="https://podminky.urs.cz/item/CS_URS_2021_01/596212312"/>
    <hyperlink ref="F337" r:id="rId53" display="https://podminky.urs.cz/item/CS_URS_2021_01/596411114"/>
    <hyperlink ref="F342" r:id="rId54" display="https://podminky.urs.cz/item/CS_URS_2021_01/831312121"/>
    <hyperlink ref="F348" r:id="rId55" display="https://podminky.urs.cz/item/CS_URS_2021_01/871218113"/>
    <hyperlink ref="F354" r:id="rId56" display="https://podminky.urs.cz/item/CS_URS_2021_01/871315241"/>
    <hyperlink ref="F358" r:id="rId57" display="https://podminky.urs.cz/item/CS_URS_2021_01/895941111"/>
    <hyperlink ref="F375" r:id="rId58" display="https://podminky.urs.cz/item/CS_URS_2021_01/899231111"/>
    <hyperlink ref="F378" r:id="rId59" display="https://podminky.urs.cz/item/CS_URS_2021_01/899331111"/>
    <hyperlink ref="F381" r:id="rId60" display="https://podminky.urs.cz/item/CS_URS_2021_01/899431111"/>
    <hyperlink ref="F384" r:id="rId61" display="https://podminky.urs.cz/item/CS_URS_2021_01/899623181"/>
    <hyperlink ref="F391" r:id="rId62" display="https://podminky.urs.cz/item/CS_URS_2021_01/914111121"/>
    <hyperlink ref="F407" r:id="rId63" display="https://podminky.urs.cz/item/CS_URS_2021_01/914511111"/>
    <hyperlink ref="F413" r:id="rId64" display="https://podminky.urs.cz/item/CS_URS_2021_01/915211111"/>
    <hyperlink ref="F418" r:id="rId65" display="https://podminky.urs.cz/item/CS_URS_2021_01/915231111"/>
    <hyperlink ref="F421" r:id="rId66" display="https://podminky.urs.cz/item/CS_URS_2021_01/915611111"/>
    <hyperlink ref="F424" r:id="rId67" display="https://podminky.urs.cz/item/CS_URS_2021_01/915621111"/>
    <hyperlink ref="F427" r:id="rId68" display="https://podminky.urs.cz/item/CS_URS_2021_01/916131213"/>
    <hyperlink ref="F435" r:id="rId69" display="https://podminky.urs.cz/item/CS_URS_2021_01/916231213"/>
    <hyperlink ref="F444" r:id="rId70" display="https://podminky.urs.cz/item/CS_URS_2021_01/916991121"/>
    <hyperlink ref="F449" r:id="rId71" display="https://podminky.urs.cz/item/CS_URS_2021_01/919731123"/>
    <hyperlink ref="F454" r:id="rId72" display="https://podminky.urs.cz/item/CS_URS_2021_01/919735113"/>
    <hyperlink ref="F457" r:id="rId73" display="https://podminky.urs.cz/item/CS_URS_2021_01/935113211"/>
    <hyperlink ref="F470" r:id="rId74" display="https://podminky.urs.cz/item/CS_URS_2021_01/966006211"/>
    <hyperlink ref="F477" r:id="rId75" display="https://podminky.urs.cz/item/CS_URS_2021_01/979024443"/>
    <hyperlink ref="F481" r:id="rId76" display="https://podminky.urs.cz/item/CS_URS_2021_01/997211511"/>
    <hyperlink ref="F485" r:id="rId77" display="https://podminky.urs.cz/item/CS_URS_2021_01/997211519"/>
    <hyperlink ref="F489" r:id="rId78" display="https://podminky.urs.cz/item/CS_URS_2021_01/997211521"/>
    <hyperlink ref="F492" r:id="rId79" display="https://podminky.urs.cz/item/CS_URS_2021_01/997211529"/>
    <hyperlink ref="F496" r:id="rId80" display="https://podminky.urs.cz/item/CS_URS_2021_01/997211611"/>
    <hyperlink ref="F499" r:id="rId81" display="https://podminky.urs.cz/item/CS_URS_2021_01/997211612"/>
    <hyperlink ref="F503" r:id="rId82" display="https://podminky.urs.cz/item/CS_URS_2021_01/997221861"/>
    <hyperlink ref="F507" r:id="rId83" display="https://podminky.urs.cz/item/CS_URS_2021_01/997221873"/>
    <hyperlink ref="F511" r:id="rId84" display="https://podminky.urs.cz/item/CS_URS_2021_01/997221875"/>
    <hyperlink ref="F516" r:id="rId85" display="https://podminky.urs.cz/item/CS_URS_2021_01/998225111"/>
    <hyperlink ref="F521" r:id="rId86" display="https://podminky.urs.cz/item/CS_URS_2021_01/010001000"/>
    <hyperlink ref="F524" r:id="rId87" display="https://podminky.urs.cz/item/CS_URS_2021_01/011114000"/>
    <hyperlink ref="F528" r:id="rId88" display="https://podminky.urs.cz/item/CS_URS_2021_01/013254000"/>
    <hyperlink ref="F532" r:id="rId89" display="https://podminky.urs.cz/item/CS_URS_2021_01/034303000"/>
    <hyperlink ref="F538" r:id="rId90" display="https://podminky.urs.cz/item/CS_URS_2021_01/043103000"/>
    <hyperlink ref="F542" r:id="rId91" display="https://podminky.urs.cz/item/CS_URS_2021_01/0431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88</v>
      </c>
    </row>
    <row r="4" spans="2:46" s="1" customFormat="1" ht="24.95" customHeight="1">
      <c r="B4" s="20"/>
      <c r="D4" s="131" t="s">
        <v>93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Projektová dokumentace - rekonstrukce areálové komunikace (vjezd do areálu-parkoviště)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32</v>
      </c>
      <c r="G11" s="39"/>
      <c r="H11" s="39"/>
      <c r="I11" s="133" t="s">
        <v>20</v>
      </c>
      <c r="J11" s="137" t="s">
        <v>32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910</v>
      </c>
      <c r="G12" s="39"/>
      <c r="H12" s="39"/>
      <c r="I12" s="133" t="s">
        <v>24</v>
      </c>
      <c r="J12" s="138" t="str">
        <f>'Rekapitulace stavby'!AN8</f>
        <v>10. 3. 2021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SOU elektrotechnické,Plzeň,parc.č. 2204/25+okolí</v>
      </c>
      <c r="F15" s="39"/>
      <c r="G15" s="39"/>
      <c r="H15" s="39"/>
      <c r="I15" s="133" t="s">
        <v>34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35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37</v>
      </c>
      <c r="E20" s="39"/>
      <c r="F20" s="39"/>
      <c r="G20" s="39"/>
      <c r="H20" s="39"/>
      <c r="I20" s="133" t="s">
        <v>31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Pavel bastl</v>
      </c>
      <c r="F21" s="39"/>
      <c r="G21" s="39"/>
      <c r="H21" s="39"/>
      <c r="I21" s="133" t="s">
        <v>34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40</v>
      </c>
      <c r="E23" s="39"/>
      <c r="F23" s="39"/>
      <c r="G23" s="39"/>
      <c r="H23" s="39"/>
      <c r="I23" s="133" t="s">
        <v>31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Pavel Bastl</v>
      </c>
      <c r="F24" s="39"/>
      <c r="G24" s="39"/>
      <c r="H24" s="39"/>
      <c r="I24" s="133" t="s">
        <v>34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41"/>
      <c r="B27" s="142"/>
      <c r="C27" s="141"/>
      <c r="D27" s="141"/>
      <c r="E27" s="143" t="s">
        <v>911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44</v>
      </c>
      <c r="E30" s="39"/>
      <c r="F30" s="39"/>
      <c r="G30" s="39"/>
      <c r="H30" s="39"/>
      <c r="I30" s="39"/>
      <c r="J30" s="147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46</v>
      </c>
      <c r="G32" s="39"/>
      <c r="H32" s="39"/>
      <c r="I32" s="148" t="s">
        <v>45</v>
      </c>
      <c r="J32" s="148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48</v>
      </c>
      <c r="E33" s="133" t="s">
        <v>49</v>
      </c>
      <c r="F33" s="150">
        <f>ROUND((SUM(BE87:BE214)),2)</f>
        <v>0</v>
      </c>
      <c r="G33" s="39"/>
      <c r="H33" s="39"/>
      <c r="I33" s="151">
        <v>0.21</v>
      </c>
      <c r="J33" s="150">
        <f>ROUND(((SUM(BE87:BE214))*I33),2)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50</v>
      </c>
      <c r="F34" s="150">
        <f>ROUND((SUM(BF87:BF214)),2)</f>
        <v>0</v>
      </c>
      <c r="G34" s="39"/>
      <c r="H34" s="39"/>
      <c r="I34" s="151">
        <v>0.15</v>
      </c>
      <c r="J34" s="150">
        <f>ROUND(((SUM(BF87:BF214))*I34),2)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51</v>
      </c>
      <c r="F35" s="150">
        <f>ROUND((SUM(BG87:BG214)),2)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52</v>
      </c>
      <c r="F36" s="150">
        <f>ROUND((SUM(BH87:BH214)),2)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53</v>
      </c>
      <c r="F37" s="150">
        <f>ROUND((SUM(BI87:BI214)),2)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54</v>
      </c>
      <c r="E39" s="154"/>
      <c r="F39" s="154"/>
      <c r="G39" s="155" t="s">
        <v>55</v>
      </c>
      <c r="H39" s="156" t="s">
        <v>56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Projektová dokumentace - rekonstrukce areálové komunikace (vjezd do areálu-parkoviště)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D.1 - VEŘEJNÉ OSVĚTLENÍ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 xml:space="preserve"> </v>
      </c>
      <c r="G52" s="41"/>
      <c r="H52" s="41"/>
      <c r="I52" s="32" t="s">
        <v>24</v>
      </c>
      <c r="J52" s="73" t="str">
        <f>IF(J12="","",J12)</f>
        <v>10. 3. 2021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SOU elektrotechnické,Plzeň,parc.č. 2204/25+okolí</v>
      </c>
      <c r="G54" s="41"/>
      <c r="H54" s="41"/>
      <c r="I54" s="32" t="s">
        <v>37</v>
      </c>
      <c r="J54" s="37" t="str">
        <f>E21</f>
        <v>Pavel bastl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35</v>
      </c>
      <c r="D55" s="41"/>
      <c r="E55" s="41"/>
      <c r="F55" s="27" t="str">
        <f>IF(E18="","",E18)</f>
        <v>Vyplň údaj</v>
      </c>
      <c r="G55" s="41"/>
      <c r="H55" s="41"/>
      <c r="I55" s="32" t="s">
        <v>40</v>
      </c>
      <c r="J55" s="37" t="str">
        <f>E24</f>
        <v>Pavel Bastl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76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101</v>
      </c>
    </row>
    <row r="60" spans="1:31" s="9" customFormat="1" ht="24.95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912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913</v>
      </c>
      <c r="E62" s="171"/>
      <c r="F62" s="171"/>
      <c r="G62" s="171"/>
      <c r="H62" s="171"/>
      <c r="I62" s="171"/>
      <c r="J62" s="172">
        <f>J97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914</v>
      </c>
      <c r="E63" s="177"/>
      <c r="F63" s="177"/>
      <c r="G63" s="177"/>
      <c r="H63" s="177"/>
      <c r="I63" s="177"/>
      <c r="J63" s="178">
        <f>J98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915</v>
      </c>
      <c r="E64" s="177"/>
      <c r="F64" s="177"/>
      <c r="G64" s="177"/>
      <c r="H64" s="177"/>
      <c r="I64" s="177"/>
      <c r="J64" s="178">
        <f>J102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916</v>
      </c>
      <c r="E65" s="171"/>
      <c r="F65" s="171"/>
      <c r="G65" s="171"/>
      <c r="H65" s="171"/>
      <c r="I65" s="171"/>
      <c r="J65" s="172">
        <f>J109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917</v>
      </c>
      <c r="E66" s="177"/>
      <c r="F66" s="177"/>
      <c r="G66" s="177"/>
      <c r="H66" s="177"/>
      <c r="I66" s="177"/>
      <c r="J66" s="178">
        <f>J110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918</v>
      </c>
      <c r="E67" s="177"/>
      <c r="F67" s="177"/>
      <c r="G67" s="177"/>
      <c r="H67" s="177"/>
      <c r="I67" s="177"/>
      <c r="J67" s="178">
        <f>J170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3" t="s">
        <v>117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3" t="str">
        <f>E7</f>
        <v>Projektová dokumentace - rekonstrukce areálové komunikace (vjezd do areálu-parkoviště)</v>
      </c>
      <c r="F77" s="32"/>
      <c r="G77" s="32"/>
      <c r="H77" s="32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2" t="s">
        <v>94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D.1 - VEŘEJNÉ OSVĚTLENÍ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2" t="s">
        <v>22</v>
      </c>
      <c r="D81" s="41"/>
      <c r="E81" s="41"/>
      <c r="F81" s="27" t="str">
        <f>F12</f>
        <v xml:space="preserve"> </v>
      </c>
      <c r="G81" s="41"/>
      <c r="H81" s="41"/>
      <c r="I81" s="32" t="s">
        <v>24</v>
      </c>
      <c r="J81" s="73" t="str">
        <f>IF(J12="","",J12)</f>
        <v>10. 3. 2021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2" t="s">
        <v>30</v>
      </c>
      <c r="D83" s="41"/>
      <c r="E83" s="41"/>
      <c r="F83" s="27" t="str">
        <f>E15</f>
        <v>SOU elektrotechnické,Plzeň,parc.č. 2204/25+okolí</v>
      </c>
      <c r="G83" s="41"/>
      <c r="H83" s="41"/>
      <c r="I83" s="32" t="s">
        <v>37</v>
      </c>
      <c r="J83" s="37" t="str">
        <f>E21</f>
        <v>Pavel bastl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2" t="s">
        <v>35</v>
      </c>
      <c r="D84" s="41"/>
      <c r="E84" s="41"/>
      <c r="F84" s="27" t="str">
        <f>IF(E18="","",E18)</f>
        <v>Vyplň údaj</v>
      </c>
      <c r="G84" s="41"/>
      <c r="H84" s="41"/>
      <c r="I84" s="32" t="s">
        <v>40</v>
      </c>
      <c r="J84" s="37" t="str">
        <f>E24</f>
        <v>Pavel Bastl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0"/>
      <c r="B86" s="181"/>
      <c r="C86" s="182" t="s">
        <v>118</v>
      </c>
      <c r="D86" s="183" t="s">
        <v>63</v>
      </c>
      <c r="E86" s="183" t="s">
        <v>59</v>
      </c>
      <c r="F86" s="183" t="s">
        <v>60</v>
      </c>
      <c r="G86" s="183" t="s">
        <v>119</v>
      </c>
      <c r="H86" s="183" t="s">
        <v>120</v>
      </c>
      <c r="I86" s="183" t="s">
        <v>121</v>
      </c>
      <c r="J86" s="183" t="s">
        <v>100</v>
      </c>
      <c r="K86" s="184" t="s">
        <v>122</v>
      </c>
      <c r="L86" s="185"/>
      <c r="M86" s="93" t="s">
        <v>32</v>
      </c>
      <c r="N86" s="94" t="s">
        <v>48</v>
      </c>
      <c r="O86" s="94" t="s">
        <v>123</v>
      </c>
      <c r="P86" s="94" t="s">
        <v>124</v>
      </c>
      <c r="Q86" s="94" t="s">
        <v>125</v>
      </c>
      <c r="R86" s="94" t="s">
        <v>126</v>
      </c>
      <c r="S86" s="94" t="s">
        <v>127</v>
      </c>
      <c r="T86" s="95" t="s">
        <v>128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39"/>
      <c r="B87" s="40"/>
      <c r="C87" s="100" t="s">
        <v>129</v>
      </c>
      <c r="D87" s="41"/>
      <c r="E87" s="41"/>
      <c r="F87" s="41"/>
      <c r="G87" s="41"/>
      <c r="H87" s="41"/>
      <c r="I87" s="41"/>
      <c r="J87" s="186">
        <f>BK87</f>
        <v>0</v>
      </c>
      <c r="K87" s="41"/>
      <c r="L87" s="45"/>
      <c r="M87" s="96"/>
      <c r="N87" s="187"/>
      <c r="O87" s="97"/>
      <c r="P87" s="188">
        <f>P88+P97+P109</f>
        <v>0</v>
      </c>
      <c r="Q87" s="97"/>
      <c r="R87" s="188">
        <f>R88+R97+R109</f>
        <v>68.936404</v>
      </c>
      <c r="S87" s="97"/>
      <c r="T87" s="189">
        <f>T88+T97+T109</f>
        <v>0.36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7" t="s">
        <v>77</v>
      </c>
      <c r="AU87" s="17" t="s">
        <v>101</v>
      </c>
      <c r="BK87" s="190">
        <f>BK88+BK97+BK109</f>
        <v>0</v>
      </c>
    </row>
    <row r="88" spans="1:63" s="12" customFormat="1" ht="25.9" customHeight="1">
      <c r="A88" s="12"/>
      <c r="B88" s="191"/>
      <c r="C88" s="192"/>
      <c r="D88" s="193" t="s">
        <v>77</v>
      </c>
      <c r="E88" s="194" t="s">
        <v>130</v>
      </c>
      <c r="F88" s="194" t="s">
        <v>131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</f>
        <v>0</v>
      </c>
      <c r="Q88" s="199"/>
      <c r="R88" s="200">
        <f>R89</f>
        <v>0</v>
      </c>
      <c r="S88" s="199"/>
      <c r="T88" s="201">
        <f>T89</f>
        <v>0.36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86</v>
      </c>
      <c r="AT88" s="203" t="s">
        <v>77</v>
      </c>
      <c r="AU88" s="203" t="s">
        <v>78</v>
      </c>
      <c r="AY88" s="202" t="s">
        <v>132</v>
      </c>
      <c r="BK88" s="204">
        <f>BK89</f>
        <v>0</v>
      </c>
    </row>
    <row r="89" spans="1:63" s="12" customFormat="1" ht="22.8" customHeight="1">
      <c r="A89" s="12"/>
      <c r="B89" s="191"/>
      <c r="C89" s="192"/>
      <c r="D89" s="193" t="s">
        <v>77</v>
      </c>
      <c r="E89" s="205" t="s">
        <v>77</v>
      </c>
      <c r="F89" s="205" t="s">
        <v>919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SUM(P90:P96)</f>
        <v>0</v>
      </c>
      <c r="Q89" s="199"/>
      <c r="R89" s="200">
        <f>SUM(R90:R96)</f>
        <v>0</v>
      </c>
      <c r="S89" s="199"/>
      <c r="T89" s="201">
        <f>SUM(T90:T96)</f>
        <v>0.36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86</v>
      </c>
      <c r="AT89" s="203" t="s">
        <v>77</v>
      </c>
      <c r="AU89" s="203" t="s">
        <v>86</v>
      </c>
      <c r="AY89" s="202" t="s">
        <v>132</v>
      </c>
      <c r="BK89" s="204">
        <f>SUM(BK90:BK96)</f>
        <v>0</v>
      </c>
    </row>
    <row r="90" spans="1:65" s="2" customFormat="1" ht="16.5" customHeight="1">
      <c r="A90" s="39"/>
      <c r="B90" s="40"/>
      <c r="C90" s="207" t="s">
        <v>86</v>
      </c>
      <c r="D90" s="207" t="s">
        <v>134</v>
      </c>
      <c r="E90" s="208" t="s">
        <v>920</v>
      </c>
      <c r="F90" s="209" t="s">
        <v>921</v>
      </c>
      <c r="G90" s="210" t="s">
        <v>922</v>
      </c>
      <c r="H90" s="211">
        <v>50</v>
      </c>
      <c r="I90" s="212"/>
      <c r="J90" s="213">
        <f>ROUND(I90*H90,2)</f>
        <v>0</v>
      </c>
      <c r="K90" s="209" t="s">
        <v>32</v>
      </c>
      <c r="L90" s="45"/>
      <c r="M90" s="214" t="s">
        <v>32</v>
      </c>
      <c r="N90" s="215" t="s">
        <v>49</v>
      </c>
      <c r="O90" s="85"/>
      <c r="P90" s="216">
        <f>O90*H90</f>
        <v>0</v>
      </c>
      <c r="Q90" s="216">
        <v>0</v>
      </c>
      <c r="R90" s="216">
        <f>Q90*H90</f>
        <v>0</v>
      </c>
      <c r="S90" s="216">
        <v>0.005</v>
      </c>
      <c r="T90" s="217">
        <f>S90*H90</f>
        <v>0.25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8" t="s">
        <v>139</v>
      </c>
      <c r="AT90" s="218" t="s">
        <v>134</v>
      </c>
      <c r="AU90" s="218" t="s">
        <v>88</v>
      </c>
      <c r="AY90" s="17" t="s">
        <v>132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7" t="s">
        <v>86</v>
      </c>
      <c r="BK90" s="219">
        <f>ROUND(I90*H90,2)</f>
        <v>0</v>
      </c>
      <c r="BL90" s="17" t="s">
        <v>139</v>
      </c>
      <c r="BM90" s="218" t="s">
        <v>923</v>
      </c>
    </row>
    <row r="91" spans="1:47" s="2" customFormat="1" ht="12">
      <c r="A91" s="39"/>
      <c r="B91" s="40"/>
      <c r="C91" s="41"/>
      <c r="D91" s="220" t="s">
        <v>141</v>
      </c>
      <c r="E91" s="41"/>
      <c r="F91" s="221" t="s">
        <v>924</v>
      </c>
      <c r="G91" s="41"/>
      <c r="H91" s="41"/>
      <c r="I91" s="222"/>
      <c r="J91" s="41"/>
      <c r="K91" s="41"/>
      <c r="L91" s="45"/>
      <c r="M91" s="223"/>
      <c r="N91" s="22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7" t="s">
        <v>141</v>
      </c>
      <c r="AU91" s="17" t="s">
        <v>88</v>
      </c>
    </row>
    <row r="92" spans="1:47" s="2" customFormat="1" ht="12">
      <c r="A92" s="39"/>
      <c r="B92" s="40"/>
      <c r="C92" s="41"/>
      <c r="D92" s="220" t="s">
        <v>310</v>
      </c>
      <c r="E92" s="41"/>
      <c r="F92" s="248" t="s">
        <v>925</v>
      </c>
      <c r="G92" s="41"/>
      <c r="H92" s="41"/>
      <c r="I92" s="222"/>
      <c r="J92" s="41"/>
      <c r="K92" s="41"/>
      <c r="L92" s="45"/>
      <c r="M92" s="223"/>
      <c r="N92" s="22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7" t="s">
        <v>310</v>
      </c>
      <c r="AU92" s="17" t="s">
        <v>88</v>
      </c>
    </row>
    <row r="93" spans="1:65" s="2" customFormat="1" ht="16.5" customHeight="1">
      <c r="A93" s="39"/>
      <c r="B93" s="40"/>
      <c r="C93" s="207" t="s">
        <v>88</v>
      </c>
      <c r="D93" s="207" t="s">
        <v>134</v>
      </c>
      <c r="E93" s="208" t="s">
        <v>926</v>
      </c>
      <c r="F93" s="209" t="s">
        <v>927</v>
      </c>
      <c r="G93" s="210" t="s">
        <v>922</v>
      </c>
      <c r="H93" s="211">
        <v>20</v>
      </c>
      <c r="I93" s="212"/>
      <c r="J93" s="213">
        <f>ROUND(I93*H93,2)</f>
        <v>0</v>
      </c>
      <c r="K93" s="209" t="s">
        <v>32</v>
      </c>
      <c r="L93" s="45"/>
      <c r="M93" s="214" t="s">
        <v>32</v>
      </c>
      <c r="N93" s="215" t="s">
        <v>49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0.005</v>
      </c>
      <c r="T93" s="217">
        <f>S93*H93</f>
        <v>0.1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139</v>
      </c>
      <c r="AT93" s="218" t="s">
        <v>134</v>
      </c>
      <c r="AU93" s="218" t="s">
        <v>88</v>
      </c>
      <c r="AY93" s="17" t="s">
        <v>132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7" t="s">
        <v>86</v>
      </c>
      <c r="BK93" s="219">
        <f>ROUND(I93*H93,2)</f>
        <v>0</v>
      </c>
      <c r="BL93" s="17" t="s">
        <v>139</v>
      </c>
      <c r="BM93" s="218" t="s">
        <v>928</v>
      </c>
    </row>
    <row r="94" spans="1:47" s="2" customFormat="1" ht="12">
      <c r="A94" s="39"/>
      <c r="B94" s="40"/>
      <c r="C94" s="41"/>
      <c r="D94" s="220" t="s">
        <v>141</v>
      </c>
      <c r="E94" s="41"/>
      <c r="F94" s="221" t="s">
        <v>927</v>
      </c>
      <c r="G94" s="41"/>
      <c r="H94" s="41"/>
      <c r="I94" s="222"/>
      <c r="J94" s="41"/>
      <c r="K94" s="41"/>
      <c r="L94" s="45"/>
      <c r="M94" s="223"/>
      <c r="N94" s="22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141</v>
      </c>
      <c r="AU94" s="17" t="s">
        <v>88</v>
      </c>
    </row>
    <row r="95" spans="1:65" s="2" customFormat="1" ht="16.5" customHeight="1">
      <c r="A95" s="39"/>
      <c r="B95" s="40"/>
      <c r="C95" s="207" t="s">
        <v>150</v>
      </c>
      <c r="D95" s="207" t="s">
        <v>134</v>
      </c>
      <c r="E95" s="208" t="s">
        <v>929</v>
      </c>
      <c r="F95" s="209" t="s">
        <v>930</v>
      </c>
      <c r="G95" s="210" t="s">
        <v>931</v>
      </c>
      <c r="H95" s="211">
        <v>2</v>
      </c>
      <c r="I95" s="212"/>
      <c r="J95" s="213">
        <f>ROUND(I95*H95,2)</f>
        <v>0</v>
      </c>
      <c r="K95" s="209" t="s">
        <v>32</v>
      </c>
      <c r="L95" s="45"/>
      <c r="M95" s="214" t="s">
        <v>32</v>
      </c>
      <c r="N95" s="215" t="s">
        <v>49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0.005</v>
      </c>
      <c r="T95" s="217">
        <f>S95*H95</f>
        <v>0.01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139</v>
      </c>
      <c r="AT95" s="218" t="s">
        <v>134</v>
      </c>
      <c r="AU95" s="218" t="s">
        <v>88</v>
      </c>
      <c r="AY95" s="17" t="s">
        <v>132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7" t="s">
        <v>86</v>
      </c>
      <c r="BK95" s="219">
        <f>ROUND(I95*H95,2)</f>
        <v>0</v>
      </c>
      <c r="BL95" s="17" t="s">
        <v>139</v>
      </c>
      <c r="BM95" s="218" t="s">
        <v>932</v>
      </c>
    </row>
    <row r="96" spans="1:47" s="2" customFormat="1" ht="12">
      <c r="A96" s="39"/>
      <c r="B96" s="40"/>
      <c r="C96" s="41"/>
      <c r="D96" s="220" t="s">
        <v>141</v>
      </c>
      <c r="E96" s="41"/>
      <c r="F96" s="221" t="s">
        <v>927</v>
      </c>
      <c r="G96" s="41"/>
      <c r="H96" s="41"/>
      <c r="I96" s="222"/>
      <c r="J96" s="41"/>
      <c r="K96" s="41"/>
      <c r="L96" s="45"/>
      <c r="M96" s="223"/>
      <c r="N96" s="22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7" t="s">
        <v>141</v>
      </c>
      <c r="AU96" s="17" t="s">
        <v>88</v>
      </c>
    </row>
    <row r="97" spans="1:63" s="12" customFormat="1" ht="25.9" customHeight="1">
      <c r="A97" s="12"/>
      <c r="B97" s="191"/>
      <c r="C97" s="192"/>
      <c r="D97" s="193" t="s">
        <v>77</v>
      </c>
      <c r="E97" s="194" t="s">
        <v>933</v>
      </c>
      <c r="F97" s="194" t="s">
        <v>934</v>
      </c>
      <c r="G97" s="192"/>
      <c r="H97" s="192"/>
      <c r="I97" s="195"/>
      <c r="J97" s="196">
        <f>BK97</f>
        <v>0</v>
      </c>
      <c r="K97" s="192"/>
      <c r="L97" s="197"/>
      <c r="M97" s="198"/>
      <c r="N97" s="199"/>
      <c r="O97" s="199"/>
      <c r="P97" s="200">
        <f>P98+P102</f>
        <v>0</v>
      </c>
      <c r="Q97" s="199"/>
      <c r="R97" s="200">
        <f>R98+R102</f>
        <v>0</v>
      </c>
      <c r="S97" s="199"/>
      <c r="T97" s="201">
        <f>T98+T102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88</v>
      </c>
      <c r="AT97" s="203" t="s">
        <v>77</v>
      </c>
      <c r="AU97" s="203" t="s">
        <v>78</v>
      </c>
      <c r="AY97" s="202" t="s">
        <v>132</v>
      </c>
      <c r="BK97" s="204">
        <f>BK98+BK102</f>
        <v>0</v>
      </c>
    </row>
    <row r="98" spans="1:63" s="12" customFormat="1" ht="22.8" customHeight="1">
      <c r="A98" s="12"/>
      <c r="B98" s="191"/>
      <c r="C98" s="192"/>
      <c r="D98" s="193" t="s">
        <v>77</v>
      </c>
      <c r="E98" s="205" t="s">
        <v>935</v>
      </c>
      <c r="F98" s="205" t="s">
        <v>936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SUM(P99:P101)</f>
        <v>0</v>
      </c>
      <c r="Q98" s="199"/>
      <c r="R98" s="200">
        <f>SUM(R99:R101)</f>
        <v>0</v>
      </c>
      <c r="S98" s="199"/>
      <c r="T98" s="201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88</v>
      </c>
      <c r="AT98" s="203" t="s">
        <v>77</v>
      </c>
      <c r="AU98" s="203" t="s">
        <v>86</v>
      </c>
      <c r="AY98" s="202" t="s">
        <v>132</v>
      </c>
      <c r="BK98" s="204">
        <f>SUM(BK99:BK101)</f>
        <v>0</v>
      </c>
    </row>
    <row r="99" spans="1:65" s="2" customFormat="1" ht="16.5" customHeight="1">
      <c r="A99" s="39"/>
      <c r="B99" s="40"/>
      <c r="C99" s="207" t="s">
        <v>139</v>
      </c>
      <c r="D99" s="207" t="s">
        <v>134</v>
      </c>
      <c r="E99" s="208" t="s">
        <v>937</v>
      </c>
      <c r="F99" s="209" t="s">
        <v>938</v>
      </c>
      <c r="G99" s="210" t="s">
        <v>137</v>
      </c>
      <c r="H99" s="211">
        <v>1</v>
      </c>
      <c r="I99" s="212"/>
      <c r="J99" s="213">
        <f>ROUND(I99*H99,2)</f>
        <v>0</v>
      </c>
      <c r="K99" s="209" t="s">
        <v>138</v>
      </c>
      <c r="L99" s="45"/>
      <c r="M99" s="214" t="s">
        <v>32</v>
      </c>
      <c r="N99" s="215" t="s">
        <v>49</v>
      </c>
      <c r="O99" s="85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8" t="s">
        <v>241</v>
      </c>
      <c r="AT99" s="218" t="s">
        <v>134</v>
      </c>
      <c r="AU99" s="218" t="s">
        <v>88</v>
      </c>
      <c r="AY99" s="17" t="s">
        <v>132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7" t="s">
        <v>86</v>
      </c>
      <c r="BK99" s="219">
        <f>ROUND(I99*H99,2)</f>
        <v>0</v>
      </c>
      <c r="BL99" s="17" t="s">
        <v>241</v>
      </c>
      <c r="BM99" s="218" t="s">
        <v>939</v>
      </c>
    </row>
    <row r="100" spans="1:47" s="2" customFormat="1" ht="12">
      <c r="A100" s="39"/>
      <c r="B100" s="40"/>
      <c r="C100" s="41"/>
      <c r="D100" s="220" t="s">
        <v>141</v>
      </c>
      <c r="E100" s="41"/>
      <c r="F100" s="221" t="s">
        <v>940</v>
      </c>
      <c r="G100" s="41"/>
      <c r="H100" s="41"/>
      <c r="I100" s="222"/>
      <c r="J100" s="41"/>
      <c r="K100" s="41"/>
      <c r="L100" s="45"/>
      <c r="M100" s="223"/>
      <c r="N100" s="22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7" t="s">
        <v>141</v>
      </c>
      <c r="AU100" s="17" t="s">
        <v>88</v>
      </c>
    </row>
    <row r="101" spans="1:47" s="2" customFormat="1" ht="12">
      <c r="A101" s="39"/>
      <c r="B101" s="40"/>
      <c r="C101" s="41"/>
      <c r="D101" s="225" t="s">
        <v>143</v>
      </c>
      <c r="E101" s="41"/>
      <c r="F101" s="226" t="s">
        <v>941</v>
      </c>
      <c r="G101" s="41"/>
      <c r="H101" s="41"/>
      <c r="I101" s="222"/>
      <c r="J101" s="41"/>
      <c r="K101" s="41"/>
      <c r="L101" s="45"/>
      <c r="M101" s="223"/>
      <c r="N101" s="22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7" t="s">
        <v>143</v>
      </c>
      <c r="AU101" s="17" t="s">
        <v>88</v>
      </c>
    </row>
    <row r="102" spans="1:63" s="12" customFormat="1" ht="22.8" customHeight="1">
      <c r="A102" s="12"/>
      <c r="B102" s="191"/>
      <c r="C102" s="192"/>
      <c r="D102" s="193" t="s">
        <v>77</v>
      </c>
      <c r="E102" s="205" t="s">
        <v>942</v>
      </c>
      <c r="F102" s="205" t="s">
        <v>943</v>
      </c>
      <c r="G102" s="192"/>
      <c r="H102" s="192"/>
      <c r="I102" s="195"/>
      <c r="J102" s="206">
        <f>BK102</f>
        <v>0</v>
      </c>
      <c r="K102" s="192"/>
      <c r="L102" s="197"/>
      <c r="M102" s="198"/>
      <c r="N102" s="199"/>
      <c r="O102" s="199"/>
      <c r="P102" s="200">
        <f>SUM(P103:P108)</f>
        <v>0</v>
      </c>
      <c r="Q102" s="199"/>
      <c r="R102" s="200">
        <f>SUM(R103:R108)</f>
        <v>0</v>
      </c>
      <c r="S102" s="199"/>
      <c r="T102" s="201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88</v>
      </c>
      <c r="AT102" s="203" t="s">
        <v>77</v>
      </c>
      <c r="AU102" s="203" t="s">
        <v>86</v>
      </c>
      <c r="AY102" s="202" t="s">
        <v>132</v>
      </c>
      <c r="BK102" s="204">
        <f>SUM(BK103:BK108)</f>
        <v>0</v>
      </c>
    </row>
    <row r="103" spans="1:65" s="2" customFormat="1" ht="16.5" customHeight="1">
      <c r="A103" s="39"/>
      <c r="B103" s="40"/>
      <c r="C103" s="207" t="s">
        <v>165</v>
      </c>
      <c r="D103" s="207" t="s">
        <v>134</v>
      </c>
      <c r="E103" s="208" t="s">
        <v>944</v>
      </c>
      <c r="F103" s="209" t="s">
        <v>945</v>
      </c>
      <c r="G103" s="210" t="s">
        <v>137</v>
      </c>
      <c r="H103" s="211">
        <v>8</v>
      </c>
      <c r="I103" s="212"/>
      <c r="J103" s="213">
        <f>ROUND(I103*H103,2)</f>
        <v>0</v>
      </c>
      <c r="K103" s="209" t="s">
        <v>138</v>
      </c>
      <c r="L103" s="45"/>
      <c r="M103" s="214" t="s">
        <v>32</v>
      </c>
      <c r="N103" s="215" t="s">
        <v>49</v>
      </c>
      <c r="O103" s="85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8" t="s">
        <v>241</v>
      </c>
      <c r="AT103" s="218" t="s">
        <v>134</v>
      </c>
      <c r="AU103" s="218" t="s">
        <v>88</v>
      </c>
      <c r="AY103" s="17" t="s">
        <v>132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7" t="s">
        <v>86</v>
      </c>
      <c r="BK103" s="219">
        <f>ROUND(I103*H103,2)</f>
        <v>0</v>
      </c>
      <c r="BL103" s="17" t="s">
        <v>241</v>
      </c>
      <c r="BM103" s="218" t="s">
        <v>946</v>
      </c>
    </row>
    <row r="104" spans="1:47" s="2" customFormat="1" ht="12">
      <c r="A104" s="39"/>
      <c r="B104" s="40"/>
      <c r="C104" s="41"/>
      <c r="D104" s="220" t="s">
        <v>141</v>
      </c>
      <c r="E104" s="41"/>
      <c r="F104" s="221" t="s">
        <v>945</v>
      </c>
      <c r="G104" s="41"/>
      <c r="H104" s="41"/>
      <c r="I104" s="222"/>
      <c r="J104" s="41"/>
      <c r="K104" s="41"/>
      <c r="L104" s="45"/>
      <c r="M104" s="223"/>
      <c r="N104" s="22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7" t="s">
        <v>141</v>
      </c>
      <c r="AU104" s="17" t="s">
        <v>88</v>
      </c>
    </row>
    <row r="105" spans="1:47" s="2" customFormat="1" ht="12">
      <c r="A105" s="39"/>
      <c r="B105" s="40"/>
      <c r="C105" s="41"/>
      <c r="D105" s="225" t="s">
        <v>143</v>
      </c>
      <c r="E105" s="41"/>
      <c r="F105" s="226" t="s">
        <v>947</v>
      </c>
      <c r="G105" s="41"/>
      <c r="H105" s="41"/>
      <c r="I105" s="222"/>
      <c r="J105" s="41"/>
      <c r="K105" s="41"/>
      <c r="L105" s="45"/>
      <c r="M105" s="223"/>
      <c r="N105" s="22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7" t="s">
        <v>143</v>
      </c>
      <c r="AU105" s="17" t="s">
        <v>88</v>
      </c>
    </row>
    <row r="106" spans="1:65" s="2" customFormat="1" ht="16.5" customHeight="1">
      <c r="A106" s="39"/>
      <c r="B106" s="40"/>
      <c r="C106" s="207" t="s">
        <v>172</v>
      </c>
      <c r="D106" s="207" t="s">
        <v>134</v>
      </c>
      <c r="E106" s="208" t="s">
        <v>948</v>
      </c>
      <c r="F106" s="209" t="s">
        <v>949</v>
      </c>
      <c r="G106" s="210" t="s">
        <v>137</v>
      </c>
      <c r="H106" s="211">
        <v>1</v>
      </c>
      <c r="I106" s="212"/>
      <c r="J106" s="213">
        <f>ROUND(I106*H106,2)</f>
        <v>0</v>
      </c>
      <c r="K106" s="209" t="s">
        <v>138</v>
      </c>
      <c r="L106" s="45"/>
      <c r="M106" s="214" t="s">
        <v>32</v>
      </c>
      <c r="N106" s="215" t="s">
        <v>49</v>
      </c>
      <c r="O106" s="85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8" t="s">
        <v>241</v>
      </c>
      <c r="AT106" s="218" t="s">
        <v>134</v>
      </c>
      <c r="AU106" s="218" t="s">
        <v>88</v>
      </c>
      <c r="AY106" s="17" t="s">
        <v>132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7" t="s">
        <v>86</v>
      </c>
      <c r="BK106" s="219">
        <f>ROUND(I106*H106,2)</f>
        <v>0</v>
      </c>
      <c r="BL106" s="17" t="s">
        <v>241</v>
      </c>
      <c r="BM106" s="218" t="s">
        <v>950</v>
      </c>
    </row>
    <row r="107" spans="1:47" s="2" customFormat="1" ht="12">
      <c r="A107" s="39"/>
      <c r="B107" s="40"/>
      <c r="C107" s="41"/>
      <c r="D107" s="220" t="s">
        <v>141</v>
      </c>
      <c r="E107" s="41"/>
      <c r="F107" s="221" t="s">
        <v>951</v>
      </c>
      <c r="G107" s="41"/>
      <c r="H107" s="41"/>
      <c r="I107" s="222"/>
      <c r="J107" s="41"/>
      <c r="K107" s="41"/>
      <c r="L107" s="45"/>
      <c r="M107" s="223"/>
      <c r="N107" s="22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7" t="s">
        <v>141</v>
      </c>
      <c r="AU107" s="17" t="s">
        <v>88</v>
      </c>
    </row>
    <row r="108" spans="1:47" s="2" customFormat="1" ht="12">
      <c r="A108" s="39"/>
      <c r="B108" s="40"/>
      <c r="C108" s="41"/>
      <c r="D108" s="225" t="s">
        <v>143</v>
      </c>
      <c r="E108" s="41"/>
      <c r="F108" s="226" t="s">
        <v>952</v>
      </c>
      <c r="G108" s="41"/>
      <c r="H108" s="41"/>
      <c r="I108" s="222"/>
      <c r="J108" s="41"/>
      <c r="K108" s="41"/>
      <c r="L108" s="45"/>
      <c r="M108" s="223"/>
      <c r="N108" s="22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7" t="s">
        <v>143</v>
      </c>
      <c r="AU108" s="17" t="s">
        <v>88</v>
      </c>
    </row>
    <row r="109" spans="1:63" s="12" customFormat="1" ht="25.9" customHeight="1">
      <c r="A109" s="12"/>
      <c r="B109" s="191"/>
      <c r="C109" s="192"/>
      <c r="D109" s="193" t="s">
        <v>77</v>
      </c>
      <c r="E109" s="194" t="s">
        <v>334</v>
      </c>
      <c r="F109" s="194" t="s">
        <v>953</v>
      </c>
      <c r="G109" s="192"/>
      <c r="H109" s="192"/>
      <c r="I109" s="195"/>
      <c r="J109" s="196">
        <f>BK109</f>
        <v>0</v>
      </c>
      <c r="K109" s="192"/>
      <c r="L109" s="197"/>
      <c r="M109" s="198"/>
      <c r="N109" s="199"/>
      <c r="O109" s="199"/>
      <c r="P109" s="200">
        <f>P110+P170</f>
        <v>0</v>
      </c>
      <c r="Q109" s="199"/>
      <c r="R109" s="200">
        <f>R110+R170</f>
        <v>68.936404</v>
      </c>
      <c r="S109" s="199"/>
      <c r="T109" s="201">
        <f>T110+T170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150</v>
      </c>
      <c r="AT109" s="203" t="s">
        <v>77</v>
      </c>
      <c r="AU109" s="203" t="s">
        <v>78</v>
      </c>
      <c r="AY109" s="202" t="s">
        <v>132</v>
      </c>
      <c r="BK109" s="204">
        <f>BK110+BK170</f>
        <v>0</v>
      </c>
    </row>
    <row r="110" spans="1:63" s="12" customFormat="1" ht="22.8" customHeight="1">
      <c r="A110" s="12"/>
      <c r="B110" s="191"/>
      <c r="C110" s="192"/>
      <c r="D110" s="193" t="s">
        <v>77</v>
      </c>
      <c r="E110" s="205" t="s">
        <v>954</v>
      </c>
      <c r="F110" s="205" t="s">
        <v>955</v>
      </c>
      <c r="G110" s="192"/>
      <c r="H110" s="192"/>
      <c r="I110" s="195"/>
      <c r="J110" s="206">
        <f>BK110</f>
        <v>0</v>
      </c>
      <c r="K110" s="192"/>
      <c r="L110" s="197"/>
      <c r="M110" s="198"/>
      <c r="N110" s="199"/>
      <c r="O110" s="199"/>
      <c r="P110" s="200">
        <f>SUM(P111:P169)</f>
        <v>0</v>
      </c>
      <c r="Q110" s="199"/>
      <c r="R110" s="200">
        <f>SUM(R111:R169)</f>
        <v>1.5491000000000001</v>
      </c>
      <c r="S110" s="199"/>
      <c r="T110" s="201">
        <f>SUM(T111:T169)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150</v>
      </c>
      <c r="AT110" s="203" t="s">
        <v>77</v>
      </c>
      <c r="AU110" s="203" t="s">
        <v>86</v>
      </c>
      <c r="AY110" s="202" t="s">
        <v>132</v>
      </c>
      <c r="BK110" s="204">
        <f>SUM(BK111:BK169)</f>
        <v>0</v>
      </c>
    </row>
    <row r="111" spans="1:65" s="2" customFormat="1" ht="16.5" customHeight="1">
      <c r="A111" s="39"/>
      <c r="B111" s="40"/>
      <c r="C111" s="207" t="s">
        <v>179</v>
      </c>
      <c r="D111" s="207" t="s">
        <v>134</v>
      </c>
      <c r="E111" s="208" t="s">
        <v>956</v>
      </c>
      <c r="F111" s="209" t="s">
        <v>957</v>
      </c>
      <c r="G111" s="210" t="s">
        <v>137</v>
      </c>
      <c r="H111" s="211">
        <v>68</v>
      </c>
      <c r="I111" s="212"/>
      <c r="J111" s="213">
        <f>ROUND(I111*H111,2)</f>
        <v>0</v>
      </c>
      <c r="K111" s="209" t="s">
        <v>138</v>
      </c>
      <c r="L111" s="45"/>
      <c r="M111" s="214" t="s">
        <v>32</v>
      </c>
      <c r="N111" s="215" t="s">
        <v>49</v>
      </c>
      <c r="O111" s="8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8" t="s">
        <v>543</v>
      </c>
      <c r="AT111" s="218" t="s">
        <v>134</v>
      </c>
      <c r="AU111" s="218" t="s">
        <v>88</v>
      </c>
      <c r="AY111" s="17" t="s">
        <v>132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7" t="s">
        <v>86</v>
      </c>
      <c r="BK111" s="219">
        <f>ROUND(I111*H111,2)</f>
        <v>0</v>
      </c>
      <c r="BL111" s="17" t="s">
        <v>543</v>
      </c>
      <c r="BM111" s="218" t="s">
        <v>958</v>
      </c>
    </row>
    <row r="112" spans="1:47" s="2" customFormat="1" ht="12">
      <c r="A112" s="39"/>
      <c r="B112" s="40"/>
      <c r="C112" s="41"/>
      <c r="D112" s="220" t="s">
        <v>141</v>
      </c>
      <c r="E112" s="41"/>
      <c r="F112" s="221" t="s">
        <v>959</v>
      </c>
      <c r="G112" s="41"/>
      <c r="H112" s="41"/>
      <c r="I112" s="222"/>
      <c r="J112" s="41"/>
      <c r="K112" s="41"/>
      <c r="L112" s="45"/>
      <c r="M112" s="223"/>
      <c r="N112" s="22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7" t="s">
        <v>141</v>
      </c>
      <c r="AU112" s="17" t="s">
        <v>88</v>
      </c>
    </row>
    <row r="113" spans="1:47" s="2" customFormat="1" ht="12">
      <c r="A113" s="39"/>
      <c r="B113" s="40"/>
      <c r="C113" s="41"/>
      <c r="D113" s="225" t="s">
        <v>143</v>
      </c>
      <c r="E113" s="41"/>
      <c r="F113" s="226" t="s">
        <v>960</v>
      </c>
      <c r="G113" s="41"/>
      <c r="H113" s="41"/>
      <c r="I113" s="222"/>
      <c r="J113" s="41"/>
      <c r="K113" s="41"/>
      <c r="L113" s="45"/>
      <c r="M113" s="223"/>
      <c r="N113" s="22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7" t="s">
        <v>143</v>
      </c>
      <c r="AU113" s="17" t="s">
        <v>88</v>
      </c>
    </row>
    <row r="114" spans="1:65" s="2" customFormat="1" ht="16.5" customHeight="1">
      <c r="A114" s="39"/>
      <c r="B114" s="40"/>
      <c r="C114" s="207" t="s">
        <v>185</v>
      </c>
      <c r="D114" s="207" t="s">
        <v>134</v>
      </c>
      <c r="E114" s="208" t="s">
        <v>961</v>
      </c>
      <c r="F114" s="209" t="s">
        <v>962</v>
      </c>
      <c r="G114" s="210" t="s">
        <v>137</v>
      </c>
      <c r="H114" s="211">
        <v>24</v>
      </c>
      <c r="I114" s="212"/>
      <c r="J114" s="213">
        <f>ROUND(I114*H114,2)</f>
        <v>0</v>
      </c>
      <c r="K114" s="209" t="s">
        <v>32</v>
      </c>
      <c r="L114" s="45"/>
      <c r="M114" s="214" t="s">
        <v>32</v>
      </c>
      <c r="N114" s="215" t="s">
        <v>49</v>
      </c>
      <c r="O114" s="85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8" t="s">
        <v>543</v>
      </c>
      <c r="AT114" s="218" t="s">
        <v>134</v>
      </c>
      <c r="AU114" s="218" t="s">
        <v>88</v>
      </c>
      <c r="AY114" s="17" t="s">
        <v>132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7" t="s">
        <v>86</v>
      </c>
      <c r="BK114" s="219">
        <f>ROUND(I114*H114,2)</f>
        <v>0</v>
      </c>
      <c r="BL114" s="17" t="s">
        <v>543</v>
      </c>
      <c r="BM114" s="218" t="s">
        <v>963</v>
      </c>
    </row>
    <row r="115" spans="1:47" s="2" customFormat="1" ht="12">
      <c r="A115" s="39"/>
      <c r="B115" s="40"/>
      <c r="C115" s="41"/>
      <c r="D115" s="220" t="s">
        <v>141</v>
      </c>
      <c r="E115" s="41"/>
      <c r="F115" s="221" t="s">
        <v>959</v>
      </c>
      <c r="G115" s="41"/>
      <c r="H115" s="41"/>
      <c r="I115" s="222"/>
      <c r="J115" s="41"/>
      <c r="K115" s="41"/>
      <c r="L115" s="45"/>
      <c r="M115" s="223"/>
      <c r="N115" s="22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7" t="s">
        <v>141</v>
      </c>
      <c r="AU115" s="17" t="s">
        <v>88</v>
      </c>
    </row>
    <row r="116" spans="1:65" s="2" customFormat="1" ht="21.75" customHeight="1">
      <c r="A116" s="39"/>
      <c r="B116" s="40"/>
      <c r="C116" s="207" t="s">
        <v>193</v>
      </c>
      <c r="D116" s="207" t="s">
        <v>134</v>
      </c>
      <c r="E116" s="208" t="s">
        <v>964</v>
      </c>
      <c r="F116" s="209" t="s">
        <v>965</v>
      </c>
      <c r="G116" s="210" t="s">
        <v>137</v>
      </c>
      <c r="H116" s="211">
        <v>0.5</v>
      </c>
      <c r="I116" s="212"/>
      <c r="J116" s="213">
        <f>ROUND(I116*H116,2)</f>
        <v>0</v>
      </c>
      <c r="K116" s="209" t="s">
        <v>138</v>
      </c>
      <c r="L116" s="45"/>
      <c r="M116" s="214" t="s">
        <v>32</v>
      </c>
      <c r="N116" s="215" t="s">
        <v>49</v>
      </c>
      <c r="O116" s="85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8" t="s">
        <v>543</v>
      </c>
      <c r="AT116" s="218" t="s">
        <v>134</v>
      </c>
      <c r="AU116" s="218" t="s">
        <v>88</v>
      </c>
      <c r="AY116" s="17" t="s">
        <v>132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7" t="s">
        <v>86</v>
      </c>
      <c r="BK116" s="219">
        <f>ROUND(I116*H116,2)</f>
        <v>0</v>
      </c>
      <c r="BL116" s="17" t="s">
        <v>543</v>
      </c>
      <c r="BM116" s="218" t="s">
        <v>966</v>
      </c>
    </row>
    <row r="117" spans="1:47" s="2" customFormat="1" ht="12">
      <c r="A117" s="39"/>
      <c r="B117" s="40"/>
      <c r="C117" s="41"/>
      <c r="D117" s="220" t="s">
        <v>141</v>
      </c>
      <c r="E117" s="41"/>
      <c r="F117" s="221" t="s">
        <v>967</v>
      </c>
      <c r="G117" s="41"/>
      <c r="H117" s="41"/>
      <c r="I117" s="222"/>
      <c r="J117" s="41"/>
      <c r="K117" s="41"/>
      <c r="L117" s="45"/>
      <c r="M117" s="223"/>
      <c r="N117" s="22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7" t="s">
        <v>141</v>
      </c>
      <c r="AU117" s="17" t="s">
        <v>88</v>
      </c>
    </row>
    <row r="118" spans="1:47" s="2" customFormat="1" ht="12">
      <c r="A118" s="39"/>
      <c r="B118" s="40"/>
      <c r="C118" s="41"/>
      <c r="D118" s="225" t="s">
        <v>143</v>
      </c>
      <c r="E118" s="41"/>
      <c r="F118" s="226" t="s">
        <v>968</v>
      </c>
      <c r="G118" s="41"/>
      <c r="H118" s="41"/>
      <c r="I118" s="222"/>
      <c r="J118" s="41"/>
      <c r="K118" s="41"/>
      <c r="L118" s="45"/>
      <c r="M118" s="223"/>
      <c r="N118" s="22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7" t="s">
        <v>143</v>
      </c>
      <c r="AU118" s="17" t="s">
        <v>88</v>
      </c>
    </row>
    <row r="119" spans="1:65" s="2" customFormat="1" ht="16.5" customHeight="1">
      <c r="A119" s="39"/>
      <c r="B119" s="40"/>
      <c r="C119" s="249" t="s">
        <v>200</v>
      </c>
      <c r="D119" s="249" t="s">
        <v>334</v>
      </c>
      <c r="E119" s="250" t="s">
        <v>969</v>
      </c>
      <c r="F119" s="251" t="s">
        <v>970</v>
      </c>
      <c r="G119" s="252" t="s">
        <v>137</v>
      </c>
      <c r="H119" s="253">
        <v>1</v>
      </c>
      <c r="I119" s="254"/>
      <c r="J119" s="255">
        <f>ROUND(I119*H119,2)</f>
        <v>0</v>
      </c>
      <c r="K119" s="251" t="s">
        <v>138</v>
      </c>
      <c r="L119" s="256"/>
      <c r="M119" s="257" t="s">
        <v>32</v>
      </c>
      <c r="N119" s="258" t="s">
        <v>49</v>
      </c>
      <c r="O119" s="85"/>
      <c r="P119" s="216">
        <f>O119*H119</f>
        <v>0</v>
      </c>
      <c r="Q119" s="216">
        <v>0.0081</v>
      </c>
      <c r="R119" s="216">
        <f>Q119*H119</f>
        <v>0.0081</v>
      </c>
      <c r="S119" s="216">
        <v>0</v>
      </c>
      <c r="T119" s="217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8" t="s">
        <v>971</v>
      </c>
      <c r="AT119" s="218" t="s">
        <v>334</v>
      </c>
      <c r="AU119" s="218" t="s">
        <v>88</v>
      </c>
      <c r="AY119" s="17" t="s">
        <v>132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7" t="s">
        <v>86</v>
      </c>
      <c r="BK119" s="219">
        <f>ROUND(I119*H119,2)</f>
        <v>0</v>
      </c>
      <c r="BL119" s="17" t="s">
        <v>971</v>
      </c>
      <c r="BM119" s="218" t="s">
        <v>972</v>
      </c>
    </row>
    <row r="120" spans="1:47" s="2" customFormat="1" ht="12">
      <c r="A120" s="39"/>
      <c r="B120" s="40"/>
      <c r="C120" s="41"/>
      <c r="D120" s="220" t="s">
        <v>141</v>
      </c>
      <c r="E120" s="41"/>
      <c r="F120" s="221" t="s">
        <v>970</v>
      </c>
      <c r="G120" s="41"/>
      <c r="H120" s="41"/>
      <c r="I120" s="222"/>
      <c r="J120" s="41"/>
      <c r="K120" s="41"/>
      <c r="L120" s="45"/>
      <c r="M120" s="223"/>
      <c r="N120" s="22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7" t="s">
        <v>141</v>
      </c>
      <c r="AU120" s="17" t="s">
        <v>88</v>
      </c>
    </row>
    <row r="121" spans="1:65" s="2" customFormat="1" ht="16.5" customHeight="1">
      <c r="A121" s="39"/>
      <c r="B121" s="40"/>
      <c r="C121" s="207" t="s">
        <v>208</v>
      </c>
      <c r="D121" s="207" t="s">
        <v>134</v>
      </c>
      <c r="E121" s="208" t="s">
        <v>973</v>
      </c>
      <c r="F121" s="209" t="s">
        <v>974</v>
      </c>
      <c r="G121" s="210" t="s">
        <v>137</v>
      </c>
      <c r="H121" s="211">
        <v>8</v>
      </c>
      <c r="I121" s="212"/>
      <c r="J121" s="213">
        <f>ROUND(I121*H121,2)</f>
        <v>0</v>
      </c>
      <c r="K121" s="209" t="s">
        <v>138</v>
      </c>
      <c r="L121" s="45"/>
      <c r="M121" s="214" t="s">
        <v>32</v>
      </c>
      <c r="N121" s="215" t="s">
        <v>49</v>
      </c>
      <c r="O121" s="85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8" t="s">
        <v>543</v>
      </c>
      <c r="AT121" s="218" t="s">
        <v>134</v>
      </c>
      <c r="AU121" s="218" t="s">
        <v>88</v>
      </c>
      <c r="AY121" s="17" t="s">
        <v>132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7" t="s">
        <v>86</v>
      </c>
      <c r="BK121" s="219">
        <f>ROUND(I121*H121,2)</f>
        <v>0</v>
      </c>
      <c r="BL121" s="17" t="s">
        <v>543</v>
      </c>
      <c r="BM121" s="218" t="s">
        <v>975</v>
      </c>
    </row>
    <row r="122" spans="1:47" s="2" customFormat="1" ht="12">
      <c r="A122" s="39"/>
      <c r="B122" s="40"/>
      <c r="C122" s="41"/>
      <c r="D122" s="220" t="s">
        <v>141</v>
      </c>
      <c r="E122" s="41"/>
      <c r="F122" s="221" t="s">
        <v>976</v>
      </c>
      <c r="G122" s="41"/>
      <c r="H122" s="41"/>
      <c r="I122" s="222"/>
      <c r="J122" s="41"/>
      <c r="K122" s="41"/>
      <c r="L122" s="45"/>
      <c r="M122" s="223"/>
      <c r="N122" s="224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141</v>
      </c>
      <c r="AU122" s="17" t="s">
        <v>88</v>
      </c>
    </row>
    <row r="123" spans="1:47" s="2" customFormat="1" ht="12">
      <c r="A123" s="39"/>
      <c r="B123" s="40"/>
      <c r="C123" s="41"/>
      <c r="D123" s="225" t="s">
        <v>143</v>
      </c>
      <c r="E123" s="41"/>
      <c r="F123" s="226" t="s">
        <v>977</v>
      </c>
      <c r="G123" s="41"/>
      <c r="H123" s="41"/>
      <c r="I123" s="222"/>
      <c r="J123" s="41"/>
      <c r="K123" s="41"/>
      <c r="L123" s="45"/>
      <c r="M123" s="223"/>
      <c r="N123" s="224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7" t="s">
        <v>143</v>
      </c>
      <c r="AU123" s="17" t="s">
        <v>88</v>
      </c>
    </row>
    <row r="124" spans="1:65" s="2" customFormat="1" ht="16.5" customHeight="1">
      <c r="A124" s="39"/>
      <c r="B124" s="40"/>
      <c r="C124" s="249" t="s">
        <v>215</v>
      </c>
      <c r="D124" s="249" t="s">
        <v>334</v>
      </c>
      <c r="E124" s="250" t="s">
        <v>978</v>
      </c>
      <c r="F124" s="251" t="s">
        <v>979</v>
      </c>
      <c r="G124" s="252" t="s">
        <v>137</v>
      </c>
      <c r="H124" s="253">
        <v>8</v>
      </c>
      <c r="I124" s="254"/>
      <c r="J124" s="255">
        <f>ROUND(I124*H124,2)</f>
        <v>0</v>
      </c>
      <c r="K124" s="251" t="s">
        <v>32</v>
      </c>
      <c r="L124" s="256"/>
      <c r="M124" s="257" t="s">
        <v>32</v>
      </c>
      <c r="N124" s="258" t="s">
        <v>49</v>
      </c>
      <c r="O124" s="85"/>
      <c r="P124" s="216">
        <f>O124*H124</f>
        <v>0</v>
      </c>
      <c r="Q124" s="216">
        <v>0.0075</v>
      </c>
      <c r="R124" s="216">
        <f>Q124*H124</f>
        <v>0.06</v>
      </c>
      <c r="S124" s="216">
        <v>0</v>
      </c>
      <c r="T124" s="21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8" t="s">
        <v>971</v>
      </c>
      <c r="AT124" s="218" t="s">
        <v>334</v>
      </c>
      <c r="AU124" s="218" t="s">
        <v>88</v>
      </c>
      <c r="AY124" s="17" t="s">
        <v>132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7" t="s">
        <v>86</v>
      </c>
      <c r="BK124" s="219">
        <f>ROUND(I124*H124,2)</f>
        <v>0</v>
      </c>
      <c r="BL124" s="17" t="s">
        <v>971</v>
      </c>
      <c r="BM124" s="218" t="s">
        <v>980</v>
      </c>
    </row>
    <row r="125" spans="1:47" s="2" customFormat="1" ht="12">
      <c r="A125" s="39"/>
      <c r="B125" s="40"/>
      <c r="C125" s="41"/>
      <c r="D125" s="220" t="s">
        <v>141</v>
      </c>
      <c r="E125" s="41"/>
      <c r="F125" s="221" t="s">
        <v>979</v>
      </c>
      <c r="G125" s="41"/>
      <c r="H125" s="41"/>
      <c r="I125" s="222"/>
      <c r="J125" s="41"/>
      <c r="K125" s="41"/>
      <c r="L125" s="45"/>
      <c r="M125" s="223"/>
      <c r="N125" s="224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7" t="s">
        <v>141</v>
      </c>
      <c r="AU125" s="17" t="s">
        <v>88</v>
      </c>
    </row>
    <row r="126" spans="1:65" s="2" customFormat="1" ht="16.5" customHeight="1">
      <c r="A126" s="39"/>
      <c r="B126" s="40"/>
      <c r="C126" s="207" t="s">
        <v>223</v>
      </c>
      <c r="D126" s="207" t="s">
        <v>134</v>
      </c>
      <c r="E126" s="208" t="s">
        <v>981</v>
      </c>
      <c r="F126" s="209" t="s">
        <v>982</v>
      </c>
      <c r="G126" s="210" t="s">
        <v>137</v>
      </c>
      <c r="H126" s="211">
        <v>6</v>
      </c>
      <c r="I126" s="212"/>
      <c r="J126" s="213">
        <f>ROUND(I126*H126,2)</f>
        <v>0</v>
      </c>
      <c r="K126" s="209" t="s">
        <v>32</v>
      </c>
      <c r="L126" s="45"/>
      <c r="M126" s="214" t="s">
        <v>32</v>
      </c>
      <c r="N126" s="215" t="s">
        <v>49</v>
      </c>
      <c r="O126" s="85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8" t="s">
        <v>543</v>
      </c>
      <c r="AT126" s="218" t="s">
        <v>134</v>
      </c>
      <c r="AU126" s="218" t="s">
        <v>88</v>
      </c>
      <c r="AY126" s="17" t="s">
        <v>132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7" t="s">
        <v>86</v>
      </c>
      <c r="BK126" s="219">
        <f>ROUND(I126*H126,2)</f>
        <v>0</v>
      </c>
      <c r="BL126" s="17" t="s">
        <v>543</v>
      </c>
      <c r="BM126" s="218" t="s">
        <v>983</v>
      </c>
    </row>
    <row r="127" spans="1:47" s="2" customFormat="1" ht="12">
      <c r="A127" s="39"/>
      <c r="B127" s="40"/>
      <c r="C127" s="41"/>
      <c r="D127" s="220" t="s">
        <v>141</v>
      </c>
      <c r="E127" s="41"/>
      <c r="F127" s="221" t="s">
        <v>976</v>
      </c>
      <c r="G127" s="41"/>
      <c r="H127" s="41"/>
      <c r="I127" s="222"/>
      <c r="J127" s="41"/>
      <c r="K127" s="41"/>
      <c r="L127" s="45"/>
      <c r="M127" s="223"/>
      <c r="N127" s="224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7" t="s">
        <v>141</v>
      </c>
      <c r="AU127" s="17" t="s">
        <v>88</v>
      </c>
    </row>
    <row r="128" spans="1:65" s="2" customFormat="1" ht="16.5" customHeight="1">
      <c r="A128" s="39"/>
      <c r="B128" s="40"/>
      <c r="C128" s="207" t="s">
        <v>230</v>
      </c>
      <c r="D128" s="207" t="s">
        <v>134</v>
      </c>
      <c r="E128" s="208" t="s">
        <v>984</v>
      </c>
      <c r="F128" s="209" t="s">
        <v>985</v>
      </c>
      <c r="G128" s="210" t="s">
        <v>137</v>
      </c>
      <c r="H128" s="211">
        <v>8</v>
      </c>
      <c r="I128" s="212"/>
      <c r="J128" s="213">
        <f>ROUND(I128*H128,2)</f>
        <v>0</v>
      </c>
      <c r="K128" s="209" t="s">
        <v>138</v>
      </c>
      <c r="L128" s="45"/>
      <c r="M128" s="214" t="s">
        <v>32</v>
      </c>
      <c r="N128" s="215" t="s">
        <v>49</v>
      </c>
      <c r="O128" s="85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8" t="s">
        <v>543</v>
      </c>
      <c r="AT128" s="218" t="s">
        <v>134</v>
      </c>
      <c r="AU128" s="218" t="s">
        <v>88</v>
      </c>
      <c r="AY128" s="17" t="s">
        <v>132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7" t="s">
        <v>86</v>
      </c>
      <c r="BK128" s="219">
        <f>ROUND(I128*H128,2)</f>
        <v>0</v>
      </c>
      <c r="BL128" s="17" t="s">
        <v>543</v>
      </c>
      <c r="BM128" s="218" t="s">
        <v>986</v>
      </c>
    </row>
    <row r="129" spans="1:47" s="2" customFormat="1" ht="12">
      <c r="A129" s="39"/>
      <c r="B129" s="40"/>
      <c r="C129" s="41"/>
      <c r="D129" s="220" t="s">
        <v>141</v>
      </c>
      <c r="E129" s="41"/>
      <c r="F129" s="221" t="s">
        <v>987</v>
      </c>
      <c r="G129" s="41"/>
      <c r="H129" s="41"/>
      <c r="I129" s="222"/>
      <c r="J129" s="41"/>
      <c r="K129" s="41"/>
      <c r="L129" s="45"/>
      <c r="M129" s="223"/>
      <c r="N129" s="22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7" t="s">
        <v>141</v>
      </c>
      <c r="AU129" s="17" t="s">
        <v>88</v>
      </c>
    </row>
    <row r="130" spans="1:47" s="2" customFormat="1" ht="12">
      <c r="A130" s="39"/>
      <c r="B130" s="40"/>
      <c r="C130" s="41"/>
      <c r="D130" s="225" t="s">
        <v>143</v>
      </c>
      <c r="E130" s="41"/>
      <c r="F130" s="226" t="s">
        <v>988</v>
      </c>
      <c r="G130" s="41"/>
      <c r="H130" s="41"/>
      <c r="I130" s="222"/>
      <c r="J130" s="41"/>
      <c r="K130" s="41"/>
      <c r="L130" s="45"/>
      <c r="M130" s="223"/>
      <c r="N130" s="224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7" t="s">
        <v>143</v>
      </c>
      <c r="AU130" s="17" t="s">
        <v>88</v>
      </c>
    </row>
    <row r="131" spans="1:65" s="2" customFormat="1" ht="16.5" customHeight="1">
      <c r="A131" s="39"/>
      <c r="B131" s="40"/>
      <c r="C131" s="249" t="s">
        <v>8</v>
      </c>
      <c r="D131" s="249" t="s">
        <v>334</v>
      </c>
      <c r="E131" s="250" t="s">
        <v>989</v>
      </c>
      <c r="F131" s="251" t="s">
        <v>990</v>
      </c>
      <c r="G131" s="252" t="s">
        <v>137</v>
      </c>
      <c r="H131" s="253">
        <v>8</v>
      </c>
      <c r="I131" s="254"/>
      <c r="J131" s="255">
        <f>ROUND(I131*H131,2)</f>
        <v>0</v>
      </c>
      <c r="K131" s="251" t="s">
        <v>138</v>
      </c>
      <c r="L131" s="256"/>
      <c r="M131" s="257" t="s">
        <v>32</v>
      </c>
      <c r="N131" s="258" t="s">
        <v>49</v>
      </c>
      <c r="O131" s="85"/>
      <c r="P131" s="216">
        <f>O131*H131</f>
        <v>0</v>
      </c>
      <c r="Q131" s="216">
        <v>0.152</v>
      </c>
      <c r="R131" s="216">
        <f>Q131*H131</f>
        <v>1.216</v>
      </c>
      <c r="S131" s="216">
        <v>0</v>
      </c>
      <c r="T131" s="21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8" t="s">
        <v>971</v>
      </c>
      <c r="AT131" s="218" t="s">
        <v>334</v>
      </c>
      <c r="AU131" s="218" t="s">
        <v>88</v>
      </c>
      <c r="AY131" s="17" t="s">
        <v>132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7" t="s">
        <v>86</v>
      </c>
      <c r="BK131" s="219">
        <f>ROUND(I131*H131,2)</f>
        <v>0</v>
      </c>
      <c r="BL131" s="17" t="s">
        <v>971</v>
      </c>
      <c r="BM131" s="218" t="s">
        <v>991</v>
      </c>
    </row>
    <row r="132" spans="1:47" s="2" customFormat="1" ht="12">
      <c r="A132" s="39"/>
      <c r="B132" s="40"/>
      <c r="C132" s="41"/>
      <c r="D132" s="220" t="s">
        <v>141</v>
      </c>
      <c r="E132" s="41"/>
      <c r="F132" s="221" t="s">
        <v>992</v>
      </c>
      <c r="G132" s="41"/>
      <c r="H132" s="41"/>
      <c r="I132" s="222"/>
      <c r="J132" s="41"/>
      <c r="K132" s="41"/>
      <c r="L132" s="45"/>
      <c r="M132" s="223"/>
      <c r="N132" s="22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141</v>
      </c>
      <c r="AU132" s="17" t="s">
        <v>88</v>
      </c>
    </row>
    <row r="133" spans="1:65" s="2" customFormat="1" ht="16.5" customHeight="1">
      <c r="A133" s="39"/>
      <c r="B133" s="40"/>
      <c r="C133" s="207" t="s">
        <v>241</v>
      </c>
      <c r="D133" s="207" t="s">
        <v>134</v>
      </c>
      <c r="E133" s="208" t="s">
        <v>993</v>
      </c>
      <c r="F133" s="209" t="s">
        <v>994</v>
      </c>
      <c r="G133" s="210" t="s">
        <v>137</v>
      </c>
      <c r="H133" s="211">
        <v>6</v>
      </c>
      <c r="I133" s="212"/>
      <c r="J133" s="213">
        <f>ROUND(I133*H133,2)</f>
        <v>0</v>
      </c>
      <c r="K133" s="209" t="s">
        <v>32</v>
      </c>
      <c r="L133" s="45"/>
      <c r="M133" s="214" t="s">
        <v>32</v>
      </c>
      <c r="N133" s="215" t="s">
        <v>49</v>
      </c>
      <c r="O133" s="8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8" t="s">
        <v>543</v>
      </c>
      <c r="AT133" s="218" t="s">
        <v>134</v>
      </c>
      <c r="AU133" s="218" t="s">
        <v>88</v>
      </c>
      <c r="AY133" s="17" t="s">
        <v>132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7" t="s">
        <v>86</v>
      </c>
      <c r="BK133" s="219">
        <f>ROUND(I133*H133,2)</f>
        <v>0</v>
      </c>
      <c r="BL133" s="17" t="s">
        <v>543</v>
      </c>
      <c r="BM133" s="218" t="s">
        <v>995</v>
      </c>
    </row>
    <row r="134" spans="1:47" s="2" customFormat="1" ht="12">
      <c r="A134" s="39"/>
      <c r="B134" s="40"/>
      <c r="C134" s="41"/>
      <c r="D134" s="220" t="s">
        <v>141</v>
      </c>
      <c r="E134" s="41"/>
      <c r="F134" s="221" t="s">
        <v>987</v>
      </c>
      <c r="G134" s="41"/>
      <c r="H134" s="41"/>
      <c r="I134" s="222"/>
      <c r="J134" s="41"/>
      <c r="K134" s="41"/>
      <c r="L134" s="45"/>
      <c r="M134" s="223"/>
      <c r="N134" s="224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7" t="s">
        <v>141</v>
      </c>
      <c r="AU134" s="17" t="s">
        <v>88</v>
      </c>
    </row>
    <row r="135" spans="1:65" s="2" customFormat="1" ht="16.5" customHeight="1">
      <c r="A135" s="39"/>
      <c r="B135" s="40"/>
      <c r="C135" s="207" t="s">
        <v>247</v>
      </c>
      <c r="D135" s="207" t="s">
        <v>134</v>
      </c>
      <c r="E135" s="208" t="s">
        <v>996</v>
      </c>
      <c r="F135" s="209" t="s">
        <v>997</v>
      </c>
      <c r="G135" s="210" t="s">
        <v>137</v>
      </c>
      <c r="H135" s="211">
        <v>1</v>
      </c>
      <c r="I135" s="212"/>
      <c r="J135" s="213">
        <f>ROUND(I135*H135,2)</f>
        <v>0</v>
      </c>
      <c r="K135" s="209" t="s">
        <v>138</v>
      </c>
      <c r="L135" s="45"/>
      <c r="M135" s="214" t="s">
        <v>32</v>
      </c>
      <c r="N135" s="215" t="s">
        <v>49</v>
      </c>
      <c r="O135" s="85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8" t="s">
        <v>543</v>
      </c>
      <c r="AT135" s="218" t="s">
        <v>134</v>
      </c>
      <c r="AU135" s="218" t="s">
        <v>88</v>
      </c>
      <c r="AY135" s="17" t="s">
        <v>132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7" t="s">
        <v>86</v>
      </c>
      <c r="BK135" s="219">
        <f>ROUND(I135*H135,2)</f>
        <v>0</v>
      </c>
      <c r="BL135" s="17" t="s">
        <v>543</v>
      </c>
      <c r="BM135" s="218" t="s">
        <v>998</v>
      </c>
    </row>
    <row r="136" spans="1:47" s="2" customFormat="1" ht="12">
      <c r="A136" s="39"/>
      <c r="B136" s="40"/>
      <c r="C136" s="41"/>
      <c r="D136" s="220" t="s">
        <v>141</v>
      </c>
      <c r="E136" s="41"/>
      <c r="F136" s="221" t="s">
        <v>997</v>
      </c>
      <c r="G136" s="41"/>
      <c r="H136" s="41"/>
      <c r="I136" s="222"/>
      <c r="J136" s="41"/>
      <c r="K136" s="41"/>
      <c r="L136" s="45"/>
      <c r="M136" s="223"/>
      <c r="N136" s="224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7" t="s">
        <v>141</v>
      </c>
      <c r="AU136" s="17" t="s">
        <v>88</v>
      </c>
    </row>
    <row r="137" spans="1:47" s="2" customFormat="1" ht="12">
      <c r="A137" s="39"/>
      <c r="B137" s="40"/>
      <c r="C137" s="41"/>
      <c r="D137" s="225" t="s">
        <v>143</v>
      </c>
      <c r="E137" s="41"/>
      <c r="F137" s="226" t="s">
        <v>999</v>
      </c>
      <c r="G137" s="41"/>
      <c r="H137" s="41"/>
      <c r="I137" s="222"/>
      <c r="J137" s="41"/>
      <c r="K137" s="41"/>
      <c r="L137" s="45"/>
      <c r="M137" s="223"/>
      <c r="N137" s="224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7" t="s">
        <v>143</v>
      </c>
      <c r="AU137" s="17" t="s">
        <v>88</v>
      </c>
    </row>
    <row r="138" spans="1:65" s="2" customFormat="1" ht="16.5" customHeight="1">
      <c r="A138" s="39"/>
      <c r="B138" s="40"/>
      <c r="C138" s="249" t="s">
        <v>253</v>
      </c>
      <c r="D138" s="249" t="s">
        <v>334</v>
      </c>
      <c r="E138" s="250" t="s">
        <v>1000</v>
      </c>
      <c r="F138" s="251" t="s">
        <v>1001</v>
      </c>
      <c r="G138" s="252" t="s">
        <v>137</v>
      </c>
      <c r="H138" s="253">
        <v>1</v>
      </c>
      <c r="I138" s="254"/>
      <c r="J138" s="255">
        <f>ROUND(I138*H138,2)</f>
        <v>0</v>
      </c>
      <c r="K138" s="251" t="s">
        <v>32</v>
      </c>
      <c r="L138" s="256"/>
      <c r="M138" s="257" t="s">
        <v>32</v>
      </c>
      <c r="N138" s="258" t="s">
        <v>49</v>
      </c>
      <c r="O138" s="8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8" t="s">
        <v>971</v>
      </c>
      <c r="AT138" s="218" t="s">
        <v>334</v>
      </c>
      <c r="AU138" s="218" t="s">
        <v>88</v>
      </c>
      <c r="AY138" s="17" t="s">
        <v>132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7" t="s">
        <v>86</v>
      </c>
      <c r="BK138" s="219">
        <f>ROUND(I138*H138,2)</f>
        <v>0</v>
      </c>
      <c r="BL138" s="17" t="s">
        <v>971</v>
      </c>
      <c r="BM138" s="218" t="s">
        <v>1002</v>
      </c>
    </row>
    <row r="139" spans="1:47" s="2" customFormat="1" ht="12">
      <c r="A139" s="39"/>
      <c r="B139" s="40"/>
      <c r="C139" s="41"/>
      <c r="D139" s="220" t="s">
        <v>141</v>
      </c>
      <c r="E139" s="41"/>
      <c r="F139" s="221" t="s">
        <v>1003</v>
      </c>
      <c r="G139" s="41"/>
      <c r="H139" s="41"/>
      <c r="I139" s="222"/>
      <c r="J139" s="41"/>
      <c r="K139" s="41"/>
      <c r="L139" s="45"/>
      <c r="M139" s="223"/>
      <c r="N139" s="224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7" t="s">
        <v>141</v>
      </c>
      <c r="AU139" s="17" t="s">
        <v>88</v>
      </c>
    </row>
    <row r="140" spans="1:65" s="2" customFormat="1" ht="24.9" customHeight="1">
      <c r="A140" s="39"/>
      <c r="B140" s="40"/>
      <c r="C140" s="249" t="s">
        <v>259</v>
      </c>
      <c r="D140" s="249" t="s">
        <v>334</v>
      </c>
      <c r="E140" s="250" t="s">
        <v>1004</v>
      </c>
      <c r="F140" s="251" t="s">
        <v>1005</v>
      </c>
      <c r="G140" s="252" t="s">
        <v>188</v>
      </c>
      <c r="H140" s="253">
        <v>50</v>
      </c>
      <c r="I140" s="254"/>
      <c r="J140" s="255">
        <f>ROUND(I140*H140,2)</f>
        <v>0</v>
      </c>
      <c r="K140" s="251" t="s">
        <v>32</v>
      </c>
      <c r="L140" s="256"/>
      <c r="M140" s="257" t="s">
        <v>32</v>
      </c>
      <c r="N140" s="258" t="s">
        <v>49</v>
      </c>
      <c r="O140" s="85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8" t="s">
        <v>971</v>
      </c>
      <c r="AT140" s="218" t="s">
        <v>334</v>
      </c>
      <c r="AU140" s="218" t="s">
        <v>88</v>
      </c>
      <c r="AY140" s="17" t="s">
        <v>132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7" t="s">
        <v>86</v>
      </c>
      <c r="BK140" s="219">
        <f>ROUND(I140*H140,2)</f>
        <v>0</v>
      </c>
      <c r="BL140" s="17" t="s">
        <v>971</v>
      </c>
      <c r="BM140" s="218" t="s">
        <v>1006</v>
      </c>
    </row>
    <row r="141" spans="1:47" s="2" customFormat="1" ht="12">
      <c r="A141" s="39"/>
      <c r="B141" s="40"/>
      <c r="C141" s="41"/>
      <c r="D141" s="220" t="s">
        <v>141</v>
      </c>
      <c r="E141" s="41"/>
      <c r="F141" s="221" t="s">
        <v>1005</v>
      </c>
      <c r="G141" s="41"/>
      <c r="H141" s="41"/>
      <c r="I141" s="222"/>
      <c r="J141" s="41"/>
      <c r="K141" s="41"/>
      <c r="L141" s="45"/>
      <c r="M141" s="223"/>
      <c r="N141" s="22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7" t="s">
        <v>141</v>
      </c>
      <c r="AU141" s="17" t="s">
        <v>88</v>
      </c>
    </row>
    <row r="142" spans="1:47" s="2" customFormat="1" ht="12">
      <c r="A142" s="39"/>
      <c r="B142" s="40"/>
      <c r="C142" s="41"/>
      <c r="D142" s="220" t="s">
        <v>310</v>
      </c>
      <c r="E142" s="41"/>
      <c r="F142" s="248" t="s">
        <v>1007</v>
      </c>
      <c r="G142" s="41"/>
      <c r="H142" s="41"/>
      <c r="I142" s="222"/>
      <c r="J142" s="41"/>
      <c r="K142" s="41"/>
      <c r="L142" s="45"/>
      <c r="M142" s="223"/>
      <c r="N142" s="224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7" t="s">
        <v>310</v>
      </c>
      <c r="AU142" s="17" t="s">
        <v>88</v>
      </c>
    </row>
    <row r="143" spans="1:65" s="2" customFormat="1" ht="16.5" customHeight="1">
      <c r="A143" s="39"/>
      <c r="B143" s="40"/>
      <c r="C143" s="207" t="s">
        <v>265</v>
      </c>
      <c r="D143" s="207" t="s">
        <v>134</v>
      </c>
      <c r="E143" s="208" t="s">
        <v>1008</v>
      </c>
      <c r="F143" s="209" t="s">
        <v>1009</v>
      </c>
      <c r="G143" s="210" t="s">
        <v>137</v>
      </c>
      <c r="H143" s="211">
        <v>1</v>
      </c>
      <c r="I143" s="212"/>
      <c r="J143" s="213">
        <f>ROUND(I143*H143,2)</f>
        <v>0</v>
      </c>
      <c r="K143" s="209" t="s">
        <v>32</v>
      </c>
      <c r="L143" s="45"/>
      <c r="M143" s="214" t="s">
        <v>32</v>
      </c>
      <c r="N143" s="215" t="s">
        <v>49</v>
      </c>
      <c r="O143" s="85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8" t="s">
        <v>543</v>
      </c>
      <c r="AT143" s="218" t="s">
        <v>134</v>
      </c>
      <c r="AU143" s="218" t="s">
        <v>88</v>
      </c>
      <c r="AY143" s="17" t="s">
        <v>132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7" t="s">
        <v>86</v>
      </c>
      <c r="BK143" s="219">
        <f>ROUND(I143*H143,2)</f>
        <v>0</v>
      </c>
      <c r="BL143" s="17" t="s">
        <v>543</v>
      </c>
      <c r="BM143" s="218" t="s">
        <v>1010</v>
      </c>
    </row>
    <row r="144" spans="1:47" s="2" customFormat="1" ht="12">
      <c r="A144" s="39"/>
      <c r="B144" s="40"/>
      <c r="C144" s="41"/>
      <c r="D144" s="220" t="s">
        <v>141</v>
      </c>
      <c r="E144" s="41"/>
      <c r="F144" s="221" t="s">
        <v>997</v>
      </c>
      <c r="G144" s="41"/>
      <c r="H144" s="41"/>
      <c r="I144" s="222"/>
      <c r="J144" s="41"/>
      <c r="K144" s="41"/>
      <c r="L144" s="45"/>
      <c r="M144" s="223"/>
      <c r="N144" s="22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7" t="s">
        <v>141</v>
      </c>
      <c r="AU144" s="17" t="s">
        <v>88</v>
      </c>
    </row>
    <row r="145" spans="1:65" s="2" customFormat="1" ht="16.5" customHeight="1">
      <c r="A145" s="39"/>
      <c r="B145" s="40"/>
      <c r="C145" s="207" t="s">
        <v>7</v>
      </c>
      <c r="D145" s="207" t="s">
        <v>134</v>
      </c>
      <c r="E145" s="208" t="s">
        <v>1011</v>
      </c>
      <c r="F145" s="209" t="s">
        <v>1012</v>
      </c>
      <c r="G145" s="210" t="s">
        <v>137</v>
      </c>
      <c r="H145" s="211">
        <v>5</v>
      </c>
      <c r="I145" s="212"/>
      <c r="J145" s="213">
        <f>ROUND(I145*H145,2)</f>
        <v>0</v>
      </c>
      <c r="K145" s="209" t="s">
        <v>138</v>
      </c>
      <c r="L145" s="45"/>
      <c r="M145" s="214" t="s">
        <v>32</v>
      </c>
      <c r="N145" s="215" t="s">
        <v>49</v>
      </c>
      <c r="O145" s="8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8" t="s">
        <v>543</v>
      </c>
      <c r="AT145" s="218" t="s">
        <v>134</v>
      </c>
      <c r="AU145" s="218" t="s">
        <v>88</v>
      </c>
      <c r="AY145" s="17" t="s">
        <v>132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7" t="s">
        <v>86</v>
      </c>
      <c r="BK145" s="219">
        <f>ROUND(I145*H145,2)</f>
        <v>0</v>
      </c>
      <c r="BL145" s="17" t="s">
        <v>543</v>
      </c>
      <c r="BM145" s="218" t="s">
        <v>1013</v>
      </c>
    </row>
    <row r="146" spans="1:47" s="2" customFormat="1" ht="12">
      <c r="A146" s="39"/>
      <c r="B146" s="40"/>
      <c r="C146" s="41"/>
      <c r="D146" s="220" t="s">
        <v>141</v>
      </c>
      <c r="E146" s="41"/>
      <c r="F146" s="221" t="s">
        <v>1012</v>
      </c>
      <c r="G146" s="41"/>
      <c r="H146" s="41"/>
      <c r="I146" s="222"/>
      <c r="J146" s="41"/>
      <c r="K146" s="41"/>
      <c r="L146" s="45"/>
      <c r="M146" s="223"/>
      <c r="N146" s="224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7" t="s">
        <v>141</v>
      </c>
      <c r="AU146" s="17" t="s">
        <v>88</v>
      </c>
    </row>
    <row r="147" spans="1:47" s="2" customFormat="1" ht="12">
      <c r="A147" s="39"/>
      <c r="B147" s="40"/>
      <c r="C147" s="41"/>
      <c r="D147" s="225" t="s">
        <v>143</v>
      </c>
      <c r="E147" s="41"/>
      <c r="F147" s="226" t="s">
        <v>1014</v>
      </c>
      <c r="G147" s="41"/>
      <c r="H147" s="41"/>
      <c r="I147" s="222"/>
      <c r="J147" s="41"/>
      <c r="K147" s="41"/>
      <c r="L147" s="45"/>
      <c r="M147" s="223"/>
      <c r="N147" s="22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7" t="s">
        <v>143</v>
      </c>
      <c r="AU147" s="17" t="s">
        <v>88</v>
      </c>
    </row>
    <row r="148" spans="1:65" s="2" customFormat="1" ht="16.5" customHeight="1">
      <c r="A148" s="39"/>
      <c r="B148" s="40"/>
      <c r="C148" s="249" t="s">
        <v>277</v>
      </c>
      <c r="D148" s="249" t="s">
        <v>334</v>
      </c>
      <c r="E148" s="250" t="s">
        <v>1015</v>
      </c>
      <c r="F148" s="251" t="s">
        <v>1003</v>
      </c>
      <c r="G148" s="252" t="s">
        <v>137</v>
      </c>
      <c r="H148" s="253">
        <v>5</v>
      </c>
      <c r="I148" s="254"/>
      <c r="J148" s="255">
        <f>ROUND(I148*H148,2)</f>
        <v>0</v>
      </c>
      <c r="K148" s="251" t="s">
        <v>32</v>
      </c>
      <c r="L148" s="256"/>
      <c r="M148" s="257" t="s">
        <v>32</v>
      </c>
      <c r="N148" s="258" t="s">
        <v>49</v>
      </c>
      <c r="O148" s="85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8" t="s">
        <v>971</v>
      </c>
      <c r="AT148" s="218" t="s">
        <v>334</v>
      </c>
      <c r="AU148" s="218" t="s">
        <v>88</v>
      </c>
      <c r="AY148" s="17" t="s">
        <v>132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7" t="s">
        <v>86</v>
      </c>
      <c r="BK148" s="219">
        <f>ROUND(I148*H148,2)</f>
        <v>0</v>
      </c>
      <c r="BL148" s="17" t="s">
        <v>971</v>
      </c>
      <c r="BM148" s="218" t="s">
        <v>1016</v>
      </c>
    </row>
    <row r="149" spans="1:47" s="2" customFormat="1" ht="12">
      <c r="A149" s="39"/>
      <c r="B149" s="40"/>
      <c r="C149" s="41"/>
      <c r="D149" s="220" t="s">
        <v>141</v>
      </c>
      <c r="E149" s="41"/>
      <c r="F149" s="221" t="s">
        <v>1003</v>
      </c>
      <c r="G149" s="41"/>
      <c r="H149" s="41"/>
      <c r="I149" s="222"/>
      <c r="J149" s="41"/>
      <c r="K149" s="41"/>
      <c r="L149" s="45"/>
      <c r="M149" s="223"/>
      <c r="N149" s="224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7" t="s">
        <v>141</v>
      </c>
      <c r="AU149" s="17" t="s">
        <v>88</v>
      </c>
    </row>
    <row r="150" spans="1:65" s="2" customFormat="1" ht="16.5" customHeight="1">
      <c r="A150" s="39"/>
      <c r="B150" s="40"/>
      <c r="C150" s="207" t="s">
        <v>283</v>
      </c>
      <c r="D150" s="207" t="s">
        <v>134</v>
      </c>
      <c r="E150" s="208" t="s">
        <v>1017</v>
      </c>
      <c r="F150" s="209" t="s">
        <v>1018</v>
      </c>
      <c r="G150" s="210" t="s">
        <v>137</v>
      </c>
      <c r="H150" s="211">
        <v>2</v>
      </c>
      <c r="I150" s="212"/>
      <c r="J150" s="213">
        <f>ROUND(I150*H150,2)</f>
        <v>0</v>
      </c>
      <c r="K150" s="209" t="s">
        <v>138</v>
      </c>
      <c r="L150" s="45"/>
      <c r="M150" s="214" t="s">
        <v>32</v>
      </c>
      <c r="N150" s="215" t="s">
        <v>49</v>
      </c>
      <c r="O150" s="85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8" t="s">
        <v>543</v>
      </c>
      <c r="AT150" s="218" t="s">
        <v>134</v>
      </c>
      <c r="AU150" s="218" t="s">
        <v>88</v>
      </c>
      <c r="AY150" s="17" t="s">
        <v>132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7" t="s">
        <v>86</v>
      </c>
      <c r="BK150" s="219">
        <f>ROUND(I150*H150,2)</f>
        <v>0</v>
      </c>
      <c r="BL150" s="17" t="s">
        <v>543</v>
      </c>
      <c r="BM150" s="218" t="s">
        <v>1019</v>
      </c>
    </row>
    <row r="151" spans="1:47" s="2" customFormat="1" ht="12">
      <c r="A151" s="39"/>
      <c r="B151" s="40"/>
      <c r="C151" s="41"/>
      <c r="D151" s="220" t="s">
        <v>141</v>
      </c>
      <c r="E151" s="41"/>
      <c r="F151" s="221" t="s">
        <v>1018</v>
      </c>
      <c r="G151" s="41"/>
      <c r="H151" s="41"/>
      <c r="I151" s="222"/>
      <c r="J151" s="41"/>
      <c r="K151" s="41"/>
      <c r="L151" s="45"/>
      <c r="M151" s="223"/>
      <c r="N151" s="224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7" t="s">
        <v>141</v>
      </c>
      <c r="AU151" s="17" t="s">
        <v>88</v>
      </c>
    </row>
    <row r="152" spans="1:47" s="2" customFormat="1" ht="12">
      <c r="A152" s="39"/>
      <c r="B152" s="40"/>
      <c r="C152" s="41"/>
      <c r="D152" s="225" t="s">
        <v>143</v>
      </c>
      <c r="E152" s="41"/>
      <c r="F152" s="226" t="s">
        <v>1020</v>
      </c>
      <c r="G152" s="41"/>
      <c r="H152" s="41"/>
      <c r="I152" s="222"/>
      <c r="J152" s="41"/>
      <c r="K152" s="41"/>
      <c r="L152" s="45"/>
      <c r="M152" s="223"/>
      <c r="N152" s="224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7" t="s">
        <v>143</v>
      </c>
      <c r="AU152" s="17" t="s">
        <v>88</v>
      </c>
    </row>
    <row r="153" spans="1:65" s="2" customFormat="1" ht="16.5" customHeight="1">
      <c r="A153" s="39"/>
      <c r="B153" s="40"/>
      <c r="C153" s="249" t="s">
        <v>290</v>
      </c>
      <c r="D153" s="249" t="s">
        <v>334</v>
      </c>
      <c r="E153" s="250" t="s">
        <v>1021</v>
      </c>
      <c r="F153" s="251" t="s">
        <v>1022</v>
      </c>
      <c r="G153" s="252" t="s">
        <v>137</v>
      </c>
      <c r="H153" s="253">
        <v>2</v>
      </c>
      <c r="I153" s="254"/>
      <c r="J153" s="255">
        <f>ROUND(I153*H153,2)</f>
        <v>0</v>
      </c>
      <c r="K153" s="251" t="s">
        <v>32</v>
      </c>
      <c r="L153" s="256"/>
      <c r="M153" s="257" t="s">
        <v>32</v>
      </c>
      <c r="N153" s="258" t="s">
        <v>49</v>
      </c>
      <c r="O153" s="85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8" t="s">
        <v>971</v>
      </c>
      <c r="AT153" s="218" t="s">
        <v>334</v>
      </c>
      <c r="AU153" s="218" t="s">
        <v>88</v>
      </c>
      <c r="AY153" s="17" t="s">
        <v>132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7" t="s">
        <v>86</v>
      </c>
      <c r="BK153" s="219">
        <f>ROUND(I153*H153,2)</f>
        <v>0</v>
      </c>
      <c r="BL153" s="17" t="s">
        <v>971</v>
      </c>
      <c r="BM153" s="218" t="s">
        <v>1023</v>
      </c>
    </row>
    <row r="154" spans="1:47" s="2" customFormat="1" ht="12">
      <c r="A154" s="39"/>
      <c r="B154" s="40"/>
      <c r="C154" s="41"/>
      <c r="D154" s="220" t="s">
        <v>141</v>
      </c>
      <c r="E154" s="41"/>
      <c r="F154" s="221" t="s">
        <v>1003</v>
      </c>
      <c r="G154" s="41"/>
      <c r="H154" s="41"/>
      <c r="I154" s="222"/>
      <c r="J154" s="41"/>
      <c r="K154" s="41"/>
      <c r="L154" s="45"/>
      <c r="M154" s="223"/>
      <c r="N154" s="22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7" t="s">
        <v>141</v>
      </c>
      <c r="AU154" s="17" t="s">
        <v>88</v>
      </c>
    </row>
    <row r="155" spans="1:65" s="2" customFormat="1" ht="21.75" customHeight="1">
      <c r="A155" s="39"/>
      <c r="B155" s="40"/>
      <c r="C155" s="207" t="s">
        <v>296</v>
      </c>
      <c r="D155" s="207" t="s">
        <v>134</v>
      </c>
      <c r="E155" s="208" t="s">
        <v>1024</v>
      </c>
      <c r="F155" s="209" t="s">
        <v>1025</v>
      </c>
      <c r="G155" s="210" t="s">
        <v>188</v>
      </c>
      <c r="H155" s="211">
        <v>180</v>
      </c>
      <c r="I155" s="212"/>
      <c r="J155" s="213">
        <f>ROUND(I155*H155,2)</f>
        <v>0</v>
      </c>
      <c r="K155" s="209" t="s">
        <v>138</v>
      </c>
      <c r="L155" s="45"/>
      <c r="M155" s="214" t="s">
        <v>32</v>
      </c>
      <c r="N155" s="215" t="s">
        <v>49</v>
      </c>
      <c r="O155" s="8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8" t="s">
        <v>543</v>
      </c>
      <c r="AT155" s="218" t="s">
        <v>134</v>
      </c>
      <c r="AU155" s="218" t="s">
        <v>88</v>
      </c>
      <c r="AY155" s="17" t="s">
        <v>132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7" t="s">
        <v>86</v>
      </c>
      <c r="BK155" s="219">
        <f>ROUND(I155*H155,2)</f>
        <v>0</v>
      </c>
      <c r="BL155" s="17" t="s">
        <v>543</v>
      </c>
      <c r="BM155" s="218" t="s">
        <v>1026</v>
      </c>
    </row>
    <row r="156" spans="1:47" s="2" customFormat="1" ht="12">
      <c r="A156" s="39"/>
      <c r="B156" s="40"/>
      <c r="C156" s="41"/>
      <c r="D156" s="220" t="s">
        <v>141</v>
      </c>
      <c r="E156" s="41"/>
      <c r="F156" s="221" t="s">
        <v>1027</v>
      </c>
      <c r="G156" s="41"/>
      <c r="H156" s="41"/>
      <c r="I156" s="222"/>
      <c r="J156" s="41"/>
      <c r="K156" s="41"/>
      <c r="L156" s="45"/>
      <c r="M156" s="223"/>
      <c r="N156" s="224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141</v>
      </c>
      <c r="AU156" s="17" t="s">
        <v>88</v>
      </c>
    </row>
    <row r="157" spans="1:47" s="2" customFormat="1" ht="12">
      <c r="A157" s="39"/>
      <c r="B157" s="40"/>
      <c r="C157" s="41"/>
      <c r="D157" s="225" t="s">
        <v>143</v>
      </c>
      <c r="E157" s="41"/>
      <c r="F157" s="226" t="s">
        <v>1028</v>
      </c>
      <c r="G157" s="41"/>
      <c r="H157" s="41"/>
      <c r="I157" s="222"/>
      <c r="J157" s="41"/>
      <c r="K157" s="41"/>
      <c r="L157" s="45"/>
      <c r="M157" s="223"/>
      <c r="N157" s="22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7" t="s">
        <v>143</v>
      </c>
      <c r="AU157" s="17" t="s">
        <v>88</v>
      </c>
    </row>
    <row r="158" spans="1:65" s="2" customFormat="1" ht="16.5" customHeight="1">
      <c r="A158" s="39"/>
      <c r="B158" s="40"/>
      <c r="C158" s="249" t="s">
        <v>304</v>
      </c>
      <c r="D158" s="249" t="s">
        <v>334</v>
      </c>
      <c r="E158" s="250" t="s">
        <v>1029</v>
      </c>
      <c r="F158" s="251" t="s">
        <v>1030</v>
      </c>
      <c r="G158" s="252" t="s">
        <v>367</v>
      </c>
      <c r="H158" s="253">
        <v>112</v>
      </c>
      <c r="I158" s="254"/>
      <c r="J158" s="255">
        <f>ROUND(I158*H158,2)</f>
        <v>0</v>
      </c>
      <c r="K158" s="251" t="s">
        <v>138</v>
      </c>
      <c r="L158" s="256"/>
      <c r="M158" s="257" t="s">
        <v>32</v>
      </c>
      <c r="N158" s="258" t="s">
        <v>49</v>
      </c>
      <c r="O158" s="85"/>
      <c r="P158" s="216">
        <f>O158*H158</f>
        <v>0</v>
      </c>
      <c r="Q158" s="216">
        <v>0.001</v>
      </c>
      <c r="R158" s="216">
        <f>Q158*H158</f>
        <v>0.112</v>
      </c>
      <c r="S158" s="216">
        <v>0</v>
      </c>
      <c r="T158" s="2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8" t="s">
        <v>971</v>
      </c>
      <c r="AT158" s="218" t="s">
        <v>334</v>
      </c>
      <c r="AU158" s="218" t="s">
        <v>88</v>
      </c>
      <c r="AY158" s="17" t="s">
        <v>132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7" t="s">
        <v>86</v>
      </c>
      <c r="BK158" s="219">
        <f>ROUND(I158*H158,2)</f>
        <v>0</v>
      </c>
      <c r="BL158" s="17" t="s">
        <v>971</v>
      </c>
      <c r="BM158" s="218" t="s">
        <v>1031</v>
      </c>
    </row>
    <row r="159" spans="1:47" s="2" customFormat="1" ht="12">
      <c r="A159" s="39"/>
      <c r="B159" s="40"/>
      <c r="C159" s="41"/>
      <c r="D159" s="220" t="s">
        <v>141</v>
      </c>
      <c r="E159" s="41"/>
      <c r="F159" s="221" t="s">
        <v>1032</v>
      </c>
      <c r="G159" s="41"/>
      <c r="H159" s="41"/>
      <c r="I159" s="222"/>
      <c r="J159" s="41"/>
      <c r="K159" s="41"/>
      <c r="L159" s="45"/>
      <c r="M159" s="223"/>
      <c r="N159" s="224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7" t="s">
        <v>141</v>
      </c>
      <c r="AU159" s="17" t="s">
        <v>88</v>
      </c>
    </row>
    <row r="160" spans="1:65" s="2" customFormat="1" ht="21.75" customHeight="1">
      <c r="A160" s="39"/>
      <c r="B160" s="40"/>
      <c r="C160" s="207" t="s">
        <v>313</v>
      </c>
      <c r="D160" s="207" t="s">
        <v>134</v>
      </c>
      <c r="E160" s="208" t="s">
        <v>1033</v>
      </c>
      <c r="F160" s="209" t="s">
        <v>1034</v>
      </c>
      <c r="G160" s="210" t="s">
        <v>188</v>
      </c>
      <c r="H160" s="211">
        <v>20</v>
      </c>
      <c r="I160" s="212"/>
      <c r="J160" s="213">
        <f>ROUND(I160*H160,2)</f>
        <v>0</v>
      </c>
      <c r="K160" s="209" t="s">
        <v>32</v>
      </c>
      <c r="L160" s="45"/>
      <c r="M160" s="214" t="s">
        <v>32</v>
      </c>
      <c r="N160" s="215" t="s">
        <v>49</v>
      </c>
      <c r="O160" s="85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8" t="s">
        <v>543</v>
      </c>
      <c r="AT160" s="218" t="s">
        <v>134</v>
      </c>
      <c r="AU160" s="218" t="s">
        <v>88</v>
      </c>
      <c r="AY160" s="17" t="s">
        <v>132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7" t="s">
        <v>86</v>
      </c>
      <c r="BK160" s="219">
        <f>ROUND(I160*H160,2)</f>
        <v>0</v>
      </c>
      <c r="BL160" s="17" t="s">
        <v>543</v>
      </c>
      <c r="BM160" s="218" t="s">
        <v>1035</v>
      </c>
    </row>
    <row r="161" spans="1:47" s="2" customFormat="1" ht="12">
      <c r="A161" s="39"/>
      <c r="B161" s="40"/>
      <c r="C161" s="41"/>
      <c r="D161" s="220" t="s">
        <v>141</v>
      </c>
      <c r="E161" s="41"/>
      <c r="F161" s="221" t="s">
        <v>1027</v>
      </c>
      <c r="G161" s="41"/>
      <c r="H161" s="41"/>
      <c r="I161" s="222"/>
      <c r="J161" s="41"/>
      <c r="K161" s="41"/>
      <c r="L161" s="45"/>
      <c r="M161" s="223"/>
      <c r="N161" s="224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7" t="s">
        <v>141</v>
      </c>
      <c r="AU161" s="17" t="s">
        <v>88</v>
      </c>
    </row>
    <row r="162" spans="1:65" s="2" customFormat="1" ht="16.5" customHeight="1">
      <c r="A162" s="39"/>
      <c r="B162" s="40"/>
      <c r="C162" s="207" t="s">
        <v>320</v>
      </c>
      <c r="D162" s="207" t="s">
        <v>134</v>
      </c>
      <c r="E162" s="208" t="s">
        <v>1036</v>
      </c>
      <c r="F162" s="209" t="s">
        <v>1037</v>
      </c>
      <c r="G162" s="210" t="s">
        <v>188</v>
      </c>
      <c r="H162" s="211">
        <v>250</v>
      </c>
      <c r="I162" s="212"/>
      <c r="J162" s="213">
        <f>ROUND(I162*H162,2)</f>
        <v>0</v>
      </c>
      <c r="K162" s="209" t="s">
        <v>138</v>
      </c>
      <c r="L162" s="45"/>
      <c r="M162" s="214" t="s">
        <v>32</v>
      </c>
      <c r="N162" s="215" t="s">
        <v>49</v>
      </c>
      <c r="O162" s="85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8" t="s">
        <v>543</v>
      </c>
      <c r="AT162" s="218" t="s">
        <v>134</v>
      </c>
      <c r="AU162" s="218" t="s">
        <v>88</v>
      </c>
      <c r="AY162" s="17" t="s">
        <v>132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7" t="s">
        <v>86</v>
      </c>
      <c r="BK162" s="219">
        <f>ROUND(I162*H162,2)</f>
        <v>0</v>
      </c>
      <c r="BL162" s="17" t="s">
        <v>543</v>
      </c>
      <c r="BM162" s="218" t="s">
        <v>1038</v>
      </c>
    </row>
    <row r="163" spans="1:47" s="2" customFormat="1" ht="12">
      <c r="A163" s="39"/>
      <c r="B163" s="40"/>
      <c r="C163" s="41"/>
      <c r="D163" s="220" t="s">
        <v>141</v>
      </c>
      <c r="E163" s="41"/>
      <c r="F163" s="221" t="s">
        <v>1039</v>
      </c>
      <c r="G163" s="41"/>
      <c r="H163" s="41"/>
      <c r="I163" s="222"/>
      <c r="J163" s="41"/>
      <c r="K163" s="41"/>
      <c r="L163" s="45"/>
      <c r="M163" s="223"/>
      <c r="N163" s="224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7" t="s">
        <v>141</v>
      </c>
      <c r="AU163" s="17" t="s">
        <v>88</v>
      </c>
    </row>
    <row r="164" spans="1:47" s="2" customFormat="1" ht="12">
      <c r="A164" s="39"/>
      <c r="B164" s="40"/>
      <c r="C164" s="41"/>
      <c r="D164" s="225" t="s">
        <v>143</v>
      </c>
      <c r="E164" s="41"/>
      <c r="F164" s="226" t="s">
        <v>1040</v>
      </c>
      <c r="G164" s="41"/>
      <c r="H164" s="41"/>
      <c r="I164" s="222"/>
      <c r="J164" s="41"/>
      <c r="K164" s="41"/>
      <c r="L164" s="45"/>
      <c r="M164" s="223"/>
      <c r="N164" s="224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7" t="s">
        <v>143</v>
      </c>
      <c r="AU164" s="17" t="s">
        <v>88</v>
      </c>
    </row>
    <row r="165" spans="1:65" s="2" customFormat="1" ht="16.5" customHeight="1">
      <c r="A165" s="39"/>
      <c r="B165" s="40"/>
      <c r="C165" s="249" t="s">
        <v>326</v>
      </c>
      <c r="D165" s="249" t="s">
        <v>334</v>
      </c>
      <c r="E165" s="250" t="s">
        <v>1041</v>
      </c>
      <c r="F165" s="251" t="s">
        <v>1042</v>
      </c>
      <c r="G165" s="252" t="s">
        <v>188</v>
      </c>
      <c r="H165" s="253">
        <v>250</v>
      </c>
      <c r="I165" s="254"/>
      <c r="J165" s="255">
        <f>ROUND(I165*H165,2)</f>
        <v>0</v>
      </c>
      <c r="K165" s="251" t="s">
        <v>138</v>
      </c>
      <c r="L165" s="256"/>
      <c r="M165" s="257" t="s">
        <v>32</v>
      </c>
      <c r="N165" s="258" t="s">
        <v>49</v>
      </c>
      <c r="O165" s="85"/>
      <c r="P165" s="216">
        <f>O165*H165</f>
        <v>0</v>
      </c>
      <c r="Q165" s="216">
        <v>0.000612</v>
      </c>
      <c r="R165" s="216">
        <f>Q165*H165</f>
        <v>0.153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971</v>
      </c>
      <c r="AT165" s="218" t="s">
        <v>334</v>
      </c>
      <c r="AU165" s="218" t="s">
        <v>88</v>
      </c>
      <c r="AY165" s="17" t="s">
        <v>132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7" t="s">
        <v>86</v>
      </c>
      <c r="BK165" s="219">
        <f>ROUND(I165*H165,2)</f>
        <v>0</v>
      </c>
      <c r="BL165" s="17" t="s">
        <v>971</v>
      </c>
      <c r="BM165" s="218" t="s">
        <v>1043</v>
      </c>
    </row>
    <row r="166" spans="1:47" s="2" customFormat="1" ht="12">
      <c r="A166" s="39"/>
      <c r="B166" s="40"/>
      <c r="C166" s="41"/>
      <c r="D166" s="220" t="s">
        <v>141</v>
      </c>
      <c r="E166" s="41"/>
      <c r="F166" s="221" t="s">
        <v>1044</v>
      </c>
      <c r="G166" s="41"/>
      <c r="H166" s="41"/>
      <c r="I166" s="222"/>
      <c r="J166" s="41"/>
      <c r="K166" s="41"/>
      <c r="L166" s="45"/>
      <c r="M166" s="223"/>
      <c r="N166" s="22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7" t="s">
        <v>141</v>
      </c>
      <c r="AU166" s="17" t="s">
        <v>88</v>
      </c>
    </row>
    <row r="167" spans="1:47" s="2" customFormat="1" ht="12">
      <c r="A167" s="39"/>
      <c r="B167" s="40"/>
      <c r="C167" s="41"/>
      <c r="D167" s="220" t="s">
        <v>310</v>
      </c>
      <c r="E167" s="41"/>
      <c r="F167" s="248" t="s">
        <v>1045</v>
      </c>
      <c r="G167" s="41"/>
      <c r="H167" s="41"/>
      <c r="I167" s="222"/>
      <c r="J167" s="41"/>
      <c r="K167" s="41"/>
      <c r="L167" s="45"/>
      <c r="M167" s="223"/>
      <c r="N167" s="224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7" t="s">
        <v>310</v>
      </c>
      <c r="AU167" s="17" t="s">
        <v>88</v>
      </c>
    </row>
    <row r="168" spans="1:65" s="2" customFormat="1" ht="16.5" customHeight="1">
      <c r="A168" s="39"/>
      <c r="B168" s="40"/>
      <c r="C168" s="207" t="s">
        <v>333</v>
      </c>
      <c r="D168" s="207" t="s">
        <v>134</v>
      </c>
      <c r="E168" s="208" t="s">
        <v>1046</v>
      </c>
      <c r="F168" s="209" t="s">
        <v>1047</v>
      </c>
      <c r="G168" s="210" t="s">
        <v>188</v>
      </c>
      <c r="H168" s="211">
        <v>180</v>
      </c>
      <c r="I168" s="212"/>
      <c r="J168" s="213">
        <f>ROUND(I168*H168,2)</f>
        <v>0</v>
      </c>
      <c r="K168" s="209" t="s">
        <v>32</v>
      </c>
      <c r="L168" s="45"/>
      <c r="M168" s="214" t="s">
        <v>32</v>
      </c>
      <c r="N168" s="215" t="s">
        <v>49</v>
      </c>
      <c r="O168" s="85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8" t="s">
        <v>543</v>
      </c>
      <c r="AT168" s="218" t="s">
        <v>134</v>
      </c>
      <c r="AU168" s="218" t="s">
        <v>88</v>
      </c>
      <c r="AY168" s="17" t="s">
        <v>132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7" t="s">
        <v>86</v>
      </c>
      <c r="BK168" s="219">
        <f>ROUND(I168*H168,2)</f>
        <v>0</v>
      </c>
      <c r="BL168" s="17" t="s">
        <v>543</v>
      </c>
      <c r="BM168" s="218" t="s">
        <v>1048</v>
      </c>
    </row>
    <row r="169" spans="1:47" s="2" customFormat="1" ht="12">
      <c r="A169" s="39"/>
      <c r="B169" s="40"/>
      <c r="C169" s="41"/>
      <c r="D169" s="220" t="s">
        <v>141</v>
      </c>
      <c r="E169" s="41"/>
      <c r="F169" s="221" t="s">
        <v>1039</v>
      </c>
      <c r="G169" s="41"/>
      <c r="H169" s="41"/>
      <c r="I169" s="222"/>
      <c r="J169" s="41"/>
      <c r="K169" s="41"/>
      <c r="L169" s="45"/>
      <c r="M169" s="223"/>
      <c r="N169" s="224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7" t="s">
        <v>141</v>
      </c>
      <c r="AU169" s="17" t="s">
        <v>88</v>
      </c>
    </row>
    <row r="170" spans="1:63" s="12" customFormat="1" ht="22.8" customHeight="1">
      <c r="A170" s="12"/>
      <c r="B170" s="191"/>
      <c r="C170" s="192"/>
      <c r="D170" s="193" t="s">
        <v>77</v>
      </c>
      <c r="E170" s="205" t="s">
        <v>1049</v>
      </c>
      <c r="F170" s="205" t="s">
        <v>1050</v>
      </c>
      <c r="G170" s="192"/>
      <c r="H170" s="192"/>
      <c r="I170" s="195"/>
      <c r="J170" s="206">
        <f>BK170</f>
        <v>0</v>
      </c>
      <c r="K170" s="192"/>
      <c r="L170" s="197"/>
      <c r="M170" s="198"/>
      <c r="N170" s="199"/>
      <c r="O170" s="199"/>
      <c r="P170" s="200">
        <f>SUM(P171:P214)</f>
        <v>0</v>
      </c>
      <c r="Q170" s="199"/>
      <c r="R170" s="200">
        <f>SUM(R171:R214)</f>
        <v>67.387304</v>
      </c>
      <c r="S170" s="199"/>
      <c r="T170" s="201">
        <f>SUM(T171:T214)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2" t="s">
        <v>150</v>
      </c>
      <c r="AT170" s="203" t="s">
        <v>77</v>
      </c>
      <c r="AU170" s="203" t="s">
        <v>86</v>
      </c>
      <c r="AY170" s="202" t="s">
        <v>132</v>
      </c>
      <c r="BK170" s="204">
        <f>SUM(BK171:BK214)</f>
        <v>0</v>
      </c>
    </row>
    <row r="171" spans="1:65" s="2" customFormat="1" ht="16.5" customHeight="1">
      <c r="A171" s="39"/>
      <c r="B171" s="40"/>
      <c r="C171" s="207" t="s">
        <v>339</v>
      </c>
      <c r="D171" s="207" t="s">
        <v>134</v>
      </c>
      <c r="E171" s="208" t="s">
        <v>1051</v>
      </c>
      <c r="F171" s="209" t="s">
        <v>1052</v>
      </c>
      <c r="G171" s="210" t="s">
        <v>1053</v>
      </c>
      <c r="H171" s="211">
        <v>0.18</v>
      </c>
      <c r="I171" s="212"/>
      <c r="J171" s="213">
        <f>ROUND(I171*H171,2)</f>
        <v>0</v>
      </c>
      <c r="K171" s="209" t="s">
        <v>138</v>
      </c>
      <c r="L171" s="45"/>
      <c r="M171" s="214" t="s">
        <v>32</v>
      </c>
      <c r="N171" s="215" t="s">
        <v>49</v>
      </c>
      <c r="O171" s="85"/>
      <c r="P171" s="216">
        <f>O171*H171</f>
        <v>0</v>
      </c>
      <c r="Q171" s="216">
        <v>0.0088</v>
      </c>
      <c r="R171" s="216">
        <f>Q171*H171</f>
        <v>0.0015840000000000001</v>
      </c>
      <c r="S171" s="216">
        <v>0</v>
      </c>
      <c r="T171" s="21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8" t="s">
        <v>543</v>
      </c>
      <c r="AT171" s="218" t="s">
        <v>134</v>
      </c>
      <c r="AU171" s="218" t="s">
        <v>88</v>
      </c>
      <c r="AY171" s="17" t="s">
        <v>132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7" t="s">
        <v>86</v>
      </c>
      <c r="BK171" s="219">
        <f>ROUND(I171*H171,2)</f>
        <v>0</v>
      </c>
      <c r="BL171" s="17" t="s">
        <v>543</v>
      </c>
      <c r="BM171" s="218" t="s">
        <v>1054</v>
      </c>
    </row>
    <row r="172" spans="1:47" s="2" customFormat="1" ht="12">
      <c r="A172" s="39"/>
      <c r="B172" s="40"/>
      <c r="C172" s="41"/>
      <c r="D172" s="220" t="s">
        <v>141</v>
      </c>
      <c r="E172" s="41"/>
      <c r="F172" s="221" t="s">
        <v>1055</v>
      </c>
      <c r="G172" s="41"/>
      <c r="H172" s="41"/>
      <c r="I172" s="222"/>
      <c r="J172" s="41"/>
      <c r="K172" s="41"/>
      <c r="L172" s="45"/>
      <c r="M172" s="223"/>
      <c r="N172" s="22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141</v>
      </c>
      <c r="AU172" s="17" t="s">
        <v>88</v>
      </c>
    </row>
    <row r="173" spans="1:47" s="2" customFormat="1" ht="12">
      <c r="A173" s="39"/>
      <c r="B173" s="40"/>
      <c r="C173" s="41"/>
      <c r="D173" s="225" t="s">
        <v>143</v>
      </c>
      <c r="E173" s="41"/>
      <c r="F173" s="226" t="s">
        <v>1056</v>
      </c>
      <c r="G173" s="41"/>
      <c r="H173" s="41"/>
      <c r="I173" s="222"/>
      <c r="J173" s="41"/>
      <c r="K173" s="41"/>
      <c r="L173" s="45"/>
      <c r="M173" s="223"/>
      <c r="N173" s="22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7" t="s">
        <v>143</v>
      </c>
      <c r="AU173" s="17" t="s">
        <v>88</v>
      </c>
    </row>
    <row r="174" spans="1:65" s="2" customFormat="1" ht="16.5" customHeight="1">
      <c r="A174" s="39"/>
      <c r="B174" s="40"/>
      <c r="C174" s="207" t="s">
        <v>345</v>
      </c>
      <c r="D174" s="207" t="s">
        <v>134</v>
      </c>
      <c r="E174" s="208" t="s">
        <v>1057</v>
      </c>
      <c r="F174" s="209" t="s">
        <v>1058</v>
      </c>
      <c r="G174" s="210" t="s">
        <v>203</v>
      </c>
      <c r="H174" s="211">
        <v>8</v>
      </c>
      <c r="I174" s="212"/>
      <c r="J174" s="213">
        <f>ROUND(I174*H174,2)</f>
        <v>0</v>
      </c>
      <c r="K174" s="209" t="s">
        <v>138</v>
      </c>
      <c r="L174" s="45"/>
      <c r="M174" s="214" t="s">
        <v>32</v>
      </c>
      <c r="N174" s="215" t="s">
        <v>49</v>
      </c>
      <c r="O174" s="85"/>
      <c r="P174" s="216">
        <f>O174*H174</f>
        <v>0</v>
      </c>
      <c r="Q174" s="216">
        <v>2.25634</v>
      </c>
      <c r="R174" s="216">
        <f>Q174*H174</f>
        <v>18.05072</v>
      </c>
      <c r="S174" s="216">
        <v>0</v>
      </c>
      <c r="T174" s="21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8" t="s">
        <v>543</v>
      </c>
      <c r="AT174" s="218" t="s">
        <v>134</v>
      </c>
      <c r="AU174" s="218" t="s">
        <v>88</v>
      </c>
      <c r="AY174" s="17" t="s">
        <v>132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7" t="s">
        <v>86</v>
      </c>
      <c r="BK174" s="219">
        <f>ROUND(I174*H174,2)</f>
        <v>0</v>
      </c>
      <c r="BL174" s="17" t="s">
        <v>543</v>
      </c>
      <c r="BM174" s="218" t="s">
        <v>1059</v>
      </c>
    </row>
    <row r="175" spans="1:47" s="2" customFormat="1" ht="12">
      <c r="A175" s="39"/>
      <c r="B175" s="40"/>
      <c r="C175" s="41"/>
      <c r="D175" s="220" t="s">
        <v>141</v>
      </c>
      <c r="E175" s="41"/>
      <c r="F175" s="221" t="s">
        <v>1060</v>
      </c>
      <c r="G175" s="41"/>
      <c r="H175" s="41"/>
      <c r="I175" s="222"/>
      <c r="J175" s="41"/>
      <c r="K175" s="41"/>
      <c r="L175" s="45"/>
      <c r="M175" s="223"/>
      <c r="N175" s="224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7" t="s">
        <v>141</v>
      </c>
      <c r="AU175" s="17" t="s">
        <v>88</v>
      </c>
    </row>
    <row r="176" spans="1:47" s="2" customFormat="1" ht="12">
      <c r="A176" s="39"/>
      <c r="B176" s="40"/>
      <c r="C176" s="41"/>
      <c r="D176" s="225" t="s">
        <v>143</v>
      </c>
      <c r="E176" s="41"/>
      <c r="F176" s="226" t="s">
        <v>1061</v>
      </c>
      <c r="G176" s="41"/>
      <c r="H176" s="41"/>
      <c r="I176" s="222"/>
      <c r="J176" s="41"/>
      <c r="K176" s="41"/>
      <c r="L176" s="45"/>
      <c r="M176" s="223"/>
      <c r="N176" s="22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7" t="s">
        <v>143</v>
      </c>
      <c r="AU176" s="17" t="s">
        <v>88</v>
      </c>
    </row>
    <row r="177" spans="1:65" s="2" customFormat="1" ht="24.9" customHeight="1">
      <c r="A177" s="39"/>
      <c r="B177" s="40"/>
      <c r="C177" s="207" t="s">
        <v>352</v>
      </c>
      <c r="D177" s="207" t="s">
        <v>134</v>
      </c>
      <c r="E177" s="208" t="s">
        <v>1062</v>
      </c>
      <c r="F177" s="209" t="s">
        <v>1063</v>
      </c>
      <c r="G177" s="210" t="s">
        <v>137</v>
      </c>
      <c r="H177" s="211">
        <v>8</v>
      </c>
      <c r="I177" s="212"/>
      <c r="J177" s="213">
        <f>ROUND(I177*H177,2)</f>
        <v>0</v>
      </c>
      <c r="K177" s="209" t="s">
        <v>32</v>
      </c>
      <c r="L177" s="45"/>
      <c r="M177" s="214" t="s">
        <v>32</v>
      </c>
      <c r="N177" s="215" t="s">
        <v>49</v>
      </c>
      <c r="O177" s="85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8" t="s">
        <v>543</v>
      </c>
      <c r="AT177" s="218" t="s">
        <v>134</v>
      </c>
      <c r="AU177" s="218" t="s">
        <v>88</v>
      </c>
      <c r="AY177" s="17" t="s">
        <v>132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7" t="s">
        <v>86</v>
      </c>
      <c r="BK177" s="219">
        <f>ROUND(I177*H177,2)</f>
        <v>0</v>
      </c>
      <c r="BL177" s="17" t="s">
        <v>543</v>
      </c>
      <c r="BM177" s="218" t="s">
        <v>1064</v>
      </c>
    </row>
    <row r="178" spans="1:47" s="2" customFormat="1" ht="12">
      <c r="A178" s="39"/>
      <c r="B178" s="40"/>
      <c r="C178" s="41"/>
      <c r="D178" s="220" t="s">
        <v>141</v>
      </c>
      <c r="E178" s="41"/>
      <c r="F178" s="221" t="s">
        <v>1065</v>
      </c>
      <c r="G178" s="41"/>
      <c r="H178" s="41"/>
      <c r="I178" s="222"/>
      <c r="J178" s="41"/>
      <c r="K178" s="41"/>
      <c r="L178" s="45"/>
      <c r="M178" s="223"/>
      <c r="N178" s="224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7" t="s">
        <v>141</v>
      </c>
      <c r="AU178" s="17" t="s">
        <v>88</v>
      </c>
    </row>
    <row r="179" spans="1:47" s="2" customFormat="1" ht="12">
      <c r="A179" s="39"/>
      <c r="B179" s="40"/>
      <c r="C179" s="41"/>
      <c r="D179" s="220" t="s">
        <v>310</v>
      </c>
      <c r="E179" s="41"/>
      <c r="F179" s="248" t="s">
        <v>1066</v>
      </c>
      <c r="G179" s="41"/>
      <c r="H179" s="41"/>
      <c r="I179" s="222"/>
      <c r="J179" s="41"/>
      <c r="K179" s="41"/>
      <c r="L179" s="45"/>
      <c r="M179" s="223"/>
      <c r="N179" s="224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7" t="s">
        <v>310</v>
      </c>
      <c r="AU179" s="17" t="s">
        <v>88</v>
      </c>
    </row>
    <row r="180" spans="1:65" s="2" customFormat="1" ht="16.5" customHeight="1">
      <c r="A180" s="39"/>
      <c r="B180" s="40"/>
      <c r="C180" s="207" t="s">
        <v>358</v>
      </c>
      <c r="D180" s="207" t="s">
        <v>134</v>
      </c>
      <c r="E180" s="208" t="s">
        <v>1067</v>
      </c>
      <c r="F180" s="209" t="s">
        <v>1068</v>
      </c>
      <c r="G180" s="210" t="s">
        <v>188</v>
      </c>
      <c r="H180" s="211">
        <v>180</v>
      </c>
      <c r="I180" s="212"/>
      <c r="J180" s="213">
        <f>ROUND(I180*H180,2)</f>
        <v>0</v>
      </c>
      <c r="K180" s="209" t="s">
        <v>138</v>
      </c>
      <c r="L180" s="45"/>
      <c r="M180" s="214" t="s">
        <v>32</v>
      </c>
      <c r="N180" s="215" t="s">
        <v>49</v>
      </c>
      <c r="O180" s="85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8" t="s">
        <v>543</v>
      </c>
      <c r="AT180" s="218" t="s">
        <v>134</v>
      </c>
      <c r="AU180" s="218" t="s">
        <v>88</v>
      </c>
      <c r="AY180" s="17" t="s">
        <v>132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7" t="s">
        <v>86</v>
      </c>
      <c r="BK180" s="219">
        <f>ROUND(I180*H180,2)</f>
        <v>0</v>
      </c>
      <c r="BL180" s="17" t="s">
        <v>543</v>
      </c>
      <c r="BM180" s="218" t="s">
        <v>1069</v>
      </c>
    </row>
    <row r="181" spans="1:47" s="2" customFormat="1" ht="12">
      <c r="A181" s="39"/>
      <c r="B181" s="40"/>
      <c r="C181" s="41"/>
      <c r="D181" s="220" t="s">
        <v>141</v>
      </c>
      <c r="E181" s="41"/>
      <c r="F181" s="221" t="s">
        <v>1070</v>
      </c>
      <c r="G181" s="41"/>
      <c r="H181" s="41"/>
      <c r="I181" s="222"/>
      <c r="J181" s="41"/>
      <c r="K181" s="41"/>
      <c r="L181" s="45"/>
      <c r="M181" s="223"/>
      <c r="N181" s="224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7" t="s">
        <v>141</v>
      </c>
      <c r="AU181" s="17" t="s">
        <v>88</v>
      </c>
    </row>
    <row r="182" spans="1:47" s="2" customFormat="1" ht="12">
      <c r="A182" s="39"/>
      <c r="B182" s="40"/>
      <c r="C182" s="41"/>
      <c r="D182" s="225" t="s">
        <v>143</v>
      </c>
      <c r="E182" s="41"/>
      <c r="F182" s="226" t="s">
        <v>1071</v>
      </c>
      <c r="G182" s="41"/>
      <c r="H182" s="41"/>
      <c r="I182" s="222"/>
      <c r="J182" s="41"/>
      <c r="K182" s="41"/>
      <c r="L182" s="45"/>
      <c r="M182" s="223"/>
      <c r="N182" s="22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7" t="s">
        <v>143</v>
      </c>
      <c r="AU182" s="17" t="s">
        <v>88</v>
      </c>
    </row>
    <row r="183" spans="1:65" s="2" customFormat="1" ht="16.5" customHeight="1">
      <c r="A183" s="39"/>
      <c r="B183" s="40"/>
      <c r="C183" s="207" t="s">
        <v>364</v>
      </c>
      <c r="D183" s="207" t="s">
        <v>134</v>
      </c>
      <c r="E183" s="208" t="s">
        <v>1072</v>
      </c>
      <c r="F183" s="209" t="s">
        <v>1073</v>
      </c>
      <c r="G183" s="210" t="s">
        <v>188</v>
      </c>
      <c r="H183" s="211">
        <v>100</v>
      </c>
      <c r="I183" s="212"/>
      <c r="J183" s="213">
        <f>ROUND(I183*H183,2)</f>
        <v>0</v>
      </c>
      <c r="K183" s="209" t="s">
        <v>138</v>
      </c>
      <c r="L183" s="45"/>
      <c r="M183" s="214" t="s">
        <v>32</v>
      </c>
      <c r="N183" s="215" t="s">
        <v>49</v>
      </c>
      <c r="O183" s="85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8" t="s">
        <v>543</v>
      </c>
      <c r="AT183" s="218" t="s">
        <v>134</v>
      </c>
      <c r="AU183" s="218" t="s">
        <v>88</v>
      </c>
      <c r="AY183" s="17" t="s">
        <v>132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7" t="s">
        <v>86</v>
      </c>
      <c r="BK183" s="219">
        <f>ROUND(I183*H183,2)</f>
        <v>0</v>
      </c>
      <c r="BL183" s="17" t="s">
        <v>543</v>
      </c>
      <c r="BM183" s="218" t="s">
        <v>1074</v>
      </c>
    </row>
    <row r="184" spans="1:47" s="2" customFormat="1" ht="12">
      <c r="A184" s="39"/>
      <c r="B184" s="40"/>
      <c r="C184" s="41"/>
      <c r="D184" s="220" t="s">
        <v>141</v>
      </c>
      <c r="E184" s="41"/>
      <c r="F184" s="221" t="s">
        <v>1075</v>
      </c>
      <c r="G184" s="41"/>
      <c r="H184" s="41"/>
      <c r="I184" s="222"/>
      <c r="J184" s="41"/>
      <c r="K184" s="41"/>
      <c r="L184" s="45"/>
      <c r="M184" s="223"/>
      <c r="N184" s="224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7" t="s">
        <v>141</v>
      </c>
      <c r="AU184" s="17" t="s">
        <v>88</v>
      </c>
    </row>
    <row r="185" spans="1:47" s="2" customFormat="1" ht="12">
      <c r="A185" s="39"/>
      <c r="B185" s="40"/>
      <c r="C185" s="41"/>
      <c r="D185" s="225" t="s">
        <v>143</v>
      </c>
      <c r="E185" s="41"/>
      <c r="F185" s="226" t="s">
        <v>1076</v>
      </c>
      <c r="G185" s="41"/>
      <c r="H185" s="41"/>
      <c r="I185" s="222"/>
      <c r="J185" s="41"/>
      <c r="K185" s="41"/>
      <c r="L185" s="45"/>
      <c r="M185" s="223"/>
      <c r="N185" s="224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7" t="s">
        <v>143</v>
      </c>
      <c r="AU185" s="17" t="s">
        <v>88</v>
      </c>
    </row>
    <row r="186" spans="1:65" s="2" customFormat="1" ht="16.5" customHeight="1">
      <c r="A186" s="39"/>
      <c r="B186" s="40"/>
      <c r="C186" s="207" t="s">
        <v>370</v>
      </c>
      <c r="D186" s="207" t="s">
        <v>134</v>
      </c>
      <c r="E186" s="208" t="s">
        <v>1077</v>
      </c>
      <c r="F186" s="209" t="s">
        <v>1078</v>
      </c>
      <c r="G186" s="210" t="s">
        <v>188</v>
      </c>
      <c r="H186" s="211">
        <v>80</v>
      </c>
      <c r="I186" s="212"/>
      <c r="J186" s="213">
        <f>ROUND(I186*H186,2)</f>
        <v>0</v>
      </c>
      <c r="K186" s="209" t="s">
        <v>138</v>
      </c>
      <c r="L186" s="45"/>
      <c r="M186" s="214" t="s">
        <v>32</v>
      </c>
      <c r="N186" s="215" t="s">
        <v>49</v>
      </c>
      <c r="O186" s="85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8" t="s">
        <v>543</v>
      </c>
      <c r="AT186" s="218" t="s">
        <v>134</v>
      </c>
      <c r="AU186" s="218" t="s">
        <v>88</v>
      </c>
      <c r="AY186" s="17" t="s">
        <v>132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7" t="s">
        <v>86</v>
      </c>
      <c r="BK186" s="219">
        <f>ROUND(I186*H186,2)</f>
        <v>0</v>
      </c>
      <c r="BL186" s="17" t="s">
        <v>543</v>
      </c>
      <c r="BM186" s="218" t="s">
        <v>1079</v>
      </c>
    </row>
    <row r="187" spans="1:47" s="2" customFormat="1" ht="12">
      <c r="A187" s="39"/>
      <c r="B187" s="40"/>
      <c r="C187" s="41"/>
      <c r="D187" s="220" t="s">
        <v>141</v>
      </c>
      <c r="E187" s="41"/>
      <c r="F187" s="221" t="s">
        <v>1080</v>
      </c>
      <c r="G187" s="41"/>
      <c r="H187" s="41"/>
      <c r="I187" s="222"/>
      <c r="J187" s="41"/>
      <c r="K187" s="41"/>
      <c r="L187" s="45"/>
      <c r="M187" s="223"/>
      <c r="N187" s="224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7" t="s">
        <v>141</v>
      </c>
      <c r="AU187" s="17" t="s">
        <v>88</v>
      </c>
    </row>
    <row r="188" spans="1:47" s="2" customFormat="1" ht="12">
      <c r="A188" s="39"/>
      <c r="B188" s="40"/>
      <c r="C188" s="41"/>
      <c r="D188" s="225" t="s">
        <v>143</v>
      </c>
      <c r="E188" s="41"/>
      <c r="F188" s="226" t="s">
        <v>1081</v>
      </c>
      <c r="G188" s="41"/>
      <c r="H188" s="41"/>
      <c r="I188" s="222"/>
      <c r="J188" s="41"/>
      <c r="K188" s="41"/>
      <c r="L188" s="45"/>
      <c r="M188" s="223"/>
      <c r="N188" s="224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7" t="s">
        <v>143</v>
      </c>
      <c r="AU188" s="17" t="s">
        <v>88</v>
      </c>
    </row>
    <row r="189" spans="1:65" s="2" customFormat="1" ht="16.5" customHeight="1">
      <c r="A189" s="39"/>
      <c r="B189" s="40"/>
      <c r="C189" s="207" t="s">
        <v>377</v>
      </c>
      <c r="D189" s="207" t="s">
        <v>134</v>
      </c>
      <c r="E189" s="208" t="s">
        <v>1082</v>
      </c>
      <c r="F189" s="209" t="s">
        <v>1083</v>
      </c>
      <c r="G189" s="210" t="s">
        <v>188</v>
      </c>
      <c r="H189" s="211">
        <v>8</v>
      </c>
      <c r="I189" s="212"/>
      <c r="J189" s="213">
        <f>ROUND(I189*H189,2)</f>
        <v>0</v>
      </c>
      <c r="K189" s="209" t="s">
        <v>138</v>
      </c>
      <c r="L189" s="45"/>
      <c r="M189" s="214" t="s">
        <v>32</v>
      </c>
      <c r="N189" s="215" t="s">
        <v>49</v>
      </c>
      <c r="O189" s="85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8" t="s">
        <v>543</v>
      </c>
      <c r="AT189" s="218" t="s">
        <v>134</v>
      </c>
      <c r="AU189" s="218" t="s">
        <v>88</v>
      </c>
      <c r="AY189" s="17" t="s">
        <v>132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7" t="s">
        <v>86</v>
      </c>
      <c r="BK189" s="219">
        <f>ROUND(I189*H189,2)</f>
        <v>0</v>
      </c>
      <c r="BL189" s="17" t="s">
        <v>543</v>
      </c>
      <c r="BM189" s="218" t="s">
        <v>1084</v>
      </c>
    </row>
    <row r="190" spans="1:47" s="2" customFormat="1" ht="12">
      <c r="A190" s="39"/>
      <c r="B190" s="40"/>
      <c r="C190" s="41"/>
      <c r="D190" s="220" t="s">
        <v>141</v>
      </c>
      <c r="E190" s="41"/>
      <c r="F190" s="221" t="s">
        <v>1085</v>
      </c>
      <c r="G190" s="41"/>
      <c r="H190" s="41"/>
      <c r="I190" s="222"/>
      <c r="J190" s="41"/>
      <c r="K190" s="41"/>
      <c r="L190" s="45"/>
      <c r="M190" s="223"/>
      <c r="N190" s="224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7" t="s">
        <v>141</v>
      </c>
      <c r="AU190" s="17" t="s">
        <v>88</v>
      </c>
    </row>
    <row r="191" spans="1:47" s="2" customFormat="1" ht="12">
      <c r="A191" s="39"/>
      <c r="B191" s="40"/>
      <c r="C191" s="41"/>
      <c r="D191" s="225" t="s">
        <v>143</v>
      </c>
      <c r="E191" s="41"/>
      <c r="F191" s="226" t="s">
        <v>1086</v>
      </c>
      <c r="G191" s="41"/>
      <c r="H191" s="41"/>
      <c r="I191" s="222"/>
      <c r="J191" s="41"/>
      <c r="K191" s="41"/>
      <c r="L191" s="45"/>
      <c r="M191" s="223"/>
      <c r="N191" s="224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7" t="s">
        <v>143</v>
      </c>
      <c r="AU191" s="17" t="s">
        <v>88</v>
      </c>
    </row>
    <row r="192" spans="1:47" s="2" customFormat="1" ht="12">
      <c r="A192" s="39"/>
      <c r="B192" s="40"/>
      <c r="C192" s="41"/>
      <c r="D192" s="220" t="s">
        <v>310</v>
      </c>
      <c r="E192" s="41"/>
      <c r="F192" s="248" t="s">
        <v>1066</v>
      </c>
      <c r="G192" s="41"/>
      <c r="H192" s="41"/>
      <c r="I192" s="222"/>
      <c r="J192" s="41"/>
      <c r="K192" s="41"/>
      <c r="L192" s="45"/>
      <c r="M192" s="223"/>
      <c r="N192" s="224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7" t="s">
        <v>310</v>
      </c>
      <c r="AU192" s="17" t="s">
        <v>88</v>
      </c>
    </row>
    <row r="193" spans="1:65" s="2" customFormat="1" ht="21.75" customHeight="1">
      <c r="A193" s="39"/>
      <c r="B193" s="40"/>
      <c r="C193" s="207" t="s">
        <v>385</v>
      </c>
      <c r="D193" s="207" t="s">
        <v>134</v>
      </c>
      <c r="E193" s="208" t="s">
        <v>1087</v>
      </c>
      <c r="F193" s="209" t="s">
        <v>1088</v>
      </c>
      <c r="G193" s="210" t="s">
        <v>188</v>
      </c>
      <c r="H193" s="211">
        <v>180</v>
      </c>
      <c r="I193" s="212"/>
      <c r="J193" s="213">
        <f>ROUND(I193*H193,2)</f>
        <v>0</v>
      </c>
      <c r="K193" s="209" t="s">
        <v>138</v>
      </c>
      <c r="L193" s="45"/>
      <c r="M193" s="214" t="s">
        <v>32</v>
      </c>
      <c r="N193" s="215" t="s">
        <v>49</v>
      </c>
      <c r="O193" s="85"/>
      <c r="P193" s="216">
        <f>O193*H193</f>
        <v>0</v>
      </c>
      <c r="Q193" s="216">
        <v>0.05264</v>
      </c>
      <c r="R193" s="216">
        <f>Q193*H193</f>
        <v>9.4752</v>
      </c>
      <c r="S193" s="216">
        <v>0</v>
      </c>
      <c r="T193" s="21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8" t="s">
        <v>543</v>
      </c>
      <c r="AT193" s="218" t="s">
        <v>134</v>
      </c>
      <c r="AU193" s="218" t="s">
        <v>88</v>
      </c>
      <c r="AY193" s="17" t="s">
        <v>132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7" t="s">
        <v>86</v>
      </c>
      <c r="BK193" s="219">
        <f>ROUND(I193*H193,2)</f>
        <v>0</v>
      </c>
      <c r="BL193" s="17" t="s">
        <v>543</v>
      </c>
      <c r="BM193" s="218" t="s">
        <v>1089</v>
      </c>
    </row>
    <row r="194" spans="1:47" s="2" customFormat="1" ht="12">
      <c r="A194" s="39"/>
      <c r="B194" s="40"/>
      <c r="C194" s="41"/>
      <c r="D194" s="220" t="s">
        <v>141</v>
      </c>
      <c r="E194" s="41"/>
      <c r="F194" s="221" t="s">
        <v>1090</v>
      </c>
      <c r="G194" s="41"/>
      <c r="H194" s="41"/>
      <c r="I194" s="222"/>
      <c r="J194" s="41"/>
      <c r="K194" s="41"/>
      <c r="L194" s="45"/>
      <c r="M194" s="223"/>
      <c r="N194" s="224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7" t="s">
        <v>141</v>
      </c>
      <c r="AU194" s="17" t="s">
        <v>88</v>
      </c>
    </row>
    <row r="195" spans="1:47" s="2" customFormat="1" ht="12">
      <c r="A195" s="39"/>
      <c r="B195" s="40"/>
      <c r="C195" s="41"/>
      <c r="D195" s="225" t="s">
        <v>143</v>
      </c>
      <c r="E195" s="41"/>
      <c r="F195" s="226" t="s">
        <v>1091</v>
      </c>
      <c r="G195" s="41"/>
      <c r="H195" s="41"/>
      <c r="I195" s="222"/>
      <c r="J195" s="41"/>
      <c r="K195" s="41"/>
      <c r="L195" s="45"/>
      <c r="M195" s="223"/>
      <c r="N195" s="224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7" t="s">
        <v>143</v>
      </c>
      <c r="AU195" s="17" t="s">
        <v>88</v>
      </c>
    </row>
    <row r="196" spans="1:65" s="2" customFormat="1" ht="16.5" customHeight="1">
      <c r="A196" s="39"/>
      <c r="B196" s="40"/>
      <c r="C196" s="207" t="s">
        <v>390</v>
      </c>
      <c r="D196" s="207" t="s">
        <v>134</v>
      </c>
      <c r="E196" s="208" t="s">
        <v>1092</v>
      </c>
      <c r="F196" s="209" t="s">
        <v>1093</v>
      </c>
      <c r="G196" s="210" t="s">
        <v>188</v>
      </c>
      <c r="H196" s="211">
        <v>200</v>
      </c>
      <c r="I196" s="212"/>
      <c r="J196" s="213">
        <f>ROUND(I196*H196,2)</f>
        <v>0</v>
      </c>
      <c r="K196" s="209" t="s">
        <v>138</v>
      </c>
      <c r="L196" s="45"/>
      <c r="M196" s="214" t="s">
        <v>32</v>
      </c>
      <c r="N196" s="215" t="s">
        <v>49</v>
      </c>
      <c r="O196" s="85"/>
      <c r="P196" s="216">
        <f>O196*H196</f>
        <v>0</v>
      </c>
      <c r="Q196" s="216">
        <v>0.108</v>
      </c>
      <c r="R196" s="216">
        <f>Q196*H196</f>
        <v>21.6</v>
      </c>
      <c r="S196" s="216">
        <v>0</v>
      </c>
      <c r="T196" s="21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8" t="s">
        <v>543</v>
      </c>
      <c r="AT196" s="218" t="s">
        <v>134</v>
      </c>
      <c r="AU196" s="218" t="s">
        <v>88</v>
      </c>
      <c r="AY196" s="17" t="s">
        <v>132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7" t="s">
        <v>86</v>
      </c>
      <c r="BK196" s="219">
        <f>ROUND(I196*H196,2)</f>
        <v>0</v>
      </c>
      <c r="BL196" s="17" t="s">
        <v>543</v>
      </c>
      <c r="BM196" s="218" t="s">
        <v>1094</v>
      </c>
    </row>
    <row r="197" spans="1:47" s="2" customFormat="1" ht="12">
      <c r="A197" s="39"/>
      <c r="B197" s="40"/>
      <c r="C197" s="41"/>
      <c r="D197" s="220" t="s">
        <v>141</v>
      </c>
      <c r="E197" s="41"/>
      <c r="F197" s="221" t="s">
        <v>1095</v>
      </c>
      <c r="G197" s="41"/>
      <c r="H197" s="41"/>
      <c r="I197" s="222"/>
      <c r="J197" s="41"/>
      <c r="K197" s="41"/>
      <c r="L197" s="45"/>
      <c r="M197" s="223"/>
      <c r="N197" s="224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7" t="s">
        <v>141</v>
      </c>
      <c r="AU197" s="17" t="s">
        <v>88</v>
      </c>
    </row>
    <row r="198" spans="1:47" s="2" customFormat="1" ht="12">
      <c r="A198" s="39"/>
      <c r="B198" s="40"/>
      <c r="C198" s="41"/>
      <c r="D198" s="225" t="s">
        <v>143</v>
      </c>
      <c r="E198" s="41"/>
      <c r="F198" s="226" t="s">
        <v>1096</v>
      </c>
      <c r="G198" s="41"/>
      <c r="H198" s="41"/>
      <c r="I198" s="222"/>
      <c r="J198" s="41"/>
      <c r="K198" s="41"/>
      <c r="L198" s="45"/>
      <c r="M198" s="223"/>
      <c r="N198" s="224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7" t="s">
        <v>143</v>
      </c>
      <c r="AU198" s="17" t="s">
        <v>88</v>
      </c>
    </row>
    <row r="199" spans="1:65" s="2" customFormat="1" ht="16.5" customHeight="1">
      <c r="A199" s="39"/>
      <c r="B199" s="40"/>
      <c r="C199" s="249" t="s">
        <v>397</v>
      </c>
      <c r="D199" s="249" t="s">
        <v>334</v>
      </c>
      <c r="E199" s="250" t="s">
        <v>1097</v>
      </c>
      <c r="F199" s="251" t="s">
        <v>1098</v>
      </c>
      <c r="G199" s="252" t="s">
        <v>188</v>
      </c>
      <c r="H199" s="253">
        <v>200</v>
      </c>
      <c r="I199" s="254"/>
      <c r="J199" s="255">
        <f>ROUND(I199*H199,2)</f>
        <v>0</v>
      </c>
      <c r="K199" s="251" t="s">
        <v>32</v>
      </c>
      <c r="L199" s="256"/>
      <c r="M199" s="257" t="s">
        <v>32</v>
      </c>
      <c r="N199" s="258" t="s">
        <v>49</v>
      </c>
      <c r="O199" s="85"/>
      <c r="P199" s="216">
        <f>O199*H199</f>
        <v>0</v>
      </c>
      <c r="Q199" s="216">
        <v>0.00069</v>
      </c>
      <c r="R199" s="216">
        <f>Q199*H199</f>
        <v>0.13799999999999998</v>
      </c>
      <c r="S199" s="216">
        <v>0</v>
      </c>
      <c r="T199" s="21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8" t="s">
        <v>971</v>
      </c>
      <c r="AT199" s="218" t="s">
        <v>334</v>
      </c>
      <c r="AU199" s="218" t="s">
        <v>88</v>
      </c>
      <c r="AY199" s="17" t="s">
        <v>132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7" t="s">
        <v>86</v>
      </c>
      <c r="BK199" s="219">
        <f>ROUND(I199*H199,2)</f>
        <v>0</v>
      </c>
      <c r="BL199" s="17" t="s">
        <v>971</v>
      </c>
      <c r="BM199" s="218" t="s">
        <v>1099</v>
      </c>
    </row>
    <row r="200" spans="1:47" s="2" customFormat="1" ht="12">
      <c r="A200" s="39"/>
      <c r="B200" s="40"/>
      <c r="C200" s="41"/>
      <c r="D200" s="220" t="s">
        <v>141</v>
      </c>
      <c r="E200" s="41"/>
      <c r="F200" s="221" t="s">
        <v>1100</v>
      </c>
      <c r="G200" s="41"/>
      <c r="H200" s="41"/>
      <c r="I200" s="222"/>
      <c r="J200" s="41"/>
      <c r="K200" s="41"/>
      <c r="L200" s="45"/>
      <c r="M200" s="223"/>
      <c r="N200" s="224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7" t="s">
        <v>141</v>
      </c>
      <c r="AU200" s="17" t="s">
        <v>88</v>
      </c>
    </row>
    <row r="201" spans="1:65" s="2" customFormat="1" ht="16.5" customHeight="1">
      <c r="A201" s="39"/>
      <c r="B201" s="40"/>
      <c r="C201" s="207" t="s">
        <v>403</v>
      </c>
      <c r="D201" s="207" t="s">
        <v>134</v>
      </c>
      <c r="E201" s="208" t="s">
        <v>1101</v>
      </c>
      <c r="F201" s="209" t="s">
        <v>1102</v>
      </c>
      <c r="G201" s="210" t="s">
        <v>188</v>
      </c>
      <c r="H201" s="211">
        <v>80</v>
      </c>
      <c r="I201" s="212"/>
      <c r="J201" s="213">
        <f>ROUND(I201*H201,2)</f>
        <v>0</v>
      </c>
      <c r="K201" s="209" t="s">
        <v>1103</v>
      </c>
      <c r="L201" s="45"/>
      <c r="M201" s="214" t="s">
        <v>32</v>
      </c>
      <c r="N201" s="215" t="s">
        <v>49</v>
      </c>
      <c r="O201" s="85"/>
      <c r="P201" s="216">
        <f>O201*H201</f>
        <v>0</v>
      </c>
      <c r="Q201" s="216">
        <v>0.22563</v>
      </c>
      <c r="R201" s="216">
        <f>Q201*H201</f>
        <v>18.0504</v>
      </c>
      <c r="S201" s="216">
        <v>0</v>
      </c>
      <c r="T201" s="21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8" t="s">
        <v>543</v>
      </c>
      <c r="AT201" s="218" t="s">
        <v>134</v>
      </c>
      <c r="AU201" s="218" t="s">
        <v>88</v>
      </c>
      <c r="AY201" s="17" t="s">
        <v>132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7" t="s">
        <v>86</v>
      </c>
      <c r="BK201" s="219">
        <f>ROUND(I201*H201,2)</f>
        <v>0</v>
      </c>
      <c r="BL201" s="17" t="s">
        <v>543</v>
      </c>
      <c r="BM201" s="218" t="s">
        <v>1104</v>
      </c>
    </row>
    <row r="202" spans="1:47" s="2" customFormat="1" ht="12">
      <c r="A202" s="39"/>
      <c r="B202" s="40"/>
      <c r="C202" s="41"/>
      <c r="D202" s="220" t="s">
        <v>141</v>
      </c>
      <c r="E202" s="41"/>
      <c r="F202" s="221" t="s">
        <v>1105</v>
      </c>
      <c r="G202" s="41"/>
      <c r="H202" s="41"/>
      <c r="I202" s="222"/>
      <c r="J202" s="41"/>
      <c r="K202" s="41"/>
      <c r="L202" s="45"/>
      <c r="M202" s="223"/>
      <c r="N202" s="224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7" t="s">
        <v>141</v>
      </c>
      <c r="AU202" s="17" t="s">
        <v>88</v>
      </c>
    </row>
    <row r="203" spans="1:65" s="2" customFormat="1" ht="16.5" customHeight="1">
      <c r="A203" s="39"/>
      <c r="B203" s="40"/>
      <c r="C203" s="249" t="s">
        <v>409</v>
      </c>
      <c r="D203" s="249" t="s">
        <v>334</v>
      </c>
      <c r="E203" s="250" t="s">
        <v>1106</v>
      </c>
      <c r="F203" s="251" t="s">
        <v>1107</v>
      </c>
      <c r="G203" s="252" t="s">
        <v>188</v>
      </c>
      <c r="H203" s="253">
        <v>80</v>
      </c>
      <c r="I203" s="254"/>
      <c r="J203" s="255">
        <f>ROUND(I203*H203,2)</f>
        <v>0</v>
      </c>
      <c r="K203" s="251" t="s">
        <v>32</v>
      </c>
      <c r="L203" s="256"/>
      <c r="M203" s="257" t="s">
        <v>32</v>
      </c>
      <c r="N203" s="258" t="s">
        <v>49</v>
      </c>
      <c r="O203" s="85"/>
      <c r="P203" s="216">
        <f>O203*H203</f>
        <v>0</v>
      </c>
      <c r="Q203" s="216">
        <v>0.00069</v>
      </c>
      <c r="R203" s="216">
        <f>Q203*H203</f>
        <v>0.0552</v>
      </c>
      <c r="S203" s="216">
        <v>0</v>
      </c>
      <c r="T203" s="21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8" t="s">
        <v>971</v>
      </c>
      <c r="AT203" s="218" t="s">
        <v>334</v>
      </c>
      <c r="AU203" s="218" t="s">
        <v>88</v>
      </c>
      <c r="AY203" s="17" t="s">
        <v>132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7" t="s">
        <v>86</v>
      </c>
      <c r="BK203" s="219">
        <f>ROUND(I203*H203,2)</f>
        <v>0</v>
      </c>
      <c r="BL203" s="17" t="s">
        <v>971</v>
      </c>
      <c r="BM203" s="218" t="s">
        <v>1108</v>
      </c>
    </row>
    <row r="204" spans="1:47" s="2" customFormat="1" ht="12">
      <c r="A204" s="39"/>
      <c r="B204" s="40"/>
      <c r="C204" s="41"/>
      <c r="D204" s="220" t="s">
        <v>141</v>
      </c>
      <c r="E204" s="41"/>
      <c r="F204" s="221" t="s">
        <v>1098</v>
      </c>
      <c r="G204" s="41"/>
      <c r="H204" s="41"/>
      <c r="I204" s="222"/>
      <c r="J204" s="41"/>
      <c r="K204" s="41"/>
      <c r="L204" s="45"/>
      <c r="M204" s="223"/>
      <c r="N204" s="224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7" t="s">
        <v>141</v>
      </c>
      <c r="AU204" s="17" t="s">
        <v>88</v>
      </c>
    </row>
    <row r="205" spans="1:65" s="2" customFormat="1" ht="16.5" customHeight="1">
      <c r="A205" s="39"/>
      <c r="B205" s="40"/>
      <c r="C205" s="207" t="s">
        <v>418</v>
      </c>
      <c r="D205" s="207" t="s">
        <v>134</v>
      </c>
      <c r="E205" s="208" t="s">
        <v>1109</v>
      </c>
      <c r="F205" s="209" t="s">
        <v>1110</v>
      </c>
      <c r="G205" s="210" t="s">
        <v>203</v>
      </c>
      <c r="H205" s="211">
        <v>90</v>
      </c>
      <c r="I205" s="212"/>
      <c r="J205" s="213">
        <f>ROUND(I205*H205,2)</f>
        <v>0</v>
      </c>
      <c r="K205" s="209" t="s">
        <v>138</v>
      </c>
      <c r="L205" s="45"/>
      <c r="M205" s="214" t="s">
        <v>32</v>
      </c>
      <c r="N205" s="215" t="s">
        <v>49</v>
      </c>
      <c r="O205" s="85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8" t="s">
        <v>543</v>
      </c>
      <c r="AT205" s="218" t="s">
        <v>134</v>
      </c>
      <c r="AU205" s="218" t="s">
        <v>88</v>
      </c>
      <c r="AY205" s="17" t="s">
        <v>132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7" t="s">
        <v>86</v>
      </c>
      <c r="BK205" s="219">
        <f>ROUND(I205*H205,2)</f>
        <v>0</v>
      </c>
      <c r="BL205" s="17" t="s">
        <v>543</v>
      </c>
      <c r="BM205" s="218" t="s">
        <v>1111</v>
      </c>
    </row>
    <row r="206" spans="1:47" s="2" customFormat="1" ht="12">
      <c r="A206" s="39"/>
      <c r="B206" s="40"/>
      <c r="C206" s="41"/>
      <c r="D206" s="220" t="s">
        <v>141</v>
      </c>
      <c r="E206" s="41"/>
      <c r="F206" s="221" t="s">
        <v>1112</v>
      </c>
      <c r="G206" s="41"/>
      <c r="H206" s="41"/>
      <c r="I206" s="222"/>
      <c r="J206" s="41"/>
      <c r="K206" s="41"/>
      <c r="L206" s="45"/>
      <c r="M206" s="223"/>
      <c r="N206" s="224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7" t="s">
        <v>141</v>
      </c>
      <c r="AU206" s="17" t="s">
        <v>88</v>
      </c>
    </row>
    <row r="207" spans="1:47" s="2" customFormat="1" ht="12">
      <c r="A207" s="39"/>
      <c r="B207" s="40"/>
      <c r="C207" s="41"/>
      <c r="D207" s="225" t="s">
        <v>143</v>
      </c>
      <c r="E207" s="41"/>
      <c r="F207" s="226" t="s">
        <v>1113</v>
      </c>
      <c r="G207" s="41"/>
      <c r="H207" s="41"/>
      <c r="I207" s="222"/>
      <c r="J207" s="41"/>
      <c r="K207" s="41"/>
      <c r="L207" s="45"/>
      <c r="M207" s="223"/>
      <c r="N207" s="224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7" t="s">
        <v>143</v>
      </c>
      <c r="AU207" s="17" t="s">
        <v>88</v>
      </c>
    </row>
    <row r="208" spans="1:47" s="2" customFormat="1" ht="12">
      <c r="A208" s="39"/>
      <c r="B208" s="40"/>
      <c r="C208" s="41"/>
      <c r="D208" s="220" t="s">
        <v>310</v>
      </c>
      <c r="E208" s="41"/>
      <c r="F208" s="248" t="s">
        <v>1114</v>
      </c>
      <c r="G208" s="41"/>
      <c r="H208" s="41"/>
      <c r="I208" s="222"/>
      <c r="J208" s="41"/>
      <c r="K208" s="41"/>
      <c r="L208" s="45"/>
      <c r="M208" s="223"/>
      <c r="N208" s="224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7" t="s">
        <v>310</v>
      </c>
      <c r="AU208" s="17" t="s">
        <v>88</v>
      </c>
    </row>
    <row r="209" spans="1:65" s="2" customFormat="1" ht="21.75" customHeight="1">
      <c r="A209" s="39"/>
      <c r="B209" s="40"/>
      <c r="C209" s="207" t="s">
        <v>425</v>
      </c>
      <c r="D209" s="207" t="s">
        <v>134</v>
      </c>
      <c r="E209" s="208" t="s">
        <v>1115</v>
      </c>
      <c r="F209" s="209" t="s">
        <v>1116</v>
      </c>
      <c r="G209" s="210" t="s">
        <v>203</v>
      </c>
      <c r="H209" s="211">
        <v>90</v>
      </c>
      <c r="I209" s="212"/>
      <c r="J209" s="213">
        <f>ROUND(I209*H209,2)</f>
        <v>0</v>
      </c>
      <c r="K209" s="209" t="s">
        <v>32</v>
      </c>
      <c r="L209" s="45"/>
      <c r="M209" s="214" t="s">
        <v>32</v>
      </c>
      <c r="N209" s="215" t="s">
        <v>49</v>
      </c>
      <c r="O209" s="8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543</v>
      </c>
      <c r="AT209" s="218" t="s">
        <v>134</v>
      </c>
      <c r="AU209" s="218" t="s">
        <v>88</v>
      </c>
      <c r="AY209" s="17" t="s">
        <v>132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7" t="s">
        <v>86</v>
      </c>
      <c r="BK209" s="219">
        <f>ROUND(I209*H209,2)</f>
        <v>0</v>
      </c>
      <c r="BL209" s="17" t="s">
        <v>543</v>
      </c>
      <c r="BM209" s="218" t="s">
        <v>1117</v>
      </c>
    </row>
    <row r="210" spans="1:47" s="2" customFormat="1" ht="12">
      <c r="A210" s="39"/>
      <c r="B210" s="40"/>
      <c r="C210" s="41"/>
      <c r="D210" s="220" t="s">
        <v>141</v>
      </c>
      <c r="E210" s="41"/>
      <c r="F210" s="221" t="s">
        <v>1118</v>
      </c>
      <c r="G210" s="41"/>
      <c r="H210" s="41"/>
      <c r="I210" s="222"/>
      <c r="J210" s="41"/>
      <c r="K210" s="41"/>
      <c r="L210" s="45"/>
      <c r="M210" s="223"/>
      <c r="N210" s="224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7" t="s">
        <v>141</v>
      </c>
      <c r="AU210" s="17" t="s">
        <v>88</v>
      </c>
    </row>
    <row r="211" spans="1:47" s="2" customFormat="1" ht="12">
      <c r="A211" s="39"/>
      <c r="B211" s="40"/>
      <c r="C211" s="41"/>
      <c r="D211" s="220" t="s">
        <v>310</v>
      </c>
      <c r="E211" s="41"/>
      <c r="F211" s="248" t="s">
        <v>1119</v>
      </c>
      <c r="G211" s="41"/>
      <c r="H211" s="41"/>
      <c r="I211" s="222"/>
      <c r="J211" s="41"/>
      <c r="K211" s="41"/>
      <c r="L211" s="45"/>
      <c r="M211" s="223"/>
      <c r="N211" s="224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7" t="s">
        <v>310</v>
      </c>
      <c r="AU211" s="17" t="s">
        <v>88</v>
      </c>
    </row>
    <row r="212" spans="1:65" s="2" customFormat="1" ht="16.5" customHeight="1">
      <c r="A212" s="39"/>
      <c r="B212" s="40"/>
      <c r="C212" s="207" t="s">
        <v>432</v>
      </c>
      <c r="D212" s="207" t="s">
        <v>134</v>
      </c>
      <c r="E212" s="208" t="s">
        <v>1120</v>
      </c>
      <c r="F212" s="209" t="s">
        <v>1121</v>
      </c>
      <c r="G212" s="210" t="s">
        <v>188</v>
      </c>
      <c r="H212" s="211">
        <v>180</v>
      </c>
      <c r="I212" s="212"/>
      <c r="J212" s="213">
        <f>ROUND(I212*H212,2)</f>
        <v>0</v>
      </c>
      <c r="K212" s="209" t="s">
        <v>138</v>
      </c>
      <c r="L212" s="45"/>
      <c r="M212" s="214" t="s">
        <v>32</v>
      </c>
      <c r="N212" s="215" t="s">
        <v>49</v>
      </c>
      <c r="O212" s="85"/>
      <c r="P212" s="216">
        <f>O212*H212</f>
        <v>0</v>
      </c>
      <c r="Q212" s="216">
        <v>9E-05</v>
      </c>
      <c r="R212" s="216">
        <f>Q212*H212</f>
        <v>0.016200000000000003</v>
      </c>
      <c r="S212" s="216">
        <v>0</v>
      </c>
      <c r="T212" s="21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8" t="s">
        <v>543</v>
      </c>
      <c r="AT212" s="218" t="s">
        <v>134</v>
      </c>
      <c r="AU212" s="218" t="s">
        <v>88</v>
      </c>
      <c r="AY212" s="17" t="s">
        <v>132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7" t="s">
        <v>86</v>
      </c>
      <c r="BK212" s="219">
        <f>ROUND(I212*H212,2)</f>
        <v>0</v>
      </c>
      <c r="BL212" s="17" t="s">
        <v>543</v>
      </c>
      <c r="BM212" s="218" t="s">
        <v>1122</v>
      </c>
    </row>
    <row r="213" spans="1:47" s="2" customFormat="1" ht="12">
      <c r="A213" s="39"/>
      <c r="B213" s="40"/>
      <c r="C213" s="41"/>
      <c r="D213" s="220" t="s">
        <v>141</v>
      </c>
      <c r="E213" s="41"/>
      <c r="F213" s="221" t="s">
        <v>1123</v>
      </c>
      <c r="G213" s="41"/>
      <c r="H213" s="41"/>
      <c r="I213" s="222"/>
      <c r="J213" s="41"/>
      <c r="K213" s="41"/>
      <c r="L213" s="45"/>
      <c r="M213" s="223"/>
      <c r="N213" s="224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7" t="s">
        <v>141</v>
      </c>
      <c r="AU213" s="17" t="s">
        <v>88</v>
      </c>
    </row>
    <row r="214" spans="1:47" s="2" customFormat="1" ht="12">
      <c r="A214" s="39"/>
      <c r="B214" s="40"/>
      <c r="C214" s="41"/>
      <c r="D214" s="225" t="s">
        <v>143</v>
      </c>
      <c r="E214" s="41"/>
      <c r="F214" s="226" t="s">
        <v>1124</v>
      </c>
      <c r="G214" s="41"/>
      <c r="H214" s="41"/>
      <c r="I214" s="222"/>
      <c r="J214" s="41"/>
      <c r="K214" s="41"/>
      <c r="L214" s="45"/>
      <c r="M214" s="259"/>
      <c r="N214" s="260"/>
      <c r="O214" s="261"/>
      <c r="P214" s="261"/>
      <c r="Q214" s="261"/>
      <c r="R214" s="261"/>
      <c r="S214" s="261"/>
      <c r="T214" s="262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7" t="s">
        <v>143</v>
      </c>
      <c r="AU214" s="17" t="s">
        <v>88</v>
      </c>
    </row>
    <row r="215" spans="1:31" s="2" customFormat="1" ht="6.95" customHeight="1">
      <c r="A215" s="39"/>
      <c r="B215" s="60"/>
      <c r="C215" s="61"/>
      <c r="D215" s="61"/>
      <c r="E215" s="61"/>
      <c r="F215" s="61"/>
      <c r="G215" s="61"/>
      <c r="H215" s="61"/>
      <c r="I215" s="61"/>
      <c r="J215" s="61"/>
      <c r="K215" s="61"/>
      <c r="L215" s="45"/>
      <c r="M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</sheetData>
  <sheetProtection password="CC35" sheet="1" objects="1" scenarios="1" formatColumns="0" formatRows="0" autoFilter="0"/>
  <autoFilter ref="C86:K21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101" r:id="rId1" display="https://podminky.urs.cz/item/CS_URS_2021_01/741810011"/>
    <hyperlink ref="F105" r:id="rId2" display="https://podminky.urs.cz/item/CS_URS_2021_01/743991100"/>
    <hyperlink ref="F108" r:id="rId3" display="https://podminky.urs.cz/item/CS_URS_2021_01/743992400"/>
    <hyperlink ref="F113" r:id="rId4" display="https://podminky.urs.cz/item/CS_URS_2021_01/210100006"/>
    <hyperlink ref="F118" r:id="rId5" display="https://podminky.urs.cz/item/CS_URS_2021_01/210100619"/>
    <hyperlink ref="F123" r:id="rId6" display="https://podminky.urs.cz/item/CS_URS_2021_01/210202013"/>
    <hyperlink ref="F130" r:id="rId7" display="https://podminky.urs.cz/item/CS_URS_2021_01/210204011"/>
    <hyperlink ref="F137" r:id="rId8" display="https://podminky.urs.cz/item/CS_URS_2021_01/210204201"/>
    <hyperlink ref="F147" r:id="rId9" display="https://podminky.urs.cz/item/CS_URS_2021_01/210204202"/>
    <hyperlink ref="F152" r:id="rId10" display="https://podminky.urs.cz/item/CS_URS_2021_01/210204203"/>
    <hyperlink ref="F157" r:id="rId11" display="https://podminky.urs.cz/item/CS_URS_2021_01/210220020"/>
    <hyperlink ref="F164" r:id="rId12" display="https://podminky.urs.cz/item/CS_URS_2021_01/210901045"/>
    <hyperlink ref="F173" r:id="rId13" display="https://podminky.urs.cz/item/CS_URS_2021_01/460010024"/>
    <hyperlink ref="F176" r:id="rId14" display="https://podminky.urs.cz/item/CS_URS_2021_01/460080012"/>
    <hyperlink ref="F182" r:id="rId15" display="https://podminky.urs.cz/item/CS_URS_2021_01/460201611"/>
    <hyperlink ref="F185" r:id="rId16" display="https://podminky.urs.cz/item/CS_URS_2021_01/460202064"/>
    <hyperlink ref="F188" r:id="rId17" display="https://podminky.urs.cz/item/CS_URS_2021_01/460202094"/>
    <hyperlink ref="F191" r:id="rId18" display="https://podminky.urs.cz/item/CS_URS_2021_01/460301113"/>
    <hyperlink ref="F195" r:id="rId19" display="https://podminky.urs.cz/item/CS_URS_2021_01/460421082"/>
    <hyperlink ref="F198" r:id="rId20" display="https://podminky.urs.cz/item/CS_URS_2021_01/460510064"/>
    <hyperlink ref="F207" r:id="rId21" display="https://podminky.urs.cz/item/CS_URS_2021_01/460561901"/>
    <hyperlink ref="F214" r:id="rId22" display="https://podminky.urs.cz/item/CS_URS_2021_01/4606711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1125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1126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1127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1128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1129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1130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1131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1132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1133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1134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1135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91</v>
      </c>
      <c r="F18" s="274" t="s">
        <v>1136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85</v>
      </c>
      <c r="F19" s="274" t="s">
        <v>1137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1138</v>
      </c>
      <c r="F20" s="274" t="s">
        <v>1139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1140</v>
      </c>
      <c r="F21" s="274" t="s">
        <v>1141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1142</v>
      </c>
      <c r="F22" s="274" t="s">
        <v>1143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1144</v>
      </c>
      <c r="F23" s="274" t="s">
        <v>1145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1146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1147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1148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1149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1150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1151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1152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1153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1154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118</v>
      </c>
      <c r="F36" s="274"/>
      <c r="G36" s="274" t="s">
        <v>1155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1156</v>
      </c>
      <c r="F37" s="274"/>
      <c r="G37" s="274" t="s">
        <v>1157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59</v>
      </c>
      <c r="F38" s="274"/>
      <c r="G38" s="274" t="s">
        <v>1158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60</v>
      </c>
      <c r="F39" s="274"/>
      <c r="G39" s="274" t="s">
        <v>1159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119</v>
      </c>
      <c r="F40" s="274"/>
      <c r="G40" s="274" t="s">
        <v>1160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120</v>
      </c>
      <c r="F41" s="274"/>
      <c r="G41" s="274" t="s">
        <v>1161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1162</v>
      </c>
      <c r="F42" s="274"/>
      <c r="G42" s="274" t="s">
        <v>1163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1164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1165</v>
      </c>
      <c r="F44" s="274"/>
      <c r="G44" s="274" t="s">
        <v>1166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122</v>
      </c>
      <c r="F45" s="274"/>
      <c r="G45" s="274" t="s">
        <v>1167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1168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1169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1170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1171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1172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1173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1174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1175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1176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1177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1178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1179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1180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1181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1182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1183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1184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1185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1186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1187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1188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1189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1190</v>
      </c>
      <c r="D76" s="292"/>
      <c r="E76" s="292"/>
      <c r="F76" s="292" t="s">
        <v>1191</v>
      </c>
      <c r="G76" s="293"/>
      <c r="H76" s="292" t="s">
        <v>60</v>
      </c>
      <c r="I76" s="292" t="s">
        <v>63</v>
      </c>
      <c r="J76" s="292" t="s">
        <v>1192</v>
      </c>
      <c r="K76" s="291"/>
    </row>
    <row r="77" spans="2:11" s="1" customFormat="1" ht="17.25" customHeight="1">
      <c r="B77" s="289"/>
      <c r="C77" s="294" t="s">
        <v>1193</v>
      </c>
      <c r="D77" s="294"/>
      <c r="E77" s="294"/>
      <c r="F77" s="295" t="s">
        <v>1194</v>
      </c>
      <c r="G77" s="296"/>
      <c r="H77" s="294"/>
      <c r="I77" s="294"/>
      <c r="J77" s="294" t="s">
        <v>1195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59</v>
      </c>
      <c r="D79" s="299"/>
      <c r="E79" s="299"/>
      <c r="F79" s="300" t="s">
        <v>1196</v>
      </c>
      <c r="G79" s="301"/>
      <c r="H79" s="277" t="s">
        <v>1197</v>
      </c>
      <c r="I79" s="277" t="s">
        <v>1198</v>
      </c>
      <c r="J79" s="277">
        <v>20</v>
      </c>
      <c r="K79" s="291"/>
    </row>
    <row r="80" spans="2:11" s="1" customFormat="1" ht="15" customHeight="1">
      <c r="B80" s="289"/>
      <c r="C80" s="277" t="s">
        <v>1199</v>
      </c>
      <c r="D80" s="277"/>
      <c r="E80" s="277"/>
      <c r="F80" s="300" t="s">
        <v>1196</v>
      </c>
      <c r="G80" s="301"/>
      <c r="H80" s="277" t="s">
        <v>1200</v>
      </c>
      <c r="I80" s="277" t="s">
        <v>1198</v>
      </c>
      <c r="J80" s="277">
        <v>120</v>
      </c>
      <c r="K80" s="291"/>
    </row>
    <row r="81" spans="2:11" s="1" customFormat="1" ht="15" customHeight="1">
      <c r="B81" s="302"/>
      <c r="C81" s="277" t="s">
        <v>1201</v>
      </c>
      <c r="D81" s="277"/>
      <c r="E81" s="277"/>
      <c r="F81" s="300" t="s">
        <v>1202</v>
      </c>
      <c r="G81" s="301"/>
      <c r="H81" s="277" t="s">
        <v>1203</v>
      </c>
      <c r="I81" s="277" t="s">
        <v>1198</v>
      </c>
      <c r="J81" s="277">
        <v>50</v>
      </c>
      <c r="K81" s="291"/>
    </row>
    <row r="82" spans="2:11" s="1" customFormat="1" ht="15" customHeight="1">
      <c r="B82" s="302"/>
      <c r="C82" s="277" t="s">
        <v>1204</v>
      </c>
      <c r="D82" s="277"/>
      <c r="E82" s="277"/>
      <c r="F82" s="300" t="s">
        <v>1196</v>
      </c>
      <c r="G82" s="301"/>
      <c r="H82" s="277" t="s">
        <v>1205</v>
      </c>
      <c r="I82" s="277" t="s">
        <v>1206</v>
      </c>
      <c r="J82" s="277"/>
      <c r="K82" s="291"/>
    </row>
    <row r="83" spans="2:11" s="1" customFormat="1" ht="15" customHeight="1">
      <c r="B83" s="302"/>
      <c r="C83" s="303" t="s">
        <v>1207</v>
      </c>
      <c r="D83" s="303"/>
      <c r="E83" s="303"/>
      <c r="F83" s="304" t="s">
        <v>1202</v>
      </c>
      <c r="G83" s="303"/>
      <c r="H83" s="303" t="s">
        <v>1208</v>
      </c>
      <c r="I83" s="303" t="s">
        <v>1198</v>
      </c>
      <c r="J83" s="303">
        <v>15</v>
      </c>
      <c r="K83" s="291"/>
    </row>
    <row r="84" spans="2:11" s="1" customFormat="1" ht="15" customHeight="1">
      <c r="B84" s="302"/>
      <c r="C84" s="303" t="s">
        <v>1209</v>
      </c>
      <c r="D84" s="303"/>
      <c r="E84" s="303"/>
      <c r="F84" s="304" t="s">
        <v>1202</v>
      </c>
      <c r="G84" s="303"/>
      <c r="H84" s="303" t="s">
        <v>1210</v>
      </c>
      <c r="I84" s="303" t="s">
        <v>1198</v>
      </c>
      <c r="J84" s="303">
        <v>15</v>
      </c>
      <c r="K84" s="291"/>
    </row>
    <row r="85" spans="2:11" s="1" customFormat="1" ht="15" customHeight="1">
      <c r="B85" s="302"/>
      <c r="C85" s="303" t="s">
        <v>1211</v>
      </c>
      <c r="D85" s="303"/>
      <c r="E85" s="303"/>
      <c r="F85" s="304" t="s">
        <v>1202</v>
      </c>
      <c r="G85" s="303"/>
      <c r="H85" s="303" t="s">
        <v>1212</v>
      </c>
      <c r="I85" s="303" t="s">
        <v>1198</v>
      </c>
      <c r="J85" s="303">
        <v>20</v>
      </c>
      <c r="K85" s="291"/>
    </row>
    <row r="86" spans="2:11" s="1" customFormat="1" ht="15" customHeight="1">
      <c r="B86" s="302"/>
      <c r="C86" s="303" t="s">
        <v>1213</v>
      </c>
      <c r="D86" s="303"/>
      <c r="E86" s="303"/>
      <c r="F86" s="304" t="s">
        <v>1202</v>
      </c>
      <c r="G86" s="303"/>
      <c r="H86" s="303" t="s">
        <v>1214</v>
      </c>
      <c r="I86" s="303" t="s">
        <v>1198</v>
      </c>
      <c r="J86" s="303">
        <v>20</v>
      </c>
      <c r="K86" s="291"/>
    </row>
    <row r="87" spans="2:11" s="1" customFormat="1" ht="15" customHeight="1">
      <c r="B87" s="302"/>
      <c r="C87" s="277" t="s">
        <v>1215</v>
      </c>
      <c r="D87" s="277"/>
      <c r="E87" s="277"/>
      <c r="F87" s="300" t="s">
        <v>1202</v>
      </c>
      <c r="G87" s="301"/>
      <c r="H87" s="277" t="s">
        <v>1216</v>
      </c>
      <c r="I87" s="277" t="s">
        <v>1198</v>
      </c>
      <c r="J87" s="277">
        <v>50</v>
      </c>
      <c r="K87" s="291"/>
    </row>
    <row r="88" spans="2:11" s="1" customFormat="1" ht="15" customHeight="1">
      <c r="B88" s="302"/>
      <c r="C88" s="277" t="s">
        <v>1217</v>
      </c>
      <c r="D88" s="277"/>
      <c r="E88" s="277"/>
      <c r="F88" s="300" t="s">
        <v>1202</v>
      </c>
      <c r="G88" s="301"/>
      <c r="H88" s="277" t="s">
        <v>1218</v>
      </c>
      <c r="I88" s="277" t="s">
        <v>1198</v>
      </c>
      <c r="J88" s="277">
        <v>20</v>
      </c>
      <c r="K88" s="291"/>
    </row>
    <row r="89" spans="2:11" s="1" customFormat="1" ht="15" customHeight="1">
      <c r="B89" s="302"/>
      <c r="C89" s="277" t="s">
        <v>1219</v>
      </c>
      <c r="D89" s="277"/>
      <c r="E89" s="277"/>
      <c r="F89" s="300" t="s">
        <v>1202</v>
      </c>
      <c r="G89" s="301"/>
      <c r="H89" s="277" t="s">
        <v>1220</v>
      </c>
      <c r="I89" s="277" t="s">
        <v>1198</v>
      </c>
      <c r="J89" s="277">
        <v>20</v>
      </c>
      <c r="K89" s="291"/>
    </row>
    <row r="90" spans="2:11" s="1" customFormat="1" ht="15" customHeight="1">
      <c r="B90" s="302"/>
      <c r="C90" s="277" t="s">
        <v>1221</v>
      </c>
      <c r="D90" s="277"/>
      <c r="E90" s="277"/>
      <c r="F90" s="300" t="s">
        <v>1202</v>
      </c>
      <c r="G90" s="301"/>
      <c r="H90" s="277" t="s">
        <v>1222</v>
      </c>
      <c r="I90" s="277" t="s">
        <v>1198</v>
      </c>
      <c r="J90" s="277">
        <v>50</v>
      </c>
      <c r="K90" s="291"/>
    </row>
    <row r="91" spans="2:11" s="1" customFormat="1" ht="15" customHeight="1">
      <c r="B91" s="302"/>
      <c r="C91" s="277" t="s">
        <v>1223</v>
      </c>
      <c r="D91" s="277"/>
      <c r="E91" s="277"/>
      <c r="F91" s="300" t="s">
        <v>1202</v>
      </c>
      <c r="G91" s="301"/>
      <c r="H91" s="277" t="s">
        <v>1223</v>
      </c>
      <c r="I91" s="277" t="s">
        <v>1198</v>
      </c>
      <c r="J91" s="277">
        <v>50</v>
      </c>
      <c r="K91" s="291"/>
    </row>
    <row r="92" spans="2:11" s="1" customFormat="1" ht="15" customHeight="1">
      <c r="B92" s="302"/>
      <c r="C92" s="277" t="s">
        <v>1224</v>
      </c>
      <c r="D92" s="277"/>
      <c r="E92" s="277"/>
      <c r="F92" s="300" t="s">
        <v>1202</v>
      </c>
      <c r="G92" s="301"/>
      <c r="H92" s="277" t="s">
        <v>1225</v>
      </c>
      <c r="I92" s="277" t="s">
        <v>1198</v>
      </c>
      <c r="J92" s="277">
        <v>255</v>
      </c>
      <c r="K92" s="291"/>
    </row>
    <row r="93" spans="2:11" s="1" customFormat="1" ht="15" customHeight="1">
      <c r="B93" s="302"/>
      <c r="C93" s="277" t="s">
        <v>1226</v>
      </c>
      <c r="D93" s="277"/>
      <c r="E93" s="277"/>
      <c r="F93" s="300" t="s">
        <v>1196</v>
      </c>
      <c r="G93" s="301"/>
      <c r="H93" s="277" t="s">
        <v>1227</v>
      </c>
      <c r="I93" s="277" t="s">
        <v>1228</v>
      </c>
      <c r="J93" s="277"/>
      <c r="K93" s="291"/>
    </row>
    <row r="94" spans="2:11" s="1" customFormat="1" ht="15" customHeight="1">
      <c r="B94" s="302"/>
      <c r="C94" s="277" t="s">
        <v>1229</v>
      </c>
      <c r="D94" s="277"/>
      <c r="E94" s="277"/>
      <c r="F94" s="300" t="s">
        <v>1196</v>
      </c>
      <c r="G94" s="301"/>
      <c r="H94" s="277" t="s">
        <v>1230</v>
      </c>
      <c r="I94" s="277" t="s">
        <v>1231</v>
      </c>
      <c r="J94" s="277"/>
      <c r="K94" s="291"/>
    </row>
    <row r="95" spans="2:11" s="1" customFormat="1" ht="15" customHeight="1">
      <c r="B95" s="302"/>
      <c r="C95" s="277" t="s">
        <v>1232</v>
      </c>
      <c r="D95" s="277"/>
      <c r="E95" s="277"/>
      <c r="F95" s="300" t="s">
        <v>1196</v>
      </c>
      <c r="G95" s="301"/>
      <c r="H95" s="277" t="s">
        <v>1232</v>
      </c>
      <c r="I95" s="277" t="s">
        <v>1231</v>
      </c>
      <c r="J95" s="277"/>
      <c r="K95" s="291"/>
    </row>
    <row r="96" spans="2:11" s="1" customFormat="1" ht="15" customHeight="1">
      <c r="B96" s="302"/>
      <c r="C96" s="277" t="s">
        <v>44</v>
      </c>
      <c r="D96" s="277"/>
      <c r="E96" s="277"/>
      <c r="F96" s="300" t="s">
        <v>1196</v>
      </c>
      <c r="G96" s="301"/>
      <c r="H96" s="277" t="s">
        <v>1233</v>
      </c>
      <c r="I96" s="277" t="s">
        <v>1231</v>
      </c>
      <c r="J96" s="277"/>
      <c r="K96" s="291"/>
    </row>
    <row r="97" spans="2:11" s="1" customFormat="1" ht="15" customHeight="1">
      <c r="B97" s="302"/>
      <c r="C97" s="277" t="s">
        <v>54</v>
      </c>
      <c r="D97" s="277"/>
      <c r="E97" s="277"/>
      <c r="F97" s="300" t="s">
        <v>1196</v>
      </c>
      <c r="G97" s="301"/>
      <c r="H97" s="277" t="s">
        <v>1234</v>
      </c>
      <c r="I97" s="277" t="s">
        <v>1231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1235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1190</v>
      </c>
      <c r="D103" s="292"/>
      <c r="E103" s="292"/>
      <c r="F103" s="292" t="s">
        <v>1191</v>
      </c>
      <c r="G103" s="293"/>
      <c r="H103" s="292" t="s">
        <v>60</v>
      </c>
      <c r="I103" s="292" t="s">
        <v>63</v>
      </c>
      <c r="J103" s="292" t="s">
        <v>1192</v>
      </c>
      <c r="K103" s="291"/>
    </row>
    <row r="104" spans="2:11" s="1" customFormat="1" ht="17.25" customHeight="1">
      <c r="B104" s="289"/>
      <c r="C104" s="294" t="s">
        <v>1193</v>
      </c>
      <c r="D104" s="294"/>
      <c r="E104" s="294"/>
      <c r="F104" s="295" t="s">
        <v>1194</v>
      </c>
      <c r="G104" s="296"/>
      <c r="H104" s="294"/>
      <c r="I104" s="294"/>
      <c r="J104" s="294" t="s">
        <v>1195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59</v>
      </c>
      <c r="D106" s="299"/>
      <c r="E106" s="299"/>
      <c r="F106" s="300" t="s">
        <v>1196</v>
      </c>
      <c r="G106" s="277"/>
      <c r="H106" s="277" t="s">
        <v>1236</v>
      </c>
      <c r="I106" s="277" t="s">
        <v>1198</v>
      </c>
      <c r="J106" s="277">
        <v>20</v>
      </c>
      <c r="K106" s="291"/>
    </row>
    <row r="107" spans="2:11" s="1" customFormat="1" ht="15" customHeight="1">
      <c r="B107" s="289"/>
      <c r="C107" s="277" t="s">
        <v>1199</v>
      </c>
      <c r="D107" s="277"/>
      <c r="E107" s="277"/>
      <c r="F107" s="300" t="s">
        <v>1196</v>
      </c>
      <c r="G107" s="277"/>
      <c r="H107" s="277" t="s">
        <v>1236</v>
      </c>
      <c r="I107" s="277" t="s">
        <v>1198</v>
      </c>
      <c r="J107" s="277">
        <v>120</v>
      </c>
      <c r="K107" s="291"/>
    </row>
    <row r="108" spans="2:11" s="1" customFormat="1" ht="15" customHeight="1">
      <c r="B108" s="302"/>
      <c r="C108" s="277" t="s">
        <v>1201</v>
      </c>
      <c r="D108" s="277"/>
      <c r="E108" s="277"/>
      <c r="F108" s="300" t="s">
        <v>1202</v>
      </c>
      <c r="G108" s="277"/>
      <c r="H108" s="277" t="s">
        <v>1236</v>
      </c>
      <c r="I108" s="277" t="s">
        <v>1198</v>
      </c>
      <c r="J108" s="277">
        <v>50</v>
      </c>
      <c r="K108" s="291"/>
    </row>
    <row r="109" spans="2:11" s="1" customFormat="1" ht="15" customHeight="1">
      <c r="B109" s="302"/>
      <c r="C109" s="277" t="s">
        <v>1204</v>
      </c>
      <c r="D109" s="277"/>
      <c r="E109" s="277"/>
      <c r="F109" s="300" t="s">
        <v>1196</v>
      </c>
      <c r="G109" s="277"/>
      <c r="H109" s="277" t="s">
        <v>1236</v>
      </c>
      <c r="I109" s="277" t="s">
        <v>1206</v>
      </c>
      <c r="J109" s="277"/>
      <c r="K109" s="291"/>
    </row>
    <row r="110" spans="2:11" s="1" customFormat="1" ht="15" customHeight="1">
      <c r="B110" s="302"/>
      <c r="C110" s="277" t="s">
        <v>1215</v>
      </c>
      <c r="D110" s="277"/>
      <c r="E110" s="277"/>
      <c r="F110" s="300" t="s">
        <v>1202</v>
      </c>
      <c r="G110" s="277"/>
      <c r="H110" s="277" t="s">
        <v>1236</v>
      </c>
      <c r="I110" s="277" t="s">
        <v>1198</v>
      </c>
      <c r="J110" s="277">
        <v>50</v>
      </c>
      <c r="K110" s="291"/>
    </row>
    <row r="111" spans="2:11" s="1" customFormat="1" ht="15" customHeight="1">
      <c r="B111" s="302"/>
      <c r="C111" s="277" t="s">
        <v>1223</v>
      </c>
      <c r="D111" s="277"/>
      <c r="E111" s="277"/>
      <c r="F111" s="300" t="s">
        <v>1202</v>
      </c>
      <c r="G111" s="277"/>
      <c r="H111" s="277" t="s">
        <v>1236</v>
      </c>
      <c r="I111" s="277" t="s">
        <v>1198</v>
      </c>
      <c r="J111" s="277">
        <v>50</v>
      </c>
      <c r="K111" s="291"/>
    </row>
    <row r="112" spans="2:11" s="1" customFormat="1" ht="15" customHeight="1">
      <c r="B112" s="302"/>
      <c r="C112" s="277" t="s">
        <v>1221</v>
      </c>
      <c r="D112" s="277"/>
      <c r="E112" s="277"/>
      <c r="F112" s="300" t="s">
        <v>1202</v>
      </c>
      <c r="G112" s="277"/>
      <c r="H112" s="277" t="s">
        <v>1236</v>
      </c>
      <c r="I112" s="277" t="s">
        <v>1198</v>
      </c>
      <c r="J112" s="277">
        <v>50</v>
      </c>
      <c r="K112" s="291"/>
    </row>
    <row r="113" spans="2:11" s="1" customFormat="1" ht="15" customHeight="1">
      <c r="B113" s="302"/>
      <c r="C113" s="277" t="s">
        <v>59</v>
      </c>
      <c r="D113" s="277"/>
      <c r="E113" s="277"/>
      <c r="F113" s="300" t="s">
        <v>1196</v>
      </c>
      <c r="G113" s="277"/>
      <c r="H113" s="277" t="s">
        <v>1237</v>
      </c>
      <c r="I113" s="277" t="s">
        <v>1198</v>
      </c>
      <c r="J113" s="277">
        <v>20</v>
      </c>
      <c r="K113" s="291"/>
    </row>
    <row r="114" spans="2:11" s="1" customFormat="1" ht="15" customHeight="1">
      <c r="B114" s="302"/>
      <c r="C114" s="277" t="s">
        <v>1238</v>
      </c>
      <c r="D114" s="277"/>
      <c r="E114" s="277"/>
      <c r="F114" s="300" t="s">
        <v>1196</v>
      </c>
      <c r="G114" s="277"/>
      <c r="H114" s="277" t="s">
        <v>1239</v>
      </c>
      <c r="I114" s="277" t="s">
        <v>1198</v>
      </c>
      <c r="J114" s="277">
        <v>120</v>
      </c>
      <c r="K114" s="291"/>
    </row>
    <row r="115" spans="2:11" s="1" customFormat="1" ht="15" customHeight="1">
      <c r="B115" s="302"/>
      <c r="C115" s="277" t="s">
        <v>44</v>
      </c>
      <c r="D115" s="277"/>
      <c r="E115" s="277"/>
      <c r="F115" s="300" t="s">
        <v>1196</v>
      </c>
      <c r="G115" s="277"/>
      <c r="H115" s="277" t="s">
        <v>1240</v>
      </c>
      <c r="I115" s="277" t="s">
        <v>1231</v>
      </c>
      <c r="J115" s="277"/>
      <c r="K115" s="291"/>
    </row>
    <row r="116" spans="2:11" s="1" customFormat="1" ht="15" customHeight="1">
      <c r="B116" s="302"/>
      <c r="C116" s="277" t="s">
        <v>54</v>
      </c>
      <c r="D116" s="277"/>
      <c r="E116" s="277"/>
      <c r="F116" s="300" t="s">
        <v>1196</v>
      </c>
      <c r="G116" s="277"/>
      <c r="H116" s="277" t="s">
        <v>1241</v>
      </c>
      <c r="I116" s="277" t="s">
        <v>1231</v>
      </c>
      <c r="J116" s="277"/>
      <c r="K116" s="291"/>
    </row>
    <row r="117" spans="2:11" s="1" customFormat="1" ht="15" customHeight="1">
      <c r="B117" s="302"/>
      <c r="C117" s="277" t="s">
        <v>63</v>
      </c>
      <c r="D117" s="277"/>
      <c r="E117" s="277"/>
      <c r="F117" s="300" t="s">
        <v>1196</v>
      </c>
      <c r="G117" s="277"/>
      <c r="H117" s="277" t="s">
        <v>1242</v>
      </c>
      <c r="I117" s="277" t="s">
        <v>1243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1244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1190</v>
      </c>
      <c r="D123" s="292"/>
      <c r="E123" s="292"/>
      <c r="F123" s="292" t="s">
        <v>1191</v>
      </c>
      <c r="G123" s="293"/>
      <c r="H123" s="292" t="s">
        <v>60</v>
      </c>
      <c r="I123" s="292" t="s">
        <v>63</v>
      </c>
      <c r="J123" s="292" t="s">
        <v>1192</v>
      </c>
      <c r="K123" s="321"/>
    </row>
    <row r="124" spans="2:11" s="1" customFormat="1" ht="17.25" customHeight="1">
      <c r="B124" s="320"/>
      <c r="C124" s="294" t="s">
        <v>1193</v>
      </c>
      <c r="D124" s="294"/>
      <c r="E124" s="294"/>
      <c r="F124" s="295" t="s">
        <v>1194</v>
      </c>
      <c r="G124" s="296"/>
      <c r="H124" s="294"/>
      <c r="I124" s="294"/>
      <c r="J124" s="294" t="s">
        <v>1195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1199</v>
      </c>
      <c r="D126" s="299"/>
      <c r="E126" s="299"/>
      <c r="F126" s="300" t="s">
        <v>1196</v>
      </c>
      <c r="G126" s="277"/>
      <c r="H126" s="277" t="s">
        <v>1236</v>
      </c>
      <c r="I126" s="277" t="s">
        <v>1198</v>
      </c>
      <c r="J126" s="277">
        <v>120</v>
      </c>
      <c r="K126" s="325"/>
    </row>
    <row r="127" spans="2:11" s="1" customFormat="1" ht="15" customHeight="1">
      <c r="B127" s="322"/>
      <c r="C127" s="277" t="s">
        <v>1245</v>
      </c>
      <c r="D127" s="277"/>
      <c r="E127" s="277"/>
      <c r="F127" s="300" t="s">
        <v>1196</v>
      </c>
      <c r="G127" s="277"/>
      <c r="H127" s="277" t="s">
        <v>1246</v>
      </c>
      <c r="I127" s="277" t="s">
        <v>1198</v>
      </c>
      <c r="J127" s="277" t="s">
        <v>1247</v>
      </c>
      <c r="K127" s="325"/>
    </row>
    <row r="128" spans="2:11" s="1" customFormat="1" ht="15" customHeight="1">
      <c r="B128" s="322"/>
      <c r="C128" s="277" t="s">
        <v>1144</v>
      </c>
      <c r="D128" s="277"/>
      <c r="E128" s="277"/>
      <c r="F128" s="300" t="s">
        <v>1196</v>
      </c>
      <c r="G128" s="277"/>
      <c r="H128" s="277" t="s">
        <v>1248</v>
      </c>
      <c r="I128" s="277" t="s">
        <v>1198</v>
      </c>
      <c r="J128" s="277" t="s">
        <v>1247</v>
      </c>
      <c r="K128" s="325"/>
    </row>
    <row r="129" spans="2:11" s="1" customFormat="1" ht="15" customHeight="1">
      <c r="B129" s="322"/>
      <c r="C129" s="277" t="s">
        <v>1207</v>
      </c>
      <c r="D129" s="277"/>
      <c r="E129" s="277"/>
      <c r="F129" s="300" t="s">
        <v>1202</v>
      </c>
      <c r="G129" s="277"/>
      <c r="H129" s="277" t="s">
        <v>1208</v>
      </c>
      <c r="I129" s="277" t="s">
        <v>1198</v>
      </c>
      <c r="J129" s="277">
        <v>15</v>
      </c>
      <c r="K129" s="325"/>
    </row>
    <row r="130" spans="2:11" s="1" customFormat="1" ht="15" customHeight="1">
      <c r="B130" s="322"/>
      <c r="C130" s="303" t="s">
        <v>1209</v>
      </c>
      <c r="D130" s="303"/>
      <c r="E130" s="303"/>
      <c r="F130" s="304" t="s">
        <v>1202</v>
      </c>
      <c r="G130" s="303"/>
      <c r="H130" s="303" t="s">
        <v>1210</v>
      </c>
      <c r="I130" s="303" t="s">
        <v>1198</v>
      </c>
      <c r="J130" s="303">
        <v>15</v>
      </c>
      <c r="K130" s="325"/>
    </row>
    <row r="131" spans="2:11" s="1" customFormat="1" ht="15" customHeight="1">
      <c r="B131" s="322"/>
      <c r="C131" s="303" t="s">
        <v>1211</v>
      </c>
      <c r="D131" s="303"/>
      <c r="E131" s="303"/>
      <c r="F131" s="304" t="s">
        <v>1202</v>
      </c>
      <c r="G131" s="303"/>
      <c r="H131" s="303" t="s">
        <v>1212</v>
      </c>
      <c r="I131" s="303" t="s">
        <v>1198</v>
      </c>
      <c r="J131" s="303">
        <v>20</v>
      </c>
      <c r="K131" s="325"/>
    </row>
    <row r="132" spans="2:11" s="1" customFormat="1" ht="15" customHeight="1">
      <c r="B132" s="322"/>
      <c r="C132" s="303" t="s">
        <v>1213</v>
      </c>
      <c r="D132" s="303"/>
      <c r="E132" s="303"/>
      <c r="F132" s="304" t="s">
        <v>1202</v>
      </c>
      <c r="G132" s="303"/>
      <c r="H132" s="303" t="s">
        <v>1214</v>
      </c>
      <c r="I132" s="303" t="s">
        <v>1198</v>
      </c>
      <c r="J132" s="303">
        <v>20</v>
      </c>
      <c r="K132" s="325"/>
    </row>
    <row r="133" spans="2:11" s="1" customFormat="1" ht="15" customHeight="1">
      <c r="B133" s="322"/>
      <c r="C133" s="277" t="s">
        <v>1201</v>
      </c>
      <c r="D133" s="277"/>
      <c r="E133" s="277"/>
      <c r="F133" s="300" t="s">
        <v>1202</v>
      </c>
      <c r="G133" s="277"/>
      <c r="H133" s="277" t="s">
        <v>1236</v>
      </c>
      <c r="I133" s="277" t="s">
        <v>1198</v>
      </c>
      <c r="J133" s="277">
        <v>50</v>
      </c>
      <c r="K133" s="325"/>
    </row>
    <row r="134" spans="2:11" s="1" customFormat="1" ht="15" customHeight="1">
      <c r="B134" s="322"/>
      <c r="C134" s="277" t="s">
        <v>1215</v>
      </c>
      <c r="D134" s="277"/>
      <c r="E134" s="277"/>
      <c r="F134" s="300" t="s">
        <v>1202</v>
      </c>
      <c r="G134" s="277"/>
      <c r="H134" s="277" t="s">
        <v>1236</v>
      </c>
      <c r="I134" s="277" t="s">
        <v>1198</v>
      </c>
      <c r="J134" s="277">
        <v>50</v>
      </c>
      <c r="K134" s="325"/>
    </row>
    <row r="135" spans="2:11" s="1" customFormat="1" ht="15" customHeight="1">
      <c r="B135" s="322"/>
      <c r="C135" s="277" t="s">
        <v>1221</v>
      </c>
      <c r="D135" s="277"/>
      <c r="E135" s="277"/>
      <c r="F135" s="300" t="s">
        <v>1202</v>
      </c>
      <c r="G135" s="277"/>
      <c r="H135" s="277" t="s">
        <v>1236</v>
      </c>
      <c r="I135" s="277" t="s">
        <v>1198</v>
      </c>
      <c r="J135" s="277">
        <v>50</v>
      </c>
      <c r="K135" s="325"/>
    </row>
    <row r="136" spans="2:11" s="1" customFormat="1" ht="15" customHeight="1">
      <c r="B136" s="322"/>
      <c r="C136" s="277" t="s">
        <v>1223</v>
      </c>
      <c r="D136" s="277"/>
      <c r="E136" s="277"/>
      <c r="F136" s="300" t="s">
        <v>1202</v>
      </c>
      <c r="G136" s="277"/>
      <c r="H136" s="277" t="s">
        <v>1236</v>
      </c>
      <c r="I136" s="277" t="s">
        <v>1198</v>
      </c>
      <c r="J136" s="277">
        <v>50</v>
      </c>
      <c r="K136" s="325"/>
    </row>
    <row r="137" spans="2:11" s="1" customFormat="1" ht="15" customHeight="1">
      <c r="B137" s="322"/>
      <c r="C137" s="277" t="s">
        <v>1224</v>
      </c>
      <c r="D137" s="277"/>
      <c r="E137" s="277"/>
      <c r="F137" s="300" t="s">
        <v>1202</v>
      </c>
      <c r="G137" s="277"/>
      <c r="H137" s="277" t="s">
        <v>1249</v>
      </c>
      <c r="I137" s="277" t="s">
        <v>1198</v>
      </c>
      <c r="J137" s="277">
        <v>255</v>
      </c>
      <c r="K137" s="325"/>
    </row>
    <row r="138" spans="2:11" s="1" customFormat="1" ht="15" customHeight="1">
      <c r="B138" s="322"/>
      <c r="C138" s="277" t="s">
        <v>1226</v>
      </c>
      <c r="D138" s="277"/>
      <c r="E138" s="277"/>
      <c r="F138" s="300" t="s">
        <v>1196</v>
      </c>
      <c r="G138" s="277"/>
      <c r="H138" s="277" t="s">
        <v>1250</v>
      </c>
      <c r="I138" s="277" t="s">
        <v>1228</v>
      </c>
      <c r="J138" s="277"/>
      <c r="K138" s="325"/>
    </row>
    <row r="139" spans="2:11" s="1" customFormat="1" ht="15" customHeight="1">
      <c r="B139" s="322"/>
      <c r="C139" s="277" t="s">
        <v>1229</v>
      </c>
      <c r="D139" s="277"/>
      <c r="E139" s="277"/>
      <c r="F139" s="300" t="s">
        <v>1196</v>
      </c>
      <c r="G139" s="277"/>
      <c r="H139" s="277" t="s">
        <v>1251</v>
      </c>
      <c r="I139" s="277" t="s">
        <v>1231</v>
      </c>
      <c r="J139" s="277"/>
      <c r="K139" s="325"/>
    </row>
    <row r="140" spans="2:11" s="1" customFormat="1" ht="15" customHeight="1">
      <c r="B140" s="322"/>
      <c r="C140" s="277" t="s">
        <v>1232</v>
      </c>
      <c r="D140" s="277"/>
      <c r="E140" s="277"/>
      <c r="F140" s="300" t="s">
        <v>1196</v>
      </c>
      <c r="G140" s="277"/>
      <c r="H140" s="277" t="s">
        <v>1232</v>
      </c>
      <c r="I140" s="277" t="s">
        <v>1231</v>
      </c>
      <c r="J140" s="277"/>
      <c r="K140" s="325"/>
    </row>
    <row r="141" spans="2:11" s="1" customFormat="1" ht="15" customHeight="1">
      <c r="B141" s="322"/>
      <c r="C141" s="277" t="s">
        <v>44</v>
      </c>
      <c r="D141" s="277"/>
      <c r="E141" s="277"/>
      <c r="F141" s="300" t="s">
        <v>1196</v>
      </c>
      <c r="G141" s="277"/>
      <c r="H141" s="277" t="s">
        <v>1252</v>
      </c>
      <c r="I141" s="277" t="s">
        <v>1231</v>
      </c>
      <c r="J141" s="277"/>
      <c r="K141" s="325"/>
    </row>
    <row r="142" spans="2:11" s="1" customFormat="1" ht="15" customHeight="1">
      <c r="B142" s="322"/>
      <c r="C142" s="277" t="s">
        <v>1253</v>
      </c>
      <c r="D142" s="277"/>
      <c r="E142" s="277"/>
      <c r="F142" s="300" t="s">
        <v>1196</v>
      </c>
      <c r="G142" s="277"/>
      <c r="H142" s="277" t="s">
        <v>1254</v>
      </c>
      <c r="I142" s="277" t="s">
        <v>1231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1255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1190</v>
      </c>
      <c r="D148" s="292"/>
      <c r="E148" s="292"/>
      <c r="F148" s="292" t="s">
        <v>1191</v>
      </c>
      <c r="G148" s="293"/>
      <c r="H148" s="292" t="s">
        <v>60</v>
      </c>
      <c r="I148" s="292" t="s">
        <v>63</v>
      </c>
      <c r="J148" s="292" t="s">
        <v>1192</v>
      </c>
      <c r="K148" s="291"/>
    </row>
    <row r="149" spans="2:11" s="1" customFormat="1" ht="17.25" customHeight="1">
      <c r="B149" s="289"/>
      <c r="C149" s="294" t="s">
        <v>1193</v>
      </c>
      <c r="D149" s="294"/>
      <c r="E149" s="294"/>
      <c r="F149" s="295" t="s">
        <v>1194</v>
      </c>
      <c r="G149" s="296"/>
      <c r="H149" s="294"/>
      <c r="I149" s="294"/>
      <c r="J149" s="294" t="s">
        <v>1195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1199</v>
      </c>
      <c r="D151" s="277"/>
      <c r="E151" s="277"/>
      <c r="F151" s="330" t="s">
        <v>1196</v>
      </c>
      <c r="G151" s="277"/>
      <c r="H151" s="329" t="s">
        <v>1236</v>
      </c>
      <c r="I151" s="329" t="s">
        <v>1198</v>
      </c>
      <c r="J151" s="329">
        <v>120</v>
      </c>
      <c r="K151" s="325"/>
    </row>
    <row r="152" spans="2:11" s="1" customFormat="1" ht="15" customHeight="1">
      <c r="B152" s="302"/>
      <c r="C152" s="329" t="s">
        <v>1245</v>
      </c>
      <c r="D152" s="277"/>
      <c r="E152" s="277"/>
      <c r="F152" s="330" t="s">
        <v>1196</v>
      </c>
      <c r="G152" s="277"/>
      <c r="H152" s="329" t="s">
        <v>1256</v>
      </c>
      <c r="I152" s="329" t="s">
        <v>1198</v>
      </c>
      <c r="J152" s="329" t="s">
        <v>1247</v>
      </c>
      <c r="K152" s="325"/>
    </row>
    <row r="153" spans="2:11" s="1" customFormat="1" ht="15" customHeight="1">
      <c r="B153" s="302"/>
      <c r="C153" s="329" t="s">
        <v>1144</v>
      </c>
      <c r="D153" s="277"/>
      <c r="E153" s="277"/>
      <c r="F153" s="330" t="s">
        <v>1196</v>
      </c>
      <c r="G153" s="277"/>
      <c r="H153" s="329" t="s">
        <v>1257</v>
      </c>
      <c r="I153" s="329" t="s">
        <v>1198</v>
      </c>
      <c r="J153" s="329" t="s">
        <v>1247</v>
      </c>
      <c r="K153" s="325"/>
    </row>
    <row r="154" spans="2:11" s="1" customFormat="1" ht="15" customHeight="1">
      <c r="B154" s="302"/>
      <c r="C154" s="329" t="s">
        <v>1201</v>
      </c>
      <c r="D154" s="277"/>
      <c r="E154" s="277"/>
      <c r="F154" s="330" t="s">
        <v>1202</v>
      </c>
      <c r="G154" s="277"/>
      <c r="H154" s="329" t="s">
        <v>1236</v>
      </c>
      <c r="I154" s="329" t="s">
        <v>1198</v>
      </c>
      <c r="J154" s="329">
        <v>50</v>
      </c>
      <c r="K154" s="325"/>
    </row>
    <row r="155" spans="2:11" s="1" customFormat="1" ht="15" customHeight="1">
      <c r="B155" s="302"/>
      <c r="C155" s="329" t="s">
        <v>1204</v>
      </c>
      <c r="D155" s="277"/>
      <c r="E155" s="277"/>
      <c r="F155" s="330" t="s">
        <v>1196</v>
      </c>
      <c r="G155" s="277"/>
      <c r="H155" s="329" t="s">
        <v>1236</v>
      </c>
      <c r="I155" s="329" t="s">
        <v>1206</v>
      </c>
      <c r="J155" s="329"/>
      <c r="K155" s="325"/>
    </row>
    <row r="156" spans="2:11" s="1" customFormat="1" ht="15" customHeight="1">
      <c r="B156" s="302"/>
      <c r="C156" s="329" t="s">
        <v>1215</v>
      </c>
      <c r="D156" s="277"/>
      <c r="E156" s="277"/>
      <c r="F156" s="330" t="s">
        <v>1202</v>
      </c>
      <c r="G156" s="277"/>
      <c r="H156" s="329" t="s">
        <v>1236</v>
      </c>
      <c r="I156" s="329" t="s">
        <v>1198</v>
      </c>
      <c r="J156" s="329">
        <v>50</v>
      </c>
      <c r="K156" s="325"/>
    </row>
    <row r="157" spans="2:11" s="1" customFormat="1" ht="15" customHeight="1">
      <c r="B157" s="302"/>
      <c r="C157" s="329" t="s">
        <v>1223</v>
      </c>
      <c r="D157" s="277"/>
      <c r="E157" s="277"/>
      <c r="F157" s="330" t="s">
        <v>1202</v>
      </c>
      <c r="G157" s="277"/>
      <c r="H157" s="329" t="s">
        <v>1236</v>
      </c>
      <c r="I157" s="329" t="s">
        <v>1198</v>
      </c>
      <c r="J157" s="329">
        <v>50</v>
      </c>
      <c r="K157" s="325"/>
    </row>
    <row r="158" spans="2:11" s="1" customFormat="1" ht="15" customHeight="1">
      <c r="B158" s="302"/>
      <c r="C158" s="329" t="s">
        <v>1221</v>
      </c>
      <c r="D158" s="277"/>
      <c r="E158" s="277"/>
      <c r="F158" s="330" t="s">
        <v>1202</v>
      </c>
      <c r="G158" s="277"/>
      <c r="H158" s="329" t="s">
        <v>1236</v>
      </c>
      <c r="I158" s="329" t="s">
        <v>1198</v>
      </c>
      <c r="J158" s="329">
        <v>50</v>
      </c>
      <c r="K158" s="325"/>
    </row>
    <row r="159" spans="2:11" s="1" customFormat="1" ht="15" customHeight="1">
      <c r="B159" s="302"/>
      <c r="C159" s="329" t="s">
        <v>99</v>
      </c>
      <c r="D159" s="277"/>
      <c r="E159" s="277"/>
      <c r="F159" s="330" t="s">
        <v>1196</v>
      </c>
      <c r="G159" s="277"/>
      <c r="H159" s="329" t="s">
        <v>1258</v>
      </c>
      <c r="I159" s="329" t="s">
        <v>1198</v>
      </c>
      <c r="J159" s="329" t="s">
        <v>1259</v>
      </c>
      <c r="K159" s="325"/>
    </row>
    <row r="160" spans="2:11" s="1" customFormat="1" ht="15" customHeight="1">
      <c r="B160" s="302"/>
      <c r="C160" s="329" t="s">
        <v>1260</v>
      </c>
      <c r="D160" s="277"/>
      <c r="E160" s="277"/>
      <c r="F160" s="330" t="s">
        <v>1196</v>
      </c>
      <c r="G160" s="277"/>
      <c r="H160" s="329" t="s">
        <v>1261</v>
      </c>
      <c r="I160" s="329" t="s">
        <v>1231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1262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1190</v>
      </c>
      <c r="D166" s="292"/>
      <c r="E166" s="292"/>
      <c r="F166" s="292" t="s">
        <v>1191</v>
      </c>
      <c r="G166" s="334"/>
      <c r="H166" s="335" t="s">
        <v>60</v>
      </c>
      <c r="I166" s="335" t="s">
        <v>63</v>
      </c>
      <c r="J166" s="292" t="s">
        <v>1192</v>
      </c>
      <c r="K166" s="269"/>
    </row>
    <row r="167" spans="2:11" s="1" customFormat="1" ht="17.25" customHeight="1">
      <c r="B167" s="270"/>
      <c r="C167" s="294" t="s">
        <v>1193</v>
      </c>
      <c r="D167" s="294"/>
      <c r="E167" s="294"/>
      <c r="F167" s="295" t="s">
        <v>1194</v>
      </c>
      <c r="G167" s="336"/>
      <c r="H167" s="337"/>
      <c r="I167" s="337"/>
      <c r="J167" s="294" t="s">
        <v>1195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1199</v>
      </c>
      <c r="D169" s="277"/>
      <c r="E169" s="277"/>
      <c r="F169" s="300" t="s">
        <v>1196</v>
      </c>
      <c r="G169" s="277"/>
      <c r="H169" s="277" t="s">
        <v>1236</v>
      </c>
      <c r="I169" s="277" t="s">
        <v>1198</v>
      </c>
      <c r="J169" s="277">
        <v>120</v>
      </c>
      <c r="K169" s="325"/>
    </row>
    <row r="170" spans="2:11" s="1" customFormat="1" ht="15" customHeight="1">
      <c r="B170" s="302"/>
      <c r="C170" s="277" t="s">
        <v>1245</v>
      </c>
      <c r="D170" s="277"/>
      <c r="E170" s="277"/>
      <c r="F170" s="300" t="s">
        <v>1196</v>
      </c>
      <c r="G170" s="277"/>
      <c r="H170" s="277" t="s">
        <v>1246</v>
      </c>
      <c r="I170" s="277" t="s">
        <v>1198</v>
      </c>
      <c r="J170" s="277" t="s">
        <v>1247</v>
      </c>
      <c r="K170" s="325"/>
    </row>
    <row r="171" spans="2:11" s="1" customFormat="1" ht="15" customHeight="1">
      <c r="B171" s="302"/>
      <c r="C171" s="277" t="s">
        <v>1144</v>
      </c>
      <c r="D171" s="277"/>
      <c r="E171" s="277"/>
      <c r="F171" s="300" t="s">
        <v>1196</v>
      </c>
      <c r="G171" s="277"/>
      <c r="H171" s="277" t="s">
        <v>1263</v>
      </c>
      <c r="I171" s="277" t="s">
        <v>1198</v>
      </c>
      <c r="J171" s="277" t="s">
        <v>1247</v>
      </c>
      <c r="K171" s="325"/>
    </row>
    <row r="172" spans="2:11" s="1" customFormat="1" ht="15" customHeight="1">
      <c r="B172" s="302"/>
      <c r="C172" s="277" t="s">
        <v>1201</v>
      </c>
      <c r="D172" s="277"/>
      <c r="E172" s="277"/>
      <c r="F172" s="300" t="s">
        <v>1202</v>
      </c>
      <c r="G172" s="277"/>
      <c r="H172" s="277" t="s">
        <v>1263</v>
      </c>
      <c r="I172" s="277" t="s">
        <v>1198</v>
      </c>
      <c r="J172" s="277">
        <v>50</v>
      </c>
      <c r="K172" s="325"/>
    </row>
    <row r="173" spans="2:11" s="1" customFormat="1" ht="15" customHeight="1">
      <c r="B173" s="302"/>
      <c r="C173" s="277" t="s">
        <v>1204</v>
      </c>
      <c r="D173" s="277"/>
      <c r="E173" s="277"/>
      <c r="F173" s="300" t="s">
        <v>1196</v>
      </c>
      <c r="G173" s="277"/>
      <c r="H173" s="277" t="s">
        <v>1263</v>
      </c>
      <c r="I173" s="277" t="s">
        <v>1206</v>
      </c>
      <c r="J173" s="277"/>
      <c r="K173" s="325"/>
    </row>
    <row r="174" spans="2:11" s="1" customFormat="1" ht="15" customHeight="1">
      <c r="B174" s="302"/>
      <c r="C174" s="277" t="s">
        <v>1215</v>
      </c>
      <c r="D174" s="277"/>
      <c r="E174" s="277"/>
      <c r="F174" s="300" t="s">
        <v>1202</v>
      </c>
      <c r="G174" s="277"/>
      <c r="H174" s="277" t="s">
        <v>1263</v>
      </c>
      <c r="I174" s="277" t="s">
        <v>1198</v>
      </c>
      <c r="J174" s="277">
        <v>50</v>
      </c>
      <c r="K174" s="325"/>
    </row>
    <row r="175" spans="2:11" s="1" customFormat="1" ht="15" customHeight="1">
      <c r="B175" s="302"/>
      <c r="C175" s="277" t="s">
        <v>1223</v>
      </c>
      <c r="D175" s="277"/>
      <c r="E175" s="277"/>
      <c r="F175" s="300" t="s">
        <v>1202</v>
      </c>
      <c r="G175" s="277"/>
      <c r="H175" s="277" t="s">
        <v>1263</v>
      </c>
      <c r="I175" s="277" t="s">
        <v>1198</v>
      </c>
      <c r="J175" s="277">
        <v>50</v>
      </c>
      <c r="K175" s="325"/>
    </row>
    <row r="176" spans="2:11" s="1" customFormat="1" ht="15" customHeight="1">
      <c r="B176" s="302"/>
      <c r="C176" s="277" t="s">
        <v>1221</v>
      </c>
      <c r="D176" s="277"/>
      <c r="E176" s="277"/>
      <c r="F176" s="300" t="s">
        <v>1202</v>
      </c>
      <c r="G176" s="277"/>
      <c r="H176" s="277" t="s">
        <v>1263</v>
      </c>
      <c r="I176" s="277" t="s">
        <v>1198</v>
      </c>
      <c r="J176" s="277">
        <v>50</v>
      </c>
      <c r="K176" s="325"/>
    </row>
    <row r="177" spans="2:11" s="1" customFormat="1" ht="15" customHeight="1">
      <c r="B177" s="302"/>
      <c r="C177" s="277" t="s">
        <v>118</v>
      </c>
      <c r="D177" s="277"/>
      <c r="E177" s="277"/>
      <c r="F177" s="300" t="s">
        <v>1196</v>
      </c>
      <c r="G177" s="277"/>
      <c r="H177" s="277" t="s">
        <v>1264</v>
      </c>
      <c r="I177" s="277" t="s">
        <v>1265</v>
      </c>
      <c r="J177" s="277"/>
      <c r="K177" s="325"/>
    </row>
    <row r="178" spans="2:11" s="1" customFormat="1" ht="15" customHeight="1">
      <c r="B178" s="302"/>
      <c r="C178" s="277" t="s">
        <v>63</v>
      </c>
      <c r="D178" s="277"/>
      <c r="E178" s="277"/>
      <c r="F178" s="300" t="s">
        <v>1196</v>
      </c>
      <c r="G178" s="277"/>
      <c r="H178" s="277" t="s">
        <v>1266</v>
      </c>
      <c r="I178" s="277" t="s">
        <v>1267</v>
      </c>
      <c r="J178" s="277">
        <v>1</v>
      </c>
      <c r="K178" s="325"/>
    </row>
    <row r="179" spans="2:11" s="1" customFormat="1" ht="15" customHeight="1">
      <c r="B179" s="302"/>
      <c r="C179" s="277" t="s">
        <v>59</v>
      </c>
      <c r="D179" s="277"/>
      <c r="E179" s="277"/>
      <c r="F179" s="300" t="s">
        <v>1196</v>
      </c>
      <c r="G179" s="277"/>
      <c r="H179" s="277" t="s">
        <v>1268</v>
      </c>
      <c r="I179" s="277" t="s">
        <v>1198</v>
      </c>
      <c r="J179" s="277">
        <v>20</v>
      </c>
      <c r="K179" s="325"/>
    </row>
    <row r="180" spans="2:11" s="1" customFormat="1" ht="15" customHeight="1">
      <c r="B180" s="302"/>
      <c r="C180" s="277" t="s">
        <v>60</v>
      </c>
      <c r="D180" s="277"/>
      <c r="E180" s="277"/>
      <c r="F180" s="300" t="s">
        <v>1196</v>
      </c>
      <c r="G180" s="277"/>
      <c r="H180" s="277" t="s">
        <v>1269</v>
      </c>
      <c r="I180" s="277" t="s">
        <v>1198</v>
      </c>
      <c r="J180" s="277">
        <v>255</v>
      </c>
      <c r="K180" s="325"/>
    </row>
    <row r="181" spans="2:11" s="1" customFormat="1" ht="15" customHeight="1">
      <c r="B181" s="302"/>
      <c r="C181" s="277" t="s">
        <v>119</v>
      </c>
      <c r="D181" s="277"/>
      <c r="E181" s="277"/>
      <c r="F181" s="300" t="s">
        <v>1196</v>
      </c>
      <c r="G181" s="277"/>
      <c r="H181" s="277" t="s">
        <v>1160</v>
      </c>
      <c r="I181" s="277" t="s">
        <v>1198</v>
      </c>
      <c r="J181" s="277">
        <v>10</v>
      </c>
      <c r="K181" s="325"/>
    </row>
    <row r="182" spans="2:11" s="1" customFormat="1" ht="15" customHeight="1">
      <c r="B182" s="302"/>
      <c r="C182" s="277" t="s">
        <v>120</v>
      </c>
      <c r="D182" s="277"/>
      <c r="E182" s="277"/>
      <c r="F182" s="300" t="s">
        <v>1196</v>
      </c>
      <c r="G182" s="277"/>
      <c r="H182" s="277" t="s">
        <v>1270</v>
      </c>
      <c r="I182" s="277" t="s">
        <v>1231</v>
      </c>
      <c r="J182" s="277"/>
      <c r="K182" s="325"/>
    </row>
    <row r="183" spans="2:11" s="1" customFormat="1" ht="15" customHeight="1">
      <c r="B183" s="302"/>
      <c r="C183" s="277" t="s">
        <v>1271</v>
      </c>
      <c r="D183" s="277"/>
      <c r="E183" s="277"/>
      <c r="F183" s="300" t="s">
        <v>1196</v>
      </c>
      <c r="G183" s="277"/>
      <c r="H183" s="277" t="s">
        <v>1272</v>
      </c>
      <c r="I183" s="277" t="s">
        <v>1231</v>
      </c>
      <c r="J183" s="277"/>
      <c r="K183" s="325"/>
    </row>
    <row r="184" spans="2:11" s="1" customFormat="1" ht="15" customHeight="1">
      <c r="B184" s="302"/>
      <c r="C184" s="277" t="s">
        <v>1260</v>
      </c>
      <c r="D184" s="277"/>
      <c r="E184" s="277"/>
      <c r="F184" s="300" t="s">
        <v>1196</v>
      </c>
      <c r="G184" s="277"/>
      <c r="H184" s="277" t="s">
        <v>1273</v>
      </c>
      <c r="I184" s="277" t="s">
        <v>1231</v>
      </c>
      <c r="J184" s="277"/>
      <c r="K184" s="325"/>
    </row>
    <row r="185" spans="2:11" s="1" customFormat="1" ht="15" customHeight="1">
      <c r="B185" s="302"/>
      <c r="C185" s="277" t="s">
        <v>122</v>
      </c>
      <c r="D185" s="277"/>
      <c r="E185" s="277"/>
      <c r="F185" s="300" t="s">
        <v>1202</v>
      </c>
      <c r="G185" s="277"/>
      <c r="H185" s="277" t="s">
        <v>1274</v>
      </c>
      <c r="I185" s="277" t="s">
        <v>1198</v>
      </c>
      <c r="J185" s="277">
        <v>50</v>
      </c>
      <c r="K185" s="325"/>
    </row>
    <row r="186" spans="2:11" s="1" customFormat="1" ht="15" customHeight="1">
      <c r="B186" s="302"/>
      <c r="C186" s="277" t="s">
        <v>1275</v>
      </c>
      <c r="D186" s="277"/>
      <c r="E186" s="277"/>
      <c r="F186" s="300" t="s">
        <v>1202</v>
      </c>
      <c r="G186" s="277"/>
      <c r="H186" s="277" t="s">
        <v>1276</v>
      </c>
      <c r="I186" s="277" t="s">
        <v>1277</v>
      </c>
      <c r="J186" s="277"/>
      <c r="K186" s="325"/>
    </row>
    <row r="187" spans="2:11" s="1" customFormat="1" ht="15" customHeight="1">
      <c r="B187" s="302"/>
      <c r="C187" s="277" t="s">
        <v>1278</v>
      </c>
      <c r="D187" s="277"/>
      <c r="E187" s="277"/>
      <c r="F187" s="300" t="s">
        <v>1202</v>
      </c>
      <c r="G187" s="277"/>
      <c r="H187" s="277" t="s">
        <v>1279</v>
      </c>
      <c r="I187" s="277" t="s">
        <v>1277</v>
      </c>
      <c r="J187" s="277"/>
      <c r="K187" s="325"/>
    </row>
    <row r="188" spans="2:11" s="1" customFormat="1" ht="15" customHeight="1">
      <c r="B188" s="302"/>
      <c r="C188" s="277" t="s">
        <v>1280</v>
      </c>
      <c r="D188" s="277"/>
      <c r="E188" s="277"/>
      <c r="F188" s="300" t="s">
        <v>1202</v>
      </c>
      <c r="G188" s="277"/>
      <c r="H188" s="277" t="s">
        <v>1281</v>
      </c>
      <c r="I188" s="277" t="s">
        <v>1277</v>
      </c>
      <c r="J188" s="277"/>
      <c r="K188" s="325"/>
    </row>
    <row r="189" spans="2:11" s="1" customFormat="1" ht="15" customHeight="1">
      <c r="B189" s="302"/>
      <c r="C189" s="338" t="s">
        <v>1282</v>
      </c>
      <c r="D189" s="277"/>
      <c r="E189" s="277"/>
      <c r="F189" s="300" t="s">
        <v>1202</v>
      </c>
      <c r="G189" s="277"/>
      <c r="H189" s="277" t="s">
        <v>1283</v>
      </c>
      <c r="I189" s="277" t="s">
        <v>1284</v>
      </c>
      <c r="J189" s="339" t="s">
        <v>1285</v>
      </c>
      <c r="K189" s="325"/>
    </row>
    <row r="190" spans="2:11" s="1" customFormat="1" ht="15" customHeight="1">
      <c r="B190" s="302"/>
      <c r="C190" s="338" t="s">
        <v>48</v>
      </c>
      <c r="D190" s="277"/>
      <c r="E190" s="277"/>
      <c r="F190" s="300" t="s">
        <v>1196</v>
      </c>
      <c r="G190" s="277"/>
      <c r="H190" s="274" t="s">
        <v>1286</v>
      </c>
      <c r="I190" s="277" t="s">
        <v>1287</v>
      </c>
      <c r="J190" s="277"/>
      <c r="K190" s="325"/>
    </row>
    <row r="191" spans="2:11" s="1" customFormat="1" ht="15" customHeight="1">
      <c r="B191" s="302"/>
      <c r="C191" s="338" t="s">
        <v>1288</v>
      </c>
      <c r="D191" s="277"/>
      <c r="E191" s="277"/>
      <c r="F191" s="300" t="s">
        <v>1196</v>
      </c>
      <c r="G191" s="277"/>
      <c r="H191" s="277" t="s">
        <v>1289</v>
      </c>
      <c r="I191" s="277" t="s">
        <v>1231</v>
      </c>
      <c r="J191" s="277"/>
      <c r="K191" s="325"/>
    </row>
    <row r="192" spans="2:11" s="1" customFormat="1" ht="15" customHeight="1">
      <c r="B192" s="302"/>
      <c r="C192" s="338" t="s">
        <v>1290</v>
      </c>
      <c r="D192" s="277"/>
      <c r="E192" s="277"/>
      <c r="F192" s="300" t="s">
        <v>1196</v>
      </c>
      <c r="G192" s="277"/>
      <c r="H192" s="277" t="s">
        <v>1291</v>
      </c>
      <c r="I192" s="277" t="s">
        <v>1231</v>
      </c>
      <c r="J192" s="277"/>
      <c r="K192" s="325"/>
    </row>
    <row r="193" spans="2:11" s="1" customFormat="1" ht="15" customHeight="1">
      <c r="B193" s="302"/>
      <c r="C193" s="338" t="s">
        <v>1292</v>
      </c>
      <c r="D193" s="277"/>
      <c r="E193" s="277"/>
      <c r="F193" s="300" t="s">
        <v>1202</v>
      </c>
      <c r="G193" s="277"/>
      <c r="H193" s="277" t="s">
        <v>1293</v>
      </c>
      <c r="I193" s="277" t="s">
        <v>1231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1294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1295</v>
      </c>
      <c r="D200" s="341"/>
      <c r="E200" s="341"/>
      <c r="F200" s="341" t="s">
        <v>1296</v>
      </c>
      <c r="G200" s="342"/>
      <c r="H200" s="341" t="s">
        <v>1297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1287</v>
      </c>
      <c r="D202" s="277"/>
      <c r="E202" s="277"/>
      <c r="F202" s="300" t="s">
        <v>49</v>
      </c>
      <c r="G202" s="277"/>
      <c r="H202" s="277" t="s">
        <v>1298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50</v>
      </c>
      <c r="G203" s="277"/>
      <c r="H203" s="277" t="s">
        <v>1299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53</v>
      </c>
      <c r="G204" s="277"/>
      <c r="H204" s="277" t="s">
        <v>1300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51</v>
      </c>
      <c r="G205" s="277"/>
      <c r="H205" s="277" t="s">
        <v>1301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52</v>
      </c>
      <c r="G206" s="277"/>
      <c r="H206" s="277" t="s">
        <v>1302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1243</v>
      </c>
      <c r="D208" s="277"/>
      <c r="E208" s="277"/>
      <c r="F208" s="300" t="s">
        <v>91</v>
      </c>
      <c r="G208" s="277"/>
      <c r="H208" s="277" t="s">
        <v>1303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1138</v>
      </c>
      <c r="G209" s="277"/>
      <c r="H209" s="277" t="s">
        <v>1139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85</v>
      </c>
      <c r="G210" s="277"/>
      <c r="H210" s="277" t="s">
        <v>1304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1140</v>
      </c>
      <c r="G211" s="338"/>
      <c r="H211" s="329" t="s">
        <v>1141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1142</v>
      </c>
      <c r="G212" s="338"/>
      <c r="H212" s="329" t="s">
        <v>1305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1267</v>
      </c>
      <c r="D214" s="277"/>
      <c r="E214" s="277"/>
      <c r="F214" s="300">
        <v>1</v>
      </c>
      <c r="G214" s="338"/>
      <c r="H214" s="329" t="s">
        <v>1306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1307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1308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1309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Bastl</dc:creator>
  <cp:keywords/>
  <dc:description/>
  <cp:lastModifiedBy>Pavel Bastl</cp:lastModifiedBy>
  <dcterms:created xsi:type="dcterms:W3CDTF">2023-04-17T10:47:48Z</dcterms:created>
  <dcterms:modified xsi:type="dcterms:W3CDTF">2023-04-17T10:47:56Z</dcterms:modified>
  <cp:category/>
  <cp:version/>
  <cp:contentType/>
  <cp:contentStatus/>
</cp:coreProperties>
</file>