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atera\Documents\PATERA\GPL\OKRESY\Rokycany\Cheznovice\Cheznovice - kanalizace\08-Změny\SUS\"/>
    </mc:Choice>
  </mc:AlternateContent>
  <xr:revisionPtr revIDLastSave="0" documentId="13_ncr:1_{47CC81EE-BEB0-4B14-9FA1-4B9648F2EF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1 - CHeznovice  Obnova ko..." sheetId="2" r:id="rId2"/>
    <sheet name="2 - CHeznovice  Obnova ko..." sheetId="3" r:id="rId3"/>
    <sheet name="VON - Vedlejší a ostatní ..." sheetId="4" r:id="rId4"/>
  </sheets>
  <definedNames>
    <definedName name="_xlnm._FilterDatabase" localSheetId="1" hidden="1">'1 - CHeznovice  Obnova ko...'!$C$120:$K$228</definedName>
    <definedName name="_xlnm._FilterDatabase" localSheetId="2" hidden="1">'2 - CHeznovice  Obnova ko...'!$C$120:$K$199</definedName>
    <definedName name="_xlnm._FilterDatabase" localSheetId="3" hidden="1">'VON - Vedlejší a ostatní ...'!$C$116:$K$130</definedName>
    <definedName name="_xlnm.Print_Titles" localSheetId="1">'1 - CHeznovice  Obnova ko...'!$120:$120</definedName>
    <definedName name="_xlnm.Print_Titles" localSheetId="2">'2 - CHeznovice  Obnova ko...'!$120:$120</definedName>
    <definedName name="_xlnm.Print_Titles" localSheetId="0">'Rekapitulace stavby'!$92:$92</definedName>
    <definedName name="_xlnm.Print_Titles" localSheetId="3">'VON - Vedlejší a ostatní ...'!$116:$116</definedName>
    <definedName name="_xlnm.Print_Area" localSheetId="1">'1 - CHeznovice  Obnova ko...'!$C$82:$J$102,'1 - CHeznovice  Obnova ko...'!$C$108:$J$228</definedName>
    <definedName name="_xlnm.Print_Area" localSheetId="2">'2 - CHeznovice  Obnova ko...'!$C$82:$J$102,'2 - CHeznovice  Obnova ko...'!$C$108:$J$199</definedName>
    <definedName name="_xlnm.Print_Area" localSheetId="0">'Rekapitulace stavby'!$D$4:$AO$76,'Rekapitulace stavby'!$C$82:$AQ$98</definedName>
    <definedName name="_xlnm.Print_Area" localSheetId="3">'VON - Vedlejší a ostatní ...'!$C$82:$J$98,'VON - Vedlejší a ostatní ...'!$C$104:$J$130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P118" i="4" s="1"/>
  <c r="P117" i="4" s="1"/>
  <c r="AU97" i="1" s="1"/>
  <c r="J114" i="4"/>
  <c r="J113" i="4"/>
  <c r="F113" i="4"/>
  <c r="F111" i="4"/>
  <c r="E109" i="4"/>
  <c r="J92" i="4"/>
  <c r="J91" i="4"/>
  <c r="F91" i="4"/>
  <c r="F89" i="4"/>
  <c r="E87" i="4"/>
  <c r="J18" i="4"/>
  <c r="E18" i="4"/>
  <c r="F114" i="4"/>
  <c r="J17" i="4"/>
  <c r="J12" i="4"/>
  <c r="J111" i="4" s="1"/>
  <c r="E7" i="4"/>
  <c r="E85" i="4"/>
  <c r="J37" i="3"/>
  <c r="J36" i="3"/>
  <c r="AY96" i="1"/>
  <c r="J35" i="3"/>
  <c r="AX96" i="1" s="1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T167" i="3" s="1"/>
  <c r="R168" i="3"/>
  <c r="R167" i="3"/>
  <c r="P168" i="3"/>
  <c r="P167" i="3" s="1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2" i="3"/>
  <c r="BH132" i="3"/>
  <c r="BG132" i="3"/>
  <c r="BF132" i="3"/>
  <c r="T132" i="3"/>
  <c r="T123" i="3"/>
  <c r="R132" i="3"/>
  <c r="P132" i="3"/>
  <c r="P123" i="3"/>
  <c r="BI124" i="3"/>
  <c r="BH124" i="3"/>
  <c r="BG124" i="3"/>
  <c r="BF124" i="3"/>
  <c r="T124" i="3"/>
  <c r="R124" i="3"/>
  <c r="R123" i="3" s="1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/>
  <c r="J17" i="3"/>
  <c r="J12" i="3"/>
  <c r="J89" i="3"/>
  <c r="E7" i="3"/>
  <c r="E111" i="3" s="1"/>
  <c r="J37" i="2"/>
  <c r="J36" i="2"/>
  <c r="AY95" i="1"/>
  <c r="J35" i="2"/>
  <c r="AX95" i="1" s="1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51" i="2"/>
  <c r="BH151" i="2"/>
  <c r="BG151" i="2"/>
  <c r="BF151" i="2"/>
  <c r="F34" i="2" s="1"/>
  <c r="T151" i="2"/>
  <c r="R151" i="2"/>
  <c r="P151" i="2"/>
  <c r="BI124" i="2"/>
  <c r="BH124" i="2"/>
  <c r="F36" i="2" s="1"/>
  <c r="BG124" i="2"/>
  <c r="F35" i="2" s="1"/>
  <c r="BF124" i="2"/>
  <c r="T124" i="2"/>
  <c r="T123" i="2" s="1"/>
  <c r="R124" i="2"/>
  <c r="R123" i="2" s="1"/>
  <c r="P124" i="2"/>
  <c r="P123" i="2" s="1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/>
  <c r="E7" i="2"/>
  <c r="E111" i="2" s="1"/>
  <c r="L90" i="1"/>
  <c r="AM90" i="1"/>
  <c r="AM89" i="1"/>
  <c r="L89" i="1"/>
  <c r="AM87" i="1"/>
  <c r="L87" i="1"/>
  <c r="L85" i="1"/>
  <c r="L84" i="1"/>
  <c r="J143" i="3"/>
  <c r="BK155" i="3"/>
  <c r="J177" i="3"/>
  <c r="BK147" i="3"/>
  <c r="J155" i="3"/>
  <c r="BK128" i="4"/>
  <c r="BK221" i="2"/>
  <c r="J217" i="2"/>
  <c r="BK210" i="2"/>
  <c r="J206" i="2"/>
  <c r="BK197" i="2"/>
  <c r="J191" i="2"/>
  <c r="BK179" i="2"/>
  <c r="J151" i="2"/>
  <c r="BK177" i="3"/>
  <c r="BK173" i="3"/>
  <c r="J173" i="3"/>
  <c r="J186" i="3"/>
  <c r="J151" i="3"/>
  <c r="BK165" i="3"/>
  <c r="J125" i="4"/>
  <c r="BK119" i="4"/>
  <c r="J119" i="4"/>
  <c r="BK225" i="2"/>
  <c r="J221" i="2"/>
  <c r="BK215" i="2"/>
  <c r="J210" i="2"/>
  <c r="BK201" i="2"/>
  <c r="BK191" i="2"/>
  <c r="J185" i="2"/>
  <c r="BK151" i="2"/>
  <c r="J124" i="2"/>
  <c r="J132" i="3"/>
  <c r="J139" i="3"/>
  <c r="BK168" i="3"/>
  <c r="BK151" i="3"/>
  <c r="J188" i="3"/>
  <c r="BK132" i="3"/>
  <c r="J122" i="4"/>
  <c r="BK125" i="4"/>
  <c r="J34" i="2"/>
  <c r="J192" i="3"/>
  <c r="J168" i="3"/>
  <c r="BK143" i="3"/>
  <c r="BK192" i="3"/>
  <c r="J196" i="3"/>
  <c r="BK129" i="4"/>
  <c r="J128" i="4"/>
  <c r="F37" i="2"/>
  <c r="J159" i="3"/>
  <c r="J147" i="3"/>
  <c r="BK130" i="4"/>
  <c r="J225" i="2"/>
  <c r="BK217" i="2"/>
  <c r="J215" i="2"/>
  <c r="BK206" i="2"/>
  <c r="J201" i="2"/>
  <c r="J197" i="2"/>
  <c r="BK185" i="2"/>
  <c r="J179" i="2"/>
  <c r="BK124" i="2"/>
  <c r="BK124" i="3"/>
  <c r="BK188" i="3"/>
  <c r="J165" i="3"/>
  <c r="BK186" i="3"/>
  <c r="J124" i="3"/>
  <c r="BK122" i="4"/>
  <c r="AS94" i="1"/>
  <c r="BK159" i="3"/>
  <c r="BK196" i="3"/>
  <c r="BK139" i="3"/>
  <c r="J130" i="4"/>
  <c r="J129" i="4"/>
  <c r="R178" i="2" l="1"/>
  <c r="T214" i="2"/>
  <c r="R138" i="3"/>
  <c r="R205" i="2"/>
  <c r="BK178" i="2"/>
  <c r="J178" i="2"/>
  <c r="J99" i="2"/>
  <c r="P214" i="2"/>
  <c r="T138" i="3"/>
  <c r="T172" i="3"/>
  <c r="T178" i="2"/>
  <c r="P178" i="2"/>
  <c r="BK214" i="2"/>
  <c r="J214" i="2"/>
  <c r="J101" i="2"/>
  <c r="P138" i="3"/>
  <c r="P172" i="3"/>
  <c r="BK118" i="4"/>
  <c r="BK117" i="4"/>
  <c r="J117" i="4"/>
  <c r="J96" i="4" s="1"/>
  <c r="R172" i="3"/>
  <c r="R118" i="4"/>
  <c r="R117" i="4"/>
  <c r="P205" i="2"/>
  <c r="T205" i="2"/>
  <c r="BK205" i="2"/>
  <c r="J205" i="2"/>
  <c r="J100" i="2" s="1"/>
  <c r="R214" i="2"/>
  <c r="BK138" i="3"/>
  <c r="BK122" i="3" s="1"/>
  <c r="BK121" i="3" s="1"/>
  <c r="J121" i="3" s="1"/>
  <c r="J30" i="3" s="1"/>
  <c r="J138" i="3"/>
  <c r="J99" i="3" s="1"/>
  <c r="BK172" i="3"/>
  <c r="J172" i="3"/>
  <c r="J101" i="3"/>
  <c r="T118" i="4"/>
  <c r="T117" i="4"/>
  <c r="BK123" i="2"/>
  <c r="J123" i="2" s="1"/>
  <c r="J98" i="2" s="1"/>
  <c r="BK122" i="2"/>
  <c r="J122" i="2" s="1"/>
  <c r="J97" i="2" s="1"/>
  <c r="BK123" i="3"/>
  <c r="BK167" i="3"/>
  <c r="J167" i="3"/>
  <c r="J100" i="3" s="1"/>
  <c r="E107" i="4"/>
  <c r="BE119" i="4"/>
  <c r="BE128" i="4"/>
  <c r="BE129" i="4"/>
  <c r="J89" i="4"/>
  <c r="BE130" i="4"/>
  <c r="F92" i="4"/>
  <c r="BE122" i="4"/>
  <c r="BE125" i="4"/>
  <c r="E85" i="3"/>
  <c r="F92" i="3"/>
  <c r="BE168" i="3"/>
  <c r="BE159" i="3"/>
  <c r="BE186" i="3"/>
  <c r="BE192" i="3"/>
  <c r="BE132" i="3"/>
  <c r="BE177" i="3"/>
  <c r="BE196" i="3"/>
  <c r="BE173" i="3"/>
  <c r="BE124" i="3"/>
  <c r="BE139" i="3"/>
  <c r="BE143" i="3"/>
  <c r="BE147" i="3"/>
  <c r="BE155" i="3"/>
  <c r="BE188" i="3"/>
  <c r="J115" i="3"/>
  <c r="BE165" i="3"/>
  <c r="BE151" i="3"/>
  <c r="E85" i="2"/>
  <c r="J89" i="2"/>
  <c r="F92" i="2"/>
  <c r="BE124" i="2"/>
  <c r="BE151" i="2"/>
  <c r="BE179" i="2"/>
  <c r="BE185" i="2"/>
  <c r="BE191" i="2"/>
  <c r="BE197" i="2"/>
  <c r="BE201" i="2"/>
  <c r="BE206" i="2"/>
  <c r="BE210" i="2"/>
  <c r="BE215" i="2"/>
  <c r="BE217" i="2"/>
  <c r="BE221" i="2"/>
  <c r="BE225" i="2"/>
  <c r="AW95" i="1"/>
  <c r="BA95" i="1"/>
  <c r="BB95" i="1"/>
  <c r="BC95" i="1"/>
  <c r="BD95" i="1"/>
  <c r="F35" i="4"/>
  <c r="BB97" i="1" s="1"/>
  <c r="F36" i="4"/>
  <c r="BC97" i="1" s="1"/>
  <c r="F35" i="3"/>
  <c r="BB96" i="1" s="1"/>
  <c r="J34" i="4"/>
  <c r="AW97" i="1"/>
  <c r="F34" i="4"/>
  <c r="BA97" i="1" s="1"/>
  <c r="F37" i="4"/>
  <c r="BD97" i="1" s="1"/>
  <c r="F34" i="3"/>
  <c r="BA96" i="1"/>
  <c r="F37" i="3"/>
  <c r="BD96" i="1"/>
  <c r="F36" i="3"/>
  <c r="BC96" i="1" s="1"/>
  <c r="J34" i="3"/>
  <c r="AW96" i="1" s="1"/>
  <c r="BK121" i="2" l="1"/>
  <c r="J121" i="2" s="1"/>
  <c r="J96" i="2" s="1"/>
  <c r="P122" i="2"/>
  <c r="P121" i="2"/>
  <c r="AU95" i="1"/>
  <c r="T122" i="3"/>
  <c r="T121" i="3"/>
  <c r="T122" i="2"/>
  <c r="T121" i="2"/>
  <c r="R122" i="3"/>
  <c r="R121" i="3"/>
  <c r="P122" i="3"/>
  <c r="P121" i="3"/>
  <c r="AU96" i="1" s="1"/>
  <c r="R122" i="2"/>
  <c r="R121" i="2"/>
  <c r="J96" i="3"/>
  <c r="J123" i="3"/>
  <c r="J98" i="3" s="1"/>
  <c r="AG96" i="1"/>
  <c r="J122" i="3"/>
  <c r="J97" i="3" s="1"/>
  <c r="J118" i="4"/>
  <c r="J97" i="4"/>
  <c r="F33" i="2"/>
  <c r="AZ95" i="1" s="1"/>
  <c r="J33" i="2"/>
  <c r="AV95" i="1"/>
  <c r="AT95" i="1"/>
  <c r="J30" i="2"/>
  <c r="AG95" i="1"/>
  <c r="BB94" i="1"/>
  <c r="W31" i="1"/>
  <c r="BC94" i="1"/>
  <c r="W32" i="1"/>
  <c r="BD94" i="1"/>
  <c r="W33" i="1"/>
  <c r="BA94" i="1"/>
  <c r="W30" i="1"/>
  <c r="J30" i="4"/>
  <c r="AG97" i="1"/>
  <c r="AN97" i="1" s="1"/>
  <c r="F33" i="3"/>
  <c r="AZ96" i="1"/>
  <c r="J33" i="3"/>
  <c r="AV96" i="1"/>
  <c r="AT96" i="1" s="1"/>
  <c r="J33" i="4"/>
  <c r="AV97" i="1"/>
  <c r="AT97" i="1" s="1"/>
  <c r="F33" i="4"/>
  <c r="AZ97" i="1"/>
  <c r="AN96" i="1" l="1"/>
  <c r="J39" i="4"/>
  <c r="AN95" i="1"/>
  <c r="J39" i="3"/>
  <c r="J39" i="2"/>
  <c r="AG94" i="1"/>
  <c r="AU94" i="1"/>
  <c r="AY94" i="1"/>
  <c r="AW94" i="1"/>
  <c r="AK30" i="1"/>
  <c r="AZ94" i="1"/>
  <c r="W29" i="1"/>
  <c r="AX94" i="1"/>
  <c r="AK26" i="1" l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<sst xmlns="http://schemas.openxmlformats.org/spreadsheetml/2006/main" count="2249" uniqueCount="298">
  <si>
    <t>Export Komplet</t>
  </si>
  <si>
    <t/>
  </si>
  <si>
    <t>2.0</t>
  </si>
  <si>
    <t>ZAMOK</t>
  </si>
  <si>
    <t>False</t>
  </si>
  <si>
    <t>{d21dced5-3abf-4d33-a89f-dc3d963a95fe}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</si>
  <si>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</si>
  <si>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</si>
  <si>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</si>
  <si>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</si>
  <si>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</si>
  <si>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</si>
  <si>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</si>
  <si>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</si>
  <si>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v14/22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</si>
  <si>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</si>
  <si>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</si>
  <si>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Cheznovice Obnova komunikace SUS</t>
  </si>
  <si>
    <t>KSO:</t>
  </si>
  <si>
    <t>CC-CZ:</t>
  </si>
  <si>
    <t>Místo:</t>
  </si>
  <si>
    <t>Cheznovice</t>
  </si>
  <si>
    <t>Datum:</t>
  </si>
  <si>
    <t>4. 6. 0202</t>
  </si>
  <si>
    <t>Zadavatel:</t>
  </si>
  <si>
    <t>IČ:</t>
  </si>
  <si>
    <t>Obec Cheznovice č.p. 16</t>
  </si>
  <si>
    <t>DIČ:</t>
  </si>
  <si>
    <t>Uchazeč:</t>
  </si>
  <si>
    <t>Vyplň údaj</t>
  </si>
  <si>
    <t>Projektant:</t>
  </si>
  <si>
    <t>M.Jelínek</t>
  </si>
  <si>
    <t>True</t>
  </si>
  <si>
    <t>Zpracovatel:</t>
  </si>
  <si>
    <t>Richtrová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</si>
  <si>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</si>
  <si>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</si>
  <si>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</si>
  <si>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</si>
  <si>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</si>
  <si>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</si>
  <si>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</si>
  <si>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</si>
  <si>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</si>
  <si>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</si>
  <si>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</si>
  <si>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</si>
  <si>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</si>
  <si>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</si>
  <si>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</si>
  <si>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</si>
  <si>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</si>
  <si>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</si>
  <si>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</si>
  <si>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</si>
  <si>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</si>
  <si>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</si>
  <si>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</si>
  <si>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</si>
  <si>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</si>
  <si>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</si>
  <si>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</si>
  <si>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</si>
  <si>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</si>
  <si>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</si>
  <si>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</si>
  <si>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</si>
  <si>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</si>
  <si>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</si>
  <si>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</si>
  <si>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</si>
  <si>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</si>
  <si>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</si>
  <si>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</si>
  <si>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</si>
  <si>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</si>
  <si>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</si>
  <si>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</si>
  <si>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</si>
  <si>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</si>
  <si>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</si>
  <si>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</si>
  <si>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CHeznovice  Obnova komunikace SUS nad novou kanalizací</t>
  </si>
  <si>
    <t>STA</t>
  </si>
  <si>
    <t>{35f396a4-23e5-4ddb-a066-bd91df60ff95}</t>
  </si>
  <si>
    <t>2</t>
  </si>
  <si>
    <t>CHeznovice  Obnova komunikace SUS mimo novou kanalizaci</t>
  </si>
  <si>
    <t>{0ab56968-5536-4d5b-b732-4c826201e8f6}</t>
  </si>
  <si>
    <t>VON</t>
  </si>
  <si>
    <t>Vedlejší a ostatní náklady</t>
  </si>
  <si>
    <t>{bb2b7d85-8910-4d8a-8859-4958faadfcab}</t>
  </si>
  <si>
    <t>KRYCÍ LIST SOUPISU PRACÍ</t>
  </si>
  <si>
    <t>Objekt:</t>
  </si>
  <si>
    <t>1 - CHeznovice  Obnova komunikace SUS nad novou kanalizací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</si>
  <si>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</si>
  <si>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</si>
  <si>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</si>
  <si>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</si>
  <si>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</si>
  <si>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</si>
  <si>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</si>
  <si>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</si>
  <si>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</si>
  <si>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</si>
  <si>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</si>
  <si>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</si>
  <si>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</si>
  <si>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</si>
  <si>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</si>
  <si>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</si>
  <si>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</si>
  <si>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</si>
  <si>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</si>
  <si>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</si>
  <si>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</si>
  <si>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</si>
  <si>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</si>
  <si>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</si>
  <si>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</si>
  <si>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</si>
  <si>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</si>
  <si>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</si>
  <si>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113107225</t>
  </si>
  <si>
    <t>Odstranění podkladu z kameniva drceného tl přes 400 do 500 mm strojně pl přes 200 m2</t>
  </si>
  <si>
    <t>m2</t>
  </si>
  <si>
    <t>4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</si>
  <si>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</si>
  <si>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</si>
  <si>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VV</t>
  </si>
  <si>
    <t>(3.1-1.1)*11.5 "+rozs tl.6cm  napojení"</t>
  </si>
  <si>
    <t>Mezisoučet S1</t>
  </si>
  <si>
    <t>3</t>
  </si>
  <si>
    <t>(3.1-1.1)*11.2 "SUS v kanaliz. v asf. "</t>
  </si>
  <si>
    <t>(6.0-1.1)*567.8 "SUS v kanaliz. v asf. "</t>
  </si>
  <si>
    <t>"313-324.2+364.8-932.6"</t>
  </si>
  <si>
    <t>Mezisoučet S2</t>
  </si>
  <si>
    <t>(6.0-1.1)*57.9</t>
  </si>
  <si>
    <t>Mezisoučet s2-1</t>
  </si>
  <si>
    <t>(6.0-1.1)*104.8</t>
  </si>
  <si>
    <t>Mezisoučet S2-2</t>
  </si>
  <si>
    <t>(6.0-1.1)*3.8</t>
  </si>
  <si>
    <t>Mezisoučet S2-3</t>
  </si>
  <si>
    <t>(6.0-1.1)*2.6</t>
  </si>
  <si>
    <t>Mezisoučet S-4</t>
  </si>
  <si>
    <t>(6-1.1)*2.8</t>
  </si>
  <si>
    <t>Mezisoučet S2-5</t>
  </si>
  <si>
    <t>(6-1.1)*7.6</t>
  </si>
  <si>
    <t>Mezisoučet S2-6</t>
  </si>
  <si>
    <t>(6.0-1.1)*380.2</t>
  </si>
  <si>
    <t>Mezisoučet S5</t>
  </si>
  <si>
    <t>(6.0-1.1)*11.2</t>
  </si>
  <si>
    <t>Mezisoučet S5-1</t>
  </si>
  <si>
    <t>Součet</t>
  </si>
  <si>
    <t>5625.09*0.1</t>
  </si>
  <si>
    <t>113154R</t>
  </si>
  <si>
    <t xml:space="preserve">Frézování živičného krytu tl 100 mm pruh š přes 0,5 do 1 m pl přes 1000 do 10000 m2 s překážkami v trase -ložná vrstva včetně naložení na dopravní prostředek </t>
  </si>
  <si>
    <t xml:space="preserve">Frézování živičného podkladu nebo krytu  s naložením na dopravní prostředek plochy přes 1 000 do 10 000 m2 s překážkami v trase pruhu šířky do 1 m, tloušťky vrstvy 100 mm
Položka zahrnuje veškerou manipulaci s vybouranou sutí a s vybouranými hmotami 
</t>
  </si>
  <si>
    <t>(3.1-(1.1+0.4*2))*11.5 "+rozs tl.6cm  napojení"</t>
  </si>
  <si>
    <t>(3.1-1.9)*11.2 "SUS v kanaliz. v asf. "</t>
  </si>
  <si>
    <t>(6.0-1.9)*567.8 "SUS v kanaliz. v asf. "</t>
  </si>
  <si>
    <t>(6.0-1.9)*57.9</t>
  </si>
  <si>
    <t>(6.0-1.9)*104.8</t>
  </si>
  <si>
    <t>(6.0-1.9)*3.8</t>
  </si>
  <si>
    <t>(6.0-1.9)*2.6</t>
  </si>
  <si>
    <t>(6-1.9)*2.8</t>
  </si>
  <si>
    <t>(6-1.9)*7.6</t>
  </si>
  <si>
    <t>(6.0-1.9)*380.2</t>
  </si>
  <si>
    <t>(6.0-1.9)*11.2</t>
  </si>
  <si>
    <t>4696</t>
  </si>
  <si>
    <t>5</t>
  </si>
  <si>
    <t>Komunikace</t>
  </si>
  <si>
    <t>564851111</t>
  </si>
  <si>
    <t>Podklad ze štěrkodrtě ŠD plochy přes 100 m2 tl 150 mm</t>
  </si>
  <si>
    <t>6</t>
  </si>
  <si>
    <t>Podklad ze štěrkodrti ŠD s rozprostřením a zhutněním plochy přes 100 m2, po zhutnění tl. 150 mm</t>
  </si>
  <si>
    <t>5625.09*0,1 " 10%"</t>
  </si>
  <si>
    <t>562,51</t>
  </si>
  <si>
    <t>564861111</t>
  </si>
  <si>
    <t>Podklad ze štěrkodrtě ŠD plochy přes 100 m2 tl 200 mm</t>
  </si>
  <si>
    <t>8</t>
  </si>
  <si>
    <t>Podklad ze štěrkodrti ŠD s rozprostřením a zhutněním plochy přes 100 m2, po zhutnění tl. 200 mm</t>
  </si>
  <si>
    <t>5625.09*0.1 " 10%"</t>
  </si>
  <si>
    <t>565165112</t>
  </si>
  <si>
    <t>Asfaltový beton vrstva podkladní ACP 16 (obalované kamenivo OKS) tl 90 mm š do 3 m</t>
  </si>
  <si>
    <t>10</t>
  </si>
  <si>
    <t>Asfaltový beton vrstva podkladní ACP 16 (obalované kamenivo střednězrnné - OKS)  s rozprostřením a zhutněním v pruhu šířky přes 1,5 do 3 m, po zhutnění tl. 90 mm</t>
  </si>
  <si>
    <t>573111111</t>
  </si>
  <si>
    <t>Postřik živičný infiltrační s posypem z asfaltu množství 0,60 kg/m2</t>
  </si>
  <si>
    <t>12</t>
  </si>
  <si>
    <t>Postřik infiltrační PI z asfaltu silničního s posypem kamenivem, v množství 0,60 kg/m2</t>
  </si>
  <si>
    <t>7</t>
  </si>
  <si>
    <t>577156121</t>
  </si>
  <si>
    <t>Asfaltový beton vrstva ložní ACL 22 (ABVH) tl 60 mm š přes 3 m z nemodifikovaného asfaltu</t>
  </si>
  <si>
    <t>14</t>
  </si>
  <si>
    <t>Asfaltový beton vrstva ložní ACL 22 (ABVH)  s rozprostřením a zhutněním z nemodifikovaného asfaltu v pruhu šířky přes 3 m, po zhutnění tl. 60 mm</t>
  </si>
  <si>
    <t>Trubní vedení</t>
  </si>
  <si>
    <t>899331111</t>
  </si>
  <si>
    <t>Výšková úprava uličního vstupu nebo vpusti do 200 mm zvýšením poklopu</t>
  </si>
  <si>
    <t>kus</t>
  </si>
  <si>
    <t>16</t>
  </si>
  <si>
    <t>Výšková úprava uličního vstupu nebo vpusti do 200 mm  zvýšením poklopu</t>
  </si>
  <si>
    <t>18+6+3</t>
  </si>
  <si>
    <t>9</t>
  </si>
  <si>
    <t>899431111</t>
  </si>
  <si>
    <t>Výšková úprava uličního vstupu nebo vpusti do 200 mm zvýšením krycího hrnce, šoupěte nebo hydrantu</t>
  </si>
  <si>
    <t>18</t>
  </si>
  <si>
    <t>Výšková úprava uličního vstupu nebo vpusti do 200 mm  zvýšením krycího hrnce, šoupěte nebo hydrantu bez úpravy armatur</t>
  </si>
  <si>
    <t>Ostatní konstrukce a práce-bourání</t>
  </si>
  <si>
    <t>997221551</t>
  </si>
  <si>
    <t>Vodorovná doprava suti ze sypkých materiálů do 1 km</t>
  </si>
  <si>
    <t>t</t>
  </si>
  <si>
    <t>24</t>
  </si>
  <si>
    <t>Vodorovná doprava suti  bez naložení, ale se složením a s hrubým urovnáním ze sypkých materiálů, na vzdálenost do 1 km</t>
  </si>
  <si>
    <t>11</t>
  </si>
  <si>
    <t>997221559</t>
  </si>
  <si>
    <t>Příplatek ZKD 1 km u vodorovné dopravy suti ze sypkých materiálů</t>
  </si>
  <si>
    <t>26</t>
  </si>
  <si>
    <t>Vodorovná doprava suti  bez naložení, ale se složením a s hrubým urovnáním Příplatek k ceně za každý další i započatý 1 km přes 1 km</t>
  </si>
  <si>
    <t>1923.845*22 "23km"</t>
  </si>
  <si>
    <t>997221875</t>
  </si>
  <si>
    <t>Poplatek za uložení stavebního odpadu na recyklační skládce (skládkovné) asfaltového bez obsahu dehtu zatříděného do Katalogu odpadů pod kódem 17 03 02</t>
  </si>
  <si>
    <t>28</t>
  </si>
  <si>
    <t>637,20</t>
  </si>
  <si>
    <t>13</t>
  </si>
  <si>
    <t>997221873</t>
  </si>
  <si>
    <t>Poplatek za uložení stavebního odpadu na recyklační skládce (skládkovné) zeminy a kamení zatříděného do Katalogu odpadů pod kódem 17 05 04</t>
  </si>
  <si>
    <t>30</t>
  </si>
  <si>
    <t>354,36</t>
  </si>
  <si>
    <t>2 - CHeznovice  Obnova komunikace SUS mimo novou kanalizaci</t>
  </si>
  <si>
    <t>6.0*(107+22+66)  "Olešná "</t>
  </si>
  <si>
    <t>6.0*57  "Mýto "</t>
  </si>
  <si>
    <t>6.0*20  "Strašice "</t>
  </si>
  <si>
    <t>1632*0.1 " 10%"</t>
  </si>
  <si>
    <t>113154354</t>
  </si>
  <si>
    <t>Frézování živičného krytu tl 100 mm pruh š přes 0,5 do 1 m pl přes 1000 do 10000 m2 s překážkami v trase  SUS</t>
  </si>
  <si>
    <t>Frézování živičného podkladu nebo krytu  s naložením na dopravní prostředek plochy přes 1 000 do 10 000 m2 s překážkami v trase pruhu šířky do 1 m, tloušťky vrstvy 100 mm</t>
  </si>
  <si>
    <t>163,2</t>
  </si>
  <si>
    <t>573231108</t>
  </si>
  <si>
    <t>Postřik živičný spojovací ze silniční emulze v množství 0,50 kg/m2</t>
  </si>
  <si>
    <t>Postřik spojovací PS bez posypu kamenivem ze silniční emulze, v množství 0,50 kg/m2</t>
  </si>
  <si>
    <t>1632 " sus"</t>
  </si>
  <si>
    <t>1632</t>
  </si>
  <si>
    <t>577134121</t>
  </si>
  <si>
    <t>Asfaltový beton vrstva obrusná ACO 11 (ABS) tř. I tl 40 mm š přes 3 m z nemodifikovaného asfaltu</t>
  </si>
  <si>
    <t>Asfaltový beton vrstva obrusná ACO 11 (ABS)  s rozprostřením a se zhutněním z nemodifikovaného asfaltu v pruhu šířky přes 3 m tř. I, po zhutnění tl. 40 mm</t>
  </si>
  <si>
    <t>572R</t>
  </si>
  <si>
    <t xml:space="preserve">Vyrovnání povrchu dosavadních krytů asfaltovým betonem ACO 11 </t>
  </si>
  <si>
    <t>-701914209</t>
  </si>
  <si>
    <t>Vyrovnání povrchu dosavadních krytů s rozprostřením hmot a zhutněním asfaltovým betonem ACO (AB) tl. od 20 do 40 mm</t>
  </si>
  <si>
    <t>20</t>
  </si>
  <si>
    <t>91973113R</t>
  </si>
  <si>
    <t>Zarovnání styčné plochy podkladu nebo krytu živičného tl do 100 mm vč zalití asf.zálivkou</t>
  </si>
  <si>
    <t>m</t>
  </si>
  <si>
    <t>22</t>
  </si>
  <si>
    <t>Zarovnání styčné plochy podkladu nebo krytu podél vybourané části komunikace nebo zpevněné plochy  živičné tl. přes 50 do 100 mm  vč zalití asf.zálivkou</t>
  </si>
  <si>
    <t>994,11</t>
  </si>
  <si>
    <t>919735112</t>
  </si>
  <si>
    <t>Řezání stávajícího živičného krytu hl přes 50 do 100 mm</t>
  </si>
  <si>
    <t>Řezání stávajícího živičného krytu nebo podkladu  hloubky přes 50 do 100 mm</t>
  </si>
  <si>
    <t xml:space="preserve">(3*6)+6,71+34,9  </t>
  </si>
  <si>
    <t>Mezisoučet</t>
  </si>
  <si>
    <t xml:space="preserve"> 5,05+4,39+13,66+8,81+19,59+29,34+6+6  </t>
  </si>
  <si>
    <t xml:space="preserve">6+11,52+14,58+6,92+5,61+5,90+11,87 +19,51+9,64+8,32+38,09+6,06+34,9   </t>
  </si>
  <si>
    <t>620.16*22 "23km"</t>
  </si>
  <si>
    <t>244.8</t>
  </si>
  <si>
    <t>32</t>
  </si>
  <si>
    <t>102,816</t>
  </si>
  <si>
    <t>VON - Vedlejší a ostatní náklady</t>
  </si>
  <si>
    <t>VRN - Vedlejší rozpočtové náklady</t>
  </si>
  <si>
    <t>VRN</t>
  </si>
  <si>
    <t>Vedlejší rozpočtové náklady</t>
  </si>
  <si>
    <t>01</t>
  </si>
  <si>
    <t>Geodetické práce před výstavbou</t>
  </si>
  <si>
    <t>kpl.</t>
  </si>
  <si>
    <t>1024</t>
  </si>
  <si>
    <t>-933594908</t>
  </si>
  <si>
    <t xml:space="preserve">Průzkumné, geodetické a projektové práce před výstavbou </t>
  </si>
  <si>
    <t>P</t>
  </si>
  <si>
    <t>Poznámka k položce:_x000D_
Vytyčení hranic pozemku, vytýčení staveniště a stavebního objedktu, určení průběhu nadzemního nebo podzemního stávajícího i plánovaného vedení, určení vytyčovací sítě.</t>
  </si>
  <si>
    <t>02</t>
  </si>
  <si>
    <t>Geodetické práce při provádění stavby</t>
  </si>
  <si>
    <t>1509775421</t>
  </si>
  <si>
    <t xml:space="preserve">Průzkumné, geodetické a projektové práce při provádění stavby. </t>
  </si>
  <si>
    <t>Poznámka k položce:_x000D_
Výškové měření, výpočet objemu, atd, které mají charakter kontrolních a upřesňujících činností.</t>
  </si>
  <si>
    <t>03</t>
  </si>
  <si>
    <t>Geodetické práce po výstavbě</t>
  </si>
  <si>
    <t>1427640072</t>
  </si>
  <si>
    <t>Průzkumné, geodetické a projektové práce po výstavbě</t>
  </si>
  <si>
    <t>Poznámka k položce:_x000D_
Zaměření skutečného provedení stavby vč. komunikaci a inženýrských sítí, kontrolní měření.</t>
  </si>
  <si>
    <t>04</t>
  </si>
  <si>
    <t>Dokumentace skutečného provedení stavby</t>
  </si>
  <si>
    <t>-1790029691</t>
  </si>
  <si>
    <t>05</t>
  </si>
  <si>
    <t>Zkoušení materiálů nezávislou zkušebnou, zkouška vyluhovatelnosti</t>
  </si>
  <si>
    <t>-1555549107</t>
  </si>
  <si>
    <t>06</t>
  </si>
  <si>
    <t>Dopravně inženýrské opatření</t>
  </si>
  <si>
    <t>1277495798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</si>
</sst>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20"/>
      <c r="BE5" s="187" t="s">
        <v>15</v>
      </c>
      <c r="BS5" s="17" t="s">
        <v>6</v>
      </c>
    </row>
    <row r="6" spans="1:74" ht="36.9" customHeight="1">
      <c r="B6" s="20"/>
      <c r="D6" s="26" t="s">
        <v>16</v>
      </c>
      <c r="K6" s="192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20"/>
      <c r="BE6" s="18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8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88"/>
      <c r="BS8" s="17" t="s">
        <v>6</v>
      </c>
    </row>
    <row r="9" spans="1:74" ht="14.4" customHeight="1">
      <c r="B9" s="20"/>
      <c r="AR9" s="20"/>
      <c r="BE9" s="18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88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188"/>
      <c r="BS11" s="17" t="s">
        <v>6</v>
      </c>
    </row>
    <row r="12" spans="1:74" ht="6.9" customHeight="1">
      <c r="B12" s="20"/>
      <c r="AR12" s="20"/>
      <c r="BE12" s="18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88"/>
      <c r="BS13" s="17" t="s">
        <v>6</v>
      </c>
    </row>
    <row r="14" spans="1:74" ht="13.2">
      <c r="B14" s="20"/>
      <c r="E14" s="193" t="s">
        <v>29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7" t="s">
        <v>27</v>
      </c>
      <c r="AN14" s="29" t="s">
        <v>29</v>
      </c>
      <c r="AR14" s="20"/>
      <c r="BE14" s="188"/>
      <c r="BS14" s="17" t="s">
        <v>6</v>
      </c>
    </row>
    <row r="15" spans="1:74" ht="6.9" customHeight="1">
      <c r="B15" s="20"/>
      <c r="AR15" s="20"/>
      <c r="BE15" s="18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88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188"/>
      <c r="BS17" s="17" t="s">
        <v>32</v>
      </c>
    </row>
    <row r="18" spans="2:71" ht="6.9" customHeight="1">
      <c r="B18" s="20"/>
      <c r="AR18" s="20"/>
      <c r="BE18" s="18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88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188"/>
      <c r="BS20" s="17" t="s">
        <v>32</v>
      </c>
    </row>
    <row r="21" spans="2:71" ht="6.9" customHeight="1">
      <c r="B21" s="20"/>
      <c r="AR21" s="20"/>
      <c r="BE21" s="188"/>
    </row>
    <row r="22" spans="2:71" ht="12" customHeight="1">
      <c r="B22" s="20"/>
      <c r="D22" s="27" t="s">
        <v>35</v>
      </c>
      <c r="AR22" s="20"/>
      <c r="BE22" s="188"/>
    </row>
    <row r="23" spans="2:71" ht="16.5" customHeight="1">
      <c r="B23" s="20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20"/>
      <c r="BE23" s="188"/>
    </row>
    <row r="24" spans="2:71" ht="6.9" customHeight="1">
      <c r="B24" s="20"/>
      <c r="AR24" s="20"/>
      <c r="BE24" s="188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8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6">
        <f>ROUND(AG94,2)</f>
        <v>0</v>
      </c>
      <c r="AL26" s="197"/>
      <c r="AM26" s="197"/>
      <c r="AN26" s="197"/>
      <c r="AO26" s="197"/>
      <c r="AR26" s="32"/>
      <c r="BE26" s="188"/>
    </row>
    <row r="27" spans="2:71" s="1" customFormat="1" ht="6.9" customHeight="1">
      <c r="B27" s="32"/>
      <c r="AR27" s="32"/>
      <c r="BE27" s="188"/>
    </row>
    <row r="28" spans="2:71" s="1" customFormat="1" ht="13.2">
      <c r="B28" s="32"/>
      <c r="L28" s="198" t="s">
        <v>37</v>
      </c>
      <c r="M28" s="198"/>
      <c r="N28" s="198"/>
      <c r="O28" s="198"/>
      <c r="P28" s="198"/>
      <c r="W28" s="198" t="s">
        <v>38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39</v>
      </c>
      <c r="AL28" s="198"/>
      <c r="AM28" s="198"/>
      <c r="AN28" s="198"/>
      <c r="AO28" s="198"/>
      <c r="AR28" s="32"/>
      <c r="BE28" s="188"/>
    </row>
    <row r="29" spans="2:71" s="2" customFormat="1" ht="14.4" customHeight="1">
      <c r="B29" s="36"/>
      <c r="D29" s="27" t="s">
        <v>40</v>
      </c>
      <c r="F29" s="27" t="s">
        <v>41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6"/>
      <c r="BE29" s="189"/>
    </row>
    <row r="30" spans="2:71" s="2" customFormat="1" ht="14.4" customHeight="1">
      <c r="B30" s="36"/>
      <c r="F30" s="27" t="s">
        <v>42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6"/>
      <c r="BE30" s="189"/>
    </row>
    <row r="31" spans="2:71" s="2" customFormat="1" ht="14.4" hidden="1" customHeight="1">
      <c r="B31" s="36"/>
      <c r="F31" s="27" t="s">
        <v>43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6"/>
      <c r="BE31" s="189"/>
    </row>
    <row r="32" spans="2:71" s="2" customFormat="1" ht="14.4" hidden="1" customHeight="1">
      <c r="B32" s="36"/>
      <c r="F32" s="27" t="s">
        <v>44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6"/>
      <c r="BE32" s="189"/>
    </row>
    <row r="33" spans="2:57" s="2" customFormat="1" ht="14.4" hidden="1" customHeight="1">
      <c r="B33" s="36"/>
      <c r="F33" s="27" t="s">
        <v>45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6"/>
      <c r="BE33" s="189"/>
    </row>
    <row r="34" spans="2:57" s="1" customFormat="1" ht="6.9" customHeight="1">
      <c r="B34" s="32"/>
      <c r="AR34" s="32"/>
      <c r="BE34" s="188"/>
    </row>
    <row r="35" spans="2:57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2" t="s">
        <v>48</v>
      </c>
      <c r="Y35" s="203"/>
      <c r="Z35" s="203"/>
      <c r="AA35" s="203"/>
      <c r="AB35" s="203"/>
      <c r="AC35" s="39"/>
      <c r="AD35" s="39"/>
      <c r="AE35" s="39"/>
      <c r="AF35" s="39"/>
      <c r="AG35" s="39"/>
      <c r="AH35" s="39"/>
      <c r="AI35" s="39"/>
      <c r="AJ35" s="39"/>
      <c r="AK35" s="204">
        <f>SUM(AK26:AK33)</f>
        <v>0</v>
      </c>
      <c r="AL35" s="203"/>
      <c r="AM35" s="203"/>
      <c r="AN35" s="203"/>
      <c r="AO35" s="205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55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v14/22</v>
      </c>
      <c r="AR84" s="48"/>
    </row>
    <row r="85" spans="1:91" s="4" customFormat="1" ht="36.9" customHeight="1">
      <c r="B85" s="49"/>
      <c r="C85" s="50" t="s">
        <v>16</v>
      </c>
      <c r="L85" s="206" t="str">
        <f>K6</f>
        <v>Cheznovice Obnova komunikace SUS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Cheznovice</v>
      </c>
      <c r="AI87" s="27" t="s">
        <v>22</v>
      </c>
      <c r="AM87" s="208" t="str">
        <f>IF(AN8= "","",AN8)</f>
        <v>4. 6. 0202</v>
      </c>
      <c r="AN87" s="208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Obec Cheznovice č.p. 16</v>
      </c>
      <c r="AI89" s="27" t="s">
        <v>30</v>
      </c>
      <c r="AM89" s="209" t="str">
        <f>IF(E17="","",E17)</f>
        <v>M.Jelínek</v>
      </c>
      <c r="AN89" s="210"/>
      <c r="AO89" s="210"/>
      <c r="AP89" s="210"/>
      <c r="AR89" s="32"/>
      <c r="AS89" s="211" t="s">
        <v>56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9" t="str">
        <f>IF(E20="","",E20)</f>
        <v>Richtrová</v>
      </c>
      <c r="AN90" s="210"/>
      <c r="AO90" s="210"/>
      <c r="AP90" s="210"/>
      <c r="AR90" s="32"/>
      <c r="AS90" s="213"/>
      <c r="AT90" s="214"/>
      <c r="BD90" s="56"/>
    </row>
    <row r="91" spans="1:91" s="1" customFormat="1" ht="10.8" customHeight="1">
      <c r="B91" s="32"/>
      <c r="AR91" s="32"/>
      <c r="AS91" s="213"/>
      <c r="AT91" s="214"/>
      <c r="BD91" s="56"/>
    </row>
    <row r="92" spans="1:91" s="1" customFormat="1" ht="29.25" customHeight="1">
      <c r="B92" s="32"/>
      <c r="C92" s="215" t="s">
        <v>57</v>
      </c>
      <c r="D92" s="216"/>
      <c r="E92" s="216"/>
      <c r="F92" s="216"/>
      <c r="G92" s="216"/>
      <c r="H92" s="57"/>
      <c r="I92" s="217" t="s">
        <v>58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59</v>
      </c>
      <c r="AH92" s="216"/>
      <c r="AI92" s="216"/>
      <c r="AJ92" s="216"/>
      <c r="AK92" s="216"/>
      <c r="AL92" s="216"/>
      <c r="AM92" s="216"/>
      <c r="AN92" s="217" t="s">
        <v>60</v>
      </c>
      <c r="AO92" s="216"/>
      <c r="AP92" s="219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3">
        <f>ROUND(SUM(AG95:AG97),2)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24.75" customHeight="1">
      <c r="A95" s="74" t="s">
        <v>80</v>
      </c>
      <c r="B95" s="75"/>
      <c r="C95" s="76"/>
      <c r="D95" s="222" t="s">
        <v>81</v>
      </c>
      <c r="E95" s="222"/>
      <c r="F95" s="222"/>
      <c r="G95" s="222"/>
      <c r="H95" s="222"/>
      <c r="I95" s="77"/>
      <c r="J95" s="222" t="s">
        <v>82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'1 - CHeznovice  Obnova ko...'!J30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78" t="s">
        <v>83</v>
      </c>
      <c r="AR95" s="75"/>
      <c r="AS95" s="79">
        <v>0</v>
      </c>
      <c r="AT95" s="80">
        <f>ROUND(SUM(AV95:AW95),2)</f>
        <v>0</v>
      </c>
      <c r="AU95" s="81">
        <f>'1 - CHeznovice  Obnova ko...'!P121</f>
        <v>0</v>
      </c>
      <c r="AV95" s="80">
        <f>'1 - CHeznovice  Obnova ko...'!J33</f>
        <v>0</v>
      </c>
      <c r="AW95" s="80">
        <f>'1 - CHeznovice  Obnova ko...'!J34</f>
        <v>0</v>
      </c>
      <c r="AX95" s="80">
        <f>'1 - CHeznovice  Obnova ko...'!J35</f>
        <v>0</v>
      </c>
      <c r="AY95" s="80">
        <f>'1 - CHeznovice  Obnova ko...'!J36</f>
        <v>0</v>
      </c>
      <c r="AZ95" s="80">
        <f>'1 - CHeznovice  Obnova ko...'!F33</f>
        <v>0</v>
      </c>
      <c r="BA95" s="80">
        <f>'1 - CHeznovice  Obnova ko...'!F34</f>
        <v>0</v>
      </c>
      <c r="BB95" s="80">
        <f>'1 - CHeznovice  Obnova ko...'!F35</f>
        <v>0</v>
      </c>
      <c r="BC95" s="80">
        <f>'1 - CHeznovice  Obnova ko...'!F36</f>
        <v>0</v>
      </c>
      <c r="BD95" s="82">
        <f>'1 - CHeznovice  Obnova ko...'!F37</f>
        <v>0</v>
      </c>
      <c r="BT95" s="83" t="s">
        <v>81</v>
      </c>
      <c r="BV95" s="83" t="s">
        <v>78</v>
      </c>
      <c r="BW95" s="83" t="s">
        <v>84</v>
      </c>
      <c r="BX95" s="83" t="s">
        <v>5</v>
      </c>
      <c r="CL95" s="83" t="s">
        <v>1</v>
      </c>
      <c r="CM95" s="83" t="s">
        <v>85</v>
      </c>
    </row>
    <row r="96" spans="1:91" s="6" customFormat="1" ht="24.75" customHeight="1">
      <c r="A96" s="74" t="s">
        <v>80</v>
      </c>
      <c r="B96" s="75"/>
      <c r="C96" s="76"/>
      <c r="D96" s="222" t="s">
        <v>85</v>
      </c>
      <c r="E96" s="222"/>
      <c r="F96" s="222"/>
      <c r="G96" s="222"/>
      <c r="H96" s="222"/>
      <c r="I96" s="77"/>
      <c r="J96" s="222" t="s">
        <v>86</v>
      </c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0">
        <f>'2 - CHeznovice  Obnova ko...'!J30</f>
        <v>0</v>
      </c>
      <c r="AH96" s="221"/>
      <c r="AI96" s="221"/>
      <c r="AJ96" s="221"/>
      <c r="AK96" s="221"/>
      <c r="AL96" s="221"/>
      <c r="AM96" s="221"/>
      <c r="AN96" s="220">
        <f>SUM(AG96,AT96)</f>
        <v>0</v>
      </c>
      <c r="AO96" s="221"/>
      <c r="AP96" s="221"/>
      <c r="AQ96" s="78" t="s">
        <v>83</v>
      </c>
      <c r="AR96" s="75"/>
      <c r="AS96" s="79">
        <v>0</v>
      </c>
      <c r="AT96" s="80">
        <f>ROUND(SUM(AV96:AW96),2)</f>
        <v>0</v>
      </c>
      <c r="AU96" s="81">
        <f>'2 - CHeznovice  Obnova ko...'!P121</f>
        <v>0</v>
      </c>
      <c r="AV96" s="80">
        <f>'2 - CHeznovice  Obnova ko...'!J33</f>
        <v>0</v>
      </c>
      <c r="AW96" s="80">
        <f>'2 - CHeznovice  Obnova ko...'!J34</f>
        <v>0</v>
      </c>
      <c r="AX96" s="80">
        <f>'2 - CHeznovice  Obnova ko...'!J35</f>
        <v>0</v>
      </c>
      <c r="AY96" s="80">
        <f>'2 - CHeznovice  Obnova ko...'!J36</f>
        <v>0</v>
      </c>
      <c r="AZ96" s="80">
        <f>'2 - CHeznovice  Obnova ko...'!F33</f>
        <v>0</v>
      </c>
      <c r="BA96" s="80">
        <f>'2 - CHeznovice  Obnova ko...'!F34</f>
        <v>0</v>
      </c>
      <c r="BB96" s="80">
        <f>'2 - CHeznovice  Obnova ko...'!F35</f>
        <v>0</v>
      </c>
      <c r="BC96" s="80">
        <f>'2 - CHeznovice  Obnova ko...'!F36</f>
        <v>0</v>
      </c>
      <c r="BD96" s="82">
        <f>'2 - CHeznovice  Obnova ko...'!F37</f>
        <v>0</v>
      </c>
      <c r="BT96" s="83" t="s">
        <v>81</v>
      </c>
      <c r="BV96" s="83" t="s">
        <v>78</v>
      </c>
      <c r="BW96" s="83" t="s">
        <v>87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80</v>
      </c>
      <c r="B97" s="75"/>
      <c r="C97" s="76"/>
      <c r="D97" s="222" t="s">
        <v>88</v>
      </c>
      <c r="E97" s="222"/>
      <c r="F97" s="222"/>
      <c r="G97" s="222"/>
      <c r="H97" s="222"/>
      <c r="I97" s="77"/>
      <c r="J97" s="222" t="s">
        <v>89</v>
      </c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0">
        <f>'VON - Vedlejší a ostatní ...'!J30</f>
        <v>0</v>
      </c>
      <c r="AH97" s="221"/>
      <c r="AI97" s="221"/>
      <c r="AJ97" s="221"/>
      <c r="AK97" s="221"/>
      <c r="AL97" s="221"/>
      <c r="AM97" s="221"/>
      <c r="AN97" s="220">
        <f>SUM(AG97,AT97)</f>
        <v>0</v>
      </c>
      <c r="AO97" s="221"/>
      <c r="AP97" s="221"/>
      <c r="AQ97" s="78" t="s">
        <v>83</v>
      </c>
      <c r="AR97" s="75"/>
      <c r="AS97" s="84">
        <v>0</v>
      </c>
      <c r="AT97" s="85">
        <f>ROUND(SUM(AV97:AW97),2)</f>
        <v>0</v>
      </c>
      <c r="AU97" s="86">
        <f>'VON - Vedlejší a ostatní ...'!P117</f>
        <v>0</v>
      </c>
      <c r="AV97" s="85">
        <f>'VON - Vedlejší a ostatní ...'!J33</f>
        <v>0</v>
      </c>
      <c r="AW97" s="85">
        <f>'VON - Vedlejší a ostatní ...'!J34</f>
        <v>0</v>
      </c>
      <c r="AX97" s="85">
        <f>'VON - Vedlejší a ostatní ...'!J35</f>
        <v>0</v>
      </c>
      <c r="AY97" s="85">
        <f>'VON - Vedlejší a ostatní ...'!J36</f>
        <v>0</v>
      </c>
      <c r="AZ97" s="85">
        <f>'VON - Vedlejší a ostatní ...'!F33</f>
        <v>0</v>
      </c>
      <c r="BA97" s="85">
        <f>'VON - Vedlejší a ostatní ...'!F34</f>
        <v>0</v>
      </c>
      <c r="BB97" s="85">
        <f>'VON - Vedlejší a ostatní ...'!F35</f>
        <v>0</v>
      </c>
      <c r="BC97" s="85">
        <f>'VON - Vedlejší a ostatní ...'!F36</f>
        <v>0</v>
      </c>
      <c r="BD97" s="87">
        <f>'VON - Vedlejší a ostatní ...'!F37</f>
        <v>0</v>
      </c>
      <c r="BT97" s="83" t="s">
        <v>81</v>
      </c>
      <c r="BV97" s="83" t="s">
        <v>78</v>
      </c>
      <c r="BW97" s="83" t="s">
        <v>90</v>
      </c>
      <c r="BX97" s="83" t="s">
        <v>5</v>
      </c>
      <c r="CL97" s="83" t="s">
        <v>1</v>
      </c>
      <c r="CM97" s="83" t="s">
        <v>85</v>
      </c>
    </row>
    <row r="98" spans="1:91" s="1" customFormat="1" ht="30" customHeight="1">
      <c r="B98" s="32"/>
      <c r="AR98" s="32"/>
    </row>
    <row r="99" spans="1:91" s="1" customFormat="1" ht="6.9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6rPo+6HtEXENzG/SwI1fmPu8Yy1qeTqhFIpykjNchV/VmiNN61lwo5w38KB2huQVBPVdx15Iff0DDL5ogX463Q==" saltValue="0VHqb9frRILPcVotcvOD0TztBiXfPc5DjFb+tLgEaW741Cc6QRCwYj07RWtgMfm4RZGF+OhflgX2X8wBu4ULQ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CHeznovice  Obnova ko...'!C2" display="/" xr:uid="{00000000-0004-0000-0000-000000000000}"/>
    <hyperlink ref="A96" location="'2 - CHeznovice  Obnova ko...'!C2" display="/" xr:uid="{00000000-0004-0000-0000-000001000000}"/>
    <hyperlink ref="A9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84</v>
      </c>
    </row>
    <row r="3" spans="2:46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hidden="1" customHeight="1">
      <c r="B4" s="20"/>
      <c r="D4" s="21" t="s">
        <v>91</v>
      </c>
      <c r="L4" s="20"/>
      <c r="M4" s="88" t="s">
        <v>10</v>
      </c>
      <c r="AT4" s="17" t="s">
        <v>4</v>
      </c>
    </row>
    <row r="5" spans="2:46" ht="6.9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5" t="str">
        <f>'Rekapitulace stavby'!K6</f>
        <v>Cheznovice Obnova komunikace SUS</v>
      </c>
      <c r="F7" s="226"/>
      <c r="G7" s="226"/>
      <c r="H7" s="226"/>
      <c r="L7" s="20"/>
    </row>
    <row r="8" spans="2:46" s="1" customFormat="1" ht="12" hidden="1" customHeight="1">
      <c r="B8" s="32"/>
      <c r="D8" s="27" t="s">
        <v>92</v>
      </c>
      <c r="L8" s="32"/>
    </row>
    <row r="9" spans="2:46" s="1" customFormat="1" ht="30" hidden="1" customHeight="1">
      <c r="B9" s="32"/>
      <c r="E9" s="206" t="s">
        <v>93</v>
      </c>
      <c r="F9" s="227"/>
      <c r="G9" s="227"/>
      <c r="H9" s="227"/>
      <c r="L9" s="32"/>
    </row>
    <row r="10" spans="2:46" s="1" customFormat="1" ht="10.199999999999999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4. 6. 0202</v>
      </c>
      <c r="L12" s="32"/>
    </row>
    <row r="13" spans="2:46" s="1" customFormat="1" ht="10.8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28" t="str">
        <f>'Rekapitulace stavby'!E14</f>
        <v>Vyplň údaj</v>
      </c>
      <c r="F18" s="190"/>
      <c r="G18" s="190"/>
      <c r="H18" s="190"/>
      <c r="I18" s="27" t="s">
        <v>27</v>
      </c>
      <c r="J18" s="28" t="str">
        <f>'Rekapitulace stavby'!AN14</f>
        <v>Vyplň údaj</v>
      </c>
      <c r="L18" s="32"/>
    </row>
    <row r="19" spans="2:12" s="1" customFormat="1" ht="6.9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195" t="s">
        <v>1</v>
      </c>
      <c r="F27" s="195"/>
      <c r="G27" s="195"/>
      <c r="H27" s="195"/>
      <c r="L27" s="89"/>
    </row>
    <row r="28" spans="2:12" s="1" customFormat="1" ht="6.9" hidden="1" customHeight="1">
      <c r="B28" s="32"/>
      <c r="L28" s="32"/>
    </row>
    <row r="29" spans="2:12" s="1" customFormat="1" ht="6.9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36</v>
      </c>
      <c r="J30" s="66">
        <f>ROUND(J121, 2)</f>
        <v>0</v>
      </c>
      <c r="L30" s="32"/>
    </row>
    <row r="31" spans="2:12" s="1" customFormat="1" ht="6.9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hidden="1" customHeight="1">
      <c r="B33" s="32"/>
      <c r="D33" s="55" t="s">
        <v>40</v>
      </c>
      <c r="E33" s="27" t="s">
        <v>41</v>
      </c>
      <c r="F33" s="91">
        <f>ROUND((SUM(BE121:BE228)),  2)</f>
        <v>0</v>
      </c>
      <c r="I33" s="92">
        <v>0.21</v>
      </c>
      <c r="J33" s="91">
        <f>ROUND(((SUM(BE121:BE228))*I33),  2)</f>
        <v>0</v>
      </c>
      <c r="L33" s="32"/>
    </row>
    <row r="34" spans="2:12" s="1" customFormat="1" ht="14.4" hidden="1" customHeight="1">
      <c r="B34" s="32"/>
      <c r="E34" s="27" t="s">
        <v>42</v>
      </c>
      <c r="F34" s="91">
        <f>ROUND((SUM(BF121:BF228)),  2)</f>
        <v>0</v>
      </c>
      <c r="I34" s="92">
        <v>0.15</v>
      </c>
      <c r="J34" s="91">
        <f>ROUND(((SUM(BF121:BF228))*I34),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1">
        <f>ROUND((SUM(BG121:BG228)),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1">
        <f>ROUND((SUM(BH121:BH228)),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1">
        <f>ROUND((SUM(BI121:BI228)),  2)</f>
        <v>0</v>
      </c>
      <c r="I37" s="92">
        <v>0</v>
      </c>
      <c r="J37" s="91">
        <f>0</f>
        <v>0</v>
      </c>
      <c r="L37" s="32"/>
    </row>
    <row r="38" spans="2:12" s="1" customFormat="1" ht="6.9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" hidden="1" customHeight="1">
      <c r="B40" s="32"/>
      <c r="L40" s="32"/>
    </row>
    <row r="41" spans="2:12" ht="14.4" hidden="1" customHeight="1">
      <c r="B41" s="20"/>
      <c r="L41" s="20"/>
    </row>
    <row r="42" spans="2:12" ht="14.4" hidden="1" customHeight="1">
      <c r="B42" s="20"/>
      <c r="L42" s="20"/>
    </row>
    <row r="43" spans="2:12" ht="14.4" hidden="1" customHeight="1">
      <c r="B43" s="20"/>
      <c r="L43" s="20"/>
    </row>
    <row r="44" spans="2:12" ht="14.4" hidden="1" customHeight="1">
      <c r="B44" s="20"/>
      <c r="L44" s="20"/>
    </row>
    <row r="45" spans="2:12" ht="14.4" hidden="1" customHeight="1">
      <c r="B45" s="20"/>
      <c r="L45" s="20"/>
    </row>
    <row r="46" spans="2:12" ht="14.4" hidden="1" customHeight="1">
      <c r="B46" s="20"/>
      <c r="L46" s="20"/>
    </row>
    <row r="47" spans="2:12" ht="14.4" hidden="1" customHeight="1">
      <c r="B47" s="20"/>
      <c r="L47" s="20"/>
    </row>
    <row r="48" spans="2:12" ht="14.4" hidden="1" customHeight="1">
      <c r="B48" s="20"/>
      <c r="L48" s="20"/>
    </row>
    <row r="49" spans="2:12" ht="14.4" hidden="1" customHeight="1">
      <c r="B49" s="20"/>
      <c r="L49" s="20"/>
    </row>
    <row r="50" spans="2:12" s="1" customFormat="1" ht="14.4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 hidden="1">
      <c r="B51" s="20"/>
      <c r="L51" s="20"/>
    </row>
    <row r="52" spans="2:12" ht="10.199999999999999" hidden="1">
      <c r="B52" s="20"/>
      <c r="L52" s="20"/>
    </row>
    <row r="53" spans="2:12" ht="10.199999999999999" hidden="1">
      <c r="B53" s="20"/>
      <c r="L53" s="20"/>
    </row>
    <row r="54" spans="2:12" ht="10.199999999999999" hidden="1">
      <c r="B54" s="20"/>
      <c r="L54" s="20"/>
    </row>
    <row r="55" spans="2:12" ht="10.199999999999999" hidden="1">
      <c r="B55" s="20"/>
      <c r="L55" s="20"/>
    </row>
    <row r="56" spans="2:12" ht="10.199999999999999" hidden="1">
      <c r="B56" s="20"/>
      <c r="L56" s="20"/>
    </row>
    <row r="57" spans="2:12" ht="10.199999999999999" hidden="1">
      <c r="B57" s="20"/>
      <c r="L57" s="20"/>
    </row>
    <row r="58" spans="2:12" ht="10.199999999999999" hidden="1">
      <c r="B58" s="20"/>
      <c r="L58" s="20"/>
    </row>
    <row r="59" spans="2:12" ht="10.199999999999999" hidden="1">
      <c r="B59" s="20"/>
      <c r="L59" s="20"/>
    </row>
    <row r="60" spans="2:12" ht="10.199999999999999" hidden="1">
      <c r="B60" s="20"/>
      <c r="L60" s="20"/>
    </row>
    <row r="61" spans="2:12" s="1" customFormat="1" ht="13.2" hidden="1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0.199999999999999" hidden="1">
      <c r="B62" s="20"/>
      <c r="L62" s="20"/>
    </row>
    <row r="63" spans="2:12" ht="10.199999999999999" hidden="1">
      <c r="B63" s="20"/>
      <c r="L63" s="20"/>
    </row>
    <row r="64" spans="2:12" ht="10.199999999999999" hidden="1">
      <c r="B64" s="20"/>
      <c r="L64" s="20"/>
    </row>
    <row r="65" spans="2:12" s="1" customFormat="1" ht="13.2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 hidden="1">
      <c r="B66" s="20"/>
      <c r="L66" s="20"/>
    </row>
    <row r="67" spans="2:12" ht="10.199999999999999" hidden="1">
      <c r="B67" s="20"/>
      <c r="L67" s="20"/>
    </row>
    <row r="68" spans="2:12" ht="10.199999999999999" hidden="1">
      <c r="B68" s="20"/>
      <c r="L68" s="20"/>
    </row>
    <row r="69" spans="2:12" ht="10.199999999999999" hidden="1">
      <c r="B69" s="20"/>
      <c r="L69" s="20"/>
    </row>
    <row r="70" spans="2:12" ht="10.199999999999999" hidden="1">
      <c r="B70" s="20"/>
      <c r="L70" s="20"/>
    </row>
    <row r="71" spans="2:12" ht="10.199999999999999" hidden="1">
      <c r="B71" s="20"/>
      <c r="L71" s="20"/>
    </row>
    <row r="72" spans="2:12" ht="10.199999999999999" hidden="1">
      <c r="B72" s="20"/>
      <c r="L72" s="20"/>
    </row>
    <row r="73" spans="2:12" ht="10.199999999999999" hidden="1">
      <c r="B73" s="20"/>
      <c r="L73" s="20"/>
    </row>
    <row r="74" spans="2:12" ht="10.199999999999999" hidden="1">
      <c r="B74" s="20"/>
      <c r="L74" s="20"/>
    </row>
    <row r="75" spans="2:12" ht="10.199999999999999" hidden="1">
      <c r="B75" s="20"/>
      <c r="L75" s="20"/>
    </row>
    <row r="76" spans="2:12" s="1" customFormat="1" ht="13.2" hidden="1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0.199999999999999" hidden="1"/>
    <row r="79" spans="2:12" ht="10.199999999999999" hidden="1"/>
    <row r="80" spans="2:12" ht="10.199999999999999" hidden="1"/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5" t="str">
        <f>E7</f>
        <v>Cheznovice Obnova komunikace SUS</v>
      </c>
      <c r="F85" s="226"/>
      <c r="G85" s="226"/>
      <c r="H85" s="226"/>
      <c r="L85" s="32"/>
    </row>
    <row r="86" spans="2:47" s="1" customFormat="1" ht="12" customHeight="1">
      <c r="B86" s="32"/>
      <c r="C86" s="27" t="s">
        <v>92</v>
      </c>
      <c r="L86" s="32"/>
    </row>
    <row r="87" spans="2:47" s="1" customFormat="1" ht="30" customHeight="1">
      <c r="B87" s="32"/>
      <c r="E87" s="206" t="str">
        <f>E9</f>
        <v>1 - CHeznovice  Obnova komunikace SUS nad novou kanalizací</v>
      </c>
      <c r="F87" s="227"/>
      <c r="G87" s="227"/>
      <c r="H87" s="22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Cheznovice</v>
      </c>
      <c r="I89" s="27" t="s">
        <v>22</v>
      </c>
      <c r="J89" s="52" t="str">
        <f>IF(J12="","",J12)</f>
        <v>4. 6. 0202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Obec Cheznovice č.p. 16</v>
      </c>
      <c r="I91" s="27" t="s">
        <v>30</v>
      </c>
      <c r="J91" s="30" t="str">
        <f>E21</f>
        <v>M.Jelínek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Richtrová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95</v>
      </c>
      <c r="D94" s="93"/>
      <c r="E94" s="93"/>
      <c r="F94" s="93"/>
      <c r="G94" s="93"/>
      <c r="H94" s="93"/>
      <c r="I94" s="93"/>
      <c r="J94" s="102" t="s">
        <v>96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97</v>
      </c>
      <c r="J96" s="66">
        <f>J121</f>
        <v>0</v>
      </c>
      <c r="L96" s="32"/>
      <c r="AU96" s="17" t="s">
        <v>98</v>
      </c>
    </row>
    <row r="97" spans="2:12" s="8" customFormat="1" ht="24.9" customHeight="1">
      <c r="B97" s="104"/>
      <c r="D97" s="105" t="s">
        <v>99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95" customHeight="1">
      <c r="B98" s="108"/>
      <c r="D98" s="109" t="s">
        <v>100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95" customHeight="1">
      <c r="B99" s="108"/>
      <c r="D99" s="109" t="s">
        <v>101</v>
      </c>
      <c r="E99" s="110"/>
      <c r="F99" s="110"/>
      <c r="G99" s="110"/>
      <c r="H99" s="110"/>
      <c r="I99" s="110"/>
      <c r="J99" s="111">
        <f>J178</f>
        <v>0</v>
      </c>
      <c r="L99" s="108"/>
    </row>
    <row r="100" spans="2:12" s="9" customFormat="1" ht="19.95" customHeight="1">
      <c r="B100" s="108"/>
      <c r="D100" s="109" t="s">
        <v>102</v>
      </c>
      <c r="E100" s="110"/>
      <c r="F100" s="110"/>
      <c r="G100" s="110"/>
      <c r="H100" s="110"/>
      <c r="I100" s="110"/>
      <c r="J100" s="111">
        <f>J205</f>
        <v>0</v>
      </c>
      <c r="L100" s="108"/>
    </row>
    <row r="101" spans="2:12" s="9" customFormat="1" ht="19.95" customHeight="1">
      <c r="B101" s="108"/>
      <c r="D101" s="109" t="s">
        <v>103</v>
      </c>
      <c r="E101" s="110"/>
      <c r="F101" s="110"/>
      <c r="G101" s="110"/>
      <c r="H101" s="110"/>
      <c r="I101" s="110"/>
      <c r="J101" s="111">
        <f>J214</f>
        <v>0</v>
      </c>
      <c r="L101" s="108"/>
    </row>
    <row r="102" spans="2:12" s="1" customFormat="1" ht="21.75" customHeight="1">
      <c r="B102" s="32"/>
      <c r="L102" s="32"/>
    </row>
    <row r="103" spans="2:12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>
      <c r="B108" s="32"/>
      <c r="C108" s="21" t="s">
        <v>104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25" t="str">
        <f>E7</f>
        <v>Cheznovice Obnova komunikace SUS</v>
      </c>
      <c r="F111" s="226"/>
      <c r="G111" s="226"/>
      <c r="H111" s="226"/>
      <c r="L111" s="32"/>
    </row>
    <row r="112" spans="2:12" s="1" customFormat="1" ht="12" customHeight="1">
      <c r="B112" s="32"/>
      <c r="C112" s="27" t="s">
        <v>92</v>
      </c>
      <c r="L112" s="32"/>
    </row>
    <row r="113" spans="2:65" s="1" customFormat="1" ht="30" customHeight="1">
      <c r="B113" s="32"/>
      <c r="E113" s="206" t="str">
        <f>E9</f>
        <v>1 - CHeznovice  Obnova komunikace SUS nad novou kanalizací</v>
      </c>
      <c r="F113" s="227"/>
      <c r="G113" s="227"/>
      <c r="H113" s="227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Cheznovice</v>
      </c>
      <c r="I115" s="27" t="s">
        <v>22</v>
      </c>
      <c r="J115" s="52" t="str">
        <f>IF(J12="","",J12)</f>
        <v>4. 6. 0202</v>
      </c>
      <c r="L115" s="32"/>
    </row>
    <row r="116" spans="2:65" s="1" customFormat="1" ht="6.9" customHeight="1">
      <c r="B116" s="32"/>
      <c r="L116" s="32"/>
    </row>
    <row r="117" spans="2:65" s="1" customFormat="1" ht="15.15" customHeight="1">
      <c r="B117" s="32"/>
      <c r="C117" s="27" t="s">
        <v>24</v>
      </c>
      <c r="F117" s="25" t="str">
        <f>E15</f>
        <v>Obec Cheznovice č.p. 16</v>
      </c>
      <c r="I117" s="27" t="s">
        <v>30</v>
      </c>
      <c r="J117" s="30" t="str">
        <f>E21</f>
        <v>M.Jelínek</v>
      </c>
      <c r="L117" s="32"/>
    </row>
    <row r="118" spans="2:65" s="1" customFormat="1" ht="15.15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Richtrová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105</v>
      </c>
      <c r="D120" s="114" t="s">
        <v>61</v>
      </c>
      <c r="E120" s="114" t="s">
        <v>57</v>
      </c>
      <c r="F120" s="114" t="s">
        <v>58</v>
      </c>
      <c r="G120" s="114" t="s">
        <v>106</v>
      </c>
      <c r="H120" s="114" t="s">
        <v>107</v>
      </c>
      <c r="I120" s="114" t="s">
        <v>108</v>
      </c>
      <c r="J120" s="115" t="s">
        <v>96</v>
      </c>
      <c r="K120" s="116" t="s">
        <v>109</v>
      </c>
      <c r="L120" s="112"/>
      <c r="M120" s="59" t="s">
        <v>1</v>
      </c>
      <c r="N120" s="60" t="s">
        <v>40</v>
      </c>
      <c r="O120" s="60" t="s">
        <v>110</v>
      </c>
      <c r="P120" s="60" t="s">
        <v>111</v>
      </c>
      <c r="Q120" s="60" t="s">
        <v>112</v>
      </c>
      <c r="R120" s="60" t="s">
        <v>113</v>
      </c>
      <c r="S120" s="60" t="s">
        <v>114</v>
      </c>
      <c r="T120" s="61" t="s">
        <v>115</v>
      </c>
    </row>
    <row r="121" spans="2:65" s="1" customFormat="1" ht="22.8" customHeight="1">
      <c r="B121" s="32"/>
      <c r="C121" s="64" t="s">
        <v>116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0</v>
      </c>
      <c r="S121" s="53"/>
      <c r="T121" s="119">
        <f>T122</f>
        <v>0</v>
      </c>
      <c r="AT121" s="17" t="s">
        <v>75</v>
      </c>
      <c r="AU121" s="17" t="s">
        <v>98</v>
      </c>
      <c r="BK121" s="120">
        <f>BK122</f>
        <v>0</v>
      </c>
    </row>
    <row r="122" spans="2:65" s="11" customFormat="1" ht="25.95" customHeight="1">
      <c r="B122" s="121"/>
      <c r="D122" s="122" t="s">
        <v>75</v>
      </c>
      <c r="E122" s="123" t="s">
        <v>117</v>
      </c>
      <c r="F122" s="123" t="s">
        <v>118</v>
      </c>
      <c r="I122" s="124"/>
      <c r="J122" s="125">
        <f>BK122</f>
        <v>0</v>
      </c>
      <c r="L122" s="121"/>
      <c r="M122" s="126"/>
      <c r="P122" s="127">
        <f>P123+P178+P205+P214</f>
        <v>0</v>
      </c>
      <c r="R122" s="127">
        <f>R123+R178+R205+R214</f>
        <v>0</v>
      </c>
      <c r="T122" s="128">
        <f>T123+T178+T205+T214</f>
        <v>0</v>
      </c>
      <c r="AR122" s="122" t="s">
        <v>81</v>
      </c>
      <c r="AT122" s="129" t="s">
        <v>75</v>
      </c>
      <c r="AU122" s="129" t="s">
        <v>76</v>
      </c>
      <c r="AY122" s="122" t="s">
        <v>119</v>
      </c>
      <c r="BK122" s="130">
        <f>BK123+BK178+BK205+BK214</f>
        <v>0</v>
      </c>
    </row>
    <row r="123" spans="2:65" s="11" customFormat="1" ht="22.8" customHeight="1">
      <c r="B123" s="121"/>
      <c r="D123" s="122" t="s">
        <v>75</v>
      </c>
      <c r="E123" s="131" t="s">
        <v>81</v>
      </c>
      <c r="F123" s="131" t="s">
        <v>120</v>
      </c>
      <c r="I123" s="124"/>
      <c r="J123" s="132">
        <f>BK123</f>
        <v>0</v>
      </c>
      <c r="L123" s="121"/>
      <c r="M123" s="126"/>
      <c r="P123" s="127">
        <f>SUM(P124:P177)</f>
        <v>0</v>
      </c>
      <c r="R123" s="127">
        <f>SUM(R124:R177)</f>
        <v>0</v>
      </c>
      <c r="T123" s="128">
        <f>SUM(T124:T177)</f>
        <v>0</v>
      </c>
      <c r="AR123" s="122" t="s">
        <v>81</v>
      </c>
      <c r="AT123" s="129" t="s">
        <v>75</v>
      </c>
      <c r="AU123" s="129" t="s">
        <v>81</v>
      </c>
      <c r="AY123" s="122" t="s">
        <v>119</v>
      </c>
      <c r="BK123" s="130">
        <f>SUM(BK124:BK177)</f>
        <v>0</v>
      </c>
    </row>
    <row r="124" spans="2:65" s="1" customFormat="1" ht="24.15" customHeight="1">
      <c r="B124" s="32"/>
      <c r="C124" s="133" t="s">
        <v>81</v>
      </c>
      <c r="D124" s="133" t="s">
        <v>121</v>
      </c>
      <c r="E124" s="134" t="s">
        <v>122</v>
      </c>
      <c r="F124" s="135" t="s">
        <v>123</v>
      </c>
      <c r="G124" s="136" t="s">
        <v>124</v>
      </c>
      <c r="H124" s="137">
        <v>562.50900000000001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125</v>
      </c>
      <c r="AT124" s="145" t="s">
        <v>121</v>
      </c>
      <c r="AU124" s="145" t="s">
        <v>85</v>
      </c>
      <c r="AY124" s="17" t="s">
        <v>119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125</v>
      </c>
      <c r="BM124" s="145" t="s">
        <v>85</v>
      </c>
    </row>
    <row r="125" spans="2:65" s="1" customFormat="1" ht="38.4">
      <c r="B125" s="32"/>
      <c r="D125" s="147" t="s">
        <v>126</v>
      </c>
      <c r="F125" s="148" t="s">
        <v>127</v>
      </c>
      <c r="I125" s="149"/>
      <c r="L125" s="32"/>
      <c r="M125" s="150"/>
      <c r="T125" s="56"/>
      <c r="AT125" s="17" t="s">
        <v>126</v>
      </c>
      <c r="AU125" s="17" t="s">
        <v>85</v>
      </c>
    </row>
    <row r="126" spans="2:65" s="12" customFormat="1" ht="10.199999999999999">
      <c r="B126" s="151"/>
      <c r="D126" s="147" t="s">
        <v>128</v>
      </c>
      <c r="E126" s="152" t="s">
        <v>1</v>
      </c>
      <c r="F126" s="153" t="s">
        <v>129</v>
      </c>
      <c r="H126" s="154">
        <v>23</v>
      </c>
      <c r="I126" s="155"/>
      <c r="L126" s="151"/>
      <c r="M126" s="156"/>
      <c r="T126" s="157"/>
      <c r="AT126" s="152" t="s">
        <v>128</v>
      </c>
      <c r="AU126" s="152" t="s">
        <v>85</v>
      </c>
      <c r="AV126" s="12" t="s">
        <v>85</v>
      </c>
      <c r="AW126" s="12" t="s">
        <v>32</v>
      </c>
      <c r="AX126" s="12" t="s">
        <v>76</v>
      </c>
      <c r="AY126" s="152" t="s">
        <v>119</v>
      </c>
    </row>
    <row r="127" spans="2:65" s="13" customFormat="1" ht="10.199999999999999">
      <c r="B127" s="158"/>
      <c r="D127" s="147" t="s">
        <v>128</v>
      </c>
      <c r="E127" s="159" t="s">
        <v>1</v>
      </c>
      <c r="F127" s="160" t="s">
        <v>130</v>
      </c>
      <c r="H127" s="161">
        <v>23</v>
      </c>
      <c r="I127" s="162"/>
      <c r="L127" s="158"/>
      <c r="M127" s="163"/>
      <c r="T127" s="164"/>
      <c r="AT127" s="159" t="s">
        <v>128</v>
      </c>
      <c r="AU127" s="159" t="s">
        <v>85</v>
      </c>
      <c r="AV127" s="13" t="s">
        <v>131</v>
      </c>
      <c r="AW127" s="13" t="s">
        <v>32</v>
      </c>
      <c r="AX127" s="13" t="s">
        <v>76</v>
      </c>
      <c r="AY127" s="159" t="s">
        <v>119</v>
      </c>
    </row>
    <row r="128" spans="2:65" s="12" customFormat="1" ht="10.199999999999999">
      <c r="B128" s="151"/>
      <c r="D128" s="147" t="s">
        <v>128</v>
      </c>
      <c r="E128" s="152" t="s">
        <v>1</v>
      </c>
      <c r="F128" s="153" t="s">
        <v>132</v>
      </c>
      <c r="H128" s="154">
        <v>22.4</v>
      </c>
      <c r="I128" s="155"/>
      <c r="L128" s="151"/>
      <c r="M128" s="156"/>
      <c r="T128" s="157"/>
      <c r="AT128" s="152" t="s">
        <v>128</v>
      </c>
      <c r="AU128" s="152" t="s">
        <v>85</v>
      </c>
      <c r="AV128" s="12" t="s">
        <v>85</v>
      </c>
      <c r="AW128" s="12" t="s">
        <v>32</v>
      </c>
      <c r="AX128" s="12" t="s">
        <v>76</v>
      </c>
      <c r="AY128" s="152" t="s">
        <v>119</v>
      </c>
    </row>
    <row r="129" spans="2:51" s="12" customFormat="1" ht="10.199999999999999">
      <c r="B129" s="151"/>
      <c r="D129" s="147" t="s">
        <v>128</v>
      </c>
      <c r="E129" s="152" t="s">
        <v>1</v>
      </c>
      <c r="F129" s="153" t="s">
        <v>133</v>
      </c>
      <c r="H129" s="154">
        <v>2782.22</v>
      </c>
      <c r="I129" s="155"/>
      <c r="L129" s="151"/>
      <c r="M129" s="156"/>
      <c r="T129" s="157"/>
      <c r="AT129" s="152" t="s">
        <v>128</v>
      </c>
      <c r="AU129" s="152" t="s">
        <v>85</v>
      </c>
      <c r="AV129" s="12" t="s">
        <v>85</v>
      </c>
      <c r="AW129" s="12" t="s">
        <v>32</v>
      </c>
      <c r="AX129" s="12" t="s">
        <v>76</v>
      </c>
      <c r="AY129" s="152" t="s">
        <v>119</v>
      </c>
    </row>
    <row r="130" spans="2:51" s="14" customFormat="1" ht="10.199999999999999">
      <c r="B130" s="165"/>
      <c r="D130" s="147" t="s">
        <v>128</v>
      </c>
      <c r="E130" s="166" t="s">
        <v>1</v>
      </c>
      <c r="F130" s="167" t="s">
        <v>134</v>
      </c>
      <c r="H130" s="166" t="s">
        <v>1</v>
      </c>
      <c r="I130" s="168"/>
      <c r="L130" s="165"/>
      <c r="M130" s="169"/>
      <c r="T130" s="170"/>
      <c r="AT130" s="166" t="s">
        <v>128</v>
      </c>
      <c r="AU130" s="166" t="s">
        <v>85</v>
      </c>
      <c r="AV130" s="14" t="s">
        <v>81</v>
      </c>
      <c r="AW130" s="14" t="s">
        <v>32</v>
      </c>
      <c r="AX130" s="14" t="s">
        <v>76</v>
      </c>
      <c r="AY130" s="166" t="s">
        <v>119</v>
      </c>
    </row>
    <row r="131" spans="2:51" s="13" customFormat="1" ht="10.199999999999999">
      <c r="B131" s="158"/>
      <c r="D131" s="147" t="s">
        <v>128</v>
      </c>
      <c r="E131" s="159" t="s">
        <v>1</v>
      </c>
      <c r="F131" s="160" t="s">
        <v>135</v>
      </c>
      <c r="H131" s="161">
        <v>2804.62</v>
      </c>
      <c r="I131" s="162"/>
      <c r="L131" s="158"/>
      <c r="M131" s="163"/>
      <c r="T131" s="164"/>
      <c r="AT131" s="159" t="s">
        <v>128</v>
      </c>
      <c r="AU131" s="159" t="s">
        <v>85</v>
      </c>
      <c r="AV131" s="13" t="s">
        <v>131</v>
      </c>
      <c r="AW131" s="13" t="s">
        <v>32</v>
      </c>
      <c r="AX131" s="13" t="s">
        <v>76</v>
      </c>
      <c r="AY131" s="159" t="s">
        <v>119</v>
      </c>
    </row>
    <row r="132" spans="2:51" s="12" customFormat="1" ht="10.199999999999999">
      <c r="B132" s="151"/>
      <c r="D132" s="147" t="s">
        <v>128</v>
      </c>
      <c r="E132" s="152" t="s">
        <v>1</v>
      </c>
      <c r="F132" s="153" t="s">
        <v>136</v>
      </c>
      <c r="H132" s="154">
        <v>283.70999999999998</v>
      </c>
      <c r="I132" s="155"/>
      <c r="L132" s="151"/>
      <c r="M132" s="156"/>
      <c r="T132" s="157"/>
      <c r="AT132" s="152" t="s">
        <v>128</v>
      </c>
      <c r="AU132" s="152" t="s">
        <v>85</v>
      </c>
      <c r="AV132" s="12" t="s">
        <v>85</v>
      </c>
      <c r="AW132" s="12" t="s">
        <v>32</v>
      </c>
      <c r="AX132" s="12" t="s">
        <v>76</v>
      </c>
      <c r="AY132" s="152" t="s">
        <v>119</v>
      </c>
    </row>
    <row r="133" spans="2:51" s="13" customFormat="1" ht="10.199999999999999">
      <c r="B133" s="158"/>
      <c r="D133" s="147" t="s">
        <v>128</v>
      </c>
      <c r="E133" s="159" t="s">
        <v>1</v>
      </c>
      <c r="F133" s="160" t="s">
        <v>137</v>
      </c>
      <c r="H133" s="161">
        <v>283.70999999999998</v>
      </c>
      <c r="I133" s="162"/>
      <c r="L133" s="158"/>
      <c r="M133" s="163"/>
      <c r="T133" s="164"/>
      <c r="AT133" s="159" t="s">
        <v>128</v>
      </c>
      <c r="AU133" s="159" t="s">
        <v>85</v>
      </c>
      <c r="AV133" s="13" t="s">
        <v>131</v>
      </c>
      <c r="AW133" s="13" t="s">
        <v>32</v>
      </c>
      <c r="AX133" s="13" t="s">
        <v>76</v>
      </c>
      <c r="AY133" s="159" t="s">
        <v>119</v>
      </c>
    </row>
    <row r="134" spans="2:51" s="12" customFormat="1" ht="10.199999999999999">
      <c r="B134" s="151"/>
      <c r="D134" s="147" t="s">
        <v>128</v>
      </c>
      <c r="E134" s="152" t="s">
        <v>1</v>
      </c>
      <c r="F134" s="153" t="s">
        <v>138</v>
      </c>
      <c r="H134" s="154">
        <v>513.52</v>
      </c>
      <c r="I134" s="155"/>
      <c r="L134" s="151"/>
      <c r="M134" s="156"/>
      <c r="T134" s="157"/>
      <c r="AT134" s="152" t="s">
        <v>128</v>
      </c>
      <c r="AU134" s="152" t="s">
        <v>85</v>
      </c>
      <c r="AV134" s="12" t="s">
        <v>85</v>
      </c>
      <c r="AW134" s="12" t="s">
        <v>32</v>
      </c>
      <c r="AX134" s="12" t="s">
        <v>76</v>
      </c>
      <c r="AY134" s="152" t="s">
        <v>119</v>
      </c>
    </row>
    <row r="135" spans="2:51" s="13" customFormat="1" ht="10.199999999999999">
      <c r="B135" s="158"/>
      <c r="D135" s="147" t="s">
        <v>128</v>
      </c>
      <c r="E135" s="159" t="s">
        <v>1</v>
      </c>
      <c r="F135" s="160" t="s">
        <v>139</v>
      </c>
      <c r="H135" s="161">
        <v>513.52</v>
      </c>
      <c r="I135" s="162"/>
      <c r="L135" s="158"/>
      <c r="M135" s="163"/>
      <c r="T135" s="164"/>
      <c r="AT135" s="159" t="s">
        <v>128</v>
      </c>
      <c r="AU135" s="159" t="s">
        <v>85</v>
      </c>
      <c r="AV135" s="13" t="s">
        <v>131</v>
      </c>
      <c r="AW135" s="13" t="s">
        <v>32</v>
      </c>
      <c r="AX135" s="13" t="s">
        <v>76</v>
      </c>
      <c r="AY135" s="159" t="s">
        <v>119</v>
      </c>
    </row>
    <row r="136" spans="2:51" s="12" customFormat="1" ht="10.199999999999999">
      <c r="B136" s="151"/>
      <c r="D136" s="147" t="s">
        <v>128</v>
      </c>
      <c r="E136" s="152" t="s">
        <v>1</v>
      </c>
      <c r="F136" s="153" t="s">
        <v>140</v>
      </c>
      <c r="H136" s="154">
        <v>18.62</v>
      </c>
      <c r="I136" s="155"/>
      <c r="L136" s="151"/>
      <c r="M136" s="156"/>
      <c r="T136" s="157"/>
      <c r="AT136" s="152" t="s">
        <v>128</v>
      </c>
      <c r="AU136" s="152" t="s">
        <v>85</v>
      </c>
      <c r="AV136" s="12" t="s">
        <v>85</v>
      </c>
      <c r="AW136" s="12" t="s">
        <v>32</v>
      </c>
      <c r="AX136" s="12" t="s">
        <v>76</v>
      </c>
      <c r="AY136" s="152" t="s">
        <v>119</v>
      </c>
    </row>
    <row r="137" spans="2:51" s="13" customFormat="1" ht="10.199999999999999">
      <c r="B137" s="158"/>
      <c r="D137" s="147" t="s">
        <v>128</v>
      </c>
      <c r="E137" s="159" t="s">
        <v>1</v>
      </c>
      <c r="F137" s="160" t="s">
        <v>141</v>
      </c>
      <c r="H137" s="161">
        <v>18.62</v>
      </c>
      <c r="I137" s="162"/>
      <c r="L137" s="158"/>
      <c r="M137" s="163"/>
      <c r="T137" s="164"/>
      <c r="AT137" s="159" t="s">
        <v>128</v>
      </c>
      <c r="AU137" s="159" t="s">
        <v>85</v>
      </c>
      <c r="AV137" s="13" t="s">
        <v>131</v>
      </c>
      <c r="AW137" s="13" t="s">
        <v>32</v>
      </c>
      <c r="AX137" s="13" t="s">
        <v>76</v>
      </c>
      <c r="AY137" s="159" t="s">
        <v>119</v>
      </c>
    </row>
    <row r="138" spans="2:51" s="12" customFormat="1" ht="10.199999999999999">
      <c r="B138" s="151"/>
      <c r="D138" s="147" t="s">
        <v>128</v>
      </c>
      <c r="E138" s="152" t="s">
        <v>1</v>
      </c>
      <c r="F138" s="153" t="s">
        <v>142</v>
      </c>
      <c r="H138" s="154">
        <v>12.74</v>
      </c>
      <c r="I138" s="155"/>
      <c r="L138" s="151"/>
      <c r="M138" s="156"/>
      <c r="T138" s="157"/>
      <c r="AT138" s="152" t="s">
        <v>128</v>
      </c>
      <c r="AU138" s="152" t="s">
        <v>85</v>
      </c>
      <c r="AV138" s="12" t="s">
        <v>85</v>
      </c>
      <c r="AW138" s="12" t="s">
        <v>32</v>
      </c>
      <c r="AX138" s="12" t="s">
        <v>76</v>
      </c>
      <c r="AY138" s="152" t="s">
        <v>119</v>
      </c>
    </row>
    <row r="139" spans="2:51" s="13" customFormat="1" ht="10.199999999999999">
      <c r="B139" s="158"/>
      <c r="D139" s="147" t="s">
        <v>128</v>
      </c>
      <c r="E139" s="159" t="s">
        <v>1</v>
      </c>
      <c r="F139" s="160" t="s">
        <v>143</v>
      </c>
      <c r="H139" s="161">
        <v>12.74</v>
      </c>
      <c r="I139" s="162"/>
      <c r="L139" s="158"/>
      <c r="M139" s="163"/>
      <c r="T139" s="164"/>
      <c r="AT139" s="159" t="s">
        <v>128</v>
      </c>
      <c r="AU139" s="159" t="s">
        <v>85</v>
      </c>
      <c r="AV139" s="13" t="s">
        <v>131</v>
      </c>
      <c r="AW139" s="13" t="s">
        <v>32</v>
      </c>
      <c r="AX139" s="13" t="s">
        <v>76</v>
      </c>
      <c r="AY139" s="159" t="s">
        <v>119</v>
      </c>
    </row>
    <row r="140" spans="2:51" s="12" customFormat="1" ht="10.199999999999999">
      <c r="B140" s="151"/>
      <c r="D140" s="147" t="s">
        <v>128</v>
      </c>
      <c r="E140" s="152" t="s">
        <v>1</v>
      </c>
      <c r="F140" s="153" t="s">
        <v>144</v>
      </c>
      <c r="H140" s="154">
        <v>13.72</v>
      </c>
      <c r="I140" s="155"/>
      <c r="L140" s="151"/>
      <c r="M140" s="156"/>
      <c r="T140" s="157"/>
      <c r="AT140" s="152" t="s">
        <v>128</v>
      </c>
      <c r="AU140" s="152" t="s">
        <v>85</v>
      </c>
      <c r="AV140" s="12" t="s">
        <v>85</v>
      </c>
      <c r="AW140" s="12" t="s">
        <v>32</v>
      </c>
      <c r="AX140" s="12" t="s">
        <v>76</v>
      </c>
      <c r="AY140" s="152" t="s">
        <v>119</v>
      </c>
    </row>
    <row r="141" spans="2:51" s="13" customFormat="1" ht="10.199999999999999">
      <c r="B141" s="158"/>
      <c r="D141" s="147" t="s">
        <v>128</v>
      </c>
      <c r="E141" s="159" t="s">
        <v>1</v>
      </c>
      <c r="F141" s="160" t="s">
        <v>145</v>
      </c>
      <c r="H141" s="161">
        <v>13.72</v>
      </c>
      <c r="I141" s="162"/>
      <c r="L141" s="158"/>
      <c r="M141" s="163"/>
      <c r="T141" s="164"/>
      <c r="AT141" s="159" t="s">
        <v>128</v>
      </c>
      <c r="AU141" s="159" t="s">
        <v>85</v>
      </c>
      <c r="AV141" s="13" t="s">
        <v>131</v>
      </c>
      <c r="AW141" s="13" t="s">
        <v>32</v>
      </c>
      <c r="AX141" s="13" t="s">
        <v>76</v>
      </c>
      <c r="AY141" s="159" t="s">
        <v>119</v>
      </c>
    </row>
    <row r="142" spans="2:51" s="12" customFormat="1" ht="10.199999999999999">
      <c r="B142" s="151"/>
      <c r="D142" s="147" t="s">
        <v>128</v>
      </c>
      <c r="E142" s="152" t="s">
        <v>1</v>
      </c>
      <c r="F142" s="153" t="s">
        <v>146</v>
      </c>
      <c r="H142" s="154">
        <v>37.24</v>
      </c>
      <c r="I142" s="155"/>
      <c r="L142" s="151"/>
      <c r="M142" s="156"/>
      <c r="T142" s="157"/>
      <c r="AT142" s="152" t="s">
        <v>128</v>
      </c>
      <c r="AU142" s="152" t="s">
        <v>85</v>
      </c>
      <c r="AV142" s="12" t="s">
        <v>85</v>
      </c>
      <c r="AW142" s="12" t="s">
        <v>32</v>
      </c>
      <c r="AX142" s="12" t="s">
        <v>76</v>
      </c>
      <c r="AY142" s="152" t="s">
        <v>119</v>
      </c>
    </row>
    <row r="143" spans="2:51" s="13" customFormat="1" ht="10.199999999999999">
      <c r="B143" s="158"/>
      <c r="D143" s="147" t="s">
        <v>128</v>
      </c>
      <c r="E143" s="159" t="s">
        <v>1</v>
      </c>
      <c r="F143" s="160" t="s">
        <v>147</v>
      </c>
      <c r="H143" s="161">
        <v>37.24</v>
      </c>
      <c r="I143" s="162"/>
      <c r="L143" s="158"/>
      <c r="M143" s="163"/>
      <c r="T143" s="164"/>
      <c r="AT143" s="159" t="s">
        <v>128</v>
      </c>
      <c r="AU143" s="159" t="s">
        <v>85</v>
      </c>
      <c r="AV143" s="13" t="s">
        <v>131</v>
      </c>
      <c r="AW143" s="13" t="s">
        <v>32</v>
      </c>
      <c r="AX143" s="13" t="s">
        <v>76</v>
      </c>
      <c r="AY143" s="159" t="s">
        <v>119</v>
      </c>
    </row>
    <row r="144" spans="2:51" s="12" customFormat="1" ht="10.199999999999999">
      <c r="B144" s="151"/>
      <c r="D144" s="147" t="s">
        <v>128</v>
      </c>
      <c r="E144" s="152" t="s">
        <v>1</v>
      </c>
      <c r="F144" s="153" t="s">
        <v>148</v>
      </c>
      <c r="H144" s="154">
        <v>1862.98</v>
      </c>
      <c r="I144" s="155"/>
      <c r="L144" s="151"/>
      <c r="M144" s="156"/>
      <c r="T144" s="157"/>
      <c r="AT144" s="152" t="s">
        <v>128</v>
      </c>
      <c r="AU144" s="152" t="s">
        <v>85</v>
      </c>
      <c r="AV144" s="12" t="s">
        <v>85</v>
      </c>
      <c r="AW144" s="12" t="s">
        <v>32</v>
      </c>
      <c r="AX144" s="12" t="s">
        <v>76</v>
      </c>
      <c r="AY144" s="152" t="s">
        <v>119</v>
      </c>
    </row>
    <row r="145" spans="2:65" s="13" customFormat="1" ht="10.199999999999999">
      <c r="B145" s="158"/>
      <c r="D145" s="147" t="s">
        <v>128</v>
      </c>
      <c r="E145" s="159" t="s">
        <v>1</v>
      </c>
      <c r="F145" s="160" t="s">
        <v>149</v>
      </c>
      <c r="H145" s="161">
        <v>1862.98</v>
      </c>
      <c r="I145" s="162"/>
      <c r="L145" s="158"/>
      <c r="M145" s="163"/>
      <c r="T145" s="164"/>
      <c r="AT145" s="159" t="s">
        <v>128</v>
      </c>
      <c r="AU145" s="159" t="s">
        <v>85</v>
      </c>
      <c r="AV145" s="13" t="s">
        <v>131</v>
      </c>
      <c r="AW145" s="13" t="s">
        <v>32</v>
      </c>
      <c r="AX145" s="13" t="s">
        <v>76</v>
      </c>
      <c r="AY145" s="159" t="s">
        <v>119</v>
      </c>
    </row>
    <row r="146" spans="2:65" s="12" customFormat="1" ht="10.199999999999999">
      <c r="B146" s="151"/>
      <c r="D146" s="147" t="s">
        <v>128</v>
      </c>
      <c r="E146" s="152" t="s">
        <v>1</v>
      </c>
      <c r="F146" s="153" t="s">
        <v>150</v>
      </c>
      <c r="H146" s="154">
        <v>54.88</v>
      </c>
      <c r="I146" s="155"/>
      <c r="L146" s="151"/>
      <c r="M146" s="156"/>
      <c r="T146" s="157"/>
      <c r="AT146" s="152" t="s">
        <v>128</v>
      </c>
      <c r="AU146" s="152" t="s">
        <v>85</v>
      </c>
      <c r="AV146" s="12" t="s">
        <v>85</v>
      </c>
      <c r="AW146" s="12" t="s">
        <v>32</v>
      </c>
      <c r="AX146" s="12" t="s">
        <v>76</v>
      </c>
      <c r="AY146" s="152" t="s">
        <v>119</v>
      </c>
    </row>
    <row r="147" spans="2:65" s="13" customFormat="1" ht="10.199999999999999">
      <c r="B147" s="158"/>
      <c r="D147" s="147" t="s">
        <v>128</v>
      </c>
      <c r="E147" s="159" t="s">
        <v>1</v>
      </c>
      <c r="F147" s="160" t="s">
        <v>151</v>
      </c>
      <c r="H147" s="161">
        <v>54.88</v>
      </c>
      <c r="I147" s="162"/>
      <c r="L147" s="158"/>
      <c r="M147" s="163"/>
      <c r="T147" s="164"/>
      <c r="AT147" s="159" t="s">
        <v>128</v>
      </c>
      <c r="AU147" s="159" t="s">
        <v>85</v>
      </c>
      <c r="AV147" s="13" t="s">
        <v>131</v>
      </c>
      <c r="AW147" s="13" t="s">
        <v>32</v>
      </c>
      <c r="AX147" s="13" t="s">
        <v>76</v>
      </c>
      <c r="AY147" s="159" t="s">
        <v>119</v>
      </c>
    </row>
    <row r="148" spans="2:65" s="15" customFormat="1" ht="10.199999999999999">
      <c r="B148" s="171"/>
      <c r="D148" s="147" t="s">
        <v>128</v>
      </c>
      <c r="E148" s="172" t="s">
        <v>1</v>
      </c>
      <c r="F148" s="173" t="s">
        <v>152</v>
      </c>
      <c r="H148" s="174">
        <v>5625.03</v>
      </c>
      <c r="I148" s="175"/>
      <c r="L148" s="171"/>
      <c r="M148" s="176"/>
      <c r="T148" s="177"/>
      <c r="AT148" s="172" t="s">
        <v>128</v>
      </c>
      <c r="AU148" s="172" t="s">
        <v>85</v>
      </c>
      <c r="AV148" s="15" t="s">
        <v>125</v>
      </c>
      <c r="AW148" s="15" t="s">
        <v>32</v>
      </c>
      <c r="AX148" s="15" t="s">
        <v>76</v>
      </c>
      <c r="AY148" s="172" t="s">
        <v>119</v>
      </c>
    </row>
    <row r="149" spans="2:65" s="12" customFormat="1" ht="10.199999999999999">
      <c r="B149" s="151"/>
      <c r="D149" s="147" t="s">
        <v>128</v>
      </c>
      <c r="E149" s="152" t="s">
        <v>1</v>
      </c>
      <c r="F149" s="153" t="s">
        <v>153</v>
      </c>
      <c r="H149" s="154">
        <v>562.50900000000001</v>
      </c>
      <c r="I149" s="155"/>
      <c r="L149" s="151"/>
      <c r="M149" s="156"/>
      <c r="T149" s="157"/>
      <c r="AT149" s="152" t="s">
        <v>128</v>
      </c>
      <c r="AU149" s="152" t="s">
        <v>85</v>
      </c>
      <c r="AV149" s="12" t="s">
        <v>85</v>
      </c>
      <c r="AW149" s="12" t="s">
        <v>32</v>
      </c>
      <c r="AX149" s="12" t="s">
        <v>76</v>
      </c>
      <c r="AY149" s="152" t="s">
        <v>119</v>
      </c>
    </row>
    <row r="150" spans="2:65" s="15" customFormat="1" ht="10.199999999999999">
      <c r="B150" s="171"/>
      <c r="D150" s="147" t="s">
        <v>128</v>
      </c>
      <c r="E150" s="172" t="s">
        <v>1</v>
      </c>
      <c r="F150" s="173" t="s">
        <v>152</v>
      </c>
      <c r="H150" s="174">
        <v>562.50900000000001</v>
      </c>
      <c r="I150" s="175"/>
      <c r="L150" s="171"/>
      <c r="M150" s="176"/>
      <c r="T150" s="177"/>
      <c r="AT150" s="172" t="s">
        <v>128</v>
      </c>
      <c r="AU150" s="172" t="s">
        <v>85</v>
      </c>
      <c r="AV150" s="15" t="s">
        <v>125</v>
      </c>
      <c r="AW150" s="15" t="s">
        <v>32</v>
      </c>
      <c r="AX150" s="15" t="s">
        <v>81</v>
      </c>
      <c r="AY150" s="172" t="s">
        <v>119</v>
      </c>
    </row>
    <row r="151" spans="2:65" s="1" customFormat="1" ht="44.25" customHeight="1">
      <c r="B151" s="32"/>
      <c r="C151" s="133" t="s">
        <v>85</v>
      </c>
      <c r="D151" s="133" t="s">
        <v>121</v>
      </c>
      <c r="E151" s="134" t="s">
        <v>154</v>
      </c>
      <c r="F151" s="135" t="s">
        <v>155</v>
      </c>
      <c r="G151" s="136" t="s">
        <v>124</v>
      </c>
      <c r="H151" s="137">
        <v>4696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125</v>
      </c>
      <c r="AT151" s="145" t="s">
        <v>121</v>
      </c>
      <c r="AU151" s="145" t="s">
        <v>85</v>
      </c>
      <c r="AY151" s="17" t="s">
        <v>119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81</v>
      </c>
      <c r="BK151" s="146">
        <f>ROUND(I151*H151,2)</f>
        <v>0</v>
      </c>
      <c r="BL151" s="17" t="s">
        <v>125</v>
      </c>
      <c r="BM151" s="145" t="s">
        <v>125</v>
      </c>
    </row>
    <row r="152" spans="2:65" s="1" customFormat="1" ht="67.2">
      <c r="B152" s="32"/>
      <c r="D152" s="147" t="s">
        <v>126</v>
      </c>
      <c r="F152" s="148" t="s">
        <v>156</v>
      </c>
      <c r="I152" s="149"/>
      <c r="L152" s="32"/>
      <c r="M152" s="150"/>
      <c r="T152" s="56"/>
      <c r="AT152" s="17" t="s">
        <v>126</v>
      </c>
      <c r="AU152" s="17" t="s">
        <v>85</v>
      </c>
    </row>
    <row r="153" spans="2:65" s="12" customFormat="1" ht="10.199999999999999">
      <c r="B153" s="151"/>
      <c r="D153" s="147" t="s">
        <v>128</v>
      </c>
      <c r="E153" s="152" t="s">
        <v>1</v>
      </c>
      <c r="F153" s="153" t="s">
        <v>157</v>
      </c>
      <c r="H153" s="154">
        <v>13.8</v>
      </c>
      <c r="I153" s="155"/>
      <c r="L153" s="151"/>
      <c r="M153" s="156"/>
      <c r="T153" s="157"/>
      <c r="AT153" s="152" t="s">
        <v>128</v>
      </c>
      <c r="AU153" s="152" t="s">
        <v>85</v>
      </c>
      <c r="AV153" s="12" t="s">
        <v>85</v>
      </c>
      <c r="AW153" s="12" t="s">
        <v>32</v>
      </c>
      <c r="AX153" s="12" t="s">
        <v>76</v>
      </c>
      <c r="AY153" s="152" t="s">
        <v>119</v>
      </c>
    </row>
    <row r="154" spans="2:65" s="13" customFormat="1" ht="10.199999999999999">
      <c r="B154" s="158"/>
      <c r="D154" s="147" t="s">
        <v>128</v>
      </c>
      <c r="E154" s="159" t="s">
        <v>1</v>
      </c>
      <c r="F154" s="160" t="s">
        <v>130</v>
      </c>
      <c r="H154" s="161">
        <v>13.8</v>
      </c>
      <c r="I154" s="162"/>
      <c r="L154" s="158"/>
      <c r="M154" s="163"/>
      <c r="T154" s="164"/>
      <c r="AT154" s="159" t="s">
        <v>128</v>
      </c>
      <c r="AU154" s="159" t="s">
        <v>85</v>
      </c>
      <c r="AV154" s="13" t="s">
        <v>131</v>
      </c>
      <c r="AW154" s="13" t="s">
        <v>32</v>
      </c>
      <c r="AX154" s="13" t="s">
        <v>76</v>
      </c>
      <c r="AY154" s="159" t="s">
        <v>119</v>
      </c>
    </row>
    <row r="155" spans="2:65" s="12" customFormat="1" ht="10.199999999999999">
      <c r="B155" s="151"/>
      <c r="D155" s="147" t="s">
        <v>128</v>
      </c>
      <c r="E155" s="152" t="s">
        <v>1</v>
      </c>
      <c r="F155" s="153" t="s">
        <v>158</v>
      </c>
      <c r="H155" s="154">
        <v>13.44</v>
      </c>
      <c r="I155" s="155"/>
      <c r="L155" s="151"/>
      <c r="M155" s="156"/>
      <c r="T155" s="157"/>
      <c r="AT155" s="152" t="s">
        <v>128</v>
      </c>
      <c r="AU155" s="152" t="s">
        <v>85</v>
      </c>
      <c r="AV155" s="12" t="s">
        <v>85</v>
      </c>
      <c r="AW155" s="12" t="s">
        <v>32</v>
      </c>
      <c r="AX155" s="12" t="s">
        <v>76</v>
      </c>
      <c r="AY155" s="152" t="s">
        <v>119</v>
      </c>
    </row>
    <row r="156" spans="2:65" s="12" customFormat="1" ht="10.199999999999999">
      <c r="B156" s="151"/>
      <c r="D156" s="147" t="s">
        <v>128</v>
      </c>
      <c r="E156" s="152" t="s">
        <v>1</v>
      </c>
      <c r="F156" s="153" t="s">
        <v>159</v>
      </c>
      <c r="H156" s="154">
        <v>2327.98</v>
      </c>
      <c r="I156" s="155"/>
      <c r="L156" s="151"/>
      <c r="M156" s="156"/>
      <c r="T156" s="157"/>
      <c r="AT156" s="152" t="s">
        <v>128</v>
      </c>
      <c r="AU156" s="152" t="s">
        <v>85</v>
      </c>
      <c r="AV156" s="12" t="s">
        <v>85</v>
      </c>
      <c r="AW156" s="12" t="s">
        <v>32</v>
      </c>
      <c r="AX156" s="12" t="s">
        <v>76</v>
      </c>
      <c r="AY156" s="152" t="s">
        <v>119</v>
      </c>
    </row>
    <row r="157" spans="2:65" s="14" customFormat="1" ht="10.199999999999999">
      <c r="B157" s="165"/>
      <c r="D157" s="147" t="s">
        <v>128</v>
      </c>
      <c r="E157" s="166" t="s">
        <v>1</v>
      </c>
      <c r="F157" s="167" t="s">
        <v>134</v>
      </c>
      <c r="H157" s="166" t="s">
        <v>1</v>
      </c>
      <c r="I157" s="168"/>
      <c r="L157" s="165"/>
      <c r="M157" s="169"/>
      <c r="T157" s="170"/>
      <c r="AT157" s="166" t="s">
        <v>128</v>
      </c>
      <c r="AU157" s="166" t="s">
        <v>85</v>
      </c>
      <c r="AV157" s="14" t="s">
        <v>81</v>
      </c>
      <c r="AW157" s="14" t="s">
        <v>32</v>
      </c>
      <c r="AX157" s="14" t="s">
        <v>76</v>
      </c>
      <c r="AY157" s="166" t="s">
        <v>119</v>
      </c>
    </row>
    <row r="158" spans="2:65" s="13" customFormat="1" ht="10.199999999999999">
      <c r="B158" s="158"/>
      <c r="D158" s="147" t="s">
        <v>128</v>
      </c>
      <c r="E158" s="159" t="s">
        <v>1</v>
      </c>
      <c r="F158" s="160" t="s">
        <v>135</v>
      </c>
      <c r="H158" s="161">
        <v>2341.42</v>
      </c>
      <c r="I158" s="162"/>
      <c r="L158" s="158"/>
      <c r="M158" s="163"/>
      <c r="T158" s="164"/>
      <c r="AT158" s="159" t="s">
        <v>128</v>
      </c>
      <c r="AU158" s="159" t="s">
        <v>85</v>
      </c>
      <c r="AV158" s="13" t="s">
        <v>131</v>
      </c>
      <c r="AW158" s="13" t="s">
        <v>32</v>
      </c>
      <c r="AX158" s="13" t="s">
        <v>76</v>
      </c>
      <c r="AY158" s="159" t="s">
        <v>119</v>
      </c>
    </row>
    <row r="159" spans="2:65" s="12" customFormat="1" ht="10.199999999999999">
      <c r="B159" s="151"/>
      <c r="D159" s="147" t="s">
        <v>128</v>
      </c>
      <c r="E159" s="152" t="s">
        <v>1</v>
      </c>
      <c r="F159" s="153" t="s">
        <v>160</v>
      </c>
      <c r="H159" s="154">
        <v>237.39</v>
      </c>
      <c r="I159" s="155"/>
      <c r="L159" s="151"/>
      <c r="M159" s="156"/>
      <c r="T159" s="157"/>
      <c r="AT159" s="152" t="s">
        <v>128</v>
      </c>
      <c r="AU159" s="152" t="s">
        <v>85</v>
      </c>
      <c r="AV159" s="12" t="s">
        <v>85</v>
      </c>
      <c r="AW159" s="12" t="s">
        <v>32</v>
      </c>
      <c r="AX159" s="12" t="s">
        <v>76</v>
      </c>
      <c r="AY159" s="152" t="s">
        <v>119</v>
      </c>
    </row>
    <row r="160" spans="2:65" s="13" customFormat="1" ht="10.199999999999999">
      <c r="B160" s="158"/>
      <c r="D160" s="147" t="s">
        <v>128</v>
      </c>
      <c r="E160" s="159" t="s">
        <v>1</v>
      </c>
      <c r="F160" s="160" t="s">
        <v>137</v>
      </c>
      <c r="H160" s="161">
        <v>237.39</v>
      </c>
      <c r="I160" s="162"/>
      <c r="L160" s="158"/>
      <c r="M160" s="163"/>
      <c r="T160" s="164"/>
      <c r="AT160" s="159" t="s">
        <v>128</v>
      </c>
      <c r="AU160" s="159" t="s">
        <v>85</v>
      </c>
      <c r="AV160" s="13" t="s">
        <v>131</v>
      </c>
      <c r="AW160" s="13" t="s">
        <v>32</v>
      </c>
      <c r="AX160" s="13" t="s">
        <v>76</v>
      </c>
      <c r="AY160" s="159" t="s">
        <v>119</v>
      </c>
    </row>
    <row r="161" spans="2:51" s="12" customFormat="1" ht="10.199999999999999">
      <c r="B161" s="151"/>
      <c r="D161" s="147" t="s">
        <v>128</v>
      </c>
      <c r="E161" s="152" t="s">
        <v>1</v>
      </c>
      <c r="F161" s="153" t="s">
        <v>161</v>
      </c>
      <c r="H161" s="154">
        <v>429.68</v>
      </c>
      <c r="I161" s="155"/>
      <c r="L161" s="151"/>
      <c r="M161" s="156"/>
      <c r="T161" s="157"/>
      <c r="AT161" s="152" t="s">
        <v>128</v>
      </c>
      <c r="AU161" s="152" t="s">
        <v>85</v>
      </c>
      <c r="AV161" s="12" t="s">
        <v>85</v>
      </c>
      <c r="AW161" s="12" t="s">
        <v>32</v>
      </c>
      <c r="AX161" s="12" t="s">
        <v>76</v>
      </c>
      <c r="AY161" s="152" t="s">
        <v>119</v>
      </c>
    </row>
    <row r="162" spans="2:51" s="13" customFormat="1" ht="10.199999999999999">
      <c r="B162" s="158"/>
      <c r="D162" s="147" t="s">
        <v>128</v>
      </c>
      <c r="E162" s="159" t="s">
        <v>1</v>
      </c>
      <c r="F162" s="160" t="s">
        <v>139</v>
      </c>
      <c r="H162" s="161">
        <v>429.68</v>
      </c>
      <c r="I162" s="162"/>
      <c r="L162" s="158"/>
      <c r="M162" s="163"/>
      <c r="T162" s="164"/>
      <c r="AT162" s="159" t="s">
        <v>128</v>
      </c>
      <c r="AU162" s="159" t="s">
        <v>85</v>
      </c>
      <c r="AV162" s="13" t="s">
        <v>131</v>
      </c>
      <c r="AW162" s="13" t="s">
        <v>32</v>
      </c>
      <c r="AX162" s="13" t="s">
        <v>76</v>
      </c>
      <c r="AY162" s="159" t="s">
        <v>119</v>
      </c>
    </row>
    <row r="163" spans="2:51" s="12" customFormat="1" ht="10.199999999999999">
      <c r="B163" s="151"/>
      <c r="D163" s="147" t="s">
        <v>128</v>
      </c>
      <c r="E163" s="152" t="s">
        <v>1</v>
      </c>
      <c r="F163" s="153" t="s">
        <v>162</v>
      </c>
      <c r="H163" s="154">
        <v>15.58</v>
      </c>
      <c r="I163" s="155"/>
      <c r="L163" s="151"/>
      <c r="M163" s="156"/>
      <c r="T163" s="157"/>
      <c r="AT163" s="152" t="s">
        <v>128</v>
      </c>
      <c r="AU163" s="152" t="s">
        <v>85</v>
      </c>
      <c r="AV163" s="12" t="s">
        <v>85</v>
      </c>
      <c r="AW163" s="12" t="s">
        <v>32</v>
      </c>
      <c r="AX163" s="12" t="s">
        <v>76</v>
      </c>
      <c r="AY163" s="152" t="s">
        <v>119</v>
      </c>
    </row>
    <row r="164" spans="2:51" s="13" customFormat="1" ht="10.199999999999999">
      <c r="B164" s="158"/>
      <c r="D164" s="147" t="s">
        <v>128</v>
      </c>
      <c r="E164" s="159" t="s">
        <v>1</v>
      </c>
      <c r="F164" s="160" t="s">
        <v>141</v>
      </c>
      <c r="H164" s="161">
        <v>15.58</v>
      </c>
      <c r="I164" s="162"/>
      <c r="L164" s="158"/>
      <c r="M164" s="163"/>
      <c r="T164" s="164"/>
      <c r="AT164" s="159" t="s">
        <v>128</v>
      </c>
      <c r="AU164" s="159" t="s">
        <v>85</v>
      </c>
      <c r="AV164" s="13" t="s">
        <v>131</v>
      </c>
      <c r="AW164" s="13" t="s">
        <v>32</v>
      </c>
      <c r="AX164" s="13" t="s">
        <v>76</v>
      </c>
      <c r="AY164" s="159" t="s">
        <v>119</v>
      </c>
    </row>
    <row r="165" spans="2:51" s="12" customFormat="1" ht="10.199999999999999">
      <c r="B165" s="151"/>
      <c r="D165" s="147" t="s">
        <v>128</v>
      </c>
      <c r="E165" s="152" t="s">
        <v>1</v>
      </c>
      <c r="F165" s="153" t="s">
        <v>163</v>
      </c>
      <c r="H165" s="154">
        <v>10.66</v>
      </c>
      <c r="I165" s="155"/>
      <c r="L165" s="151"/>
      <c r="M165" s="156"/>
      <c r="T165" s="157"/>
      <c r="AT165" s="152" t="s">
        <v>128</v>
      </c>
      <c r="AU165" s="152" t="s">
        <v>85</v>
      </c>
      <c r="AV165" s="12" t="s">
        <v>85</v>
      </c>
      <c r="AW165" s="12" t="s">
        <v>32</v>
      </c>
      <c r="AX165" s="12" t="s">
        <v>76</v>
      </c>
      <c r="AY165" s="152" t="s">
        <v>119</v>
      </c>
    </row>
    <row r="166" spans="2:51" s="13" customFormat="1" ht="10.199999999999999">
      <c r="B166" s="158"/>
      <c r="D166" s="147" t="s">
        <v>128</v>
      </c>
      <c r="E166" s="159" t="s">
        <v>1</v>
      </c>
      <c r="F166" s="160" t="s">
        <v>143</v>
      </c>
      <c r="H166" s="161">
        <v>10.66</v>
      </c>
      <c r="I166" s="162"/>
      <c r="L166" s="158"/>
      <c r="M166" s="163"/>
      <c r="T166" s="164"/>
      <c r="AT166" s="159" t="s">
        <v>128</v>
      </c>
      <c r="AU166" s="159" t="s">
        <v>85</v>
      </c>
      <c r="AV166" s="13" t="s">
        <v>131</v>
      </c>
      <c r="AW166" s="13" t="s">
        <v>32</v>
      </c>
      <c r="AX166" s="13" t="s">
        <v>76</v>
      </c>
      <c r="AY166" s="159" t="s">
        <v>119</v>
      </c>
    </row>
    <row r="167" spans="2:51" s="12" customFormat="1" ht="10.199999999999999">
      <c r="B167" s="151"/>
      <c r="D167" s="147" t="s">
        <v>128</v>
      </c>
      <c r="E167" s="152" t="s">
        <v>1</v>
      </c>
      <c r="F167" s="153" t="s">
        <v>164</v>
      </c>
      <c r="H167" s="154">
        <v>11.48</v>
      </c>
      <c r="I167" s="155"/>
      <c r="L167" s="151"/>
      <c r="M167" s="156"/>
      <c r="T167" s="157"/>
      <c r="AT167" s="152" t="s">
        <v>128</v>
      </c>
      <c r="AU167" s="152" t="s">
        <v>85</v>
      </c>
      <c r="AV167" s="12" t="s">
        <v>85</v>
      </c>
      <c r="AW167" s="12" t="s">
        <v>32</v>
      </c>
      <c r="AX167" s="12" t="s">
        <v>76</v>
      </c>
      <c r="AY167" s="152" t="s">
        <v>119</v>
      </c>
    </row>
    <row r="168" spans="2:51" s="13" customFormat="1" ht="10.199999999999999">
      <c r="B168" s="158"/>
      <c r="D168" s="147" t="s">
        <v>128</v>
      </c>
      <c r="E168" s="159" t="s">
        <v>1</v>
      </c>
      <c r="F168" s="160" t="s">
        <v>145</v>
      </c>
      <c r="H168" s="161">
        <v>11.48</v>
      </c>
      <c r="I168" s="162"/>
      <c r="L168" s="158"/>
      <c r="M168" s="163"/>
      <c r="T168" s="164"/>
      <c r="AT168" s="159" t="s">
        <v>128</v>
      </c>
      <c r="AU168" s="159" t="s">
        <v>85</v>
      </c>
      <c r="AV168" s="13" t="s">
        <v>131</v>
      </c>
      <c r="AW168" s="13" t="s">
        <v>32</v>
      </c>
      <c r="AX168" s="13" t="s">
        <v>76</v>
      </c>
      <c r="AY168" s="159" t="s">
        <v>119</v>
      </c>
    </row>
    <row r="169" spans="2:51" s="12" customFormat="1" ht="10.199999999999999">
      <c r="B169" s="151"/>
      <c r="D169" s="147" t="s">
        <v>128</v>
      </c>
      <c r="E169" s="152" t="s">
        <v>1</v>
      </c>
      <c r="F169" s="153" t="s">
        <v>165</v>
      </c>
      <c r="H169" s="154">
        <v>31.16</v>
      </c>
      <c r="I169" s="155"/>
      <c r="L169" s="151"/>
      <c r="M169" s="156"/>
      <c r="T169" s="157"/>
      <c r="AT169" s="152" t="s">
        <v>128</v>
      </c>
      <c r="AU169" s="152" t="s">
        <v>85</v>
      </c>
      <c r="AV169" s="12" t="s">
        <v>85</v>
      </c>
      <c r="AW169" s="12" t="s">
        <v>32</v>
      </c>
      <c r="AX169" s="12" t="s">
        <v>76</v>
      </c>
      <c r="AY169" s="152" t="s">
        <v>119</v>
      </c>
    </row>
    <row r="170" spans="2:51" s="13" customFormat="1" ht="10.199999999999999">
      <c r="B170" s="158"/>
      <c r="D170" s="147" t="s">
        <v>128</v>
      </c>
      <c r="E170" s="159" t="s">
        <v>1</v>
      </c>
      <c r="F170" s="160" t="s">
        <v>147</v>
      </c>
      <c r="H170" s="161">
        <v>31.16</v>
      </c>
      <c r="I170" s="162"/>
      <c r="L170" s="158"/>
      <c r="M170" s="163"/>
      <c r="T170" s="164"/>
      <c r="AT170" s="159" t="s">
        <v>128</v>
      </c>
      <c r="AU170" s="159" t="s">
        <v>85</v>
      </c>
      <c r="AV170" s="13" t="s">
        <v>131</v>
      </c>
      <c r="AW170" s="13" t="s">
        <v>32</v>
      </c>
      <c r="AX170" s="13" t="s">
        <v>76</v>
      </c>
      <c r="AY170" s="159" t="s">
        <v>119</v>
      </c>
    </row>
    <row r="171" spans="2:51" s="12" customFormat="1" ht="10.199999999999999">
      <c r="B171" s="151"/>
      <c r="D171" s="147" t="s">
        <v>128</v>
      </c>
      <c r="E171" s="152" t="s">
        <v>1</v>
      </c>
      <c r="F171" s="153" t="s">
        <v>166</v>
      </c>
      <c r="H171" s="154">
        <v>1558.82</v>
      </c>
      <c r="I171" s="155"/>
      <c r="L171" s="151"/>
      <c r="M171" s="156"/>
      <c r="T171" s="157"/>
      <c r="AT171" s="152" t="s">
        <v>128</v>
      </c>
      <c r="AU171" s="152" t="s">
        <v>85</v>
      </c>
      <c r="AV171" s="12" t="s">
        <v>85</v>
      </c>
      <c r="AW171" s="12" t="s">
        <v>32</v>
      </c>
      <c r="AX171" s="12" t="s">
        <v>76</v>
      </c>
      <c r="AY171" s="152" t="s">
        <v>119</v>
      </c>
    </row>
    <row r="172" spans="2:51" s="13" customFormat="1" ht="10.199999999999999">
      <c r="B172" s="158"/>
      <c r="D172" s="147" t="s">
        <v>128</v>
      </c>
      <c r="E172" s="159" t="s">
        <v>1</v>
      </c>
      <c r="F172" s="160" t="s">
        <v>149</v>
      </c>
      <c r="H172" s="161">
        <v>1558.82</v>
      </c>
      <c r="I172" s="162"/>
      <c r="L172" s="158"/>
      <c r="M172" s="163"/>
      <c r="T172" s="164"/>
      <c r="AT172" s="159" t="s">
        <v>128</v>
      </c>
      <c r="AU172" s="159" t="s">
        <v>85</v>
      </c>
      <c r="AV172" s="13" t="s">
        <v>131</v>
      </c>
      <c r="AW172" s="13" t="s">
        <v>32</v>
      </c>
      <c r="AX172" s="13" t="s">
        <v>76</v>
      </c>
      <c r="AY172" s="159" t="s">
        <v>119</v>
      </c>
    </row>
    <row r="173" spans="2:51" s="12" customFormat="1" ht="10.199999999999999">
      <c r="B173" s="151"/>
      <c r="D173" s="147" t="s">
        <v>128</v>
      </c>
      <c r="E173" s="152" t="s">
        <v>1</v>
      </c>
      <c r="F173" s="153" t="s">
        <v>167</v>
      </c>
      <c r="H173" s="154">
        <v>45.92</v>
      </c>
      <c r="I173" s="155"/>
      <c r="L173" s="151"/>
      <c r="M173" s="156"/>
      <c r="T173" s="157"/>
      <c r="AT173" s="152" t="s">
        <v>128</v>
      </c>
      <c r="AU173" s="152" t="s">
        <v>85</v>
      </c>
      <c r="AV173" s="12" t="s">
        <v>85</v>
      </c>
      <c r="AW173" s="12" t="s">
        <v>32</v>
      </c>
      <c r="AX173" s="12" t="s">
        <v>76</v>
      </c>
      <c r="AY173" s="152" t="s">
        <v>119</v>
      </c>
    </row>
    <row r="174" spans="2:51" s="13" customFormat="1" ht="10.199999999999999">
      <c r="B174" s="158"/>
      <c r="D174" s="147" t="s">
        <v>128</v>
      </c>
      <c r="E174" s="159" t="s">
        <v>1</v>
      </c>
      <c r="F174" s="160" t="s">
        <v>151</v>
      </c>
      <c r="H174" s="161">
        <v>45.92</v>
      </c>
      <c r="I174" s="162"/>
      <c r="L174" s="158"/>
      <c r="M174" s="163"/>
      <c r="T174" s="164"/>
      <c r="AT174" s="159" t="s">
        <v>128</v>
      </c>
      <c r="AU174" s="159" t="s">
        <v>85</v>
      </c>
      <c r="AV174" s="13" t="s">
        <v>131</v>
      </c>
      <c r="AW174" s="13" t="s">
        <v>32</v>
      </c>
      <c r="AX174" s="13" t="s">
        <v>76</v>
      </c>
      <c r="AY174" s="159" t="s">
        <v>119</v>
      </c>
    </row>
    <row r="175" spans="2:51" s="15" customFormat="1" ht="10.199999999999999">
      <c r="B175" s="171"/>
      <c r="D175" s="147" t="s">
        <v>128</v>
      </c>
      <c r="E175" s="172" t="s">
        <v>1</v>
      </c>
      <c r="F175" s="173" t="s">
        <v>152</v>
      </c>
      <c r="H175" s="174">
        <v>4695.91</v>
      </c>
      <c r="I175" s="175"/>
      <c r="L175" s="171"/>
      <c r="M175" s="176"/>
      <c r="T175" s="177"/>
      <c r="AT175" s="172" t="s">
        <v>128</v>
      </c>
      <c r="AU175" s="172" t="s">
        <v>85</v>
      </c>
      <c r="AV175" s="15" t="s">
        <v>125</v>
      </c>
      <c r="AW175" s="15" t="s">
        <v>32</v>
      </c>
      <c r="AX175" s="15" t="s">
        <v>76</v>
      </c>
      <c r="AY175" s="172" t="s">
        <v>119</v>
      </c>
    </row>
    <row r="176" spans="2:51" s="12" customFormat="1" ht="10.199999999999999">
      <c r="B176" s="151"/>
      <c r="D176" s="147" t="s">
        <v>128</v>
      </c>
      <c r="E176" s="152" t="s">
        <v>1</v>
      </c>
      <c r="F176" s="153" t="s">
        <v>168</v>
      </c>
      <c r="H176" s="154">
        <v>4696</v>
      </c>
      <c r="I176" s="155"/>
      <c r="L176" s="151"/>
      <c r="M176" s="156"/>
      <c r="T176" s="157"/>
      <c r="AT176" s="152" t="s">
        <v>128</v>
      </c>
      <c r="AU176" s="152" t="s">
        <v>85</v>
      </c>
      <c r="AV176" s="12" t="s">
        <v>85</v>
      </c>
      <c r="AW176" s="12" t="s">
        <v>32</v>
      </c>
      <c r="AX176" s="12" t="s">
        <v>76</v>
      </c>
      <c r="AY176" s="152" t="s">
        <v>119</v>
      </c>
    </row>
    <row r="177" spans="2:65" s="15" customFormat="1" ht="10.199999999999999">
      <c r="B177" s="171"/>
      <c r="D177" s="147" t="s">
        <v>128</v>
      </c>
      <c r="E177" s="172" t="s">
        <v>1</v>
      </c>
      <c r="F177" s="173" t="s">
        <v>152</v>
      </c>
      <c r="H177" s="174">
        <v>4696</v>
      </c>
      <c r="I177" s="175"/>
      <c r="L177" s="171"/>
      <c r="M177" s="176"/>
      <c r="T177" s="177"/>
      <c r="AT177" s="172" t="s">
        <v>128</v>
      </c>
      <c r="AU177" s="172" t="s">
        <v>85</v>
      </c>
      <c r="AV177" s="15" t="s">
        <v>125</v>
      </c>
      <c r="AW177" s="15" t="s">
        <v>32</v>
      </c>
      <c r="AX177" s="15" t="s">
        <v>81</v>
      </c>
      <c r="AY177" s="172" t="s">
        <v>119</v>
      </c>
    </row>
    <row r="178" spans="2:65" s="11" customFormat="1" ht="22.8" customHeight="1">
      <c r="B178" s="121"/>
      <c r="D178" s="122" t="s">
        <v>75</v>
      </c>
      <c r="E178" s="131" t="s">
        <v>169</v>
      </c>
      <c r="F178" s="131" t="s">
        <v>170</v>
      </c>
      <c r="I178" s="124"/>
      <c r="J178" s="132">
        <f>BK178</f>
        <v>0</v>
      </c>
      <c r="L178" s="121"/>
      <c r="M178" s="126"/>
      <c r="P178" s="127">
        <f>SUM(P179:P204)</f>
        <v>0</v>
      </c>
      <c r="R178" s="127">
        <f>SUM(R179:R204)</f>
        <v>0</v>
      </c>
      <c r="T178" s="128">
        <f>SUM(T179:T204)</f>
        <v>0</v>
      </c>
      <c r="AR178" s="122" t="s">
        <v>81</v>
      </c>
      <c r="AT178" s="129" t="s">
        <v>75</v>
      </c>
      <c r="AU178" s="129" t="s">
        <v>81</v>
      </c>
      <c r="AY178" s="122" t="s">
        <v>119</v>
      </c>
      <c r="BK178" s="130">
        <f>SUM(BK179:BK204)</f>
        <v>0</v>
      </c>
    </row>
    <row r="179" spans="2:65" s="1" customFormat="1" ht="24.15" customHeight="1">
      <c r="B179" s="32"/>
      <c r="C179" s="133" t="s">
        <v>131</v>
      </c>
      <c r="D179" s="133" t="s">
        <v>121</v>
      </c>
      <c r="E179" s="134" t="s">
        <v>171</v>
      </c>
      <c r="F179" s="135" t="s">
        <v>172</v>
      </c>
      <c r="G179" s="136" t="s">
        <v>124</v>
      </c>
      <c r="H179" s="137">
        <v>562.51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41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125</v>
      </c>
      <c r="AT179" s="145" t="s">
        <v>121</v>
      </c>
      <c r="AU179" s="145" t="s">
        <v>85</v>
      </c>
      <c r="AY179" s="17" t="s">
        <v>119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81</v>
      </c>
      <c r="BK179" s="146">
        <f>ROUND(I179*H179,2)</f>
        <v>0</v>
      </c>
      <c r="BL179" s="17" t="s">
        <v>125</v>
      </c>
      <c r="BM179" s="145" t="s">
        <v>173</v>
      </c>
    </row>
    <row r="180" spans="2:65" s="1" customFormat="1" ht="19.2">
      <c r="B180" s="32"/>
      <c r="D180" s="147" t="s">
        <v>126</v>
      </c>
      <c r="F180" s="148" t="s">
        <v>174</v>
      </c>
      <c r="I180" s="149"/>
      <c r="L180" s="32"/>
      <c r="M180" s="150"/>
      <c r="T180" s="56"/>
      <c r="AT180" s="17" t="s">
        <v>126</v>
      </c>
      <c r="AU180" s="17" t="s">
        <v>85</v>
      </c>
    </row>
    <row r="181" spans="2:65" s="12" customFormat="1" ht="10.199999999999999">
      <c r="B181" s="151"/>
      <c r="D181" s="147" t="s">
        <v>128</v>
      </c>
      <c r="E181" s="152" t="s">
        <v>1</v>
      </c>
      <c r="F181" s="153" t="s">
        <v>175</v>
      </c>
      <c r="H181" s="154">
        <v>562.50900000000001</v>
      </c>
      <c r="I181" s="155"/>
      <c r="L181" s="151"/>
      <c r="M181" s="156"/>
      <c r="T181" s="157"/>
      <c r="AT181" s="152" t="s">
        <v>128</v>
      </c>
      <c r="AU181" s="152" t="s">
        <v>85</v>
      </c>
      <c r="AV181" s="12" t="s">
        <v>85</v>
      </c>
      <c r="AW181" s="12" t="s">
        <v>32</v>
      </c>
      <c r="AX181" s="12" t="s">
        <v>76</v>
      </c>
      <c r="AY181" s="152" t="s">
        <v>119</v>
      </c>
    </row>
    <row r="182" spans="2:65" s="15" customFormat="1" ht="10.199999999999999">
      <c r="B182" s="171"/>
      <c r="D182" s="147" t="s">
        <v>128</v>
      </c>
      <c r="E182" s="172" t="s">
        <v>1</v>
      </c>
      <c r="F182" s="173" t="s">
        <v>152</v>
      </c>
      <c r="H182" s="174">
        <v>562.50900000000001</v>
      </c>
      <c r="I182" s="175"/>
      <c r="L182" s="171"/>
      <c r="M182" s="176"/>
      <c r="T182" s="177"/>
      <c r="AT182" s="172" t="s">
        <v>128</v>
      </c>
      <c r="AU182" s="172" t="s">
        <v>85</v>
      </c>
      <c r="AV182" s="15" t="s">
        <v>125</v>
      </c>
      <c r="AW182" s="15" t="s">
        <v>32</v>
      </c>
      <c r="AX182" s="15" t="s">
        <v>76</v>
      </c>
      <c r="AY182" s="172" t="s">
        <v>119</v>
      </c>
    </row>
    <row r="183" spans="2:65" s="12" customFormat="1" ht="10.199999999999999">
      <c r="B183" s="151"/>
      <c r="D183" s="147" t="s">
        <v>128</v>
      </c>
      <c r="E183" s="152" t="s">
        <v>1</v>
      </c>
      <c r="F183" s="153" t="s">
        <v>176</v>
      </c>
      <c r="H183" s="154">
        <v>562.51</v>
      </c>
      <c r="I183" s="155"/>
      <c r="L183" s="151"/>
      <c r="M183" s="156"/>
      <c r="T183" s="157"/>
      <c r="AT183" s="152" t="s">
        <v>128</v>
      </c>
      <c r="AU183" s="152" t="s">
        <v>85</v>
      </c>
      <c r="AV183" s="12" t="s">
        <v>85</v>
      </c>
      <c r="AW183" s="12" t="s">
        <v>32</v>
      </c>
      <c r="AX183" s="12" t="s">
        <v>76</v>
      </c>
      <c r="AY183" s="152" t="s">
        <v>119</v>
      </c>
    </row>
    <row r="184" spans="2:65" s="15" customFormat="1" ht="10.199999999999999">
      <c r="B184" s="171"/>
      <c r="D184" s="147" t="s">
        <v>128</v>
      </c>
      <c r="E184" s="172" t="s">
        <v>1</v>
      </c>
      <c r="F184" s="173" t="s">
        <v>152</v>
      </c>
      <c r="H184" s="174">
        <v>562.51</v>
      </c>
      <c r="I184" s="175"/>
      <c r="L184" s="171"/>
      <c r="M184" s="176"/>
      <c r="T184" s="177"/>
      <c r="AT184" s="172" t="s">
        <v>128</v>
      </c>
      <c r="AU184" s="172" t="s">
        <v>85</v>
      </c>
      <c r="AV184" s="15" t="s">
        <v>125</v>
      </c>
      <c r="AW184" s="15" t="s">
        <v>32</v>
      </c>
      <c r="AX184" s="15" t="s">
        <v>81</v>
      </c>
      <c r="AY184" s="172" t="s">
        <v>119</v>
      </c>
    </row>
    <row r="185" spans="2:65" s="1" customFormat="1" ht="24.15" customHeight="1">
      <c r="B185" s="32"/>
      <c r="C185" s="133" t="s">
        <v>125</v>
      </c>
      <c r="D185" s="133" t="s">
        <v>121</v>
      </c>
      <c r="E185" s="134" t="s">
        <v>177</v>
      </c>
      <c r="F185" s="135" t="s">
        <v>178</v>
      </c>
      <c r="G185" s="136" t="s">
        <v>124</v>
      </c>
      <c r="H185" s="137">
        <v>562.51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41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125</v>
      </c>
      <c r="AT185" s="145" t="s">
        <v>121</v>
      </c>
      <c r="AU185" s="145" t="s">
        <v>85</v>
      </c>
      <c r="AY185" s="17" t="s">
        <v>119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125</v>
      </c>
      <c r="BM185" s="145" t="s">
        <v>179</v>
      </c>
    </row>
    <row r="186" spans="2:65" s="1" customFormat="1" ht="19.2">
      <c r="B186" s="32"/>
      <c r="D186" s="147" t="s">
        <v>126</v>
      </c>
      <c r="F186" s="148" t="s">
        <v>180</v>
      </c>
      <c r="I186" s="149"/>
      <c r="L186" s="32"/>
      <c r="M186" s="150"/>
      <c r="T186" s="56"/>
      <c r="AT186" s="17" t="s">
        <v>126</v>
      </c>
      <c r="AU186" s="17" t="s">
        <v>85</v>
      </c>
    </row>
    <row r="187" spans="2:65" s="12" customFormat="1" ht="10.199999999999999">
      <c r="B187" s="151"/>
      <c r="D187" s="147" t="s">
        <v>128</v>
      </c>
      <c r="E187" s="152" t="s">
        <v>1</v>
      </c>
      <c r="F187" s="153" t="s">
        <v>181</v>
      </c>
      <c r="H187" s="154">
        <v>562.50900000000001</v>
      </c>
      <c r="I187" s="155"/>
      <c r="L187" s="151"/>
      <c r="M187" s="156"/>
      <c r="T187" s="157"/>
      <c r="AT187" s="152" t="s">
        <v>128</v>
      </c>
      <c r="AU187" s="152" t="s">
        <v>85</v>
      </c>
      <c r="AV187" s="12" t="s">
        <v>85</v>
      </c>
      <c r="AW187" s="12" t="s">
        <v>32</v>
      </c>
      <c r="AX187" s="12" t="s">
        <v>76</v>
      </c>
      <c r="AY187" s="152" t="s">
        <v>119</v>
      </c>
    </row>
    <row r="188" spans="2:65" s="15" customFormat="1" ht="10.199999999999999">
      <c r="B188" s="171"/>
      <c r="D188" s="147" t="s">
        <v>128</v>
      </c>
      <c r="E188" s="172" t="s">
        <v>1</v>
      </c>
      <c r="F188" s="173" t="s">
        <v>152</v>
      </c>
      <c r="H188" s="174">
        <v>562.50900000000001</v>
      </c>
      <c r="I188" s="175"/>
      <c r="L188" s="171"/>
      <c r="M188" s="176"/>
      <c r="T188" s="177"/>
      <c r="AT188" s="172" t="s">
        <v>128</v>
      </c>
      <c r="AU188" s="172" t="s">
        <v>85</v>
      </c>
      <c r="AV188" s="15" t="s">
        <v>125</v>
      </c>
      <c r="AW188" s="15" t="s">
        <v>32</v>
      </c>
      <c r="AX188" s="15" t="s">
        <v>76</v>
      </c>
      <c r="AY188" s="172" t="s">
        <v>119</v>
      </c>
    </row>
    <row r="189" spans="2:65" s="12" customFormat="1" ht="10.199999999999999">
      <c r="B189" s="151"/>
      <c r="D189" s="147" t="s">
        <v>128</v>
      </c>
      <c r="E189" s="152" t="s">
        <v>1</v>
      </c>
      <c r="F189" s="153" t="s">
        <v>176</v>
      </c>
      <c r="H189" s="154">
        <v>562.51</v>
      </c>
      <c r="I189" s="155"/>
      <c r="L189" s="151"/>
      <c r="M189" s="156"/>
      <c r="T189" s="157"/>
      <c r="AT189" s="152" t="s">
        <v>128</v>
      </c>
      <c r="AU189" s="152" t="s">
        <v>85</v>
      </c>
      <c r="AV189" s="12" t="s">
        <v>85</v>
      </c>
      <c r="AW189" s="12" t="s">
        <v>32</v>
      </c>
      <c r="AX189" s="12" t="s">
        <v>76</v>
      </c>
      <c r="AY189" s="152" t="s">
        <v>119</v>
      </c>
    </row>
    <row r="190" spans="2:65" s="15" customFormat="1" ht="10.199999999999999">
      <c r="B190" s="171"/>
      <c r="D190" s="147" t="s">
        <v>128</v>
      </c>
      <c r="E190" s="172" t="s">
        <v>1</v>
      </c>
      <c r="F190" s="173" t="s">
        <v>152</v>
      </c>
      <c r="H190" s="174">
        <v>562.51</v>
      </c>
      <c r="I190" s="175"/>
      <c r="L190" s="171"/>
      <c r="M190" s="176"/>
      <c r="T190" s="177"/>
      <c r="AT190" s="172" t="s">
        <v>128</v>
      </c>
      <c r="AU190" s="172" t="s">
        <v>85</v>
      </c>
      <c r="AV190" s="15" t="s">
        <v>125</v>
      </c>
      <c r="AW190" s="15" t="s">
        <v>32</v>
      </c>
      <c r="AX190" s="15" t="s">
        <v>81</v>
      </c>
      <c r="AY190" s="172" t="s">
        <v>119</v>
      </c>
    </row>
    <row r="191" spans="2:65" s="1" customFormat="1" ht="33" customHeight="1">
      <c r="B191" s="32"/>
      <c r="C191" s="133" t="s">
        <v>169</v>
      </c>
      <c r="D191" s="133" t="s">
        <v>121</v>
      </c>
      <c r="E191" s="134" t="s">
        <v>182</v>
      </c>
      <c r="F191" s="135" t="s">
        <v>183</v>
      </c>
      <c r="G191" s="136" t="s">
        <v>124</v>
      </c>
      <c r="H191" s="137">
        <v>562.51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41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125</v>
      </c>
      <c r="AT191" s="145" t="s">
        <v>121</v>
      </c>
      <c r="AU191" s="145" t="s">
        <v>85</v>
      </c>
      <c r="AY191" s="17" t="s">
        <v>119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81</v>
      </c>
      <c r="BK191" s="146">
        <f>ROUND(I191*H191,2)</f>
        <v>0</v>
      </c>
      <c r="BL191" s="17" t="s">
        <v>125</v>
      </c>
      <c r="BM191" s="145" t="s">
        <v>184</v>
      </c>
    </row>
    <row r="192" spans="2:65" s="1" customFormat="1" ht="28.8">
      <c r="B192" s="32"/>
      <c r="D192" s="147" t="s">
        <v>126</v>
      </c>
      <c r="F192" s="148" t="s">
        <v>185</v>
      </c>
      <c r="I192" s="149"/>
      <c r="L192" s="32"/>
      <c r="M192" s="150"/>
      <c r="T192" s="56"/>
      <c r="AT192" s="17" t="s">
        <v>126</v>
      </c>
      <c r="AU192" s="17" t="s">
        <v>85</v>
      </c>
    </row>
    <row r="193" spans="2:65" s="12" customFormat="1" ht="10.199999999999999">
      <c r="B193" s="151"/>
      <c r="D193" s="147" t="s">
        <v>128</v>
      </c>
      <c r="E193" s="152" t="s">
        <v>1</v>
      </c>
      <c r="F193" s="153" t="s">
        <v>181</v>
      </c>
      <c r="H193" s="154">
        <v>562.50900000000001</v>
      </c>
      <c r="I193" s="155"/>
      <c r="L193" s="151"/>
      <c r="M193" s="156"/>
      <c r="T193" s="157"/>
      <c r="AT193" s="152" t="s">
        <v>128</v>
      </c>
      <c r="AU193" s="152" t="s">
        <v>85</v>
      </c>
      <c r="AV193" s="12" t="s">
        <v>85</v>
      </c>
      <c r="AW193" s="12" t="s">
        <v>32</v>
      </c>
      <c r="AX193" s="12" t="s">
        <v>76</v>
      </c>
      <c r="AY193" s="152" t="s">
        <v>119</v>
      </c>
    </row>
    <row r="194" spans="2:65" s="15" customFormat="1" ht="10.199999999999999">
      <c r="B194" s="171"/>
      <c r="D194" s="147" t="s">
        <v>128</v>
      </c>
      <c r="E194" s="172" t="s">
        <v>1</v>
      </c>
      <c r="F194" s="173" t="s">
        <v>152</v>
      </c>
      <c r="H194" s="174">
        <v>562.50900000000001</v>
      </c>
      <c r="I194" s="175"/>
      <c r="L194" s="171"/>
      <c r="M194" s="176"/>
      <c r="T194" s="177"/>
      <c r="AT194" s="172" t="s">
        <v>128</v>
      </c>
      <c r="AU194" s="172" t="s">
        <v>85</v>
      </c>
      <c r="AV194" s="15" t="s">
        <v>125</v>
      </c>
      <c r="AW194" s="15" t="s">
        <v>32</v>
      </c>
      <c r="AX194" s="15" t="s">
        <v>76</v>
      </c>
      <c r="AY194" s="172" t="s">
        <v>119</v>
      </c>
    </row>
    <row r="195" spans="2:65" s="12" customFormat="1" ht="10.199999999999999">
      <c r="B195" s="151"/>
      <c r="D195" s="147" t="s">
        <v>128</v>
      </c>
      <c r="E195" s="152" t="s">
        <v>1</v>
      </c>
      <c r="F195" s="153" t="s">
        <v>176</v>
      </c>
      <c r="H195" s="154">
        <v>562.51</v>
      </c>
      <c r="I195" s="155"/>
      <c r="L195" s="151"/>
      <c r="M195" s="156"/>
      <c r="T195" s="157"/>
      <c r="AT195" s="152" t="s">
        <v>128</v>
      </c>
      <c r="AU195" s="152" t="s">
        <v>85</v>
      </c>
      <c r="AV195" s="12" t="s">
        <v>85</v>
      </c>
      <c r="AW195" s="12" t="s">
        <v>32</v>
      </c>
      <c r="AX195" s="12" t="s">
        <v>76</v>
      </c>
      <c r="AY195" s="152" t="s">
        <v>119</v>
      </c>
    </row>
    <row r="196" spans="2:65" s="15" customFormat="1" ht="10.199999999999999">
      <c r="B196" s="171"/>
      <c r="D196" s="147" t="s">
        <v>128</v>
      </c>
      <c r="E196" s="172" t="s">
        <v>1</v>
      </c>
      <c r="F196" s="173" t="s">
        <v>152</v>
      </c>
      <c r="H196" s="174">
        <v>562.51</v>
      </c>
      <c r="I196" s="175"/>
      <c r="L196" s="171"/>
      <c r="M196" s="176"/>
      <c r="T196" s="177"/>
      <c r="AT196" s="172" t="s">
        <v>128</v>
      </c>
      <c r="AU196" s="172" t="s">
        <v>85</v>
      </c>
      <c r="AV196" s="15" t="s">
        <v>125</v>
      </c>
      <c r="AW196" s="15" t="s">
        <v>32</v>
      </c>
      <c r="AX196" s="15" t="s">
        <v>81</v>
      </c>
      <c r="AY196" s="172" t="s">
        <v>119</v>
      </c>
    </row>
    <row r="197" spans="2:65" s="1" customFormat="1" ht="24.15" customHeight="1">
      <c r="B197" s="32"/>
      <c r="C197" s="133" t="s">
        <v>173</v>
      </c>
      <c r="D197" s="133" t="s">
        <v>121</v>
      </c>
      <c r="E197" s="134" t="s">
        <v>186</v>
      </c>
      <c r="F197" s="135" t="s">
        <v>187</v>
      </c>
      <c r="G197" s="136" t="s">
        <v>124</v>
      </c>
      <c r="H197" s="137">
        <v>4696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41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125</v>
      </c>
      <c r="AT197" s="145" t="s">
        <v>121</v>
      </c>
      <c r="AU197" s="145" t="s">
        <v>85</v>
      </c>
      <c r="AY197" s="17" t="s">
        <v>119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125</v>
      </c>
      <c r="BM197" s="145" t="s">
        <v>188</v>
      </c>
    </row>
    <row r="198" spans="2:65" s="1" customFormat="1" ht="19.2">
      <c r="B198" s="32"/>
      <c r="D198" s="147" t="s">
        <v>126</v>
      </c>
      <c r="F198" s="148" t="s">
        <v>189</v>
      </c>
      <c r="I198" s="149"/>
      <c r="L198" s="32"/>
      <c r="M198" s="150"/>
      <c r="T198" s="56"/>
      <c r="AT198" s="17" t="s">
        <v>126</v>
      </c>
      <c r="AU198" s="17" t="s">
        <v>85</v>
      </c>
    </row>
    <row r="199" spans="2:65" s="12" customFormat="1" ht="10.199999999999999">
      <c r="B199" s="151"/>
      <c r="D199" s="147" t="s">
        <v>128</v>
      </c>
      <c r="E199" s="152" t="s">
        <v>1</v>
      </c>
      <c r="F199" s="153" t="s">
        <v>168</v>
      </c>
      <c r="H199" s="154">
        <v>4696</v>
      </c>
      <c r="I199" s="155"/>
      <c r="L199" s="151"/>
      <c r="M199" s="156"/>
      <c r="T199" s="157"/>
      <c r="AT199" s="152" t="s">
        <v>128</v>
      </c>
      <c r="AU199" s="152" t="s">
        <v>85</v>
      </c>
      <c r="AV199" s="12" t="s">
        <v>85</v>
      </c>
      <c r="AW199" s="12" t="s">
        <v>32</v>
      </c>
      <c r="AX199" s="12" t="s">
        <v>76</v>
      </c>
      <c r="AY199" s="152" t="s">
        <v>119</v>
      </c>
    </row>
    <row r="200" spans="2:65" s="15" customFormat="1" ht="10.199999999999999">
      <c r="B200" s="171"/>
      <c r="D200" s="147" t="s">
        <v>128</v>
      </c>
      <c r="E200" s="172" t="s">
        <v>1</v>
      </c>
      <c r="F200" s="173" t="s">
        <v>152</v>
      </c>
      <c r="H200" s="174">
        <v>4696</v>
      </c>
      <c r="I200" s="175"/>
      <c r="L200" s="171"/>
      <c r="M200" s="176"/>
      <c r="T200" s="177"/>
      <c r="AT200" s="172" t="s">
        <v>128</v>
      </c>
      <c r="AU200" s="172" t="s">
        <v>85</v>
      </c>
      <c r="AV200" s="15" t="s">
        <v>125</v>
      </c>
      <c r="AW200" s="15" t="s">
        <v>32</v>
      </c>
      <c r="AX200" s="15" t="s">
        <v>81</v>
      </c>
      <c r="AY200" s="172" t="s">
        <v>119</v>
      </c>
    </row>
    <row r="201" spans="2:65" s="1" customFormat="1" ht="24.15" customHeight="1">
      <c r="B201" s="32"/>
      <c r="C201" s="133" t="s">
        <v>190</v>
      </c>
      <c r="D201" s="133" t="s">
        <v>121</v>
      </c>
      <c r="E201" s="134" t="s">
        <v>191</v>
      </c>
      <c r="F201" s="135" t="s">
        <v>192</v>
      </c>
      <c r="G201" s="136" t="s">
        <v>124</v>
      </c>
      <c r="H201" s="137">
        <v>4696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41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125</v>
      </c>
      <c r="AT201" s="145" t="s">
        <v>121</v>
      </c>
      <c r="AU201" s="145" t="s">
        <v>85</v>
      </c>
      <c r="AY201" s="17" t="s">
        <v>119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81</v>
      </c>
      <c r="BK201" s="146">
        <f>ROUND(I201*H201,2)</f>
        <v>0</v>
      </c>
      <c r="BL201" s="17" t="s">
        <v>125</v>
      </c>
      <c r="BM201" s="145" t="s">
        <v>193</v>
      </c>
    </row>
    <row r="202" spans="2:65" s="1" customFormat="1" ht="28.8">
      <c r="B202" s="32"/>
      <c r="D202" s="147" t="s">
        <v>126</v>
      </c>
      <c r="F202" s="148" t="s">
        <v>194</v>
      </c>
      <c r="I202" s="149"/>
      <c r="L202" s="32"/>
      <c r="M202" s="150"/>
      <c r="T202" s="56"/>
      <c r="AT202" s="17" t="s">
        <v>126</v>
      </c>
      <c r="AU202" s="17" t="s">
        <v>85</v>
      </c>
    </row>
    <row r="203" spans="2:65" s="12" customFormat="1" ht="10.199999999999999">
      <c r="B203" s="151"/>
      <c r="D203" s="147" t="s">
        <v>128</v>
      </c>
      <c r="E203" s="152" t="s">
        <v>1</v>
      </c>
      <c r="F203" s="153" t="s">
        <v>168</v>
      </c>
      <c r="H203" s="154">
        <v>4696</v>
      </c>
      <c r="I203" s="155"/>
      <c r="L203" s="151"/>
      <c r="M203" s="156"/>
      <c r="T203" s="157"/>
      <c r="AT203" s="152" t="s">
        <v>128</v>
      </c>
      <c r="AU203" s="152" t="s">
        <v>85</v>
      </c>
      <c r="AV203" s="12" t="s">
        <v>85</v>
      </c>
      <c r="AW203" s="12" t="s">
        <v>32</v>
      </c>
      <c r="AX203" s="12" t="s">
        <v>76</v>
      </c>
      <c r="AY203" s="152" t="s">
        <v>119</v>
      </c>
    </row>
    <row r="204" spans="2:65" s="15" customFormat="1" ht="10.199999999999999">
      <c r="B204" s="171"/>
      <c r="D204" s="147" t="s">
        <v>128</v>
      </c>
      <c r="E204" s="172" t="s">
        <v>1</v>
      </c>
      <c r="F204" s="173" t="s">
        <v>152</v>
      </c>
      <c r="H204" s="174">
        <v>4696</v>
      </c>
      <c r="I204" s="175"/>
      <c r="L204" s="171"/>
      <c r="M204" s="176"/>
      <c r="T204" s="177"/>
      <c r="AT204" s="172" t="s">
        <v>128</v>
      </c>
      <c r="AU204" s="172" t="s">
        <v>85</v>
      </c>
      <c r="AV204" s="15" t="s">
        <v>125</v>
      </c>
      <c r="AW204" s="15" t="s">
        <v>32</v>
      </c>
      <c r="AX204" s="15" t="s">
        <v>81</v>
      </c>
      <c r="AY204" s="172" t="s">
        <v>119</v>
      </c>
    </row>
    <row r="205" spans="2:65" s="11" customFormat="1" ht="22.8" customHeight="1">
      <c r="B205" s="121"/>
      <c r="D205" s="122" t="s">
        <v>75</v>
      </c>
      <c r="E205" s="131" t="s">
        <v>179</v>
      </c>
      <c r="F205" s="131" t="s">
        <v>195</v>
      </c>
      <c r="I205" s="124"/>
      <c r="J205" s="132">
        <f>BK205</f>
        <v>0</v>
      </c>
      <c r="L205" s="121"/>
      <c r="M205" s="126"/>
      <c r="P205" s="127">
        <f>SUM(P206:P213)</f>
        <v>0</v>
      </c>
      <c r="R205" s="127">
        <f>SUM(R206:R213)</f>
        <v>0</v>
      </c>
      <c r="T205" s="128">
        <f>SUM(T206:T213)</f>
        <v>0</v>
      </c>
      <c r="AR205" s="122" t="s">
        <v>81</v>
      </c>
      <c r="AT205" s="129" t="s">
        <v>75</v>
      </c>
      <c r="AU205" s="129" t="s">
        <v>81</v>
      </c>
      <c r="AY205" s="122" t="s">
        <v>119</v>
      </c>
      <c r="BK205" s="130">
        <f>SUM(BK206:BK213)</f>
        <v>0</v>
      </c>
    </row>
    <row r="206" spans="2:65" s="1" customFormat="1" ht="24.15" customHeight="1">
      <c r="B206" s="32"/>
      <c r="C206" s="133" t="s">
        <v>179</v>
      </c>
      <c r="D206" s="133" t="s">
        <v>121</v>
      </c>
      <c r="E206" s="134" t="s">
        <v>196</v>
      </c>
      <c r="F206" s="135" t="s">
        <v>197</v>
      </c>
      <c r="G206" s="136" t="s">
        <v>198</v>
      </c>
      <c r="H206" s="137">
        <v>27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41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125</v>
      </c>
      <c r="AT206" s="145" t="s">
        <v>121</v>
      </c>
      <c r="AU206" s="145" t="s">
        <v>85</v>
      </c>
      <c r="AY206" s="17" t="s">
        <v>119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81</v>
      </c>
      <c r="BK206" s="146">
        <f>ROUND(I206*H206,2)</f>
        <v>0</v>
      </c>
      <c r="BL206" s="17" t="s">
        <v>125</v>
      </c>
      <c r="BM206" s="145" t="s">
        <v>199</v>
      </c>
    </row>
    <row r="207" spans="2:65" s="1" customFormat="1" ht="19.2">
      <c r="B207" s="32"/>
      <c r="D207" s="147" t="s">
        <v>126</v>
      </c>
      <c r="F207" s="148" t="s">
        <v>200</v>
      </c>
      <c r="I207" s="149"/>
      <c r="L207" s="32"/>
      <c r="M207" s="150"/>
      <c r="T207" s="56"/>
      <c r="AT207" s="17" t="s">
        <v>126</v>
      </c>
      <c r="AU207" s="17" t="s">
        <v>85</v>
      </c>
    </row>
    <row r="208" spans="2:65" s="12" customFormat="1" ht="10.199999999999999">
      <c r="B208" s="151"/>
      <c r="D208" s="147" t="s">
        <v>128</v>
      </c>
      <c r="E208" s="152" t="s">
        <v>1</v>
      </c>
      <c r="F208" s="153" t="s">
        <v>201</v>
      </c>
      <c r="H208" s="154">
        <v>27</v>
      </c>
      <c r="I208" s="155"/>
      <c r="L208" s="151"/>
      <c r="M208" s="156"/>
      <c r="T208" s="157"/>
      <c r="AT208" s="152" t="s">
        <v>128</v>
      </c>
      <c r="AU208" s="152" t="s">
        <v>85</v>
      </c>
      <c r="AV208" s="12" t="s">
        <v>85</v>
      </c>
      <c r="AW208" s="12" t="s">
        <v>32</v>
      </c>
      <c r="AX208" s="12" t="s">
        <v>76</v>
      </c>
      <c r="AY208" s="152" t="s">
        <v>119</v>
      </c>
    </row>
    <row r="209" spans="2:65" s="15" customFormat="1" ht="10.199999999999999">
      <c r="B209" s="171"/>
      <c r="D209" s="147" t="s">
        <v>128</v>
      </c>
      <c r="E209" s="172" t="s">
        <v>1</v>
      </c>
      <c r="F209" s="173" t="s">
        <v>152</v>
      </c>
      <c r="H209" s="174">
        <v>27</v>
      </c>
      <c r="I209" s="175"/>
      <c r="L209" s="171"/>
      <c r="M209" s="176"/>
      <c r="T209" s="177"/>
      <c r="AT209" s="172" t="s">
        <v>128</v>
      </c>
      <c r="AU209" s="172" t="s">
        <v>85</v>
      </c>
      <c r="AV209" s="15" t="s">
        <v>125</v>
      </c>
      <c r="AW209" s="15" t="s">
        <v>32</v>
      </c>
      <c r="AX209" s="15" t="s">
        <v>81</v>
      </c>
      <c r="AY209" s="172" t="s">
        <v>119</v>
      </c>
    </row>
    <row r="210" spans="2:65" s="1" customFormat="1" ht="33" customHeight="1">
      <c r="B210" s="32"/>
      <c r="C210" s="133" t="s">
        <v>202</v>
      </c>
      <c r="D210" s="133" t="s">
        <v>121</v>
      </c>
      <c r="E210" s="134" t="s">
        <v>203</v>
      </c>
      <c r="F210" s="135" t="s">
        <v>204</v>
      </c>
      <c r="G210" s="136" t="s">
        <v>198</v>
      </c>
      <c r="H210" s="137">
        <v>4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41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125</v>
      </c>
      <c r="AT210" s="145" t="s">
        <v>121</v>
      </c>
      <c r="AU210" s="145" t="s">
        <v>85</v>
      </c>
      <c r="AY210" s="17" t="s">
        <v>119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81</v>
      </c>
      <c r="BK210" s="146">
        <f>ROUND(I210*H210,2)</f>
        <v>0</v>
      </c>
      <c r="BL210" s="17" t="s">
        <v>125</v>
      </c>
      <c r="BM210" s="145" t="s">
        <v>205</v>
      </c>
    </row>
    <row r="211" spans="2:65" s="1" customFormat="1" ht="28.8">
      <c r="B211" s="32"/>
      <c r="D211" s="147" t="s">
        <v>126</v>
      </c>
      <c r="F211" s="148" t="s">
        <v>206</v>
      </c>
      <c r="I211" s="149"/>
      <c r="L211" s="32"/>
      <c r="M211" s="150"/>
      <c r="T211" s="56"/>
      <c r="AT211" s="17" t="s">
        <v>126</v>
      </c>
      <c r="AU211" s="17" t="s">
        <v>85</v>
      </c>
    </row>
    <row r="212" spans="2:65" s="12" customFormat="1" ht="10.199999999999999">
      <c r="B212" s="151"/>
      <c r="D212" s="147" t="s">
        <v>128</v>
      </c>
      <c r="E212" s="152" t="s">
        <v>1</v>
      </c>
      <c r="F212" s="153" t="s">
        <v>125</v>
      </c>
      <c r="H212" s="154">
        <v>4</v>
      </c>
      <c r="I212" s="155"/>
      <c r="L212" s="151"/>
      <c r="M212" s="156"/>
      <c r="T212" s="157"/>
      <c r="AT212" s="152" t="s">
        <v>128</v>
      </c>
      <c r="AU212" s="152" t="s">
        <v>85</v>
      </c>
      <c r="AV212" s="12" t="s">
        <v>85</v>
      </c>
      <c r="AW212" s="12" t="s">
        <v>32</v>
      </c>
      <c r="AX212" s="12" t="s">
        <v>76</v>
      </c>
      <c r="AY212" s="152" t="s">
        <v>119</v>
      </c>
    </row>
    <row r="213" spans="2:65" s="15" customFormat="1" ht="10.199999999999999">
      <c r="B213" s="171"/>
      <c r="D213" s="147" t="s">
        <v>128</v>
      </c>
      <c r="E213" s="172" t="s">
        <v>1</v>
      </c>
      <c r="F213" s="173" t="s">
        <v>152</v>
      </c>
      <c r="H213" s="174">
        <v>4</v>
      </c>
      <c r="I213" s="175"/>
      <c r="L213" s="171"/>
      <c r="M213" s="176"/>
      <c r="T213" s="177"/>
      <c r="AT213" s="172" t="s">
        <v>128</v>
      </c>
      <c r="AU213" s="172" t="s">
        <v>85</v>
      </c>
      <c r="AV213" s="15" t="s">
        <v>125</v>
      </c>
      <c r="AW213" s="15" t="s">
        <v>32</v>
      </c>
      <c r="AX213" s="15" t="s">
        <v>81</v>
      </c>
      <c r="AY213" s="172" t="s">
        <v>119</v>
      </c>
    </row>
    <row r="214" spans="2:65" s="11" customFormat="1" ht="22.8" customHeight="1">
      <c r="B214" s="121"/>
      <c r="D214" s="122" t="s">
        <v>75</v>
      </c>
      <c r="E214" s="131" t="s">
        <v>202</v>
      </c>
      <c r="F214" s="131" t="s">
        <v>207</v>
      </c>
      <c r="I214" s="124"/>
      <c r="J214" s="132">
        <f>BK214</f>
        <v>0</v>
      </c>
      <c r="L214" s="121"/>
      <c r="M214" s="126"/>
      <c r="P214" s="127">
        <f>SUM(P215:P228)</f>
        <v>0</v>
      </c>
      <c r="R214" s="127">
        <f>SUM(R215:R228)</f>
        <v>0</v>
      </c>
      <c r="T214" s="128">
        <f>SUM(T215:T228)</f>
        <v>0</v>
      </c>
      <c r="AR214" s="122" t="s">
        <v>81</v>
      </c>
      <c r="AT214" s="129" t="s">
        <v>75</v>
      </c>
      <c r="AU214" s="129" t="s">
        <v>81</v>
      </c>
      <c r="AY214" s="122" t="s">
        <v>119</v>
      </c>
      <c r="BK214" s="130">
        <f>SUM(BK215:BK228)</f>
        <v>0</v>
      </c>
    </row>
    <row r="215" spans="2:65" s="1" customFormat="1" ht="21.75" customHeight="1">
      <c r="B215" s="32"/>
      <c r="C215" s="133" t="s">
        <v>184</v>
      </c>
      <c r="D215" s="133" t="s">
        <v>121</v>
      </c>
      <c r="E215" s="134" t="s">
        <v>208</v>
      </c>
      <c r="F215" s="135" t="s">
        <v>209</v>
      </c>
      <c r="G215" s="136" t="s">
        <v>210</v>
      </c>
      <c r="H215" s="137">
        <v>1923.845</v>
      </c>
      <c r="I215" s="138"/>
      <c r="J215" s="139">
        <f>ROUND(I215*H215,2)</f>
        <v>0</v>
      </c>
      <c r="K215" s="140"/>
      <c r="L215" s="32"/>
      <c r="M215" s="141" t="s">
        <v>1</v>
      </c>
      <c r="N215" s="142" t="s">
        <v>41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125</v>
      </c>
      <c r="AT215" s="145" t="s">
        <v>121</v>
      </c>
      <c r="AU215" s="145" t="s">
        <v>85</v>
      </c>
      <c r="AY215" s="17" t="s">
        <v>119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81</v>
      </c>
      <c r="BK215" s="146">
        <f>ROUND(I215*H215,2)</f>
        <v>0</v>
      </c>
      <c r="BL215" s="17" t="s">
        <v>125</v>
      </c>
      <c r="BM215" s="145" t="s">
        <v>211</v>
      </c>
    </row>
    <row r="216" spans="2:65" s="1" customFormat="1" ht="28.8">
      <c r="B216" s="32"/>
      <c r="D216" s="147" t="s">
        <v>126</v>
      </c>
      <c r="F216" s="148" t="s">
        <v>212</v>
      </c>
      <c r="I216" s="149"/>
      <c r="L216" s="32"/>
      <c r="M216" s="150"/>
      <c r="T216" s="56"/>
      <c r="AT216" s="17" t="s">
        <v>126</v>
      </c>
      <c r="AU216" s="17" t="s">
        <v>85</v>
      </c>
    </row>
    <row r="217" spans="2:65" s="1" customFormat="1" ht="24.15" customHeight="1">
      <c r="B217" s="32"/>
      <c r="C217" s="133" t="s">
        <v>213</v>
      </c>
      <c r="D217" s="133" t="s">
        <v>121</v>
      </c>
      <c r="E217" s="134" t="s">
        <v>214</v>
      </c>
      <c r="F217" s="135" t="s">
        <v>215</v>
      </c>
      <c r="G217" s="136" t="s">
        <v>210</v>
      </c>
      <c r="H217" s="137">
        <v>42324.59</v>
      </c>
      <c r="I217" s="138"/>
      <c r="J217" s="139">
        <f>ROUND(I217*H217,2)</f>
        <v>0</v>
      </c>
      <c r="K217" s="140"/>
      <c r="L217" s="32"/>
      <c r="M217" s="141" t="s">
        <v>1</v>
      </c>
      <c r="N217" s="142" t="s">
        <v>41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125</v>
      </c>
      <c r="AT217" s="145" t="s">
        <v>121</v>
      </c>
      <c r="AU217" s="145" t="s">
        <v>85</v>
      </c>
      <c r="AY217" s="17" t="s">
        <v>119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81</v>
      </c>
      <c r="BK217" s="146">
        <f>ROUND(I217*H217,2)</f>
        <v>0</v>
      </c>
      <c r="BL217" s="17" t="s">
        <v>125</v>
      </c>
      <c r="BM217" s="145" t="s">
        <v>216</v>
      </c>
    </row>
    <row r="218" spans="2:65" s="1" customFormat="1" ht="28.8">
      <c r="B218" s="32"/>
      <c r="D218" s="147" t="s">
        <v>126</v>
      </c>
      <c r="F218" s="148" t="s">
        <v>217</v>
      </c>
      <c r="I218" s="149"/>
      <c r="L218" s="32"/>
      <c r="M218" s="150"/>
      <c r="T218" s="56"/>
      <c r="AT218" s="17" t="s">
        <v>126</v>
      </c>
      <c r="AU218" s="17" t="s">
        <v>85</v>
      </c>
    </row>
    <row r="219" spans="2:65" s="12" customFormat="1" ht="10.199999999999999">
      <c r="B219" s="151"/>
      <c r="D219" s="147" t="s">
        <v>128</v>
      </c>
      <c r="E219" s="152" t="s">
        <v>1</v>
      </c>
      <c r="F219" s="153" t="s">
        <v>218</v>
      </c>
      <c r="H219" s="154">
        <v>42324.59</v>
      </c>
      <c r="I219" s="155"/>
      <c r="L219" s="151"/>
      <c r="M219" s="156"/>
      <c r="T219" s="157"/>
      <c r="AT219" s="152" t="s">
        <v>128</v>
      </c>
      <c r="AU219" s="152" t="s">
        <v>85</v>
      </c>
      <c r="AV219" s="12" t="s">
        <v>85</v>
      </c>
      <c r="AW219" s="12" t="s">
        <v>32</v>
      </c>
      <c r="AX219" s="12" t="s">
        <v>76</v>
      </c>
      <c r="AY219" s="152" t="s">
        <v>119</v>
      </c>
    </row>
    <row r="220" spans="2:65" s="15" customFormat="1" ht="10.199999999999999">
      <c r="B220" s="171"/>
      <c r="D220" s="147" t="s">
        <v>128</v>
      </c>
      <c r="E220" s="172" t="s">
        <v>1</v>
      </c>
      <c r="F220" s="173" t="s">
        <v>152</v>
      </c>
      <c r="H220" s="174">
        <v>42324.59</v>
      </c>
      <c r="I220" s="175"/>
      <c r="L220" s="171"/>
      <c r="M220" s="176"/>
      <c r="T220" s="177"/>
      <c r="AT220" s="172" t="s">
        <v>128</v>
      </c>
      <c r="AU220" s="172" t="s">
        <v>85</v>
      </c>
      <c r="AV220" s="15" t="s">
        <v>125</v>
      </c>
      <c r="AW220" s="15" t="s">
        <v>32</v>
      </c>
      <c r="AX220" s="15" t="s">
        <v>81</v>
      </c>
      <c r="AY220" s="172" t="s">
        <v>119</v>
      </c>
    </row>
    <row r="221" spans="2:65" s="1" customFormat="1" ht="44.25" customHeight="1">
      <c r="B221" s="32"/>
      <c r="C221" s="133" t="s">
        <v>188</v>
      </c>
      <c r="D221" s="133" t="s">
        <v>121</v>
      </c>
      <c r="E221" s="134" t="s">
        <v>219</v>
      </c>
      <c r="F221" s="135" t="s">
        <v>220</v>
      </c>
      <c r="G221" s="136" t="s">
        <v>210</v>
      </c>
      <c r="H221" s="137">
        <v>637.20000000000005</v>
      </c>
      <c r="I221" s="138"/>
      <c r="J221" s="139">
        <f>ROUND(I221*H221,2)</f>
        <v>0</v>
      </c>
      <c r="K221" s="140"/>
      <c r="L221" s="32"/>
      <c r="M221" s="141" t="s">
        <v>1</v>
      </c>
      <c r="N221" s="142" t="s">
        <v>41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125</v>
      </c>
      <c r="AT221" s="145" t="s">
        <v>121</v>
      </c>
      <c r="AU221" s="145" t="s">
        <v>85</v>
      </c>
      <c r="AY221" s="17" t="s">
        <v>119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81</v>
      </c>
      <c r="BK221" s="146">
        <f>ROUND(I221*H221,2)</f>
        <v>0</v>
      </c>
      <c r="BL221" s="17" t="s">
        <v>125</v>
      </c>
      <c r="BM221" s="145" t="s">
        <v>221</v>
      </c>
    </row>
    <row r="222" spans="2:65" s="1" customFormat="1" ht="28.8">
      <c r="B222" s="32"/>
      <c r="D222" s="147" t="s">
        <v>126</v>
      </c>
      <c r="F222" s="148" t="s">
        <v>220</v>
      </c>
      <c r="I222" s="149"/>
      <c r="L222" s="32"/>
      <c r="M222" s="150"/>
      <c r="T222" s="56"/>
      <c r="AT222" s="17" t="s">
        <v>126</v>
      </c>
      <c r="AU222" s="17" t="s">
        <v>85</v>
      </c>
    </row>
    <row r="223" spans="2:65" s="12" customFormat="1" ht="10.199999999999999">
      <c r="B223" s="151"/>
      <c r="D223" s="147" t="s">
        <v>128</v>
      </c>
      <c r="E223" s="152" t="s">
        <v>1</v>
      </c>
      <c r="F223" s="153" t="s">
        <v>222</v>
      </c>
      <c r="H223" s="154">
        <v>637.20000000000005</v>
      </c>
      <c r="I223" s="155"/>
      <c r="L223" s="151"/>
      <c r="M223" s="156"/>
      <c r="T223" s="157"/>
      <c r="AT223" s="152" t="s">
        <v>128</v>
      </c>
      <c r="AU223" s="152" t="s">
        <v>85</v>
      </c>
      <c r="AV223" s="12" t="s">
        <v>85</v>
      </c>
      <c r="AW223" s="12" t="s">
        <v>32</v>
      </c>
      <c r="AX223" s="12" t="s">
        <v>76</v>
      </c>
      <c r="AY223" s="152" t="s">
        <v>119</v>
      </c>
    </row>
    <row r="224" spans="2:65" s="15" customFormat="1" ht="10.199999999999999">
      <c r="B224" s="171"/>
      <c r="D224" s="147" t="s">
        <v>128</v>
      </c>
      <c r="E224" s="172" t="s">
        <v>1</v>
      </c>
      <c r="F224" s="173" t="s">
        <v>152</v>
      </c>
      <c r="H224" s="174">
        <v>637.20000000000005</v>
      </c>
      <c r="I224" s="175"/>
      <c r="L224" s="171"/>
      <c r="M224" s="176"/>
      <c r="T224" s="177"/>
      <c r="AT224" s="172" t="s">
        <v>128</v>
      </c>
      <c r="AU224" s="172" t="s">
        <v>85</v>
      </c>
      <c r="AV224" s="15" t="s">
        <v>125</v>
      </c>
      <c r="AW224" s="15" t="s">
        <v>32</v>
      </c>
      <c r="AX224" s="15" t="s">
        <v>81</v>
      </c>
      <c r="AY224" s="172" t="s">
        <v>119</v>
      </c>
    </row>
    <row r="225" spans="2:65" s="1" customFormat="1" ht="44.25" customHeight="1">
      <c r="B225" s="32"/>
      <c r="C225" s="133" t="s">
        <v>223</v>
      </c>
      <c r="D225" s="133" t="s">
        <v>121</v>
      </c>
      <c r="E225" s="134" t="s">
        <v>224</v>
      </c>
      <c r="F225" s="135" t="s">
        <v>225</v>
      </c>
      <c r="G225" s="136" t="s">
        <v>210</v>
      </c>
      <c r="H225" s="137">
        <v>354.36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41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125</v>
      </c>
      <c r="AT225" s="145" t="s">
        <v>121</v>
      </c>
      <c r="AU225" s="145" t="s">
        <v>85</v>
      </c>
      <c r="AY225" s="17" t="s">
        <v>119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81</v>
      </c>
      <c r="BK225" s="146">
        <f>ROUND(I225*H225,2)</f>
        <v>0</v>
      </c>
      <c r="BL225" s="17" t="s">
        <v>125</v>
      </c>
      <c r="BM225" s="145" t="s">
        <v>226</v>
      </c>
    </row>
    <row r="226" spans="2:65" s="1" customFormat="1" ht="28.8">
      <c r="B226" s="32"/>
      <c r="D226" s="147" t="s">
        <v>126</v>
      </c>
      <c r="F226" s="148" t="s">
        <v>225</v>
      </c>
      <c r="I226" s="149"/>
      <c r="L226" s="32"/>
      <c r="M226" s="150"/>
      <c r="T226" s="56"/>
      <c r="AT226" s="17" t="s">
        <v>126</v>
      </c>
      <c r="AU226" s="17" t="s">
        <v>85</v>
      </c>
    </row>
    <row r="227" spans="2:65" s="12" customFormat="1" ht="10.199999999999999">
      <c r="B227" s="151"/>
      <c r="D227" s="147" t="s">
        <v>128</v>
      </c>
      <c r="E227" s="152" t="s">
        <v>1</v>
      </c>
      <c r="F227" s="153" t="s">
        <v>227</v>
      </c>
      <c r="H227" s="154">
        <v>354.36</v>
      </c>
      <c r="I227" s="155"/>
      <c r="L227" s="151"/>
      <c r="M227" s="156"/>
      <c r="T227" s="157"/>
      <c r="AT227" s="152" t="s">
        <v>128</v>
      </c>
      <c r="AU227" s="152" t="s">
        <v>85</v>
      </c>
      <c r="AV227" s="12" t="s">
        <v>85</v>
      </c>
      <c r="AW227" s="12" t="s">
        <v>32</v>
      </c>
      <c r="AX227" s="12" t="s">
        <v>76</v>
      </c>
      <c r="AY227" s="152" t="s">
        <v>119</v>
      </c>
    </row>
    <row r="228" spans="2:65" s="15" customFormat="1" ht="10.199999999999999">
      <c r="B228" s="171"/>
      <c r="D228" s="147" t="s">
        <v>128</v>
      </c>
      <c r="E228" s="172" t="s">
        <v>1</v>
      </c>
      <c r="F228" s="173" t="s">
        <v>152</v>
      </c>
      <c r="H228" s="174">
        <v>354.36</v>
      </c>
      <c r="I228" s="175"/>
      <c r="L228" s="171"/>
      <c r="M228" s="178"/>
      <c r="N228" s="179"/>
      <c r="O228" s="179"/>
      <c r="P228" s="179"/>
      <c r="Q228" s="179"/>
      <c r="R228" s="179"/>
      <c r="S228" s="179"/>
      <c r="T228" s="180"/>
      <c r="AT228" s="172" t="s">
        <v>128</v>
      </c>
      <c r="AU228" s="172" t="s">
        <v>85</v>
      </c>
      <c r="AV228" s="15" t="s">
        <v>125</v>
      </c>
      <c r="AW228" s="15" t="s">
        <v>32</v>
      </c>
      <c r="AX228" s="15" t="s">
        <v>81</v>
      </c>
      <c r="AY228" s="172" t="s">
        <v>119</v>
      </c>
    </row>
    <row r="229" spans="2:65" s="1" customFormat="1" ht="6.9" customHeight="1"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2"/>
    </row>
  </sheetData>
  <sheetProtection algorithmName="SHA-512" hashValue="HdP+rQx2Mkyl0QITgHuNPBE47c9v0F3cfD+HDGhy4BdYjj/oJDKo026FzuoBbeT8w5A2K2qw8gnhqKfmFlziOw==" saltValue="XOtzeHEee2TtRa1dSFVi7+mwUW1CaO8/0NYMdp5XoIAoDTbBP8bis7AGfn/5QbOZbK17/AoEcNxWCYRQ01AtfQ==" spinCount="100000" sheet="1" objects="1" scenarios="1" formatColumns="0" formatRows="0" autoFilter="0"/>
  <autoFilter ref="C120:K228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87</v>
      </c>
    </row>
    <row r="3" spans="2:46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hidden="1" customHeight="1">
      <c r="B4" s="20"/>
      <c r="D4" s="21" t="s">
        <v>91</v>
      </c>
      <c r="L4" s="20"/>
      <c r="M4" s="88" t="s">
        <v>10</v>
      </c>
      <c r="AT4" s="17" t="s">
        <v>4</v>
      </c>
    </row>
    <row r="5" spans="2:46" ht="6.9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5" t="str">
        <f>'Rekapitulace stavby'!K6</f>
        <v>Cheznovice Obnova komunikace SUS</v>
      </c>
      <c r="F7" s="226"/>
      <c r="G7" s="226"/>
      <c r="H7" s="226"/>
      <c r="L7" s="20"/>
    </row>
    <row r="8" spans="2:46" s="1" customFormat="1" ht="12" hidden="1" customHeight="1">
      <c r="B8" s="32"/>
      <c r="D8" s="27" t="s">
        <v>92</v>
      </c>
      <c r="L8" s="32"/>
    </row>
    <row r="9" spans="2:46" s="1" customFormat="1" ht="30" hidden="1" customHeight="1">
      <c r="B9" s="32"/>
      <c r="E9" s="206" t="s">
        <v>228</v>
      </c>
      <c r="F9" s="227"/>
      <c r="G9" s="227"/>
      <c r="H9" s="227"/>
      <c r="L9" s="32"/>
    </row>
    <row r="10" spans="2:46" s="1" customFormat="1" ht="10.199999999999999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4. 6. 0202</v>
      </c>
      <c r="L12" s="32"/>
    </row>
    <row r="13" spans="2:46" s="1" customFormat="1" ht="10.8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28" t="str">
        <f>'Rekapitulace stavby'!E14</f>
        <v>Vyplň údaj</v>
      </c>
      <c r="F18" s="190"/>
      <c r="G18" s="190"/>
      <c r="H18" s="190"/>
      <c r="I18" s="27" t="s">
        <v>27</v>
      </c>
      <c r="J18" s="28" t="str">
        <f>'Rekapitulace stavby'!AN14</f>
        <v>Vyplň údaj</v>
      </c>
      <c r="L18" s="32"/>
    </row>
    <row r="19" spans="2:12" s="1" customFormat="1" ht="6.9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195" t="s">
        <v>1</v>
      </c>
      <c r="F27" s="195"/>
      <c r="G27" s="195"/>
      <c r="H27" s="195"/>
      <c r="L27" s="89"/>
    </row>
    <row r="28" spans="2:12" s="1" customFormat="1" ht="6.9" hidden="1" customHeight="1">
      <c r="B28" s="32"/>
      <c r="L28" s="32"/>
    </row>
    <row r="29" spans="2:12" s="1" customFormat="1" ht="6.9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36</v>
      </c>
      <c r="J30" s="66">
        <f>ROUND(J121, 2)</f>
        <v>0</v>
      </c>
      <c r="L30" s="32"/>
    </row>
    <row r="31" spans="2:12" s="1" customFormat="1" ht="6.9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hidden="1" customHeight="1">
      <c r="B33" s="32"/>
      <c r="D33" s="55" t="s">
        <v>40</v>
      </c>
      <c r="E33" s="27" t="s">
        <v>41</v>
      </c>
      <c r="F33" s="91">
        <f>ROUND((SUM(BE121:BE199)),  2)</f>
        <v>0</v>
      </c>
      <c r="I33" s="92">
        <v>0.21</v>
      </c>
      <c r="J33" s="91">
        <f>ROUND(((SUM(BE121:BE199))*I33),  2)</f>
        <v>0</v>
      </c>
      <c r="L33" s="32"/>
    </row>
    <row r="34" spans="2:12" s="1" customFormat="1" ht="14.4" hidden="1" customHeight="1">
      <c r="B34" s="32"/>
      <c r="E34" s="27" t="s">
        <v>42</v>
      </c>
      <c r="F34" s="91">
        <f>ROUND((SUM(BF121:BF199)),  2)</f>
        <v>0</v>
      </c>
      <c r="I34" s="92">
        <v>0.15</v>
      </c>
      <c r="J34" s="91">
        <f>ROUND(((SUM(BF121:BF199))*I34),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1">
        <f>ROUND((SUM(BG121:BG199)),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1">
        <f>ROUND((SUM(BH121:BH199)),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1">
        <f>ROUND((SUM(BI121:BI199)),  2)</f>
        <v>0</v>
      </c>
      <c r="I37" s="92">
        <v>0</v>
      </c>
      <c r="J37" s="91">
        <f>0</f>
        <v>0</v>
      </c>
      <c r="L37" s="32"/>
    </row>
    <row r="38" spans="2:12" s="1" customFormat="1" ht="6.9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" hidden="1" customHeight="1">
      <c r="B40" s="32"/>
      <c r="L40" s="32"/>
    </row>
    <row r="41" spans="2:12" ht="14.4" hidden="1" customHeight="1">
      <c r="B41" s="20"/>
      <c r="L41" s="20"/>
    </row>
    <row r="42" spans="2:12" ht="14.4" hidden="1" customHeight="1">
      <c r="B42" s="20"/>
      <c r="L42" s="20"/>
    </row>
    <row r="43" spans="2:12" ht="14.4" hidden="1" customHeight="1">
      <c r="B43" s="20"/>
      <c r="L43" s="20"/>
    </row>
    <row r="44" spans="2:12" ht="14.4" hidden="1" customHeight="1">
      <c r="B44" s="20"/>
      <c r="L44" s="20"/>
    </row>
    <row r="45" spans="2:12" ht="14.4" hidden="1" customHeight="1">
      <c r="B45" s="20"/>
      <c r="L45" s="20"/>
    </row>
    <row r="46" spans="2:12" ht="14.4" hidden="1" customHeight="1">
      <c r="B46" s="20"/>
      <c r="L46" s="20"/>
    </row>
    <row r="47" spans="2:12" ht="14.4" hidden="1" customHeight="1">
      <c r="B47" s="20"/>
      <c r="L47" s="20"/>
    </row>
    <row r="48" spans="2:12" ht="14.4" hidden="1" customHeight="1">
      <c r="B48" s="20"/>
      <c r="L48" s="20"/>
    </row>
    <row r="49" spans="2:12" ht="14.4" hidden="1" customHeight="1">
      <c r="B49" s="20"/>
      <c r="L49" s="20"/>
    </row>
    <row r="50" spans="2:12" s="1" customFormat="1" ht="14.4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 hidden="1">
      <c r="B51" s="20"/>
      <c r="L51" s="20"/>
    </row>
    <row r="52" spans="2:12" ht="10.199999999999999" hidden="1">
      <c r="B52" s="20"/>
      <c r="L52" s="20"/>
    </row>
    <row r="53" spans="2:12" ht="10.199999999999999" hidden="1">
      <c r="B53" s="20"/>
      <c r="L53" s="20"/>
    </row>
    <row r="54" spans="2:12" ht="10.199999999999999" hidden="1">
      <c r="B54" s="20"/>
      <c r="L54" s="20"/>
    </row>
    <row r="55" spans="2:12" ht="10.199999999999999" hidden="1">
      <c r="B55" s="20"/>
      <c r="L55" s="20"/>
    </row>
    <row r="56" spans="2:12" ht="10.199999999999999" hidden="1">
      <c r="B56" s="20"/>
      <c r="L56" s="20"/>
    </row>
    <row r="57" spans="2:12" ht="10.199999999999999" hidden="1">
      <c r="B57" s="20"/>
      <c r="L57" s="20"/>
    </row>
    <row r="58" spans="2:12" ht="10.199999999999999" hidden="1">
      <c r="B58" s="20"/>
      <c r="L58" s="20"/>
    </row>
    <row r="59" spans="2:12" ht="10.199999999999999" hidden="1">
      <c r="B59" s="20"/>
      <c r="L59" s="20"/>
    </row>
    <row r="60" spans="2:12" ht="10.199999999999999" hidden="1">
      <c r="B60" s="20"/>
      <c r="L60" s="20"/>
    </row>
    <row r="61" spans="2:12" s="1" customFormat="1" ht="13.2" hidden="1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0.199999999999999" hidden="1">
      <c r="B62" s="20"/>
      <c r="L62" s="20"/>
    </row>
    <row r="63" spans="2:12" ht="10.199999999999999" hidden="1">
      <c r="B63" s="20"/>
      <c r="L63" s="20"/>
    </row>
    <row r="64" spans="2:12" ht="10.199999999999999" hidden="1">
      <c r="B64" s="20"/>
      <c r="L64" s="20"/>
    </row>
    <row r="65" spans="2:12" s="1" customFormat="1" ht="13.2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 hidden="1">
      <c r="B66" s="20"/>
      <c r="L66" s="20"/>
    </row>
    <row r="67" spans="2:12" ht="10.199999999999999" hidden="1">
      <c r="B67" s="20"/>
      <c r="L67" s="20"/>
    </row>
    <row r="68" spans="2:12" ht="10.199999999999999" hidden="1">
      <c r="B68" s="20"/>
      <c r="L68" s="20"/>
    </row>
    <row r="69" spans="2:12" ht="10.199999999999999" hidden="1">
      <c r="B69" s="20"/>
      <c r="L69" s="20"/>
    </row>
    <row r="70" spans="2:12" ht="10.199999999999999" hidden="1">
      <c r="B70" s="20"/>
      <c r="L70" s="20"/>
    </row>
    <row r="71" spans="2:12" ht="10.199999999999999" hidden="1">
      <c r="B71" s="20"/>
      <c r="L71" s="20"/>
    </row>
    <row r="72" spans="2:12" ht="10.199999999999999" hidden="1">
      <c r="B72" s="20"/>
      <c r="L72" s="20"/>
    </row>
    <row r="73" spans="2:12" ht="10.199999999999999" hidden="1">
      <c r="B73" s="20"/>
      <c r="L73" s="20"/>
    </row>
    <row r="74" spans="2:12" ht="10.199999999999999" hidden="1">
      <c r="B74" s="20"/>
      <c r="L74" s="20"/>
    </row>
    <row r="75" spans="2:12" ht="10.199999999999999" hidden="1">
      <c r="B75" s="20"/>
      <c r="L75" s="20"/>
    </row>
    <row r="76" spans="2:12" s="1" customFormat="1" ht="13.2" hidden="1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0.199999999999999" hidden="1"/>
    <row r="79" spans="2:12" ht="10.199999999999999" hidden="1"/>
    <row r="80" spans="2:12" ht="10.199999999999999" hidden="1"/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5" t="str">
        <f>E7</f>
        <v>Cheznovice Obnova komunikace SUS</v>
      </c>
      <c r="F85" s="226"/>
      <c r="G85" s="226"/>
      <c r="H85" s="226"/>
      <c r="L85" s="32"/>
    </row>
    <row r="86" spans="2:47" s="1" customFormat="1" ht="12" customHeight="1">
      <c r="B86" s="32"/>
      <c r="C86" s="27" t="s">
        <v>92</v>
      </c>
      <c r="L86" s="32"/>
    </row>
    <row r="87" spans="2:47" s="1" customFormat="1" ht="30" customHeight="1">
      <c r="B87" s="32"/>
      <c r="E87" s="206" t="str">
        <f>E9</f>
        <v>2 - CHeznovice  Obnova komunikace SUS mimo novou kanalizaci</v>
      </c>
      <c r="F87" s="227"/>
      <c r="G87" s="227"/>
      <c r="H87" s="22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Cheznovice</v>
      </c>
      <c r="I89" s="27" t="s">
        <v>22</v>
      </c>
      <c r="J89" s="52" t="str">
        <f>IF(J12="","",J12)</f>
        <v>4. 6. 0202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Obec Cheznovice č.p. 16</v>
      </c>
      <c r="I91" s="27" t="s">
        <v>30</v>
      </c>
      <c r="J91" s="30" t="str">
        <f>E21</f>
        <v>M.Jelínek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Richtrová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95</v>
      </c>
      <c r="D94" s="93"/>
      <c r="E94" s="93"/>
      <c r="F94" s="93"/>
      <c r="G94" s="93"/>
      <c r="H94" s="93"/>
      <c r="I94" s="93"/>
      <c r="J94" s="102" t="s">
        <v>96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97</v>
      </c>
      <c r="J96" s="66">
        <f>J121</f>
        <v>0</v>
      </c>
      <c r="L96" s="32"/>
      <c r="AU96" s="17" t="s">
        <v>98</v>
      </c>
    </row>
    <row r="97" spans="2:12" s="8" customFormat="1" ht="24.9" customHeight="1">
      <c r="B97" s="104"/>
      <c r="D97" s="105" t="s">
        <v>99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95" customHeight="1">
      <c r="B98" s="108"/>
      <c r="D98" s="109" t="s">
        <v>100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95" customHeight="1">
      <c r="B99" s="108"/>
      <c r="D99" s="109" t="s">
        <v>101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12" s="9" customFormat="1" ht="19.95" customHeight="1">
      <c r="B100" s="108"/>
      <c r="D100" s="109" t="s">
        <v>102</v>
      </c>
      <c r="E100" s="110"/>
      <c r="F100" s="110"/>
      <c r="G100" s="110"/>
      <c r="H100" s="110"/>
      <c r="I100" s="110"/>
      <c r="J100" s="111">
        <f>J167</f>
        <v>0</v>
      </c>
      <c r="L100" s="108"/>
    </row>
    <row r="101" spans="2:12" s="9" customFormat="1" ht="19.95" customHeight="1">
      <c r="B101" s="108"/>
      <c r="D101" s="109" t="s">
        <v>103</v>
      </c>
      <c r="E101" s="110"/>
      <c r="F101" s="110"/>
      <c r="G101" s="110"/>
      <c r="H101" s="110"/>
      <c r="I101" s="110"/>
      <c r="J101" s="111">
        <f>J172</f>
        <v>0</v>
      </c>
      <c r="L101" s="108"/>
    </row>
    <row r="102" spans="2:12" s="1" customFormat="1" ht="21.75" customHeight="1">
      <c r="B102" s="32"/>
      <c r="L102" s="32"/>
    </row>
    <row r="103" spans="2:12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>
      <c r="B108" s="32"/>
      <c r="C108" s="21" t="s">
        <v>104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25" t="str">
        <f>E7</f>
        <v>Cheznovice Obnova komunikace SUS</v>
      </c>
      <c r="F111" s="226"/>
      <c r="G111" s="226"/>
      <c r="H111" s="226"/>
      <c r="L111" s="32"/>
    </row>
    <row r="112" spans="2:12" s="1" customFormat="1" ht="12" customHeight="1">
      <c r="B112" s="32"/>
      <c r="C112" s="27" t="s">
        <v>92</v>
      </c>
      <c r="L112" s="32"/>
    </row>
    <row r="113" spans="2:65" s="1" customFormat="1" ht="30" customHeight="1">
      <c r="B113" s="32"/>
      <c r="E113" s="206" t="str">
        <f>E9</f>
        <v>2 - CHeznovice  Obnova komunikace SUS mimo novou kanalizaci</v>
      </c>
      <c r="F113" s="227"/>
      <c r="G113" s="227"/>
      <c r="H113" s="227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Cheznovice</v>
      </c>
      <c r="I115" s="27" t="s">
        <v>22</v>
      </c>
      <c r="J115" s="52" t="str">
        <f>IF(J12="","",J12)</f>
        <v>4. 6. 0202</v>
      </c>
      <c r="L115" s="32"/>
    </row>
    <row r="116" spans="2:65" s="1" customFormat="1" ht="6.9" customHeight="1">
      <c r="B116" s="32"/>
      <c r="L116" s="32"/>
    </row>
    <row r="117" spans="2:65" s="1" customFormat="1" ht="15.15" customHeight="1">
      <c r="B117" s="32"/>
      <c r="C117" s="27" t="s">
        <v>24</v>
      </c>
      <c r="F117" s="25" t="str">
        <f>E15</f>
        <v>Obec Cheznovice č.p. 16</v>
      </c>
      <c r="I117" s="27" t="s">
        <v>30</v>
      </c>
      <c r="J117" s="30" t="str">
        <f>E21</f>
        <v>M.Jelínek</v>
      </c>
      <c r="L117" s="32"/>
    </row>
    <row r="118" spans="2:65" s="1" customFormat="1" ht="15.15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Richtrová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105</v>
      </c>
      <c r="D120" s="114" t="s">
        <v>61</v>
      </c>
      <c r="E120" s="114" t="s">
        <v>57</v>
      </c>
      <c r="F120" s="114" t="s">
        <v>58</v>
      </c>
      <c r="G120" s="114" t="s">
        <v>106</v>
      </c>
      <c r="H120" s="114" t="s">
        <v>107</v>
      </c>
      <c r="I120" s="114" t="s">
        <v>108</v>
      </c>
      <c r="J120" s="115" t="s">
        <v>96</v>
      </c>
      <c r="K120" s="116" t="s">
        <v>109</v>
      </c>
      <c r="L120" s="112"/>
      <c r="M120" s="59" t="s">
        <v>1</v>
      </c>
      <c r="N120" s="60" t="s">
        <v>40</v>
      </c>
      <c r="O120" s="60" t="s">
        <v>110</v>
      </c>
      <c r="P120" s="60" t="s">
        <v>111</v>
      </c>
      <c r="Q120" s="60" t="s">
        <v>112</v>
      </c>
      <c r="R120" s="60" t="s">
        <v>113</v>
      </c>
      <c r="S120" s="60" t="s">
        <v>114</v>
      </c>
      <c r="T120" s="61" t="s">
        <v>115</v>
      </c>
    </row>
    <row r="121" spans="2:65" s="1" customFormat="1" ht="22.8" customHeight="1">
      <c r="B121" s="32"/>
      <c r="C121" s="64" t="s">
        <v>116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10.216972800000001</v>
      </c>
      <c r="S121" s="53"/>
      <c r="T121" s="119">
        <f>T122</f>
        <v>0</v>
      </c>
      <c r="AT121" s="17" t="s">
        <v>75</v>
      </c>
      <c r="AU121" s="17" t="s">
        <v>98</v>
      </c>
      <c r="BK121" s="120">
        <f>BK122</f>
        <v>0</v>
      </c>
    </row>
    <row r="122" spans="2:65" s="11" customFormat="1" ht="25.95" customHeight="1">
      <c r="B122" s="121"/>
      <c r="D122" s="122" t="s">
        <v>75</v>
      </c>
      <c r="E122" s="123" t="s">
        <v>117</v>
      </c>
      <c r="F122" s="123" t="s">
        <v>118</v>
      </c>
      <c r="I122" s="124"/>
      <c r="J122" s="125">
        <f>BK122</f>
        <v>0</v>
      </c>
      <c r="L122" s="121"/>
      <c r="M122" s="126"/>
      <c r="P122" s="127">
        <f>P123+P138+P167+P172</f>
        <v>0</v>
      </c>
      <c r="R122" s="127">
        <f>R123+R138+R167+R172</f>
        <v>10.216972800000001</v>
      </c>
      <c r="T122" s="128">
        <f>T123+T138+T167+T172</f>
        <v>0</v>
      </c>
      <c r="AR122" s="122" t="s">
        <v>81</v>
      </c>
      <c r="AT122" s="129" t="s">
        <v>75</v>
      </c>
      <c r="AU122" s="129" t="s">
        <v>76</v>
      </c>
      <c r="AY122" s="122" t="s">
        <v>119</v>
      </c>
      <c r="BK122" s="130">
        <f>BK123+BK138+BK167+BK172</f>
        <v>0</v>
      </c>
    </row>
    <row r="123" spans="2:65" s="11" customFormat="1" ht="22.8" customHeight="1">
      <c r="B123" s="121"/>
      <c r="D123" s="122" t="s">
        <v>75</v>
      </c>
      <c r="E123" s="131" t="s">
        <v>81</v>
      </c>
      <c r="F123" s="131" t="s">
        <v>120</v>
      </c>
      <c r="I123" s="124"/>
      <c r="J123" s="132">
        <f>BK123</f>
        <v>0</v>
      </c>
      <c r="L123" s="121"/>
      <c r="M123" s="126"/>
      <c r="P123" s="127">
        <f>SUM(P124:P137)</f>
        <v>0</v>
      </c>
      <c r="R123" s="127">
        <f>SUM(R124:R137)</f>
        <v>0</v>
      </c>
      <c r="T123" s="128">
        <f>SUM(T124:T137)</f>
        <v>0</v>
      </c>
      <c r="AR123" s="122" t="s">
        <v>81</v>
      </c>
      <c r="AT123" s="129" t="s">
        <v>75</v>
      </c>
      <c r="AU123" s="129" t="s">
        <v>81</v>
      </c>
      <c r="AY123" s="122" t="s">
        <v>119</v>
      </c>
      <c r="BK123" s="130">
        <f>SUM(BK124:BK137)</f>
        <v>0</v>
      </c>
    </row>
    <row r="124" spans="2:65" s="1" customFormat="1" ht="24.15" customHeight="1">
      <c r="B124" s="32"/>
      <c r="C124" s="133" t="s">
        <v>81</v>
      </c>
      <c r="D124" s="133" t="s">
        <v>121</v>
      </c>
      <c r="E124" s="134" t="s">
        <v>122</v>
      </c>
      <c r="F124" s="135" t="s">
        <v>123</v>
      </c>
      <c r="G124" s="136" t="s">
        <v>124</v>
      </c>
      <c r="H124" s="137">
        <v>163.19999999999999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125</v>
      </c>
      <c r="AT124" s="145" t="s">
        <v>121</v>
      </c>
      <c r="AU124" s="145" t="s">
        <v>85</v>
      </c>
      <c r="AY124" s="17" t="s">
        <v>119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125</v>
      </c>
      <c r="BM124" s="145" t="s">
        <v>85</v>
      </c>
    </row>
    <row r="125" spans="2:65" s="1" customFormat="1" ht="38.4">
      <c r="B125" s="32"/>
      <c r="D125" s="147" t="s">
        <v>126</v>
      </c>
      <c r="F125" s="148" t="s">
        <v>127</v>
      </c>
      <c r="I125" s="149"/>
      <c r="L125" s="32"/>
      <c r="M125" s="150"/>
      <c r="T125" s="56"/>
      <c r="AT125" s="17" t="s">
        <v>126</v>
      </c>
      <c r="AU125" s="17" t="s">
        <v>85</v>
      </c>
    </row>
    <row r="126" spans="2:65" s="12" customFormat="1" ht="10.199999999999999">
      <c r="B126" s="151"/>
      <c r="D126" s="147" t="s">
        <v>128</v>
      </c>
      <c r="E126" s="152" t="s">
        <v>1</v>
      </c>
      <c r="F126" s="153" t="s">
        <v>229</v>
      </c>
      <c r="H126" s="154">
        <v>1170</v>
      </c>
      <c r="I126" s="155"/>
      <c r="L126" s="151"/>
      <c r="M126" s="156"/>
      <c r="T126" s="157"/>
      <c r="AT126" s="152" t="s">
        <v>128</v>
      </c>
      <c r="AU126" s="152" t="s">
        <v>85</v>
      </c>
      <c r="AV126" s="12" t="s">
        <v>85</v>
      </c>
      <c r="AW126" s="12" t="s">
        <v>32</v>
      </c>
      <c r="AX126" s="12" t="s">
        <v>76</v>
      </c>
      <c r="AY126" s="152" t="s">
        <v>119</v>
      </c>
    </row>
    <row r="127" spans="2:65" s="12" customFormat="1" ht="10.199999999999999">
      <c r="B127" s="151"/>
      <c r="D127" s="147" t="s">
        <v>128</v>
      </c>
      <c r="E127" s="152" t="s">
        <v>1</v>
      </c>
      <c r="F127" s="153" t="s">
        <v>230</v>
      </c>
      <c r="H127" s="154">
        <v>342</v>
      </c>
      <c r="I127" s="155"/>
      <c r="L127" s="151"/>
      <c r="M127" s="156"/>
      <c r="T127" s="157"/>
      <c r="AT127" s="152" t="s">
        <v>128</v>
      </c>
      <c r="AU127" s="152" t="s">
        <v>85</v>
      </c>
      <c r="AV127" s="12" t="s">
        <v>85</v>
      </c>
      <c r="AW127" s="12" t="s">
        <v>32</v>
      </c>
      <c r="AX127" s="12" t="s">
        <v>76</v>
      </c>
      <c r="AY127" s="152" t="s">
        <v>119</v>
      </c>
    </row>
    <row r="128" spans="2:65" s="12" customFormat="1" ht="10.199999999999999">
      <c r="B128" s="151"/>
      <c r="D128" s="147" t="s">
        <v>128</v>
      </c>
      <c r="E128" s="152" t="s">
        <v>1</v>
      </c>
      <c r="F128" s="153" t="s">
        <v>231</v>
      </c>
      <c r="H128" s="154">
        <v>120</v>
      </c>
      <c r="I128" s="155"/>
      <c r="L128" s="151"/>
      <c r="M128" s="156"/>
      <c r="T128" s="157"/>
      <c r="AT128" s="152" t="s">
        <v>128</v>
      </c>
      <c r="AU128" s="152" t="s">
        <v>85</v>
      </c>
      <c r="AV128" s="12" t="s">
        <v>85</v>
      </c>
      <c r="AW128" s="12" t="s">
        <v>32</v>
      </c>
      <c r="AX128" s="12" t="s">
        <v>76</v>
      </c>
      <c r="AY128" s="152" t="s">
        <v>119</v>
      </c>
    </row>
    <row r="129" spans="2:65" s="15" customFormat="1" ht="10.199999999999999">
      <c r="B129" s="171"/>
      <c r="D129" s="147" t="s">
        <v>128</v>
      </c>
      <c r="E129" s="172" t="s">
        <v>1</v>
      </c>
      <c r="F129" s="173" t="s">
        <v>152</v>
      </c>
      <c r="H129" s="174">
        <v>1632</v>
      </c>
      <c r="I129" s="175"/>
      <c r="L129" s="171"/>
      <c r="M129" s="176"/>
      <c r="T129" s="177"/>
      <c r="AT129" s="172" t="s">
        <v>128</v>
      </c>
      <c r="AU129" s="172" t="s">
        <v>85</v>
      </c>
      <c r="AV129" s="15" t="s">
        <v>125</v>
      </c>
      <c r="AW129" s="15" t="s">
        <v>32</v>
      </c>
      <c r="AX129" s="15" t="s">
        <v>76</v>
      </c>
      <c r="AY129" s="172" t="s">
        <v>119</v>
      </c>
    </row>
    <row r="130" spans="2:65" s="12" customFormat="1" ht="10.199999999999999">
      <c r="B130" s="151"/>
      <c r="D130" s="147" t="s">
        <v>128</v>
      </c>
      <c r="E130" s="152" t="s">
        <v>1</v>
      </c>
      <c r="F130" s="153" t="s">
        <v>232</v>
      </c>
      <c r="H130" s="154">
        <v>163.19999999999999</v>
      </c>
      <c r="I130" s="155"/>
      <c r="L130" s="151"/>
      <c r="M130" s="156"/>
      <c r="T130" s="157"/>
      <c r="AT130" s="152" t="s">
        <v>128</v>
      </c>
      <c r="AU130" s="152" t="s">
        <v>85</v>
      </c>
      <c r="AV130" s="12" t="s">
        <v>85</v>
      </c>
      <c r="AW130" s="12" t="s">
        <v>32</v>
      </c>
      <c r="AX130" s="12" t="s">
        <v>76</v>
      </c>
      <c r="AY130" s="152" t="s">
        <v>119</v>
      </c>
    </row>
    <row r="131" spans="2:65" s="15" customFormat="1" ht="10.199999999999999">
      <c r="B131" s="171"/>
      <c r="D131" s="147" t="s">
        <v>128</v>
      </c>
      <c r="E131" s="172" t="s">
        <v>1</v>
      </c>
      <c r="F131" s="173" t="s">
        <v>152</v>
      </c>
      <c r="H131" s="174">
        <v>163.19999999999999</v>
      </c>
      <c r="I131" s="175"/>
      <c r="L131" s="171"/>
      <c r="M131" s="176"/>
      <c r="T131" s="177"/>
      <c r="AT131" s="172" t="s">
        <v>128</v>
      </c>
      <c r="AU131" s="172" t="s">
        <v>85</v>
      </c>
      <c r="AV131" s="15" t="s">
        <v>125</v>
      </c>
      <c r="AW131" s="15" t="s">
        <v>32</v>
      </c>
      <c r="AX131" s="15" t="s">
        <v>81</v>
      </c>
      <c r="AY131" s="172" t="s">
        <v>119</v>
      </c>
    </row>
    <row r="132" spans="2:65" s="1" customFormat="1" ht="37.799999999999997" customHeight="1">
      <c r="B132" s="32"/>
      <c r="C132" s="133" t="s">
        <v>85</v>
      </c>
      <c r="D132" s="133" t="s">
        <v>121</v>
      </c>
      <c r="E132" s="134" t="s">
        <v>233</v>
      </c>
      <c r="F132" s="135" t="s">
        <v>234</v>
      </c>
      <c r="G132" s="136" t="s">
        <v>124</v>
      </c>
      <c r="H132" s="137">
        <v>1632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41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125</v>
      </c>
      <c r="AT132" s="145" t="s">
        <v>121</v>
      </c>
      <c r="AU132" s="145" t="s">
        <v>85</v>
      </c>
      <c r="AY132" s="17" t="s">
        <v>119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81</v>
      </c>
      <c r="BK132" s="146">
        <f>ROUND(I132*H132,2)</f>
        <v>0</v>
      </c>
      <c r="BL132" s="17" t="s">
        <v>125</v>
      </c>
      <c r="BM132" s="145" t="s">
        <v>125</v>
      </c>
    </row>
    <row r="133" spans="2:65" s="1" customFormat="1" ht="28.8">
      <c r="B133" s="32"/>
      <c r="D133" s="147" t="s">
        <v>126</v>
      </c>
      <c r="F133" s="148" t="s">
        <v>235</v>
      </c>
      <c r="I133" s="149"/>
      <c r="L133" s="32"/>
      <c r="M133" s="150"/>
      <c r="T133" s="56"/>
      <c r="AT133" s="17" t="s">
        <v>126</v>
      </c>
      <c r="AU133" s="17" t="s">
        <v>85</v>
      </c>
    </row>
    <row r="134" spans="2:65" s="12" customFormat="1" ht="10.199999999999999">
      <c r="B134" s="151"/>
      <c r="D134" s="147" t="s">
        <v>128</v>
      </c>
      <c r="E134" s="152" t="s">
        <v>1</v>
      </c>
      <c r="F134" s="153" t="s">
        <v>229</v>
      </c>
      <c r="H134" s="154">
        <v>1170</v>
      </c>
      <c r="I134" s="155"/>
      <c r="L134" s="151"/>
      <c r="M134" s="156"/>
      <c r="T134" s="157"/>
      <c r="AT134" s="152" t="s">
        <v>128</v>
      </c>
      <c r="AU134" s="152" t="s">
        <v>85</v>
      </c>
      <c r="AV134" s="12" t="s">
        <v>85</v>
      </c>
      <c r="AW134" s="12" t="s">
        <v>32</v>
      </c>
      <c r="AX134" s="12" t="s">
        <v>76</v>
      </c>
      <c r="AY134" s="152" t="s">
        <v>119</v>
      </c>
    </row>
    <row r="135" spans="2:65" s="12" customFormat="1" ht="10.199999999999999">
      <c r="B135" s="151"/>
      <c r="D135" s="147" t="s">
        <v>128</v>
      </c>
      <c r="E135" s="152" t="s">
        <v>1</v>
      </c>
      <c r="F135" s="153" t="s">
        <v>230</v>
      </c>
      <c r="H135" s="154">
        <v>342</v>
      </c>
      <c r="I135" s="155"/>
      <c r="L135" s="151"/>
      <c r="M135" s="156"/>
      <c r="T135" s="157"/>
      <c r="AT135" s="152" t="s">
        <v>128</v>
      </c>
      <c r="AU135" s="152" t="s">
        <v>85</v>
      </c>
      <c r="AV135" s="12" t="s">
        <v>85</v>
      </c>
      <c r="AW135" s="12" t="s">
        <v>32</v>
      </c>
      <c r="AX135" s="12" t="s">
        <v>76</v>
      </c>
      <c r="AY135" s="152" t="s">
        <v>119</v>
      </c>
    </row>
    <row r="136" spans="2:65" s="12" customFormat="1" ht="10.199999999999999">
      <c r="B136" s="151"/>
      <c r="D136" s="147" t="s">
        <v>128</v>
      </c>
      <c r="E136" s="152" t="s">
        <v>1</v>
      </c>
      <c r="F136" s="153" t="s">
        <v>231</v>
      </c>
      <c r="H136" s="154">
        <v>120</v>
      </c>
      <c r="I136" s="155"/>
      <c r="L136" s="151"/>
      <c r="M136" s="156"/>
      <c r="T136" s="157"/>
      <c r="AT136" s="152" t="s">
        <v>128</v>
      </c>
      <c r="AU136" s="152" t="s">
        <v>85</v>
      </c>
      <c r="AV136" s="12" t="s">
        <v>85</v>
      </c>
      <c r="AW136" s="12" t="s">
        <v>32</v>
      </c>
      <c r="AX136" s="12" t="s">
        <v>76</v>
      </c>
      <c r="AY136" s="152" t="s">
        <v>119</v>
      </c>
    </row>
    <row r="137" spans="2:65" s="15" customFormat="1" ht="10.199999999999999">
      <c r="B137" s="171"/>
      <c r="D137" s="147" t="s">
        <v>128</v>
      </c>
      <c r="E137" s="172" t="s">
        <v>1</v>
      </c>
      <c r="F137" s="173" t="s">
        <v>152</v>
      </c>
      <c r="H137" s="174">
        <v>1632</v>
      </c>
      <c r="I137" s="175"/>
      <c r="L137" s="171"/>
      <c r="M137" s="176"/>
      <c r="T137" s="177"/>
      <c r="AT137" s="172" t="s">
        <v>128</v>
      </c>
      <c r="AU137" s="172" t="s">
        <v>85</v>
      </c>
      <c r="AV137" s="15" t="s">
        <v>125</v>
      </c>
      <c r="AW137" s="15" t="s">
        <v>32</v>
      </c>
      <c r="AX137" s="15" t="s">
        <v>81</v>
      </c>
      <c r="AY137" s="172" t="s">
        <v>119</v>
      </c>
    </row>
    <row r="138" spans="2:65" s="11" customFormat="1" ht="22.8" customHeight="1">
      <c r="B138" s="121"/>
      <c r="D138" s="122" t="s">
        <v>75</v>
      </c>
      <c r="E138" s="131" t="s">
        <v>169</v>
      </c>
      <c r="F138" s="131" t="s">
        <v>170</v>
      </c>
      <c r="I138" s="124"/>
      <c r="J138" s="132">
        <f>BK138</f>
        <v>0</v>
      </c>
      <c r="L138" s="121"/>
      <c r="M138" s="126"/>
      <c r="P138" s="127">
        <f>SUM(P139:P166)</f>
        <v>0</v>
      </c>
      <c r="R138" s="127">
        <f>SUM(R139:R166)</f>
        <v>10.216972800000001</v>
      </c>
      <c r="T138" s="128">
        <f>SUM(T139:T166)</f>
        <v>0</v>
      </c>
      <c r="AR138" s="122" t="s">
        <v>81</v>
      </c>
      <c r="AT138" s="129" t="s">
        <v>75</v>
      </c>
      <c r="AU138" s="129" t="s">
        <v>81</v>
      </c>
      <c r="AY138" s="122" t="s">
        <v>119</v>
      </c>
      <c r="BK138" s="130">
        <f>SUM(BK139:BK166)</f>
        <v>0</v>
      </c>
    </row>
    <row r="139" spans="2:65" s="1" customFormat="1" ht="24.15" customHeight="1">
      <c r="B139" s="32"/>
      <c r="C139" s="133" t="s">
        <v>131</v>
      </c>
      <c r="D139" s="133" t="s">
        <v>121</v>
      </c>
      <c r="E139" s="134" t="s">
        <v>171</v>
      </c>
      <c r="F139" s="135" t="s">
        <v>172</v>
      </c>
      <c r="G139" s="136" t="s">
        <v>124</v>
      </c>
      <c r="H139" s="137">
        <v>163.19999999999999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41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125</v>
      </c>
      <c r="AT139" s="145" t="s">
        <v>121</v>
      </c>
      <c r="AU139" s="145" t="s">
        <v>85</v>
      </c>
      <c r="AY139" s="17" t="s">
        <v>119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125</v>
      </c>
      <c r="BM139" s="145" t="s">
        <v>173</v>
      </c>
    </row>
    <row r="140" spans="2:65" s="1" customFormat="1" ht="19.2">
      <c r="B140" s="32"/>
      <c r="D140" s="147" t="s">
        <v>126</v>
      </c>
      <c r="F140" s="148" t="s">
        <v>174</v>
      </c>
      <c r="I140" s="149"/>
      <c r="L140" s="32"/>
      <c r="M140" s="150"/>
      <c r="T140" s="56"/>
      <c r="AT140" s="17" t="s">
        <v>126</v>
      </c>
      <c r="AU140" s="17" t="s">
        <v>85</v>
      </c>
    </row>
    <row r="141" spans="2:65" s="12" customFormat="1" ht="10.199999999999999">
      <c r="B141" s="151"/>
      <c r="D141" s="147" t="s">
        <v>128</v>
      </c>
      <c r="E141" s="152" t="s">
        <v>1</v>
      </c>
      <c r="F141" s="153" t="s">
        <v>232</v>
      </c>
      <c r="H141" s="154">
        <v>163.19999999999999</v>
      </c>
      <c r="I141" s="155"/>
      <c r="L141" s="151"/>
      <c r="M141" s="156"/>
      <c r="T141" s="157"/>
      <c r="AT141" s="152" t="s">
        <v>128</v>
      </c>
      <c r="AU141" s="152" t="s">
        <v>85</v>
      </c>
      <c r="AV141" s="12" t="s">
        <v>85</v>
      </c>
      <c r="AW141" s="12" t="s">
        <v>32</v>
      </c>
      <c r="AX141" s="12" t="s">
        <v>76</v>
      </c>
      <c r="AY141" s="152" t="s">
        <v>119</v>
      </c>
    </row>
    <row r="142" spans="2:65" s="15" customFormat="1" ht="10.199999999999999">
      <c r="B142" s="171"/>
      <c r="D142" s="147" t="s">
        <v>128</v>
      </c>
      <c r="E142" s="172" t="s">
        <v>1</v>
      </c>
      <c r="F142" s="173" t="s">
        <v>152</v>
      </c>
      <c r="H142" s="174">
        <v>163.19999999999999</v>
      </c>
      <c r="I142" s="175"/>
      <c r="L142" s="171"/>
      <c r="M142" s="176"/>
      <c r="T142" s="177"/>
      <c r="AT142" s="172" t="s">
        <v>128</v>
      </c>
      <c r="AU142" s="172" t="s">
        <v>85</v>
      </c>
      <c r="AV142" s="15" t="s">
        <v>125</v>
      </c>
      <c r="AW142" s="15" t="s">
        <v>32</v>
      </c>
      <c r="AX142" s="15" t="s">
        <v>81</v>
      </c>
      <c r="AY142" s="172" t="s">
        <v>119</v>
      </c>
    </row>
    <row r="143" spans="2:65" s="1" customFormat="1" ht="24.15" customHeight="1">
      <c r="B143" s="32"/>
      <c r="C143" s="133" t="s">
        <v>125</v>
      </c>
      <c r="D143" s="133" t="s">
        <v>121</v>
      </c>
      <c r="E143" s="134" t="s">
        <v>177</v>
      </c>
      <c r="F143" s="135" t="s">
        <v>178</v>
      </c>
      <c r="G143" s="136" t="s">
        <v>124</v>
      </c>
      <c r="H143" s="137">
        <v>163.19999999999999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41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125</v>
      </c>
      <c r="AT143" s="145" t="s">
        <v>121</v>
      </c>
      <c r="AU143" s="145" t="s">
        <v>85</v>
      </c>
      <c r="AY143" s="17" t="s">
        <v>119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125</v>
      </c>
      <c r="BM143" s="145" t="s">
        <v>179</v>
      </c>
    </row>
    <row r="144" spans="2:65" s="1" customFormat="1" ht="19.2">
      <c r="B144" s="32"/>
      <c r="D144" s="147" t="s">
        <v>126</v>
      </c>
      <c r="F144" s="148" t="s">
        <v>180</v>
      </c>
      <c r="I144" s="149"/>
      <c r="L144" s="32"/>
      <c r="M144" s="150"/>
      <c r="T144" s="56"/>
      <c r="AT144" s="17" t="s">
        <v>126</v>
      </c>
      <c r="AU144" s="17" t="s">
        <v>85</v>
      </c>
    </row>
    <row r="145" spans="2:65" s="12" customFormat="1" ht="10.199999999999999">
      <c r="B145" s="151"/>
      <c r="D145" s="147" t="s">
        <v>128</v>
      </c>
      <c r="E145" s="152" t="s">
        <v>1</v>
      </c>
      <c r="F145" s="153" t="s">
        <v>236</v>
      </c>
      <c r="H145" s="154">
        <v>163.19999999999999</v>
      </c>
      <c r="I145" s="155"/>
      <c r="L145" s="151"/>
      <c r="M145" s="156"/>
      <c r="T145" s="157"/>
      <c r="AT145" s="152" t="s">
        <v>128</v>
      </c>
      <c r="AU145" s="152" t="s">
        <v>85</v>
      </c>
      <c r="AV145" s="12" t="s">
        <v>85</v>
      </c>
      <c r="AW145" s="12" t="s">
        <v>32</v>
      </c>
      <c r="AX145" s="12" t="s">
        <v>76</v>
      </c>
      <c r="AY145" s="152" t="s">
        <v>119</v>
      </c>
    </row>
    <row r="146" spans="2:65" s="15" customFormat="1" ht="10.199999999999999">
      <c r="B146" s="171"/>
      <c r="D146" s="147" t="s">
        <v>128</v>
      </c>
      <c r="E146" s="172" t="s">
        <v>1</v>
      </c>
      <c r="F146" s="173" t="s">
        <v>152</v>
      </c>
      <c r="H146" s="174">
        <v>163.19999999999999</v>
      </c>
      <c r="I146" s="175"/>
      <c r="L146" s="171"/>
      <c r="M146" s="176"/>
      <c r="T146" s="177"/>
      <c r="AT146" s="172" t="s">
        <v>128</v>
      </c>
      <c r="AU146" s="172" t="s">
        <v>85</v>
      </c>
      <c r="AV146" s="15" t="s">
        <v>125</v>
      </c>
      <c r="AW146" s="15" t="s">
        <v>32</v>
      </c>
      <c r="AX146" s="15" t="s">
        <v>81</v>
      </c>
      <c r="AY146" s="172" t="s">
        <v>119</v>
      </c>
    </row>
    <row r="147" spans="2:65" s="1" customFormat="1" ht="33" customHeight="1">
      <c r="B147" s="32"/>
      <c r="C147" s="133" t="s">
        <v>169</v>
      </c>
      <c r="D147" s="133" t="s">
        <v>121</v>
      </c>
      <c r="E147" s="134" t="s">
        <v>182</v>
      </c>
      <c r="F147" s="135" t="s">
        <v>183</v>
      </c>
      <c r="G147" s="136" t="s">
        <v>124</v>
      </c>
      <c r="H147" s="137">
        <v>163.19999999999999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41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125</v>
      </c>
      <c r="AT147" s="145" t="s">
        <v>121</v>
      </c>
      <c r="AU147" s="145" t="s">
        <v>85</v>
      </c>
      <c r="AY147" s="17" t="s">
        <v>119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81</v>
      </c>
      <c r="BK147" s="146">
        <f>ROUND(I147*H147,2)</f>
        <v>0</v>
      </c>
      <c r="BL147" s="17" t="s">
        <v>125</v>
      </c>
      <c r="BM147" s="145" t="s">
        <v>184</v>
      </c>
    </row>
    <row r="148" spans="2:65" s="1" customFormat="1" ht="28.8">
      <c r="B148" s="32"/>
      <c r="D148" s="147" t="s">
        <v>126</v>
      </c>
      <c r="F148" s="148" t="s">
        <v>185</v>
      </c>
      <c r="I148" s="149"/>
      <c r="L148" s="32"/>
      <c r="M148" s="150"/>
      <c r="T148" s="56"/>
      <c r="AT148" s="17" t="s">
        <v>126</v>
      </c>
      <c r="AU148" s="17" t="s">
        <v>85</v>
      </c>
    </row>
    <row r="149" spans="2:65" s="12" customFormat="1" ht="10.199999999999999">
      <c r="B149" s="151"/>
      <c r="D149" s="147" t="s">
        <v>128</v>
      </c>
      <c r="E149" s="152" t="s">
        <v>1</v>
      </c>
      <c r="F149" s="153" t="s">
        <v>232</v>
      </c>
      <c r="H149" s="154">
        <v>163.19999999999999</v>
      </c>
      <c r="I149" s="155"/>
      <c r="L149" s="151"/>
      <c r="M149" s="156"/>
      <c r="T149" s="157"/>
      <c r="AT149" s="152" t="s">
        <v>128</v>
      </c>
      <c r="AU149" s="152" t="s">
        <v>85</v>
      </c>
      <c r="AV149" s="12" t="s">
        <v>85</v>
      </c>
      <c r="AW149" s="12" t="s">
        <v>32</v>
      </c>
      <c r="AX149" s="12" t="s">
        <v>76</v>
      </c>
      <c r="AY149" s="152" t="s">
        <v>119</v>
      </c>
    </row>
    <row r="150" spans="2:65" s="15" customFormat="1" ht="10.199999999999999">
      <c r="B150" s="171"/>
      <c r="D150" s="147" t="s">
        <v>128</v>
      </c>
      <c r="E150" s="172" t="s">
        <v>1</v>
      </c>
      <c r="F150" s="173" t="s">
        <v>152</v>
      </c>
      <c r="H150" s="174">
        <v>163.19999999999999</v>
      </c>
      <c r="I150" s="175"/>
      <c r="L150" s="171"/>
      <c r="M150" s="176"/>
      <c r="T150" s="177"/>
      <c r="AT150" s="172" t="s">
        <v>128</v>
      </c>
      <c r="AU150" s="172" t="s">
        <v>85</v>
      </c>
      <c r="AV150" s="15" t="s">
        <v>125</v>
      </c>
      <c r="AW150" s="15" t="s">
        <v>32</v>
      </c>
      <c r="AX150" s="15" t="s">
        <v>81</v>
      </c>
      <c r="AY150" s="172" t="s">
        <v>119</v>
      </c>
    </row>
    <row r="151" spans="2:65" s="1" customFormat="1" ht="24.15" customHeight="1">
      <c r="B151" s="32"/>
      <c r="C151" s="133" t="s">
        <v>173</v>
      </c>
      <c r="D151" s="133" t="s">
        <v>121</v>
      </c>
      <c r="E151" s="134" t="s">
        <v>237</v>
      </c>
      <c r="F151" s="135" t="s">
        <v>238</v>
      </c>
      <c r="G151" s="136" t="s">
        <v>124</v>
      </c>
      <c r="H151" s="137">
        <v>1632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125</v>
      </c>
      <c r="AT151" s="145" t="s">
        <v>121</v>
      </c>
      <c r="AU151" s="145" t="s">
        <v>85</v>
      </c>
      <c r="AY151" s="17" t="s">
        <v>119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81</v>
      </c>
      <c r="BK151" s="146">
        <f>ROUND(I151*H151,2)</f>
        <v>0</v>
      </c>
      <c r="BL151" s="17" t="s">
        <v>125</v>
      </c>
      <c r="BM151" s="145" t="s">
        <v>188</v>
      </c>
    </row>
    <row r="152" spans="2:65" s="1" customFormat="1" ht="19.2">
      <c r="B152" s="32"/>
      <c r="D152" s="147" t="s">
        <v>126</v>
      </c>
      <c r="F152" s="148" t="s">
        <v>239</v>
      </c>
      <c r="I152" s="149"/>
      <c r="L152" s="32"/>
      <c r="M152" s="150"/>
      <c r="T152" s="56"/>
      <c r="AT152" s="17" t="s">
        <v>126</v>
      </c>
      <c r="AU152" s="17" t="s">
        <v>85</v>
      </c>
    </row>
    <row r="153" spans="2:65" s="12" customFormat="1" ht="10.199999999999999">
      <c r="B153" s="151"/>
      <c r="D153" s="147" t="s">
        <v>128</v>
      </c>
      <c r="E153" s="152" t="s">
        <v>1</v>
      </c>
      <c r="F153" s="153" t="s">
        <v>240</v>
      </c>
      <c r="H153" s="154">
        <v>1632</v>
      </c>
      <c r="I153" s="155"/>
      <c r="L153" s="151"/>
      <c r="M153" s="156"/>
      <c r="T153" s="157"/>
      <c r="AT153" s="152" t="s">
        <v>128</v>
      </c>
      <c r="AU153" s="152" t="s">
        <v>85</v>
      </c>
      <c r="AV153" s="12" t="s">
        <v>85</v>
      </c>
      <c r="AW153" s="12" t="s">
        <v>32</v>
      </c>
      <c r="AX153" s="12" t="s">
        <v>76</v>
      </c>
      <c r="AY153" s="152" t="s">
        <v>119</v>
      </c>
    </row>
    <row r="154" spans="2:65" s="15" customFormat="1" ht="10.199999999999999">
      <c r="B154" s="171"/>
      <c r="D154" s="147" t="s">
        <v>128</v>
      </c>
      <c r="E154" s="172" t="s">
        <v>1</v>
      </c>
      <c r="F154" s="173" t="s">
        <v>152</v>
      </c>
      <c r="H154" s="174">
        <v>1632</v>
      </c>
      <c r="I154" s="175"/>
      <c r="L154" s="171"/>
      <c r="M154" s="176"/>
      <c r="T154" s="177"/>
      <c r="AT154" s="172" t="s">
        <v>128</v>
      </c>
      <c r="AU154" s="172" t="s">
        <v>85</v>
      </c>
      <c r="AV154" s="15" t="s">
        <v>125</v>
      </c>
      <c r="AW154" s="15" t="s">
        <v>32</v>
      </c>
      <c r="AX154" s="15" t="s">
        <v>81</v>
      </c>
      <c r="AY154" s="172" t="s">
        <v>119</v>
      </c>
    </row>
    <row r="155" spans="2:65" s="1" customFormat="1" ht="24.15" customHeight="1">
      <c r="B155" s="32"/>
      <c r="C155" s="133" t="s">
        <v>190</v>
      </c>
      <c r="D155" s="133" t="s">
        <v>121</v>
      </c>
      <c r="E155" s="134" t="s">
        <v>186</v>
      </c>
      <c r="F155" s="135" t="s">
        <v>187</v>
      </c>
      <c r="G155" s="136" t="s">
        <v>124</v>
      </c>
      <c r="H155" s="137">
        <v>1632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41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125</v>
      </c>
      <c r="AT155" s="145" t="s">
        <v>121</v>
      </c>
      <c r="AU155" s="145" t="s">
        <v>85</v>
      </c>
      <c r="AY155" s="17" t="s">
        <v>119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125</v>
      </c>
      <c r="BM155" s="145" t="s">
        <v>193</v>
      </c>
    </row>
    <row r="156" spans="2:65" s="1" customFormat="1" ht="19.2">
      <c r="B156" s="32"/>
      <c r="D156" s="147" t="s">
        <v>126</v>
      </c>
      <c r="F156" s="148" t="s">
        <v>189</v>
      </c>
      <c r="I156" s="149"/>
      <c r="L156" s="32"/>
      <c r="M156" s="150"/>
      <c r="T156" s="56"/>
      <c r="AT156" s="17" t="s">
        <v>126</v>
      </c>
      <c r="AU156" s="17" t="s">
        <v>85</v>
      </c>
    </row>
    <row r="157" spans="2:65" s="12" customFormat="1" ht="10.199999999999999">
      <c r="B157" s="151"/>
      <c r="D157" s="147" t="s">
        <v>128</v>
      </c>
      <c r="E157" s="152" t="s">
        <v>1</v>
      </c>
      <c r="F157" s="153" t="s">
        <v>241</v>
      </c>
      <c r="H157" s="154">
        <v>1632</v>
      </c>
      <c r="I157" s="155"/>
      <c r="L157" s="151"/>
      <c r="M157" s="156"/>
      <c r="T157" s="157"/>
      <c r="AT157" s="152" t="s">
        <v>128</v>
      </c>
      <c r="AU157" s="152" t="s">
        <v>85</v>
      </c>
      <c r="AV157" s="12" t="s">
        <v>85</v>
      </c>
      <c r="AW157" s="12" t="s">
        <v>32</v>
      </c>
      <c r="AX157" s="12" t="s">
        <v>76</v>
      </c>
      <c r="AY157" s="152" t="s">
        <v>119</v>
      </c>
    </row>
    <row r="158" spans="2:65" s="15" customFormat="1" ht="10.199999999999999">
      <c r="B158" s="171"/>
      <c r="D158" s="147" t="s">
        <v>128</v>
      </c>
      <c r="E158" s="172" t="s">
        <v>1</v>
      </c>
      <c r="F158" s="173" t="s">
        <v>152</v>
      </c>
      <c r="H158" s="174">
        <v>1632</v>
      </c>
      <c r="I158" s="175"/>
      <c r="L158" s="171"/>
      <c r="M158" s="176"/>
      <c r="T158" s="177"/>
      <c r="AT158" s="172" t="s">
        <v>128</v>
      </c>
      <c r="AU158" s="172" t="s">
        <v>85</v>
      </c>
      <c r="AV158" s="15" t="s">
        <v>125</v>
      </c>
      <c r="AW158" s="15" t="s">
        <v>32</v>
      </c>
      <c r="AX158" s="15" t="s">
        <v>81</v>
      </c>
      <c r="AY158" s="172" t="s">
        <v>119</v>
      </c>
    </row>
    <row r="159" spans="2:65" s="1" customFormat="1" ht="33" customHeight="1">
      <c r="B159" s="32"/>
      <c r="C159" s="133" t="s">
        <v>179</v>
      </c>
      <c r="D159" s="133" t="s">
        <v>121</v>
      </c>
      <c r="E159" s="134" t="s">
        <v>242</v>
      </c>
      <c r="F159" s="135" t="s">
        <v>243</v>
      </c>
      <c r="G159" s="136" t="s">
        <v>124</v>
      </c>
      <c r="H159" s="137">
        <v>1632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41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125</v>
      </c>
      <c r="AT159" s="145" t="s">
        <v>121</v>
      </c>
      <c r="AU159" s="145" t="s">
        <v>85</v>
      </c>
      <c r="AY159" s="17" t="s">
        <v>119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125</v>
      </c>
      <c r="BM159" s="145" t="s">
        <v>199</v>
      </c>
    </row>
    <row r="160" spans="2:65" s="1" customFormat="1" ht="28.8">
      <c r="B160" s="32"/>
      <c r="D160" s="147" t="s">
        <v>126</v>
      </c>
      <c r="F160" s="148" t="s">
        <v>244</v>
      </c>
      <c r="I160" s="149"/>
      <c r="L160" s="32"/>
      <c r="M160" s="150"/>
      <c r="T160" s="56"/>
      <c r="AT160" s="17" t="s">
        <v>126</v>
      </c>
      <c r="AU160" s="17" t="s">
        <v>85</v>
      </c>
    </row>
    <row r="161" spans="2:65" s="12" customFormat="1" ht="10.199999999999999">
      <c r="B161" s="151"/>
      <c r="D161" s="147" t="s">
        <v>128</v>
      </c>
      <c r="E161" s="152" t="s">
        <v>1</v>
      </c>
      <c r="F161" s="153" t="s">
        <v>229</v>
      </c>
      <c r="H161" s="154">
        <v>1170</v>
      </c>
      <c r="I161" s="155"/>
      <c r="L161" s="151"/>
      <c r="M161" s="156"/>
      <c r="T161" s="157"/>
      <c r="AT161" s="152" t="s">
        <v>128</v>
      </c>
      <c r="AU161" s="152" t="s">
        <v>85</v>
      </c>
      <c r="AV161" s="12" t="s">
        <v>85</v>
      </c>
      <c r="AW161" s="12" t="s">
        <v>32</v>
      </c>
      <c r="AX161" s="12" t="s">
        <v>76</v>
      </c>
      <c r="AY161" s="152" t="s">
        <v>119</v>
      </c>
    </row>
    <row r="162" spans="2:65" s="12" customFormat="1" ht="10.199999999999999">
      <c r="B162" s="151"/>
      <c r="D162" s="147" t="s">
        <v>128</v>
      </c>
      <c r="E162" s="152" t="s">
        <v>1</v>
      </c>
      <c r="F162" s="153" t="s">
        <v>230</v>
      </c>
      <c r="H162" s="154">
        <v>342</v>
      </c>
      <c r="I162" s="155"/>
      <c r="L162" s="151"/>
      <c r="M162" s="156"/>
      <c r="T162" s="157"/>
      <c r="AT162" s="152" t="s">
        <v>128</v>
      </c>
      <c r="AU162" s="152" t="s">
        <v>85</v>
      </c>
      <c r="AV162" s="12" t="s">
        <v>85</v>
      </c>
      <c r="AW162" s="12" t="s">
        <v>32</v>
      </c>
      <c r="AX162" s="12" t="s">
        <v>76</v>
      </c>
      <c r="AY162" s="152" t="s">
        <v>119</v>
      </c>
    </row>
    <row r="163" spans="2:65" s="12" customFormat="1" ht="10.199999999999999">
      <c r="B163" s="151"/>
      <c r="D163" s="147" t="s">
        <v>128</v>
      </c>
      <c r="E163" s="152" t="s">
        <v>1</v>
      </c>
      <c r="F163" s="153" t="s">
        <v>231</v>
      </c>
      <c r="H163" s="154">
        <v>120</v>
      </c>
      <c r="I163" s="155"/>
      <c r="L163" s="151"/>
      <c r="M163" s="156"/>
      <c r="T163" s="157"/>
      <c r="AT163" s="152" t="s">
        <v>128</v>
      </c>
      <c r="AU163" s="152" t="s">
        <v>85</v>
      </c>
      <c r="AV163" s="12" t="s">
        <v>85</v>
      </c>
      <c r="AW163" s="12" t="s">
        <v>32</v>
      </c>
      <c r="AX163" s="12" t="s">
        <v>76</v>
      </c>
      <c r="AY163" s="152" t="s">
        <v>119</v>
      </c>
    </row>
    <row r="164" spans="2:65" s="15" customFormat="1" ht="10.199999999999999">
      <c r="B164" s="171"/>
      <c r="D164" s="147" t="s">
        <v>128</v>
      </c>
      <c r="E164" s="172" t="s">
        <v>1</v>
      </c>
      <c r="F164" s="173" t="s">
        <v>152</v>
      </c>
      <c r="H164" s="174">
        <v>1632</v>
      </c>
      <c r="I164" s="175"/>
      <c r="L164" s="171"/>
      <c r="M164" s="176"/>
      <c r="T164" s="177"/>
      <c r="AT164" s="172" t="s">
        <v>128</v>
      </c>
      <c r="AU164" s="172" t="s">
        <v>85</v>
      </c>
      <c r="AV164" s="15" t="s">
        <v>125</v>
      </c>
      <c r="AW164" s="15" t="s">
        <v>32</v>
      </c>
      <c r="AX164" s="15" t="s">
        <v>81</v>
      </c>
      <c r="AY164" s="172" t="s">
        <v>119</v>
      </c>
    </row>
    <row r="165" spans="2:65" s="1" customFormat="1" ht="24.15" customHeight="1">
      <c r="B165" s="32"/>
      <c r="C165" s="133" t="s">
        <v>202</v>
      </c>
      <c r="D165" s="133" t="s">
        <v>121</v>
      </c>
      <c r="E165" s="134" t="s">
        <v>245</v>
      </c>
      <c r="F165" s="135" t="s">
        <v>246</v>
      </c>
      <c r="G165" s="136" t="s">
        <v>210</v>
      </c>
      <c r="H165" s="137">
        <v>97.92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41</v>
      </c>
      <c r="P165" s="143">
        <f>O165*H165</f>
        <v>0</v>
      </c>
      <c r="Q165" s="143">
        <v>0.10434</v>
      </c>
      <c r="R165" s="143">
        <f>Q165*H165</f>
        <v>10.216972800000001</v>
      </c>
      <c r="S165" s="143">
        <v>0</v>
      </c>
      <c r="T165" s="144">
        <f>S165*H165</f>
        <v>0</v>
      </c>
      <c r="AR165" s="145" t="s">
        <v>125</v>
      </c>
      <c r="AT165" s="145" t="s">
        <v>121</v>
      </c>
      <c r="AU165" s="145" t="s">
        <v>85</v>
      </c>
      <c r="AY165" s="17" t="s">
        <v>119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81</v>
      </c>
      <c r="BK165" s="146">
        <f>ROUND(I165*H165,2)</f>
        <v>0</v>
      </c>
      <c r="BL165" s="17" t="s">
        <v>125</v>
      </c>
      <c r="BM165" s="145" t="s">
        <v>247</v>
      </c>
    </row>
    <row r="166" spans="2:65" s="1" customFormat="1" ht="19.2">
      <c r="B166" s="32"/>
      <c r="D166" s="147" t="s">
        <v>126</v>
      </c>
      <c r="F166" s="148" t="s">
        <v>248</v>
      </c>
      <c r="I166" s="149"/>
      <c r="L166" s="32"/>
      <c r="M166" s="150"/>
      <c r="T166" s="56"/>
      <c r="AT166" s="17" t="s">
        <v>126</v>
      </c>
      <c r="AU166" s="17" t="s">
        <v>85</v>
      </c>
    </row>
    <row r="167" spans="2:65" s="11" customFormat="1" ht="22.8" customHeight="1">
      <c r="B167" s="121"/>
      <c r="D167" s="122" t="s">
        <v>75</v>
      </c>
      <c r="E167" s="131" t="s">
        <v>179</v>
      </c>
      <c r="F167" s="131" t="s">
        <v>195</v>
      </c>
      <c r="I167" s="124"/>
      <c r="J167" s="132">
        <f>BK167</f>
        <v>0</v>
      </c>
      <c r="L167" s="121"/>
      <c r="M167" s="126"/>
      <c r="P167" s="127">
        <f>SUM(P168:P171)</f>
        <v>0</v>
      </c>
      <c r="R167" s="127">
        <f>SUM(R168:R171)</f>
        <v>0</v>
      </c>
      <c r="T167" s="128">
        <f>SUM(T168:T171)</f>
        <v>0</v>
      </c>
      <c r="AR167" s="122" t="s">
        <v>81</v>
      </c>
      <c r="AT167" s="129" t="s">
        <v>75</v>
      </c>
      <c r="AU167" s="129" t="s">
        <v>81</v>
      </c>
      <c r="AY167" s="122" t="s">
        <v>119</v>
      </c>
      <c r="BK167" s="130">
        <f>SUM(BK168:BK171)</f>
        <v>0</v>
      </c>
    </row>
    <row r="168" spans="2:65" s="1" customFormat="1" ht="24.15" customHeight="1">
      <c r="B168" s="32"/>
      <c r="C168" s="133" t="s">
        <v>184</v>
      </c>
      <c r="D168" s="133" t="s">
        <v>121</v>
      </c>
      <c r="E168" s="134" t="s">
        <v>196</v>
      </c>
      <c r="F168" s="135" t="s">
        <v>197</v>
      </c>
      <c r="G168" s="136" t="s">
        <v>198</v>
      </c>
      <c r="H168" s="137">
        <v>7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41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125</v>
      </c>
      <c r="AT168" s="145" t="s">
        <v>121</v>
      </c>
      <c r="AU168" s="145" t="s">
        <v>85</v>
      </c>
      <c r="AY168" s="17" t="s">
        <v>119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125</v>
      </c>
      <c r="BM168" s="145" t="s">
        <v>249</v>
      </c>
    </row>
    <row r="169" spans="2:65" s="1" customFormat="1" ht="19.2">
      <c r="B169" s="32"/>
      <c r="D169" s="147" t="s">
        <v>126</v>
      </c>
      <c r="F169" s="148" t="s">
        <v>200</v>
      </c>
      <c r="I169" s="149"/>
      <c r="L169" s="32"/>
      <c r="M169" s="150"/>
      <c r="T169" s="56"/>
      <c r="AT169" s="17" t="s">
        <v>126</v>
      </c>
      <c r="AU169" s="17" t="s">
        <v>85</v>
      </c>
    </row>
    <row r="170" spans="2:65" s="12" customFormat="1" ht="10.199999999999999">
      <c r="B170" s="151"/>
      <c r="D170" s="147" t="s">
        <v>128</v>
      </c>
      <c r="E170" s="152" t="s">
        <v>1</v>
      </c>
      <c r="F170" s="153" t="s">
        <v>190</v>
      </c>
      <c r="H170" s="154">
        <v>7</v>
      </c>
      <c r="I170" s="155"/>
      <c r="L170" s="151"/>
      <c r="M170" s="156"/>
      <c r="T170" s="157"/>
      <c r="AT170" s="152" t="s">
        <v>128</v>
      </c>
      <c r="AU170" s="152" t="s">
        <v>85</v>
      </c>
      <c r="AV170" s="12" t="s">
        <v>85</v>
      </c>
      <c r="AW170" s="12" t="s">
        <v>32</v>
      </c>
      <c r="AX170" s="12" t="s">
        <v>76</v>
      </c>
      <c r="AY170" s="152" t="s">
        <v>119</v>
      </c>
    </row>
    <row r="171" spans="2:65" s="15" customFormat="1" ht="10.199999999999999">
      <c r="B171" s="171"/>
      <c r="D171" s="147" t="s">
        <v>128</v>
      </c>
      <c r="E171" s="172" t="s">
        <v>1</v>
      </c>
      <c r="F171" s="173" t="s">
        <v>152</v>
      </c>
      <c r="H171" s="174">
        <v>7</v>
      </c>
      <c r="I171" s="175"/>
      <c r="L171" s="171"/>
      <c r="M171" s="176"/>
      <c r="T171" s="177"/>
      <c r="AT171" s="172" t="s">
        <v>128</v>
      </c>
      <c r="AU171" s="172" t="s">
        <v>85</v>
      </c>
      <c r="AV171" s="15" t="s">
        <v>125</v>
      </c>
      <c r="AW171" s="15" t="s">
        <v>32</v>
      </c>
      <c r="AX171" s="15" t="s">
        <v>81</v>
      </c>
      <c r="AY171" s="172" t="s">
        <v>119</v>
      </c>
    </row>
    <row r="172" spans="2:65" s="11" customFormat="1" ht="22.8" customHeight="1">
      <c r="B172" s="121"/>
      <c r="D172" s="122" t="s">
        <v>75</v>
      </c>
      <c r="E172" s="131" t="s">
        <v>202</v>
      </c>
      <c r="F172" s="131" t="s">
        <v>207</v>
      </c>
      <c r="I172" s="124"/>
      <c r="J172" s="132">
        <f>BK172</f>
        <v>0</v>
      </c>
      <c r="L172" s="121"/>
      <c r="M172" s="126"/>
      <c r="P172" s="127">
        <f>SUM(P173:P199)</f>
        <v>0</v>
      </c>
      <c r="R172" s="127">
        <f>SUM(R173:R199)</f>
        <v>0</v>
      </c>
      <c r="T172" s="128">
        <f>SUM(T173:T199)</f>
        <v>0</v>
      </c>
      <c r="AR172" s="122" t="s">
        <v>81</v>
      </c>
      <c r="AT172" s="129" t="s">
        <v>75</v>
      </c>
      <c r="AU172" s="129" t="s">
        <v>81</v>
      </c>
      <c r="AY172" s="122" t="s">
        <v>119</v>
      </c>
      <c r="BK172" s="130">
        <f>SUM(BK173:BK199)</f>
        <v>0</v>
      </c>
    </row>
    <row r="173" spans="2:65" s="1" customFormat="1" ht="24.15" customHeight="1">
      <c r="B173" s="32"/>
      <c r="C173" s="133" t="s">
        <v>213</v>
      </c>
      <c r="D173" s="133" t="s">
        <v>121</v>
      </c>
      <c r="E173" s="134" t="s">
        <v>250</v>
      </c>
      <c r="F173" s="135" t="s">
        <v>251</v>
      </c>
      <c r="G173" s="136" t="s">
        <v>252</v>
      </c>
      <c r="H173" s="137">
        <v>994.11</v>
      </c>
      <c r="I173" s="138"/>
      <c r="J173" s="139">
        <f>ROUND(I173*H173,2)</f>
        <v>0</v>
      </c>
      <c r="K173" s="140"/>
      <c r="L173" s="32"/>
      <c r="M173" s="141" t="s">
        <v>1</v>
      </c>
      <c r="N173" s="142" t="s">
        <v>41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125</v>
      </c>
      <c r="AT173" s="145" t="s">
        <v>121</v>
      </c>
      <c r="AU173" s="145" t="s">
        <v>85</v>
      </c>
      <c r="AY173" s="17" t="s">
        <v>119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81</v>
      </c>
      <c r="BK173" s="146">
        <f>ROUND(I173*H173,2)</f>
        <v>0</v>
      </c>
      <c r="BL173" s="17" t="s">
        <v>125</v>
      </c>
      <c r="BM173" s="145" t="s">
        <v>253</v>
      </c>
    </row>
    <row r="174" spans="2:65" s="1" customFormat="1" ht="28.8">
      <c r="B174" s="32"/>
      <c r="D174" s="147" t="s">
        <v>126</v>
      </c>
      <c r="F174" s="148" t="s">
        <v>254</v>
      </c>
      <c r="I174" s="149"/>
      <c r="L174" s="32"/>
      <c r="M174" s="150"/>
      <c r="T174" s="56"/>
      <c r="AT174" s="17" t="s">
        <v>126</v>
      </c>
      <c r="AU174" s="17" t="s">
        <v>85</v>
      </c>
    </row>
    <row r="175" spans="2:65" s="12" customFormat="1" ht="10.199999999999999">
      <c r="B175" s="151"/>
      <c r="D175" s="147" t="s">
        <v>128</v>
      </c>
      <c r="E175" s="152" t="s">
        <v>1</v>
      </c>
      <c r="F175" s="153" t="s">
        <v>255</v>
      </c>
      <c r="H175" s="154">
        <v>994.11</v>
      </c>
      <c r="I175" s="155"/>
      <c r="L175" s="151"/>
      <c r="M175" s="156"/>
      <c r="T175" s="157"/>
      <c r="AT175" s="152" t="s">
        <v>128</v>
      </c>
      <c r="AU175" s="152" t="s">
        <v>85</v>
      </c>
      <c r="AV175" s="12" t="s">
        <v>85</v>
      </c>
      <c r="AW175" s="12" t="s">
        <v>32</v>
      </c>
      <c r="AX175" s="12" t="s">
        <v>76</v>
      </c>
      <c r="AY175" s="152" t="s">
        <v>119</v>
      </c>
    </row>
    <row r="176" spans="2:65" s="15" customFormat="1" ht="10.199999999999999">
      <c r="B176" s="171"/>
      <c r="D176" s="147" t="s">
        <v>128</v>
      </c>
      <c r="E176" s="172" t="s">
        <v>1</v>
      </c>
      <c r="F176" s="173" t="s">
        <v>152</v>
      </c>
      <c r="H176" s="174">
        <v>994.11</v>
      </c>
      <c r="I176" s="175"/>
      <c r="L176" s="171"/>
      <c r="M176" s="176"/>
      <c r="T176" s="177"/>
      <c r="AT176" s="172" t="s">
        <v>128</v>
      </c>
      <c r="AU176" s="172" t="s">
        <v>85</v>
      </c>
      <c r="AV176" s="15" t="s">
        <v>125</v>
      </c>
      <c r="AW176" s="15" t="s">
        <v>32</v>
      </c>
      <c r="AX176" s="15" t="s">
        <v>81</v>
      </c>
      <c r="AY176" s="172" t="s">
        <v>119</v>
      </c>
    </row>
    <row r="177" spans="2:65" s="1" customFormat="1" ht="24.15" customHeight="1">
      <c r="B177" s="32"/>
      <c r="C177" s="133" t="s">
        <v>188</v>
      </c>
      <c r="D177" s="133" t="s">
        <v>121</v>
      </c>
      <c r="E177" s="134" t="s">
        <v>256</v>
      </c>
      <c r="F177" s="135" t="s">
        <v>257</v>
      </c>
      <c r="G177" s="136" t="s">
        <v>252</v>
      </c>
      <c r="H177" s="137">
        <v>994.11</v>
      </c>
      <c r="I177" s="138"/>
      <c r="J177" s="139">
        <f>ROUND(I177*H177,2)</f>
        <v>0</v>
      </c>
      <c r="K177" s="140"/>
      <c r="L177" s="32"/>
      <c r="M177" s="141" t="s">
        <v>1</v>
      </c>
      <c r="N177" s="142" t="s">
        <v>41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125</v>
      </c>
      <c r="AT177" s="145" t="s">
        <v>121</v>
      </c>
      <c r="AU177" s="145" t="s">
        <v>85</v>
      </c>
      <c r="AY177" s="17" t="s">
        <v>119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81</v>
      </c>
      <c r="BK177" s="146">
        <f>ROUND(I177*H177,2)</f>
        <v>0</v>
      </c>
      <c r="BL177" s="17" t="s">
        <v>125</v>
      </c>
      <c r="BM177" s="145" t="s">
        <v>211</v>
      </c>
    </row>
    <row r="178" spans="2:65" s="1" customFormat="1" ht="19.2">
      <c r="B178" s="32"/>
      <c r="D178" s="147" t="s">
        <v>126</v>
      </c>
      <c r="F178" s="148" t="s">
        <v>258</v>
      </c>
      <c r="I178" s="149"/>
      <c r="L178" s="32"/>
      <c r="M178" s="150"/>
      <c r="T178" s="56"/>
      <c r="AT178" s="17" t="s">
        <v>126</v>
      </c>
      <c r="AU178" s="17" t="s">
        <v>85</v>
      </c>
    </row>
    <row r="179" spans="2:65" s="12" customFormat="1" ht="10.199999999999999">
      <c r="B179" s="151"/>
      <c r="D179" s="147" t="s">
        <v>128</v>
      </c>
      <c r="E179" s="152" t="s">
        <v>1</v>
      </c>
      <c r="F179" s="153" t="s">
        <v>259</v>
      </c>
      <c r="H179" s="154">
        <v>59.61</v>
      </c>
      <c r="I179" s="155"/>
      <c r="L179" s="151"/>
      <c r="M179" s="156"/>
      <c r="T179" s="157"/>
      <c r="AT179" s="152" t="s">
        <v>128</v>
      </c>
      <c r="AU179" s="152" t="s">
        <v>85</v>
      </c>
      <c r="AV179" s="12" t="s">
        <v>85</v>
      </c>
      <c r="AW179" s="12" t="s">
        <v>32</v>
      </c>
      <c r="AX179" s="12" t="s">
        <v>76</v>
      </c>
      <c r="AY179" s="152" t="s">
        <v>119</v>
      </c>
    </row>
    <row r="180" spans="2:65" s="13" customFormat="1" ht="10.199999999999999">
      <c r="B180" s="158"/>
      <c r="D180" s="147" t="s">
        <v>128</v>
      </c>
      <c r="E180" s="159" t="s">
        <v>1</v>
      </c>
      <c r="F180" s="160" t="s">
        <v>260</v>
      </c>
      <c r="H180" s="161">
        <v>59.61</v>
      </c>
      <c r="I180" s="162"/>
      <c r="L180" s="158"/>
      <c r="M180" s="163"/>
      <c r="T180" s="164"/>
      <c r="AT180" s="159" t="s">
        <v>128</v>
      </c>
      <c r="AU180" s="159" t="s">
        <v>85</v>
      </c>
      <c r="AV180" s="13" t="s">
        <v>131</v>
      </c>
      <c r="AW180" s="13" t="s">
        <v>32</v>
      </c>
      <c r="AX180" s="13" t="s">
        <v>76</v>
      </c>
      <c r="AY180" s="159" t="s">
        <v>119</v>
      </c>
    </row>
    <row r="181" spans="2:65" s="12" customFormat="1" ht="10.199999999999999">
      <c r="B181" s="151"/>
      <c r="D181" s="147" t="s">
        <v>128</v>
      </c>
      <c r="E181" s="152" t="s">
        <v>1</v>
      </c>
      <c r="F181" s="153" t="s">
        <v>261</v>
      </c>
      <c r="H181" s="154">
        <v>92.84</v>
      </c>
      <c r="I181" s="155"/>
      <c r="L181" s="151"/>
      <c r="M181" s="156"/>
      <c r="T181" s="157"/>
      <c r="AT181" s="152" t="s">
        <v>128</v>
      </c>
      <c r="AU181" s="152" t="s">
        <v>85</v>
      </c>
      <c r="AV181" s="12" t="s">
        <v>85</v>
      </c>
      <c r="AW181" s="12" t="s">
        <v>32</v>
      </c>
      <c r="AX181" s="12" t="s">
        <v>76</v>
      </c>
      <c r="AY181" s="152" t="s">
        <v>119</v>
      </c>
    </row>
    <row r="182" spans="2:65" s="13" customFormat="1" ht="10.199999999999999">
      <c r="B182" s="158"/>
      <c r="D182" s="147" t="s">
        <v>128</v>
      </c>
      <c r="E182" s="159" t="s">
        <v>1</v>
      </c>
      <c r="F182" s="160" t="s">
        <v>260</v>
      </c>
      <c r="H182" s="161">
        <v>92.84</v>
      </c>
      <c r="I182" s="162"/>
      <c r="L182" s="158"/>
      <c r="M182" s="163"/>
      <c r="T182" s="164"/>
      <c r="AT182" s="159" t="s">
        <v>128</v>
      </c>
      <c r="AU182" s="159" t="s">
        <v>85</v>
      </c>
      <c r="AV182" s="13" t="s">
        <v>131</v>
      </c>
      <c r="AW182" s="13" t="s">
        <v>32</v>
      </c>
      <c r="AX182" s="13" t="s">
        <v>76</v>
      </c>
      <c r="AY182" s="159" t="s">
        <v>119</v>
      </c>
    </row>
    <row r="183" spans="2:65" s="12" customFormat="1" ht="20.399999999999999">
      <c r="B183" s="151"/>
      <c r="D183" s="147" t="s">
        <v>128</v>
      </c>
      <c r="E183" s="152" t="s">
        <v>1</v>
      </c>
      <c r="F183" s="153" t="s">
        <v>262</v>
      </c>
      <c r="H183" s="154">
        <v>178.92</v>
      </c>
      <c r="I183" s="155"/>
      <c r="L183" s="151"/>
      <c r="M183" s="156"/>
      <c r="T183" s="157"/>
      <c r="AT183" s="152" t="s">
        <v>128</v>
      </c>
      <c r="AU183" s="152" t="s">
        <v>85</v>
      </c>
      <c r="AV183" s="12" t="s">
        <v>85</v>
      </c>
      <c r="AW183" s="12" t="s">
        <v>32</v>
      </c>
      <c r="AX183" s="12" t="s">
        <v>76</v>
      </c>
      <c r="AY183" s="152" t="s">
        <v>119</v>
      </c>
    </row>
    <row r="184" spans="2:65" s="13" customFormat="1" ht="10.199999999999999">
      <c r="B184" s="158"/>
      <c r="D184" s="147" t="s">
        <v>128</v>
      </c>
      <c r="E184" s="159" t="s">
        <v>1</v>
      </c>
      <c r="F184" s="160" t="s">
        <v>260</v>
      </c>
      <c r="H184" s="161">
        <v>178.92</v>
      </c>
      <c r="I184" s="162"/>
      <c r="L184" s="158"/>
      <c r="M184" s="163"/>
      <c r="T184" s="164"/>
      <c r="AT184" s="159" t="s">
        <v>128</v>
      </c>
      <c r="AU184" s="159" t="s">
        <v>85</v>
      </c>
      <c r="AV184" s="13" t="s">
        <v>131</v>
      </c>
      <c r="AW184" s="13" t="s">
        <v>32</v>
      </c>
      <c r="AX184" s="13" t="s">
        <v>76</v>
      </c>
      <c r="AY184" s="159" t="s">
        <v>119</v>
      </c>
    </row>
    <row r="185" spans="2:65" s="15" customFormat="1" ht="10.199999999999999">
      <c r="B185" s="171"/>
      <c r="D185" s="147" t="s">
        <v>128</v>
      </c>
      <c r="E185" s="172" t="s">
        <v>1</v>
      </c>
      <c r="F185" s="173" t="s">
        <v>152</v>
      </c>
      <c r="H185" s="174">
        <v>331.37</v>
      </c>
      <c r="I185" s="175"/>
      <c r="L185" s="171"/>
      <c r="M185" s="176"/>
      <c r="T185" s="177"/>
      <c r="AT185" s="172" t="s">
        <v>128</v>
      </c>
      <c r="AU185" s="172" t="s">
        <v>85</v>
      </c>
      <c r="AV185" s="15" t="s">
        <v>125</v>
      </c>
      <c r="AW185" s="15" t="s">
        <v>32</v>
      </c>
      <c r="AX185" s="15" t="s">
        <v>76</v>
      </c>
      <c r="AY185" s="172" t="s">
        <v>119</v>
      </c>
    </row>
    <row r="186" spans="2:65" s="1" customFormat="1" ht="21.75" customHeight="1">
      <c r="B186" s="32"/>
      <c r="C186" s="133" t="s">
        <v>223</v>
      </c>
      <c r="D186" s="133" t="s">
        <v>121</v>
      </c>
      <c r="E186" s="134" t="s">
        <v>208</v>
      </c>
      <c r="F186" s="135" t="s">
        <v>209</v>
      </c>
      <c r="G186" s="136" t="s">
        <v>210</v>
      </c>
      <c r="H186" s="137">
        <v>620.16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41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125</v>
      </c>
      <c r="AT186" s="145" t="s">
        <v>121</v>
      </c>
      <c r="AU186" s="145" t="s">
        <v>85</v>
      </c>
      <c r="AY186" s="17" t="s">
        <v>119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81</v>
      </c>
      <c r="BK186" s="146">
        <f>ROUND(I186*H186,2)</f>
        <v>0</v>
      </c>
      <c r="BL186" s="17" t="s">
        <v>125</v>
      </c>
      <c r="BM186" s="145" t="s">
        <v>216</v>
      </c>
    </row>
    <row r="187" spans="2:65" s="1" customFormat="1" ht="28.8">
      <c r="B187" s="32"/>
      <c r="D187" s="147" t="s">
        <v>126</v>
      </c>
      <c r="F187" s="148" t="s">
        <v>212</v>
      </c>
      <c r="I187" s="149"/>
      <c r="L187" s="32"/>
      <c r="M187" s="150"/>
      <c r="T187" s="56"/>
      <c r="AT187" s="17" t="s">
        <v>126</v>
      </c>
      <c r="AU187" s="17" t="s">
        <v>85</v>
      </c>
    </row>
    <row r="188" spans="2:65" s="1" customFormat="1" ht="24.15" customHeight="1">
      <c r="B188" s="32"/>
      <c r="C188" s="133" t="s">
        <v>193</v>
      </c>
      <c r="D188" s="133" t="s">
        <v>121</v>
      </c>
      <c r="E188" s="134" t="s">
        <v>214</v>
      </c>
      <c r="F188" s="135" t="s">
        <v>215</v>
      </c>
      <c r="G188" s="136" t="s">
        <v>210</v>
      </c>
      <c r="H188" s="137">
        <v>13643.52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41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125</v>
      </c>
      <c r="AT188" s="145" t="s">
        <v>121</v>
      </c>
      <c r="AU188" s="145" t="s">
        <v>85</v>
      </c>
      <c r="AY188" s="17" t="s">
        <v>119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81</v>
      </c>
      <c r="BK188" s="146">
        <f>ROUND(I188*H188,2)</f>
        <v>0</v>
      </c>
      <c r="BL188" s="17" t="s">
        <v>125</v>
      </c>
      <c r="BM188" s="145" t="s">
        <v>221</v>
      </c>
    </row>
    <row r="189" spans="2:65" s="1" customFormat="1" ht="28.8">
      <c r="B189" s="32"/>
      <c r="D189" s="147" t="s">
        <v>126</v>
      </c>
      <c r="F189" s="148" t="s">
        <v>217</v>
      </c>
      <c r="I189" s="149"/>
      <c r="L189" s="32"/>
      <c r="M189" s="150"/>
      <c r="T189" s="56"/>
      <c r="AT189" s="17" t="s">
        <v>126</v>
      </c>
      <c r="AU189" s="17" t="s">
        <v>85</v>
      </c>
    </row>
    <row r="190" spans="2:65" s="12" customFormat="1" ht="10.199999999999999">
      <c r="B190" s="151"/>
      <c r="D190" s="147" t="s">
        <v>128</v>
      </c>
      <c r="E190" s="152" t="s">
        <v>1</v>
      </c>
      <c r="F190" s="153" t="s">
        <v>263</v>
      </c>
      <c r="H190" s="154">
        <v>13643.52</v>
      </c>
      <c r="I190" s="155"/>
      <c r="L190" s="151"/>
      <c r="M190" s="156"/>
      <c r="T190" s="157"/>
      <c r="AT190" s="152" t="s">
        <v>128</v>
      </c>
      <c r="AU190" s="152" t="s">
        <v>85</v>
      </c>
      <c r="AV190" s="12" t="s">
        <v>85</v>
      </c>
      <c r="AW190" s="12" t="s">
        <v>32</v>
      </c>
      <c r="AX190" s="12" t="s">
        <v>76</v>
      </c>
      <c r="AY190" s="152" t="s">
        <v>119</v>
      </c>
    </row>
    <row r="191" spans="2:65" s="15" customFormat="1" ht="10.199999999999999">
      <c r="B191" s="171"/>
      <c r="D191" s="147" t="s">
        <v>128</v>
      </c>
      <c r="E191" s="172" t="s">
        <v>1</v>
      </c>
      <c r="F191" s="173" t="s">
        <v>152</v>
      </c>
      <c r="H191" s="174">
        <v>13643.52</v>
      </c>
      <c r="I191" s="175"/>
      <c r="L191" s="171"/>
      <c r="M191" s="176"/>
      <c r="T191" s="177"/>
      <c r="AT191" s="172" t="s">
        <v>128</v>
      </c>
      <c r="AU191" s="172" t="s">
        <v>85</v>
      </c>
      <c r="AV191" s="15" t="s">
        <v>125</v>
      </c>
      <c r="AW191" s="15" t="s">
        <v>32</v>
      </c>
      <c r="AX191" s="15" t="s">
        <v>81</v>
      </c>
      <c r="AY191" s="172" t="s">
        <v>119</v>
      </c>
    </row>
    <row r="192" spans="2:65" s="1" customFormat="1" ht="44.25" customHeight="1">
      <c r="B192" s="32"/>
      <c r="C192" s="133" t="s">
        <v>8</v>
      </c>
      <c r="D192" s="133" t="s">
        <v>121</v>
      </c>
      <c r="E192" s="134" t="s">
        <v>219</v>
      </c>
      <c r="F192" s="135" t="s">
        <v>220</v>
      </c>
      <c r="G192" s="136" t="s">
        <v>210</v>
      </c>
      <c r="H192" s="137">
        <v>244.8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41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125</v>
      </c>
      <c r="AT192" s="145" t="s">
        <v>121</v>
      </c>
      <c r="AU192" s="145" t="s">
        <v>85</v>
      </c>
      <c r="AY192" s="17" t="s">
        <v>119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81</v>
      </c>
      <c r="BK192" s="146">
        <f>ROUND(I192*H192,2)</f>
        <v>0</v>
      </c>
      <c r="BL192" s="17" t="s">
        <v>125</v>
      </c>
      <c r="BM192" s="145" t="s">
        <v>226</v>
      </c>
    </row>
    <row r="193" spans="2:65" s="1" customFormat="1" ht="28.8">
      <c r="B193" s="32"/>
      <c r="D193" s="147" t="s">
        <v>126</v>
      </c>
      <c r="F193" s="148" t="s">
        <v>220</v>
      </c>
      <c r="I193" s="149"/>
      <c r="L193" s="32"/>
      <c r="M193" s="150"/>
      <c r="T193" s="56"/>
      <c r="AT193" s="17" t="s">
        <v>126</v>
      </c>
      <c r="AU193" s="17" t="s">
        <v>85</v>
      </c>
    </row>
    <row r="194" spans="2:65" s="12" customFormat="1" ht="10.199999999999999">
      <c r="B194" s="151"/>
      <c r="D194" s="147" t="s">
        <v>128</v>
      </c>
      <c r="E194" s="152" t="s">
        <v>1</v>
      </c>
      <c r="F194" s="153" t="s">
        <v>264</v>
      </c>
      <c r="H194" s="154">
        <v>244.8</v>
      </c>
      <c r="I194" s="155"/>
      <c r="L194" s="151"/>
      <c r="M194" s="156"/>
      <c r="T194" s="157"/>
      <c r="AT194" s="152" t="s">
        <v>128</v>
      </c>
      <c r="AU194" s="152" t="s">
        <v>85</v>
      </c>
      <c r="AV194" s="12" t="s">
        <v>85</v>
      </c>
      <c r="AW194" s="12" t="s">
        <v>32</v>
      </c>
      <c r="AX194" s="12" t="s">
        <v>76</v>
      </c>
      <c r="AY194" s="152" t="s">
        <v>119</v>
      </c>
    </row>
    <row r="195" spans="2:65" s="15" customFormat="1" ht="10.199999999999999">
      <c r="B195" s="171"/>
      <c r="D195" s="147" t="s">
        <v>128</v>
      </c>
      <c r="E195" s="172" t="s">
        <v>1</v>
      </c>
      <c r="F195" s="173" t="s">
        <v>152</v>
      </c>
      <c r="H195" s="174">
        <v>244.8</v>
      </c>
      <c r="I195" s="175"/>
      <c r="L195" s="171"/>
      <c r="M195" s="176"/>
      <c r="T195" s="177"/>
      <c r="AT195" s="172" t="s">
        <v>128</v>
      </c>
      <c r="AU195" s="172" t="s">
        <v>85</v>
      </c>
      <c r="AV195" s="15" t="s">
        <v>125</v>
      </c>
      <c r="AW195" s="15" t="s">
        <v>32</v>
      </c>
      <c r="AX195" s="15" t="s">
        <v>81</v>
      </c>
      <c r="AY195" s="172" t="s">
        <v>119</v>
      </c>
    </row>
    <row r="196" spans="2:65" s="1" customFormat="1" ht="44.25" customHeight="1">
      <c r="B196" s="32"/>
      <c r="C196" s="133" t="s">
        <v>199</v>
      </c>
      <c r="D196" s="133" t="s">
        <v>121</v>
      </c>
      <c r="E196" s="134" t="s">
        <v>224</v>
      </c>
      <c r="F196" s="135" t="s">
        <v>225</v>
      </c>
      <c r="G196" s="136" t="s">
        <v>210</v>
      </c>
      <c r="H196" s="137">
        <v>102.816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41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125</v>
      </c>
      <c r="AT196" s="145" t="s">
        <v>121</v>
      </c>
      <c r="AU196" s="145" t="s">
        <v>85</v>
      </c>
      <c r="AY196" s="17" t="s">
        <v>119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81</v>
      </c>
      <c r="BK196" s="146">
        <f>ROUND(I196*H196,2)</f>
        <v>0</v>
      </c>
      <c r="BL196" s="17" t="s">
        <v>125</v>
      </c>
      <c r="BM196" s="145" t="s">
        <v>265</v>
      </c>
    </row>
    <row r="197" spans="2:65" s="1" customFormat="1" ht="28.8">
      <c r="B197" s="32"/>
      <c r="D197" s="147" t="s">
        <v>126</v>
      </c>
      <c r="F197" s="148" t="s">
        <v>225</v>
      </c>
      <c r="I197" s="149"/>
      <c r="L197" s="32"/>
      <c r="M197" s="150"/>
      <c r="T197" s="56"/>
      <c r="AT197" s="17" t="s">
        <v>126</v>
      </c>
      <c r="AU197" s="17" t="s">
        <v>85</v>
      </c>
    </row>
    <row r="198" spans="2:65" s="12" customFormat="1" ht="10.199999999999999">
      <c r="B198" s="151"/>
      <c r="D198" s="147" t="s">
        <v>128</v>
      </c>
      <c r="E198" s="152" t="s">
        <v>1</v>
      </c>
      <c r="F198" s="153" t="s">
        <v>266</v>
      </c>
      <c r="H198" s="154">
        <v>102.816</v>
      </c>
      <c r="I198" s="155"/>
      <c r="L198" s="151"/>
      <c r="M198" s="156"/>
      <c r="T198" s="157"/>
      <c r="AT198" s="152" t="s">
        <v>128</v>
      </c>
      <c r="AU198" s="152" t="s">
        <v>85</v>
      </c>
      <c r="AV198" s="12" t="s">
        <v>85</v>
      </c>
      <c r="AW198" s="12" t="s">
        <v>32</v>
      </c>
      <c r="AX198" s="12" t="s">
        <v>76</v>
      </c>
      <c r="AY198" s="152" t="s">
        <v>119</v>
      </c>
    </row>
    <row r="199" spans="2:65" s="15" customFormat="1" ht="10.199999999999999">
      <c r="B199" s="171"/>
      <c r="D199" s="147" t="s">
        <v>128</v>
      </c>
      <c r="E199" s="172" t="s">
        <v>1</v>
      </c>
      <c r="F199" s="173" t="s">
        <v>152</v>
      </c>
      <c r="H199" s="174">
        <v>102.816</v>
      </c>
      <c r="I199" s="175"/>
      <c r="L199" s="171"/>
      <c r="M199" s="178"/>
      <c r="N199" s="179"/>
      <c r="O199" s="179"/>
      <c r="P199" s="179"/>
      <c r="Q199" s="179"/>
      <c r="R199" s="179"/>
      <c r="S199" s="179"/>
      <c r="T199" s="180"/>
      <c r="AT199" s="172" t="s">
        <v>128</v>
      </c>
      <c r="AU199" s="172" t="s">
        <v>85</v>
      </c>
      <c r="AV199" s="15" t="s">
        <v>125</v>
      </c>
      <c r="AW199" s="15" t="s">
        <v>32</v>
      </c>
      <c r="AX199" s="15" t="s">
        <v>81</v>
      </c>
      <c r="AY199" s="172" t="s">
        <v>119</v>
      </c>
    </row>
    <row r="200" spans="2:65" s="1" customFormat="1" ht="6.9" customHeight="1"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2"/>
    </row>
  </sheetData>
  <sheetProtection algorithmName="SHA-512" hashValue="qy0PtGqn9eStyUpfsAdxabzCtIXPshddmG+vkq+L/mVVLR94MjL21oFCgwvAmudBAwYzqy+lleh57O/g87UbUQ==" saltValue="W0M+bFSy6BCKEmjNHpnMgiCznclRB1ntqwP7+hNo1RAQNon/8DV8sq8oxHsdhJty6EJsl121gFx3MDPPTvAd1A==" spinCount="100000" sheet="1" objects="1" scenarios="1" formatColumns="0" formatRows="0" autoFilter="0"/>
  <autoFilter ref="C120:K199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90</v>
      </c>
    </row>
    <row r="3" spans="2:46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hidden="1" customHeight="1">
      <c r="B4" s="20"/>
      <c r="D4" s="21" t="s">
        <v>91</v>
      </c>
      <c r="L4" s="20"/>
      <c r="M4" s="88" t="s">
        <v>10</v>
      </c>
      <c r="AT4" s="17" t="s">
        <v>4</v>
      </c>
    </row>
    <row r="5" spans="2:46" ht="6.9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5" t="str">
        <f>'Rekapitulace stavby'!K6</f>
        <v>Cheznovice Obnova komunikace SUS</v>
      </c>
      <c r="F7" s="226"/>
      <c r="G7" s="226"/>
      <c r="H7" s="226"/>
      <c r="L7" s="20"/>
    </row>
    <row r="8" spans="2:46" s="1" customFormat="1" ht="12" hidden="1" customHeight="1">
      <c r="B8" s="32"/>
      <c r="D8" s="27" t="s">
        <v>92</v>
      </c>
      <c r="L8" s="32"/>
    </row>
    <row r="9" spans="2:46" s="1" customFormat="1" ht="16.5" hidden="1" customHeight="1">
      <c r="B9" s="32"/>
      <c r="E9" s="206" t="s">
        <v>267</v>
      </c>
      <c r="F9" s="227"/>
      <c r="G9" s="227"/>
      <c r="H9" s="227"/>
      <c r="L9" s="32"/>
    </row>
    <row r="10" spans="2:46" s="1" customFormat="1" ht="10.199999999999999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4. 6. 0202</v>
      </c>
      <c r="L12" s="32"/>
    </row>
    <row r="13" spans="2:46" s="1" customFormat="1" ht="10.8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28" t="str">
        <f>'Rekapitulace stavby'!E14</f>
        <v>Vyplň údaj</v>
      </c>
      <c r="F18" s="190"/>
      <c r="G18" s="190"/>
      <c r="H18" s="190"/>
      <c r="I18" s="27" t="s">
        <v>27</v>
      </c>
      <c r="J18" s="28" t="str">
        <f>'Rekapitulace stavby'!AN14</f>
        <v>Vyplň údaj</v>
      </c>
      <c r="L18" s="32"/>
    </row>
    <row r="19" spans="2:12" s="1" customFormat="1" ht="6.9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195" t="s">
        <v>1</v>
      </c>
      <c r="F27" s="195"/>
      <c r="G27" s="195"/>
      <c r="H27" s="195"/>
      <c r="L27" s="89"/>
    </row>
    <row r="28" spans="2:12" s="1" customFormat="1" ht="6.9" hidden="1" customHeight="1">
      <c r="B28" s="32"/>
      <c r="L28" s="32"/>
    </row>
    <row r="29" spans="2:12" s="1" customFormat="1" ht="6.9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36</v>
      </c>
      <c r="J30" s="66">
        <f>ROUND(J117, 2)</f>
        <v>0</v>
      </c>
      <c r="L30" s="32"/>
    </row>
    <row r="31" spans="2:12" s="1" customFormat="1" ht="6.9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hidden="1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hidden="1" customHeight="1">
      <c r="B33" s="32"/>
      <c r="D33" s="55" t="s">
        <v>40</v>
      </c>
      <c r="E33" s="27" t="s">
        <v>41</v>
      </c>
      <c r="F33" s="91">
        <f>ROUND((SUM(BE117:BE130)),  2)</f>
        <v>0</v>
      </c>
      <c r="I33" s="92">
        <v>0.21</v>
      </c>
      <c r="J33" s="91">
        <f>ROUND(((SUM(BE117:BE130))*I33),  2)</f>
        <v>0</v>
      </c>
      <c r="L33" s="32"/>
    </row>
    <row r="34" spans="2:12" s="1" customFormat="1" ht="14.4" hidden="1" customHeight="1">
      <c r="B34" s="32"/>
      <c r="E34" s="27" t="s">
        <v>42</v>
      </c>
      <c r="F34" s="91">
        <f>ROUND((SUM(BF117:BF130)),  2)</f>
        <v>0</v>
      </c>
      <c r="I34" s="92">
        <v>0.15</v>
      </c>
      <c r="J34" s="91">
        <f>ROUND(((SUM(BF117:BF130))*I34),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1">
        <f>ROUND((SUM(BG117:BG130)),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1">
        <f>ROUND((SUM(BH117:BH130)),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1">
        <f>ROUND((SUM(BI117:BI130)),  2)</f>
        <v>0</v>
      </c>
      <c r="I37" s="92">
        <v>0</v>
      </c>
      <c r="J37" s="91">
        <f>0</f>
        <v>0</v>
      </c>
      <c r="L37" s="32"/>
    </row>
    <row r="38" spans="2:12" s="1" customFormat="1" ht="6.9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" hidden="1" customHeight="1">
      <c r="B40" s="32"/>
      <c r="L40" s="32"/>
    </row>
    <row r="41" spans="2:12" ht="14.4" hidden="1" customHeight="1">
      <c r="B41" s="20"/>
      <c r="L41" s="20"/>
    </row>
    <row r="42" spans="2:12" ht="14.4" hidden="1" customHeight="1">
      <c r="B42" s="20"/>
      <c r="L42" s="20"/>
    </row>
    <row r="43" spans="2:12" ht="14.4" hidden="1" customHeight="1">
      <c r="B43" s="20"/>
      <c r="L43" s="20"/>
    </row>
    <row r="44" spans="2:12" ht="14.4" hidden="1" customHeight="1">
      <c r="B44" s="20"/>
      <c r="L44" s="20"/>
    </row>
    <row r="45" spans="2:12" ht="14.4" hidden="1" customHeight="1">
      <c r="B45" s="20"/>
      <c r="L45" s="20"/>
    </row>
    <row r="46" spans="2:12" ht="14.4" hidden="1" customHeight="1">
      <c r="B46" s="20"/>
      <c r="L46" s="20"/>
    </row>
    <row r="47" spans="2:12" ht="14.4" hidden="1" customHeight="1">
      <c r="B47" s="20"/>
      <c r="L47" s="20"/>
    </row>
    <row r="48" spans="2:12" ht="14.4" hidden="1" customHeight="1">
      <c r="B48" s="20"/>
      <c r="L48" s="20"/>
    </row>
    <row r="49" spans="2:12" ht="14.4" hidden="1" customHeight="1">
      <c r="B49" s="20"/>
      <c r="L49" s="20"/>
    </row>
    <row r="50" spans="2:12" s="1" customFormat="1" ht="14.4" hidden="1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 hidden="1">
      <c r="B51" s="20"/>
      <c r="L51" s="20"/>
    </row>
    <row r="52" spans="2:12" ht="10.199999999999999" hidden="1">
      <c r="B52" s="20"/>
      <c r="L52" s="20"/>
    </row>
    <row r="53" spans="2:12" ht="10.199999999999999" hidden="1">
      <c r="B53" s="20"/>
      <c r="L53" s="20"/>
    </row>
    <row r="54" spans="2:12" ht="10.199999999999999" hidden="1">
      <c r="B54" s="20"/>
      <c r="L54" s="20"/>
    </row>
    <row r="55" spans="2:12" ht="10.199999999999999" hidden="1">
      <c r="B55" s="20"/>
      <c r="L55" s="20"/>
    </row>
    <row r="56" spans="2:12" ht="10.199999999999999" hidden="1">
      <c r="B56" s="20"/>
      <c r="L56" s="20"/>
    </row>
    <row r="57" spans="2:12" ht="10.199999999999999" hidden="1">
      <c r="B57" s="20"/>
      <c r="L57" s="20"/>
    </row>
    <row r="58" spans="2:12" ht="10.199999999999999" hidden="1">
      <c r="B58" s="20"/>
      <c r="L58" s="20"/>
    </row>
    <row r="59" spans="2:12" ht="10.199999999999999" hidden="1">
      <c r="B59" s="20"/>
      <c r="L59" s="20"/>
    </row>
    <row r="60" spans="2:12" ht="10.199999999999999" hidden="1">
      <c r="B60" s="20"/>
      <c r="L60" s="20"/>
    </row>
    <row r="61" spans="2:12" s="1" customFormat="1" ht="13.2" hidden="1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 ht="10.199999999999999" hidden="1">
      <c r="B62" s="20"/>
      <c r="L62" s="20"/>
    </row>
    <row r="63" spans="2:12" ht="10.199999999999999" hidden="1">
      <c r="B63" s="20"/>
      <c r="L63" s="20"/>
    </row>
    <row r="64" spans="2:12" ht="10.199999999999999" hidden="1">
      <c r="B64" s="20"/>
      <c r="L64" s="20"/>
    </row>
    <row r="65" spans="2:12" s="1" customFormat="1" ht="13.2" hidden="1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 hidden="1">
      <c r="B66" s="20"/>
      <c r="L66" s="20"/>
    </row>
    <row r="67" spans="2:12" ht="10.199999999999999" hidden="1">
      <c r="B67" s="20"/>
      <c r="L67" s="20"/>
    </row>
    <row r="68" spans="2:12" ht="10.199999999999999" hidden="1">
      <c r="B68" s="20"/>
      <c r="L68" s="20"/>
    </row>
    <row r="69" spans="2:12" ht="10.199999999999999" hidden="1">
      <c r="B69" s="20"/>
      <c r="L69" s="20"/>
    </row>
    <row r="70" spans="2:12" ht="10.199999999999999" hidden="1">
      <c r="B70" s="20"/>
      <c r="L70" s="20"/>
    </row>
    <row r="71" spans="2:12" ht="10.199999999999999" hidden="1">
      <c r="B71" s="20"/>
      <c r="L71" s="20"/>
    </row>
    <row r="72" spans="2:12" ht="10.199999999999999" hidden="1">
      <c r="B72" s="20"/>
      <c r="L72" s="20"/>
    </row>
    <row r="73" spans="2:12" ht="10.199999999999999" hidden="1">
      <c r="B73" s="20"/>
      <c r="L73" s="20"/>
    </row>
    <row r="74" spans="2:12" ht="10.199999999999999" hidden="1">
      <c r="B74" s="20"/>
      <c r="L74" s="20"/>
    </row>
    <row r="75" spans="2:12" ht="10.199999999999999" hidden="1">
      <c r="B75" s="20"/>
      <c r="L75" s="20"/>
    </row>
    <row r="76" spans="2:12" s="1" customFormat="1" ht="13.2" hidden="1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0.199999999999999" hidden="1"/>
    <row r="79" spans="2:12" ht="10.199999999999999" hidden="1"/>
    <row r="80" spans="2:12" ht="10.199999999999999" hidden="1"/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5" t="str">
        <f>E7</f>
        <v>Cheznovice Obnova komunikace SUS</v>
      </c>
      <c r="F85" s="226"/>
      <c r="G85" s="226"/>
      <c r="H85" s="226"/>
      <c r="L85" s="32"/>
    </row>
    <row r="86" spans="2:47" s="1" customFormat="1" ht="12" customHeight="1">
      <c r="B86" s="32"/>
      <c r="C86" s="27" t="s">
        <v>92</v>
      </c>
      <c r="L86" s="32"/>
    </row>
    <row r="87" spans="2:47" s="1" customFormat="1" ht="16.5" customHeight="1">
      <c r="B87" s="32"/>
      <c r="E87" s="206" t="str">
        <f>E9</f>
        <v>VON - Vedlejší a ostatní náklady</v>
      </c>
      <c r="F87" s="227"/>
      <c r="G87" s="227"/>
      <c r="H87" s="22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Cheznovice</v>
      </c>
      <c r="I89" s="27" t="s">
        <v>22</v>
      </c>
      <c r="J89" s="52" t="str">
        <f>IF(J12="","",J12)</f>
        <v>4. 6. 0202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Obec Cheznovice č.p. 16</v>
      </c>
      <c r="I91" s="27" t="s">
        <v>30</v>
      </c>
      <c r="J91" s="30" t="str">
        <f>E21</f>
        <v>M.Jelínek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Richtrová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95</v>
      </c>
      <c r="D94" s="93"/>
      <c r="E94" s="93"/>
      <c r="F94" s="93"/>
      <c r="G94" s="93"/>
      <c r="H94" s="93"/>
      <c r="I94" s="93"/>
      <c r="J94" s="102" t="s">
        <v>96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97</v>
      </c>
      <c r="J96" s="66">
        <f>J117</f>
        <v>0</v>
      </c>
      <c r="L96" s="32"/>
      <c r="AU96" s="17" t="s">
        <v>98</v>
      </c>
    </row>
    <row r="97" spans="2:12" s="8" customFormat="1" ht="24.9" customHeight="1">
      <c r="B97" s="104"/>
      <c r="D97" s="105" t="s">
        <v>268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6.9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" customHeight="1">
      <c r="B104" s="32"/>
      <c r="C104" s="21" t="s">
        <v>104</v>
      </c>
      <c r="L104" s="32"/>
    </row>
    <row r="105" spans="2:12" s="1" customFormat="1" ht="6.9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25" t="str">
        <f>E7</f>
        <v>Cheznovice Obnova komunikace SUS</v>
      </c>
      <c r="F107" s="226"/>
      <c r="G107" s="226"/>
      <c r="H107" s="226"/>
      <c r="L107" s="32"/>
    </row>
    <row r="108" spans="2:12" s="1" customFormat="1" ht="12" customHeight="1">
      <c r="B108" s="32"/>
      <c r="C108" s="27" t="s">
        <v>92</v>
      </c>
      <c r="L108" s="32"/>
    </row>
    <row r="109" spans="2:12" s="1" customFormat="1" ht="16.5" customHeight="1">
      <c r="B109" s="32"/>
      <c r="E109" s="206" t="str">
        <f>E9</f>
        <v>VON - Vedlejší a ostatní náklady</v>
      </c>
      <c r="F109" s="227"/>
      <c r="G109" s="227"/>
      <c r="H109" s="227"/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Cheznovice</v>
      </c>
      <c r="I111" s="27" t="s">
        <v>22</v>
      </c>
      <c r="J111" s="52" t="str">
        <f>IF(J12="","",J12)</f>
        <v>4. 6. 0202</v>
      </c>
      <c r="L111" s="32"/>
    </row>
    <row r="112" spans="2:12" s="1" customFormat="1" ht="6.9" customHeight="1">
      <c r="B112" s="32"/>
      <c r="L112" s="32"/>
    </row>
    <row r="113" spans="2:65" s="1" customFormat="1" ht="15.15" customHeight="1">
      <c r="B113" s="32"/>
      <c r="C113" s="27" t="s">
        <v>24</v>
      </c>
      <c r="F113" s="25" t="str">
        <f>E15</f>
        <v>Obec Cheznovice č.p. 16</v>
      </c>
      <c r="I113" s="27" t="s">
        <v>30</v>
      </c>
      <c r="J113" s="30" t="str">
        <f>E21</f>
        <v>M.Jelínek</v>
      </c>
      <c r="L113" s="32"/>
    </row>
    <row r="114" spans="2:65" s="1" customFormat="1" ht="15.15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>Richtrová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2"/>
      <c r="C116" s="113" t="s">
        <v>105</v>
      </c>
      <c r="D116" s="114" t="s">
        <v>61</v>
      </c>
      <c r="E116" s="114" t="s">
        <v>57</v>
      </c>
      <c r="F116" s="114" t="s">
        <v>58</v>
      </c>
      <c r="G116" s="114" t="s">
        <v>106</v>
      </c>
      <c r="H116" s="114" t="s">
        <v>107</v>
      </c>
      <c r="I116" s="114" t="s">
        <v>108</v>
      </c>
      <c r="J116" s="115" t="s">
        <v>96</v>
      </c>
      <c r="K116" s="116" t="s">
        <v>109</v>
      </c>
      <c r="L116" s="112"/>
      <c r="M116" s="59" t="s">
        <v>1</v>
      </c>
      <c r="N116" s="60" t="s">
        <v>40</v>
      </c>
      <c r="O116" s="60" t="s">
        <v>110</v>
      </c>
      <c r="P116" s="60" t="s">
        <v>111</v>
      </c>
      <c r="Q116" s="60" t="s">
        <v>112</v>
      </c>
      <c r="R116" s="60" t="s">
        <v>113</v>
      </c>
      <c r="S116" s="60" t="s">
        <v>114</v>
      </c>
      <c r="T116" s="61" t="s">
        <v>115</v>
      </c>
    </row>
    <row r="117" spans="2:65" s="1" customFormat="1" ht="22.8" customHeight="1">
      <c r="B117" s="32"/>
      <c r="C117" s="64" t="s">
        <v>116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75</v>
      </c>
      <c r="AU117" s="17" t="s">
        <v>98</v>
      </c>
      <c r="BK117" s="120">
        <f>BK118</f>
        <v>0</v>
      </c>
    </row>
    <row r="118" spans="2:65" s="11" customFormat="1" ht="25.95" customHeight="1">
      <c r="B118" s="121"/>
      <c r="D118" s="122" t="s">
        <v>75</v>
      </c>
      <c r="E118" s="123" t="s">
        <v>269</v>
      </c>
      <c r="F118" s="123" t="s">
        <v>270</v>
      </c>
      <c r="I118" s="124"/>
      <c r="J118" s="125">
        <f>BK118</f>
        <v>0</v>
      </c>
      <c r="L118" s="121"/>
      <c r="M118" s="126"/>
      <c r="P118" s="127">
        <f>SUM(P119:P130)</f>
        <v>0</v>
      </c>
      <c r="R118" s="127">
        <f>SUM(R119:R130)</f>
        <v>0</v>
      </c>
      <c r="T118" s="128">
        <f>SUM(T119:T130)</f>
        <v>0</v>
      </c>
      <c r="AR118" s="122" t="s">
        <v>169</v>
      </c>
      <c r="AT118" s="129" t="s">
        <v>75</v>
      </c>
      <c r="AU118" s="129" t="s">
        <v>76</v>
      </c>
      <c r="AY118" s="122" t="s">
        <v>119</v>
      </c>
      <c r="BK118" s="130">
        <f>SUM(BK119:BK130)</f>
        <v>0</v>
      </c>
    </row>
    <row r="119" spans="2:65" s="1" customFormat="1" ht="16.5" customHeight="1">
      <c r="B119" s="32"/>
      <c r="C119" s="133" t="s">
        <v>81</v>
      </c>
      <c r="D119" s="133" t="s">
        <v>121</v>
      </c>
      <c r="E119" s="134" t="s">
        <v>271</v>
      </c>
      <c r="F119" s="135" t="s">
        <v>272</v>
      </c>
      <c r="G119" s="136" t="s">
        <v>273</v>
      </c>
      <c r="H119" s="137">
        <v>1</v>
      </c>
      <c r="I119" s="138"/>
      <c r="J119" s="139">
        <f>ROUND(I119*H119,2)</f>
        <v>0</v>
      </c>
      <c r="K119" s="140"/>
      <c r="L119" s="32"/>
      <c r="M119" s="141" t="s">
        <v>1</v>
      </c>
      <c r="N119" s="142" t="s">
        <v>41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274</v>
      </c>
      <c r="AT119" s="145" t="s">
        <v>121</v>
      </c>
      <c r="AU119" s="145" t="s">
        <v>81</v>
      </c>
      <c r="AY119" s="17" t="s">
        <v>119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81</v>
      </c>
      <c r="BK119" s="146">
        <f>ROUND(I119*H119,2)</f>
        <v>0</v>
      </c>
      <c r="BL119" s="17" t="s">
        <v>274</v>
      </c>
      <c r="BM119" s="145" t="s">
        <v>275</v>
      </c>
    </row>
    <row r="120" spans="2:65" s="1" customFormat="1" ht="10.199999999999999">
      <c r="B120" s="32"/>
      <c r="D120" s="147" t="s">
        <v>126</v>
      </c>
      <c r="F120" s="148" t="s">
        <v>276</v>
      </c>
      <c r="I120" s="149"/>
      <c r="L120" s="32"/>
      <c r="M120" s="150"/>
      <c r="T120" s="56"/>
      <c r="AT120" s="17" t="s">
        <v>126</v>
      </c>
      <c r="AU120" s="17" t="s">
        <v>81</v>
      </c>
    </row>
    <row r="121" spans="2:65" s="1" customFormat="1" ht="38.4">
      <c r="B121" s="32"/>
      <c r="D121" s="147" t="s">
        <v>277</v>
      </c>
      <c r="F121" s="181" t="s">
        <v>278</v>
      </c>
      <c r="I121" s="149"/>
      <c r="L121" s="32"/>
      <c r="M121" s="150"/>
      <c r="T121" s="56"/>
      <c r="AT121" s="17" t="s">
        <v>277</v>
      </c>
      <c r="AU121" s="17" t="s">
        <v>81</v>
      </c>
    </row>
    <row r="122" spans="2:65" s="1" customFormat="1" ht="16.5" customHeight="1">
      <c r="B122" s="32"/>
      <c r="C122" s="133" t="s">
        <v>85</v>
      </c>
      <c r="D122" s="133" t="s">
        <v>121</v>
      </c>
      <c r="E122" s="134" t="s">
        <v>279</v>
      </c>
      <c r="F122" s="135" t="s">
        <v>280</v>
      </c>
      <c r="G122" s="136" t="s">
        <v>273</v>
      </c>
      <c r="H122" s="137">
        <v>1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41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274</v>
      </c>
      <c r="AT122" s="145" t="s">
        <v>121</v>
      </c>
      <c r="AU122" s="145" t="s">
        <v>81</v>
      </c>
      <c r="AY122" s="17" t="s">
        <v>119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274</v>
      </c>
      <c r="BM122" s="145" t="s">
        <v>281</v>
      </c>
    </row>
    <row r="123" spans="2:65" s="1" customFormat="1" ht="19.2">
      <c r="B123" s="32"/>
      <c r="D123" s="147" t="s">
        <v>126</v>
      </c>
      <c r="F123" s="148" t="s">
        <v>282</v>
      </c>
      <c r="I123" s="149"/>
      <c r="L123" s="32"/>
      <c r="M123" s="150"/>
      <c r="T123" s="56"/>
      <c r="AT123" s="17" t="s">
        <v>126</v>
      </c>
      <c r="AU123" s="17" t="s">
        <v>81</v>
      </c>
    </row>
    <row r="124" spans="2:65" s="1" customFormat="1" ht="28.8">
      <c r="B124" s="32"/>
      <c r="D124" s="147" t="s">
        <v>277</v>
      </c>
      <c r="F124" s="181" t="s">
        <v>283</v>
      </c>
      <c r="I124" s="149"/>
      <c r="L124" s="32"/>
      <c r="M124" s="150"/>
      <c r="T124" s="56"/>
      <c r="AT124" s="17" t="s">
        <v>277</v>
      </c>
      <c r="AU124" s="17" t="s">
        <v>81</v>
      </c>
    </row>
    <row r="125" spans="2:65" s="1" customFormat="1" ht="16.5" customHeight="1">
      <c r="B125" s="32"/>
      <c r="C125" s="133" t="s">
        <v>131</v>
      </c>
      <c r="D125" s="133" t="s">
        <v>121</v>
      </c>
      <c r="E125" s="134" t="s">
        <v>284</v>
      </c>
      <c r="F125" s="135" t="s">
        <v>285</v>
      </c>
      <c r="G125" s="136" t="s">
        <v>273</v>
      </c>
      <c r="H125" s="137">
        <v>1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274</v>
      </c>
      <c r="AT125" s="145" t="s">
        <v>121</v>
      </c>
      <c r="AU125" s="145" t="s">
        <v>81</v>
      </c>
      <c r="AY125" s="17" t="s">
        <v>119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81</v>
      </c>
      <c r="BK125" s="146">
        <f>ROUND(I125*H125,2)</f>
        <v>0</v>
      </c>
      <c r="BL125" s="17" t="s">
        <v>274</v>
      </c>
      <c r="BM125" s="145" t="s">
        <v>286</v>
      </c>
    </row>
    <row r="126" spans="2:65" s="1" customFormat="1" ht="10.199999999999999">
      <c r="B126" s="32"/>
      <c r="D126" s="147" t="s">
        <v>126</v>
      </c>
      <c r="F126" s="148" t="s">
        <v>287</v>
      </c>
      <c r="I126" s="149"/>
      <c r="L126" s="32"/>
      <c r="M126" s="150"/>
      <c r="T126" s="56"/>
      <c r="AT126" s="17" t="s">
        <v>126</v>
      </c>
      <c r="AU126" s="17" t="s">
        <v>81</v>
      </c>
    </row>
    <row r="127" spans="2:65" s="1" customFormat="1" ht="28.8">
      <c r="B127" s="32"/>
      <c r="D127" s="147" t="s">
        <v>277</v>
      </c>
      <c r="F127" s="181" t="s">
        <v>288</v>
      </c>
      <c r="I127" s="149"/>
      <c r="L127" s="32"/>
      <c r="M127" s="150"/>
      <c r="T127" s="56"/>
      <c r="AT127" s="17" t="s">
        <v>277</v>
      </c>
      <c r="AU127" s="17" t="s">
        <v>81</v>
      </c>
    </row>
    <row r="128" spans="2:65" s="1" customFormat="1" ht="16.5" customHeight="1">
      <c r="B128" s="32"/>
      <c r="C128" s="133" t="s">
        <v>125</v>
      </c>
      <c r="D128" s="133" t="s">
        <v>121</v>
      </c>
      <c r="E128" s="134" t="s">
        <v>289</v>
      </c>
      <c r="F128" s="135" t="s">
        <v>290</v>
      </c>
      <c r="G128" s="136" t="s">
        <v>273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274</v>
      </c>
      <c r="AT128" s="145" t="s">
        <v>121</v>
      </c>
      <c r="AU128" s="145" t="s">
        <v>81</v>
      </c>
      <c r="AY128" s="17" t="s">
        <v>119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81</v>
      </c>
      <c r="BK128" s="146">
        <f>ROUND(I128*H128,2)</f>
        <v>0</v>
      </c>
      <c r="BL128" s="17" t="s">
        <v>274</v>
      </c>
      <c r="BM128" s="145" t="s">
        <v>291</v>
      </c>
    </row>
    <row r="129" spans="2:65" s="1" customFormat="1" ht="24.15" customHeight="1">
      <c r="B129" s="32"/>
      <c r="C129" s="133" t="s">
        <v>169</v>
      </c>
      <c r="D129" s="133" t="s">
        <v>121</v>
      </c>
      <c r="E129" s="134" t="s">
        <v>292</v>
      </c>
      <c r="F129" s="135" t="s">
        <v>293</v>
      </c>
      <c r="G129" s="136" t="s">
        <v>273</v>
      </c>
      <c r="H129" s="137">
        <v>1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274</v>
      </c>
      <c r="AT129" s="145" t="s">
        <v>121</v>
      </c>
      <c r="AU129" s="145" t="s">
        <v>81</v>
      </c>
      <c r="AY129" s="17" t="s">
        <v>119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81</v>
      </c>
      <c r="BK129" s="146">
        <f>ROUND(I129*H129,2)</f>
        <v>0</v>
      </c>
      <c r="BL129" s="17" t="s">
        <v>274</v>
      </c>
      <c r="BM129" s="145" t="s">
        <v>294</v>
      </c>
    </row>
    <row r="130" spans="2:65" s="1" customFormat="1" ht="16.5" customHeight="1">
      <c r="B130" s="32"/>
      <c r="C130" s="133" t="s">
        <v>173</v>
      </c>
      <c r="D130" s="133" t="s">
        <v>121</v>
      </c>
      <c r="E130" s="134" t="s">
        <v>295</v>
      </c>
      <c r="F130" s="135" t="s">
        <v>296</v>
      </c>
      <c r="G130" s="136" t="s">
        <v>273</v>
      </c>
      <c r="H130" s="137">
        <v>1</v>
      </c>
      <c r="I130" s="138"/>
      <c r="J130" s="139">
        <f>ROUND(I130*H130,2)</f>
        <v>0</v>
      </c>
      <c r="K130" s="140"/>
      <c r="L130" s="32"/>
      <c r="M130" s="182" t="s">
        <v>1</v>
      </c>
      <c r="N130" s="183" t="s">
        <v>41</v>
      </c>
      <c r="O130" s="1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AR130" s="145" t="s">
        <v>274</v>
      </c>
      <c r="AT130" s="145" t="s">
        <v>121</v>
      </c>
      <c r="AU130" s="145" t="s">
        <v>81</v>
      </c>
      <c r="AY130" s="17" t="s">
        <v>119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274</v>
      </c>
      <c r="BM130" s="145" t="s">
        <v>297</v>
      </c>
    </row>
    <row r="131" spans="2:65" s="1" customFormat="1" ht="6.9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OgxqCjvZMeJ/pbR/8OypLZ9Iv82Ofx+vbr8dhqq6QLdG35Ct0/BJbALVBIkdWAhVDho+aRSx7m4OXk2IQNsDKg==" saltValue="hLnHY/2TCpqTaUbQwN7hyog2xRH87IIzQCG3ILEts84aepmaP6nHFX/SGfmk4v/Fm7DrZLp1RdbjIsgmNoRXIA==" spinCount="100000" sheet="1" objects="1" scenarios="1" formatColumns="0" formatRows="0" autoFilter="0"/>
  <autoFilter ref="C116:K130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CHeznovice  Obnova ko...</vt:lpstr>
      <vt:lpstr>2 - CHeznovice  Obnova ko...</vt:lpstr>
      <vt:lpstr>VON - Vedlejší a ostatní ...</vt:lpstr>
      <vt:lpstr>'1 - CHeznovice  Obnova ko...'!Názvy_tisku</vt:lpstr>
      <vt:lpstr>'2 - CHeznovice  Obnova ko...'!Názvy_tisku</vt:lpstr>
      <vt:lpstr>'Rekapitulace stavby'!Názvy_tisku</vt:lpstr>
      <vt:lpstr>'VON - Vedlejší a ostatní ...'!Názvy_tisku</vt:lpstr>
      <vt:lpstr>'1 - CHeznovice  Obnova ko...'!Oblast_tisku</vt:lpstr>
      <vt:lpstr>'2 - CHeznovice  Obnova ko...'!Oblast_tisku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Jelínek</dc:creator>
  <cp:lastModifiedBy>Patera</cp:lastModifiedBy>
  <dcterms:created xsi:type="dcterms:W3CDTF">2023-04-05T08:11:29Z</dcterms:created>
  <dcterms:modified xsi:type="dcterms:W3CDTF">2023-04-08T15:56:30Z</dcterms:modified>
</cp:coreProperties>
</file>