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T0422 - Chalupa s chlévy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'KT0422 - Chalupa s chlévy...'!$C$76:$K$170</definedName>
    <definedName name="_xlnm.Print_Area" localSheetId="1">'KT0422 - Chalupa s chlévy...'!$C$4:$J$37,'KT0422 - Chalupa s chlévy...'!$C$43:$J$60,'KT0422 - Chalupa s chlévy...'!$C$66:$K$170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'KT0422 - Chalupa s chlévy...'!$76:$76</definedName>
  </definedNames>
  <calcPr fullCalcOnLoad="1"/>
</workbook>
</file>

<file path=xl/sharedStrings.xml><?xml version="1.0" encoding="utf-8"?>
<sst xmlns="http://schemas.openxmlformats.org/spreadsheetml/2006/main" count="1584" uniqueCount="427">
  <si>
    <t>Export Komplet</t>
  </si>
  <si>
    <t>VZ</t>
  </si>
  <si>
    <t>2.0</t>
  </si>
  <si>
    <t>ZAMOK</t>
  </si>
  <si>
    <t>False</t>
  </si>
  <si>
    <t>{fee29b21-b64f-40fe-b3d3-fa12d216a4a9}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</si>
  <si>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</si>
  <si>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</si>
  <si>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</si>
  <si>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</si>
  <si>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</si>
  <si>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</si>
  <si>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</si>
  <si>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</si>
  <si>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KT0422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</si>
  <si>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</si>
  <si>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</si>
  <si>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Chalupa s chlévy, původem z Třebýciny čp. 7 - střecha z bobrovky</t>
  </si>
  <si>
    <t>KSO:</t>
  </si>
  <si>
    <t/>
  </si>
  <si>
    <t>CC-CZ:</t>
  </si>
  <si>
    <t>Místo:</t>
  </si>
  <si>
    <t>ELA v Chanovicích</t>
  </si>
  <si>
    <t>Datum:</t>
  </si>
  <si>
    <t>23. 1. 2023</t>
  </si>
  <si>
    <t>Zadavatel:</t>
  </si>
  <si>
    <t>IČ:</t>
  </si>
  <si>
    <t>00075078</t>
  </si>
  <si>
    <t>Vlastivědné muzeum Dr. Hostaše v Klatovech</t>
  </si>
  <si>
    <t>DIČ:</t>
  </si>
  <si>
    <t>CZ00075078</t>
  </si>
  <si>
    <t>Uchazeč:</t>
  </si>
  <si>
    <t>Vyplň údaj</t>
  </si>
  <si>
    <t>Projektant:</t>
  </si>
  <si>
    <t xml:space="preserve"> </t>
  </si>
  <si>
    <t>True</t>
  </si>
  <si>
    <t>Zpracovatel:</t>
  </si>
  <si>
    <t>40533255</t>
  </si>
  <si>
    <t>Zdeněk Basl</t>
  </si>
  <si>
    <t>CZ6204140789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</si>
  <si>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</si>
  <si>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</si>
  <si>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</si>
  <si>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</si>
  <si>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</si>
  <si>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</si>
  <si>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</si>
  <si>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</si>
  <si>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</si>
  <si>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</si>
  <si>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</si>
  <si>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</si>
  <si>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</si>
  <si>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</si>
  <si>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</si>
  <si>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</si>
  <si>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</si>
  <si>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</si>
  <si>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</si>
  <si>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</si>
  <si>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</si>
  <si>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</si>
  <si>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</si>
  <si>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</si>
  <si>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</si>
  <si>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</si>
  <si>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</si>
  <si>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</si>
  <si>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</si>
  <si>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</si>
  <si>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</si>
  <si>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</si>
  <si>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</si>
  <si>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</si>
  <si>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</si>
  <si>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</si>
  <si>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</si>
  <si>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</si>
  <si>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</si>
  <si>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</si>
  <si>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</si>
  <si>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</si>
  <si>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</si>
  <si>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</si>
  <si>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</si>
  <si>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</si>
  <si>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</si>
  <si>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</si>
  <si>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</si>
  <si>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</si>
  <si>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</si>
  <si>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</si>
  <si>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</si>
  <si>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</si>
  <si>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</si>
  <si>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</si>
  <si>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</si>
  <si>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</si>
  <si>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</si>
  <si>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</si>
  <si>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</si>
  <si>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</si>
  <si>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</si>
  <si>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</si>
  <si>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</si>
  <si>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</si>
  <si>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</si>
  <si>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</si>
  <si>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</si>
  <si>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762</t>
  </si>
  <si>
    <t>Konstrukce tesařské</t>
  </si>
  <si>
    <t>K</t>
  </si>
  <si>
    <t>762341610</t>
  </si>
  <si>
    <t>Montáž bednění střech štítových okapových říms, krajnic, závětrných prken a žaluzií ve spádu nebo rovnoběžně s okapem z prken hrubých tl. do 32 mm</t>
  </si>
  <si>
    <t>m2</t>
  </si>
  <si>
    <t>CS ÚRS 2022 01</t>
  </si>
  <si>
    <t>16</t>
  </si>
  <si>
    <t>-1794052394</t>
  </si>
  <si>
    <t>Online PSC</t>
  </si>
  <si>
    <t>https://podminky.urs.cz/item/CS_URS_2022_01/762341610</t>
  </si>
  <si>
    <t>VV</t>
  </si>
  <si>
    <t>návětrné štítové prkno</t>
  </si>
  <si>
    <t>28*0,25</t>
  </si>
  <si>
    <t>Součet</t>
  </si>
  <si>
    <t>4</t>
  </si>
  <si>
    <t>M</t>
  </si>
  <si>
    <t>605111501-02</t>
  </si>
  <si>
    <t>řezivo stavební prkna omítaná tříděná tl 24mm dl 4m</t>
  </si>
  <si>
    <t>m3</t>
  </si>
  <si>
    <t>32</t>
  </si>
  <si>
    <t>-203075121</t>
  </si>
  <si>
    <t>28*0,25*0,024</t>
  </si>
  <si>
    <t>0,168*1,1 'Přepočtené koeficientem množství</t>
  </si>
  <si>
    <t>3</t>
  </si>
  <si>
    <t>762342214</t>
  </si>
  <si>
    <t>Montáž laťování střech jednoduchých sklonu do 60° při osové vzdálenosti latí přes 150 do 360 mm</t>
  </si>
  <si>
    <t>1723136128</t>
  </si>
  <si>
    <t>https://podminky.urs.cz/item/CS_URS_2022_01/762342214</t>
  </si>
  <si>
    <t>latě 60/40 á 30cm</t>
  </si>
  <si>
    <t>170</t>
  </si>
  <si>
    <t>60514114</t>
  </si>
  <si>
    <t>řezivo jehličnaté lať impregnovaná dl 4 m</t>
  </si>
  <si>
    <t xml:space="preserve">CS ÚRS 2022 01 </t>
  </si>
  <si>
    <t>-445424861</t>
  </si>
  <si>
    <t>170/0,3*0,06*0,04</t>
  </si>
  <si>
    <t>1,36*1,1 'Přepočtené koeficientem množství</t>
  </si>
  <si>
    <t>5</t>
  </si>
  <si>
    <t>762395000</t>
  </si>
  <si>
    <t>Spojovací prostředky krovů, bednění a laťování, nadstřešních konstrukcí svory, prkna, hřebíky, pásová ocel, vruty</t>
  </si>
  <si>
    <t>1987087074</t>
  </si>
  <si>
    <t>https://podminky.urs.cz/item/CS_URS_2022_01/762395000</t>
  </si>
  <si>
    <t>6</t>
  </si>
  <si>
    <t>762842111</t>
  </si>
  <si>
    <t>Montáž podbíjení střech šikmých, vnějšího přesahu šířky do 0,8 m z hrubých prken na sraz</t>
  </si>
  <si>
    <t>m</t>
  </si>
  <si>
    <t>628289081</t>
  </si>
  <si>
    <t>https://podminky.urs.cz/item/CS_URS_2022_01/762842111</t>
  </si>
  <si>
    <t>podbití přesahu latí štítu</t>
  </si>
  <si>
    <t>28</t>
  </si>
  <si>
    <t>7</t>
  </si>
  <si>
    <t>-501825571</t>
  </si>
  <si>
    <t>28*0,2*0,024</t>
  </si>
  <si>
    <t>0,134*1,1 'Přepočtené koeficientem množství</t>
  </si>
  <si>
    <t>8</t>
  </si>
  <si>
    <t>762895000</t>
  </si>
  <si>
    <t>Spojovací prostředky záklopu stropů, stropnic, podbíjení hřebíky, svory</t>
  </si>
  <si>
    <t>2059116985</t>
  </si>
  <si>
    <t>https://podminky.urs.cz/item/CS_URS_2022_01/762895000</t>
  </si>
  <si>
    <t>9</t>
  </si>
  <si>
    <t>998762102</t>
  </si>
  <si>
    <t>Přesun hmot pro konstrukce tesařské stanovený z hmotnosti přesunovaného materiálu vodorovná dopravní vzdálenost do 50 m v objektech výšky přes 6 do 12 m</t>
  </si>
  <si>
    <t>t</t>
  </si>
  <si>
    <t>-1910107347</t>
  </si>
  <si>
    <t>https://podminky.urs.cz/item/CS_URS_2022_01/998762102</t>
  </si>
  <si>
    <t>10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</si>
  <si>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</si>
  <si>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</si>
  <si>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-1576770519</t>
  </si>
  <si>
    <t>https://podminky.urs.cz/item/CS_URS_2022_01/998762181</t>
  </si>
  <si>
    <t>764</t>
  </si>
  <si>
    <t>Konstrukce klempířské</t>
  </si>
  <si>
    <t>11</t>
  </si>
  <si>
    <t>764212634</t>
  </si>
  <si>
    <t>Oplechování střešních prvků z pozinkovaného plechu s povrchovou úpravou štítu závětrnou lištou rš 330 mm</t>
  </si>
  <si>
    <t>1876130015</t>
  </si>
  <si>
    <t>https://podminky.urs.cz/item/CS_URS_2022_01/764212634</t>
  </si>
  <si>
    <t>štíty</t>
  </si>
  <si>
    <t>12</t>
  </si>
  <si>
    <t>764311614</t>
  </si>
  <si>
    <t>Lemování zdí z pozinkovaného plechu s povrchovou úpravou boční nebo horní rovné, střech s krytinou skládanou mimo prejzovou rš 330 mm</t>
  </si>
  <si>
    <t>1813270897</t>
  </si>
  <si>
    <t>https://podminky.urs.cz/item/CS_URS_2022_01/764311614</t>
  </si>
  <si>
    <t>u zdi</t>
  </si>
  <si>
    <t>14</t>
  </si>
  <si>
    <t>13</t>
  </si>
  <si>
    <t>764314612</t>
  </si>
  <si>
    <t>Lemování prostupů z pozinkovaného plechu s povrchovou úpravou bez lišty, střech s krytinou skládanou nebo z plechu</t>
  </si>
  <si>
    <t>-45748272</t>
  </si>
  <si>
    <t>https://podminky.urs.cz/item/CS_URS_2022_01/764314612</t>
  </si>
  <si>
    <t>komín</t>
  </si>
  <si>
    <t>998764102</t>
  </si>
  <si>
    <t>Přesun hmot pro konstrukce klempířské stanovený z hmotnosti přesunovaného materiálu vodorovná dopravní vzdálenost do 50 m v objektech výšky přes 6 do 12 m</t>
  </si>
  <si>
    <t>1407642011</t>
  </si>
  <si>
    <t>https://podminky.urs.cz/item/CS_URS_2022_01/998764102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</si>
  <si>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</si>
  <si>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</si>
  <si>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77716120</t>
  </si>
  <si>
    <t>https://podminky.urs.cz/item/CS_URS_2022_01/998764181</t>
  </si>
  <si>
    <t>765</t>
  </si>
  <si>
    <t>Krytina skládaná</t>
  </si>
  <si>
    <t>765111404</t>
  </si>
  <si>
    <t>Montáž krytiny keramické opracování krytiny</t>
  </si>
  <si>
    <t>-395970846</t>
  </si>
  <si>
    <t>https://podminky.urs.cz/item/CS_URS_2022_01/765111404</t>
  </si>
  <si>
    <t>zařezání krytiny</t>
  </si>
  <si>
    <t>štít</t>
  </si>
  <si>
    <t>17</t>
  </si>
  <si>
    <t>765111504</t>
  </si>
  <si>
    <t>Montáž krytiny keramické Příplatek k cenám včetně připevňovacích prostředků za sklon přes 40 do 50°</t>
  </si>
  <si>
    <t>1099901076</t>
  </si>
  <si>
    <t>https://podminky.urs.cz/item/CS_URS_2022_01/765111504</t>
  </si>
  <si>
    <t>18</t>
  </si>
  <si>
    <t>765114011</t>
  </si>
  <si>
    <t>Krytina keramická hladká bobrovka sklonu střechy do 30° na sucho korunové krytí režná</t>
  </si>
  <si>
    <t>-425941216</t>
  </si>
  <si>
    <t>https://podminky.urs.cz/item/CS_URS_2022_01/765114011</t>
  </si>
  <si>
    <t>19</t>
  </si>
  <si>
    <t>765114351</t>
  </si>
  <si>
    <t>Krytina keramická hladká bobrovka sklonu střechy do 30° hřeben zplna do malty, z hřebenáčů režných</t>
  </si>
  <si>
    <t>545868324</t>
  </si>
  <si>
    <t>https://podminky.urs.cz/item/CS_URS_2022_01/765114351</t>
  </si>
  <si>
    <t>13,5</t>
  </si>
  <si>
    <t>20</t>
  </si>
  <si>
    <t>998765102</t>
  </si>
  <si>
    <t>Přesun hmot pro krytiny skládané stanovený z hmotnosti přesunovaného materiálu vodorovná dopravní vzdálenost do 50 m na objektech výšky přes 6 do 12 m</t>
  </si>
  <si>
    <t>-1912609163</t>
  </si>
  <si>
    <t>https://podminky.urs.cz/item/CS_URS_2022_01/998765102</t>
  </si>
  <si>
    <t>998765181</t>
  </si>
  <si>
    <t>Přesun hmot pro krytiny skládané stanovený z hmotnosti přesunovaného materiálu Příplatek k cenám za přesun prováděný bez použití mechanizace pro jakoukoliv výšku objektu</t>
  </si>
  <si>
    <t>-1836140753</t>
  </si>
  <si>
    <t>https://podminky.urs.cz/item/CS_URS_2022_01/998765181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</si>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</sst>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62341610" TargetMode="External" /><Relationship Id="rId2" Type="http://schemas.openxmlformats.org/officeDocument/2006/relationships/hyperlink" Target="https://podminky.urs.cz/item/CS_URS_2022_01/762342214" TargetMode="External" /><Relationship Id="rId3" Type="http://schemas.openxmlformats.org/officeDocument/2006/relationships/hyperlink" Target="https://podminky.urs.cz/item/CS_URS_2022_01/762395000" TargetMode="External" /><Relationship Id="rId4" Type="http://schemas.openxmlformats.org/officeDocument/2006/relationships/hyperlink" Target="https://podminky.urs.cz/item/CS_URS_2022_01/762842111" TargetMode="External" /><Relationship Id="rId5" Type="http://schemas.openxmlformats.org/officeDocument/2006/relationships/hyperlink" Target="https://podminky.urs.cz/item/CS_URS_2022_01/762895000" TargetMode="External" /><Relationship Id="rId6" Type="http://schemas.openxmlformats.org/officeDocument/2006/relationships/hyperlink" Target="https://podminky.urs.cz/item/CS_URS_2022_01/998762102" TargetMode="External" /><Relationship Id="rId7" Type="http://schemas.openxmlformats.org/officeDocument/2006/relationships/hyperlink" Target="https://podminky.urs.cz/item/CS_URS_2022_01/998762181" TargetMode="External" /><Relationship Id="rId8" Type="http://schemas.openxmlformats.org/officeDocument/2006/relationships/hyperlink" Target="https://podminky.urs.cz/item/CS_URS_2022_01/764212634" TargetMode="External" /><Relationship Id="rId9" Type="http://schemas.openxmlformats.org/officeDocument/2006/relationships/hyperlink" Target="https://podminky.urs.cz/item/CS_URS_2022_01/764311614" TargetMode="External" /><Relationship Id="rId10" Type="http://schemas.openxmlformats.org/officeDocument/2006/relationships/hyperlink" Target="https://podminky.urs.cz/item/CS_URS_2022_01/764314612" TargetMode="External" /><Relationship Id="rId11" Type="http://schemas.openxmlformats.org/officeDocument/2006/relationships/hyperlink" Target="https://podminky.urs.cz/item/CS_URS_2022_01/998764102" TargetMode="External" /><Relationship Id="rId12" Type="http://schemas.openxmlformats.org/officeDocument/2006/relationships/hyperlink" Target="https://podminky.urs.cz/item/CS_URS_2022_01/998764181" TargetMode="External" /><Relationship Id="rId13" Type="http://schemas.openxmlformats.org/officeDocument/2006/relationships/hyperlink" Target="https://podminky.urs.cz/item/CS_URS_2022_01/765111404" TargetMode="External" /><Relationship Id="rId14" Type="http://schemas.openxmlformats.org/officeDocument/2006/relationships/hyperlink" Target="https://podminky.urs.cz/item/CS_URS_2022_01/765111504" TargetMode="External" /><Relationship Id="rId15" Type="http://schemas.openxmlformats.org/officeDocument/2006/relationships/hyperlink" Target="https://podminky.urs.cz/item/CS_URS_2022_01/765114011" TargetMode="External" /><Relationship Id="rId16" Type="http://schemas.openxmlformats.org/officeDocument/2006/relationships/hyperlink" Target="https://podminky.urs.cz/item/CS_URS_2022_01/765114351" TargetMode="External" /><Relationship Id="rId17" Type="http://schemas.openxmlformats.org/officeDocument/2006/relationships/hyperlink" Target="https://podminky.urs.cz/item/CS_URS_2022_01/998765102" TargetMode="External" /><Relationship Id="rId18" Type="http://schemas.openxmlformats.org/officeDocument/2006/relationships/hyperlink" Target="https://podminky.urs.cz/item/CS_URS_2022_01/998765181" TargetMode="External" /><Relationship Id="rId1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37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39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46</v>
      </c>
      <c r="E29" s="48"/>
      <c r="F29" s="33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KT0422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Chalupa s chlévy, původem z Třebýciny čp. 7 - střecha z bobrovky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ELA v Chanovicích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23. 1. 2023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Vlastivědné muzeum Dr. Hostaše v Klatovech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56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Zdeněk Basl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57</v>
      </c>
      <c r="D52" s="88"/>
      <c r="E52" s="88"/>
      <c r="F52" s="88"/>
      <c r="G52" s="88"/>
      <c r="H52" s="89"/>
      <c r="I52" s="90" t="s">
        <v>58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59</v>
      </c>
      <c r="AH52" s="88"/>
      <c r="AI52" s="88"/>
      <c r="AJ52" s="88"/>
      <c r="AK52" s="88"/>
      <c r="AL52" s="88"/>
      <c r="AM52" s="88"/>
      <c r="AN52" s="90" t="s">
        <v>60</v>
      </c>
      <c r="AO52" s="88"/>
      <c r="AP52" s="88"/>
      <c r="AQ52" s="92" t="s">
        <v>61</v>
      </c>
      <c r="AR52" s="45"/>
      <c r="AS52" s="93" t="s">
        <v>62</v>
      </c>
      <c r="AT52" s="94" t="s">
        <v>63</v>
      </c>
      <c r="AU52" s="94" t="s">
        <v>64</v>
      </c>
      <c r="AV52" s="94" t="s">
        <v>65</v>
      </c>
      <c r="AW52" s="94" t="s">
        <v>66</v>
      </c>
      <c r="AX52" s="94" t="s">
        <v>67</v>
      </c>
      <c r="AY52" s="94" t="s">
        <v>68</v>
      </c>
      <c r="AZ52" s="94" t="s">
        <v>69</v>
      </c>
      <c r="BA52" s="94" t="s">
        <v>70</v>
      </c>
      <c r="BB52" s="94" t="s">
        <v>71</v>
      </c>
      <c r="BC52" s="94" t="s">
        <v>72</v>
      </c>
      <c r="BD52" s="95" t="s">
        <v>73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75</v>
      </c>
      <c r="BT54" s="110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pans="1:90" s="7" customFormat="1" ht="24.75" customHeight="1">
      <c r="A55" s="111" t="s">
        <v>79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'KT0422 - Chalupa s chlévy...'!J28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80</v>
      </c>
      <c r="AR55" s="118"/>
      <c r="AS55" s="119">
        <v>0</v>
      </c>
      <c r="AT55" s="120">
        <f>ROUND(SUM(AV55:AW55),2)</f>
        <v>0</v>
      </c>
      <c r="AU55" s="121">
        <f>'KT0422 - Chalupa s chlévy...'!P77</f>
        <v>0</v>
      </c>
      <c r="AV55" s="120">
        <f>'KT0422 - Chalupa s chlévy...'!J31</f>
        <v>0</v>
      </c>
      <c r="AW55" s="120">
        <f>'KT0422 - Chalupa s chlévy...'!J32</f>
        <v>0</v>
      </c>
      <c r="AX55" s="120">
        <f>'KT0422 - Chalupa s chlévy...'!J33</f>
        <v>0</v>
      </c>
      <c r="AY55" s="120">
        <f>'KT0422 - Chalupa s chlévy...'!J34</f>
        <v>0</v>
      </c>
      <c r="AZ55" s="120">
        <f>'KT0422 - Chalupa s chlévy...'!F31</f>
        <v>0</v>
      </c>
      <c r="BA55" s="120">
        <f>'KT0422 - Chalupa s chlévy...'!F32</f>
        <v>0</v>
      </c>
      <c r="BB55" s="120">
        <f>'KT0422 - Chalupa s chlévy...'!F33</f>
        <v>0</v>
      </c>
      <c r="BC55" s="120">
        <f>'KT0422 - Chalupa s chlévy...'!F34</f>
        <v>0</v>
      </c>
      <c r="BD55" s="122">
        <f>'KT0422 - Chalupa s chlévy...'!F35</f>
        <v>0</v>
      </c>
      <c r="BE55" s="7"/>
      <c r="BT55" s="123" t="s">
        <v>81</v>
      </c>
      <c r="BU55" s="123" t="s">
        <v>82</v>
      </c>
      <c r="BV55" s="123" t="s">
        <v>77</v>
      </c>
      <c r="BW55" s="123" t="s">
        <v>5</v>
      </c>
      <c r="BX55" s="123" t="s">
        <v>78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KT0422 - Chalupa s chlévy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83</v>
      </c>
    </row>
    <row r="4" spans="2:46" s="1" customFormat="1" ht="24.95" customHeight="1">
      <c r="B4" s="21"/>
      <c r="D4" s="126" t="s">
        <v>84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23. 1. 2023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27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28</v>
      </c>
      <c r="F13" s="39"/>
      <c r="G13" s="39"/>
      <c r="H13" s="39"/>
      <c r="I13" s="128" t="s">
        <v>29</v>
      </c>
      <c r="J13" s="131" t="s">
        <v>30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31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29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33</v>
      </c>
      <c r="E18" s="39"/>
      <c r="F18" s="39"/>
      <c r="G18" s="39"/>
      <c r="H18" s="39"/>
      <c r="I18" s="128" t="s">
        <v>26</v>
      </c>
      <c r="J18" s="131" t="str">
        <f>IF('Rekapitulace stavby'!AN16="","",'Rekapitulace stavby'!AN16)</f>
        <v/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tr">
        <f>IF('Rekapitulace stavby'!E17="","",'Rekapitulace stavby'!E17)</f>
        <v xml:space="preserve"> </v>
      </c>
      <c r="F19" s="39"/>
      <c r="G19" s="39"/>
      <c r="H19" s="39"/>
      <c r="I19" s="128" t="s">
        <v>29</v>
      </c>
      <c r="J19" s="131" t="str">
        <f>IF('Rekapitulace stavby'!AN17="","",'Rekapitulace stavby'!AN17)</f>
        <v/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36</v>
      </c>
      <c r="E21" s="39"/>
      <c r="F21" s="39"/>
      <c r="G21" s="39"/>
      <c r="H21" s="39"/>
      <c r="I21" s="128" t="s">
        <v>26</v>
      </c>
      <c r="J21" s="131" t="s">
        <v>37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">
        <v>38</v>
      </c>
      <c r="F22" s="39"/>
      <c r="G22" s="39"/>
      <c r="H22" s="39"/>
      <c r="I22" s="128" t="s">
        <v>29</v>
      </c>
      <c r="J22" s="131" t="s">
        <v>39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40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3"/>
      <c r="B25" s="134"/>
      <c r="C25" s="133"/>
      <c r="D25" s="133"/>
      <c r="E25" s="135" t="s">
        <v>41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42</v>
      </c>
      <c r="E28" s="39"/>
      <c r="F28" s="39"/>
      <c r="G28" s="39"/>
      <c r="H28" s="39"/>
      <c r="I28" s="39"/>
      <c r="J28" s="139">
        <f>ROUND(J77,2)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44</v>
      </c>
      <c r="G30" s="39"/>
      <c r="H30" s="39"/>
      <c r="I30" s="140" t="s">
        <v>43</v>
      </c>
      <c r="J30" s="140" t="s">
        <v>45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46</v>
      </c>
      <c r="E31" s="128" t="s">
        <v>47</v>
      </c>
      <c r="F31" s="142">
        <f>ROUND((SUM(BE77:BE170)),2)</f>
        <v>0</v>
      </c>
      <c r="G31" s="39"/>
      <c r="H31" s="39"/>
      <c r="I31" s="143">
        <v>0.21</v>
      </c>
      <c r="J31" s="142">
        <f>ROUND(((SUM(BE77:BE170))*I31),2)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48</v>
      </c>
      <c r="F32" s="142">
        <f>ROUND((SUM(BF77:BF170)),2)</f>
        <v>0</v>
      </c>
      <c r="G32" s="39"/>
      <c r="H32" s="39"/>
      <c r="I32" s="143">
        <v>0.15</v>
      </c>
      <c r="J32" s="142">
        <f>ROUND(((SUM(BF77:BF170))*I32),2)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49</v>
      </c>
      <c r="F33" s="142">
        <f>ROUND((SUM(BG77:BG170)),2)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50</v>
      </c>
      <c r="F34" s="142">
        <f>ROUND((SUM(BH77:BH170)),2)</f>
        <v>0</v>
      </c>
      <c r="G34" s="39"/>
      <c r="H34" s="39"/>
      <c r="I34" s="143">
        <v>0.15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51</v>
      </c>
      <c r="F35" s="142">
        <f>ROUND((SUM(BI77:BI170)),2)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52</v>
      </c>
      <c r="E37" s="146"/>
      <c r="F37" s="146"/>
      <c r="G37" s="147" t="s">
        <v>53</v>
      </c>
      <c r="H37" s="148" t="s">
        <v>54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85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Chalupa s chlévy, původem z Třebýciny čp. 7 - střecha z bobrovky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ELA v Chanovicích</v>
      </c>
      <c r="G48" s="41"/>
      <c r="H48" s="41"/>
      <c r="I48" s="33" t="s">
        <v>23</v>
      </c>
      <c r="J48" s="73" t="str">
        <f>IF(J10="","",J10)</f>
        <v>23. 1. 2023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Vlastivědné muzeum Dr. Hostaše v Klatovech</v>
      </c>
      <c r="G50" s="41"/>
      <c r="H50" s="41"/>
      <c r="I50" s="33" t="s">
        <v>33</v>
      </c>
      <c r="J50" s="37" t="str">
        <f>E19</f>
        <v xml:space="preserve"> 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31</v>
      </c>
      <c r="D51" s="41"/>
      <c r="E51" s="41"/>
      <c r="F51" s="28" t="str">
        <f>IF(E16="","",E16)</f>
        <v>Vyplň údaj</v>
      </c>
      <c r="G51" s="41"/>
      <c r="H51" s="41"/>
      <c r="I51" s="33" t="s">
        <v>36</v>
      </c>
      <c r="J51" s="37" t="str">
        <f>E22</f>
        <v>Zdeněk Basl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86</v>
      </c>
      <c r="D53" s="156"/>
      <c r="E53" s="156"/>
      <c r="F53" s="156"/>
      <c r="G53" s="156"/>
      <c r="H53" s="156"/>
      <c r="I53" s="156"/>
      <c r="J53" s="157" t="s">
        <v>87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74</v>
      </c>
      <c r="D55" s="41"/>
      <c r="E55" s="41"/>
      <c r="F55" s="41"/>
      <c r="G55" s="41"/>
      <c r="H55" s="41"/>
      <c r="I55" s="41"/>
      <c r="J55" s="103">
        <f>J77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88</v>
      </c>
    </row>
    <row r="56" spans="1:31" s="9" customFormat="1" ht="24.95" customHeight="1">
      <c r="A56" s="9"/>
      <c r="B56" s="159"/>
      <c r="C56" s="160"/>
      <c r="D56" s="161" t="s">
        <v>89</v>
      </c>
      <c r="E56" s="162"/>
      <c r="F56" s="162"/>
      <c r="G56" s="162"/>
      <c r="H56" s="162"/>
      <c r="I56" s="162"/>
      <c r="J56" s="163">
        <f>J78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90</v>
      </c>
      <c r="E57" s="168"/>
      <c r="F57" s="168"/>
      <c r="G57" s="168"/>
      <c r="H57" s="168"/>
      <c r="I57" s="168"/>
      <c r="J57" s="169">
        <f>J79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91</v>
      </c>
      <c r="E58" s="168"/>
      <c r="F58" s="168"/>
      <c r="G58" s="168"/>
      <c r="H58" s="168"/>
      <c r="I58" s="168"/>
      <c r="J58" s="169">
        <f>J126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92</v>
      </c>
      <c r="E59" s="168"/>
      <c r="F59" s="168"/>
      <c r="G59" s="168"/>
      <c r="H59" s="168"/>
      <c r="I59" s="168"/>
      <c r="J59" s="169">
        <f>J146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2" customFormat="1" ht="21.8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2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12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5" spans="1:31" s="2" customFormat="1" ht="6.95" customHeight="1">
      <c r="A65" s="39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2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24.95" customHeight="1">
      <c r="A66" s="39"/>
      <c r="B66" s="40"/>
      <c r="C66" s="24" t="s">
        <v>93</v>
      </c>
      <c r="D66" s="41"/>
      <c r="E66" s="41"/>
      <c r="F66" s="41"/>
      <c r="G66" s="41"/>
      <c r="H66" s="41"/>
      <c r="I66" s="41"/>
      <c r="J66" s="41"/>
      <c r="K66" s="41"/>
      <c r="L66" s="12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2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12" customHeight="1">
      <c r="A68" s="39"/>
      <c r="B68" s="40"/>
      <c r="C68" s="33" t="s">
        <v>16</v>
      </c>
      <c r="D68" s="41"/>
      <c r="E68" s="41"/>
      <c r="F68" s="41"/>
      <c r="G68" s="41"/>
      <c r="H68" s="41"/>
      <c r="I68" s="41"/>
      <c r="J68" s="41"/>
      <c r="K68" s="41"/>
      <c r="L68" s="12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6.5" customHeight="1">
      <c r="A69" s="39"/>
      <c r="B69" s="40"/>
      <c r="C69" s="41"/>
      <c r="D69" s="41"/>
      <c r="E69" s="70" t="str">
        <f>E7</f>
        <v>Chalupa s chlévy, původem z Třebýciny čp. 7 - střecha z bobrovky</v>
      </c>
      <c r="F69" s="41"/>
      <c r="G69" s="41"/>
      <c r="H69" s="41"/>
      <c r="I69" s="41"/>
      <c r="J69" s="41"/>
      <c r="K69" s="41"/>
      <c r="L69" s="12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2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21</v>
      </c>
      <c r="D71" s="41"/>
      <c r="E71" s="41"/>
      <c r="F71" s="28" t="str">
        <f>F10</f>
        <v>ELA v Chanovicích</v>
      </c>
      <c r="G71" s="41"/>
      <c r="H71" s="41"/>
      <c r="I71" s="33" t="s">
        <v>23</v>
      </c>
      <c r="J71" s="73" t="str">
        <f>IF(J10="","",J10)</f>
        <v>23. 1. 2023</v>
      </c>
      <c r="K71" s="41"/>
      <c r="L71" s="12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2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5.15" customHeight="1">
      <c r="A73" s="39"/>
      <c r="B73" s="40"/>
      <c r="C73" s="33" t="s">
        <v>25</v>
      </c>
      <c r="D73" s="41"/>
      <c r="E73" s="41"/>
      <c r="F73" s="28" t="str">
        <f>E13</f>
        <v>Vlastivědné muzeum Dr. Hostaše v Klatovech</v>
      </c>
      <c r="G73" s="41"/>
      <c r="H73" s="41"/>
      <c r="I73" s="33" t="s">
        <v>33</v>
      </c>
      <c r="J73" s="37" t="str">
        <f>E19</f>
        <v xml:space="preserve"> </v>
      </c>
      <c r="K73" s="41"/>
      <c r="L73" s="12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5.15" customHeight="1">
      <c r="A74" s="39"/>
      <c r="B74" s="40"/>
      <c r="C74" s="33" t="s">
        <v>31</v>
      </c>
      <c r="D74" s="41"/>
      <c r="E74" s="41"/>
      <c r="F74" s="28" t="str">
        <f>IF(E16="","",E16)</f>
        <v>Vyplň údaj</v>
      </c>
      <c r="G74" s="41"/>
      <c r="H74" s="41"/>
      <c r="I74" s="33" t="s">
        <v>36</v>
      </c>
      <c r="J74" s="37" t="str">
        <f>E22</f>
        <v>Zdeněk Basl</v>
      </c>
      <c r="K74" s="41"/>
      <c r="L74" s="12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0.3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11" customFormat="1" ht="29.25" customHeight="1">
      <c r="A76" s="171"/>
      <c r="B76" s="172"/>
      <c r="C76" s="173" t="s">
        <v>94</v>
      </c>
      <c r="D76" s="174" t="s">
        <v>61</v>
      </c>
      <c r="E76" s="174" t="s">
        <v>57</v>
      </c>
      <c r="F76" s="174" t="s">
        <v>58</v>
      </c>
      <c r="G76" s="174" t="s">
        <v>95</v>
      </c>
      <c r="H76" s="174" t="s">
        <v>96</v>
      </c>
      <c r="I76" s="174" t="s">
        <v>97</v>
      </c>
      <c r="J76" s="174" t="s">
        <v>87</v>
      </c>
      <c r="K76" s="175" t="s">
        <v>98</v>
      </c>
      <c r="L76" s="176"/>
      <c r="M76" s="93" t="s">
        <v>19</v>
      </c>
      <c r="N76" s="94" t="s">
        <v>46</v>
      </c>
      <c r="O76" s="94" t="s">
        <v>99</v>
      </c>
      <c r="P76" s="94" t="s">
        <v>100</v>
      </c>
      <c r="Q76" s="94" t="s">
        <v>101</v>
      </c>
      <c r="R76" s="94" t="s">
        <v>102</v>
      </c>
      <c r="S76" s="94" t="s">
        <v>103</v>
      </c>
      <c r="T76" s="95" t="s">
        <v>104</v>
      </c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</row>
    <row r="77" spans="1:63" s="2" customFormat="1" ht="22.8" customHeight="1">
      <c r="A77" s="39"/>
      <c r="B77" s="40"/>
      <c r="C77" s="100" t="s">
        <v>105</v>
      </c>
      <c r="D77" s="41"/>
      <c r="E77" s="41"/>
      <c r="F77" s="41"/>
      <c r="G77" s="41"/>
      <c r="H77" s="41"/>
      <c r="I77" s="41"/>
      <c r="J77" s="177">
        <f>BK77</f>
        <v>0</v>
      </c>
      <c r="K77" s="41"/>
      <c r="L77" s="45"/>
      <c r="M77" s="96"/>
      <c r="N77" s="178"/>
      <c r="O77" s="97"/>
      <c r="P77" s="179">
        <f>P78</f>
        <v>0</v>
      </c>
      <c r="Q77" s="97"/>
      <c r="R77" s="179">
        <f>R78</f>
        <v>12.791270978040002</v>
      </c>
      <c r="S77" s="97"/>
      <c r="T77" s="180">
        <f>T78</f>
        <v>0</v>
      </c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T77" s="18" t="s">
        <v>75</v>
      </c>
      <c r="AU77" s="18" t="s">
        <v>88</v>
      </c>
      <c r="BK77" s="181">
        <f>BK78</f>
        <v>0</v>
      </c>
    </row>
    <row r="78" spans="1:63" s="12" customFormat="1" ht="25.9" customHeight="1">
      <c r="A78" s="12"/>
      <c r="B78" s="182"/>
      <c r="C78" s="183"/>
      <c r="D78" s="184" t="s">
        <v>75</v>
      </c>
      <c r="E78" s="185" t="s">
        <v>106</v>
      </c>
      <c r="F78" s="185" t="s">
        <v>107</v>
      </c>
      <c r="G78" s="183"/>
      <c r="H78" s="183"/>
      <c r="I78" s="186"/>
      <c r="J78" s="187">
        <f>BK78</f>
        <v>0</v>
      </c>
      <c r="K78" s="183"/>
      <c r="L78" s="188"/>
      <c r="M78" s="189"/>
      <c r="N78" s="190"/>
      <c r="O78" s="190"/>
      <c r="P78" s="191">
        <f>P79+P126+P146</f>
        <v>0</v>
      </c>
      <c r="Q78" s="190"/>
      <c r="R78" s="191">
        <f>R79+R126+R146</f>
        <v>12.791270978040002</v>
      </c>
      <c r="S78" s="190"/>
      <c r="T78" s="192">
        <f>T79+T126+T146</f>
        <v>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R78" s="193" t="s">
        <v>83</v>
      </c>
      <c r="AT78" s="194" t="s">
        <v>75</v>
      </c>
      <c r="AU78" s="194" t="s">
        <v>76</v>
      </c>
      <c r="AY78" s="193" t="s">
        <v>108</v>
      </c>
      <c r="BK78" s="195">
        <f>BK79+BK126+BK146</f>
        <v>0</v>
      </c>
    </row>
    <row r="79" spans="1:63" s="12" customFormat="1" ht="22.8" customHeight="1">
      <c r="A79" s="12"/>
      <c r="B79" s="182"/>
      <c r="C79" s="183"/>
      <c r="D79" s="184" t="s">
        <v>75</v>
      </c>
      <c r="E79" s="196" t="s">
        <v>109</v>
      </c>
      <c r="F79" s="196" t="s">
        <v>110</v>
      </c>
      <c r="G79" s="183"/>
      <c r="H79" s="183"/>
      <c r="I79" s="186"/>
      <c r="J79" s="197">
        <f>BK79</f>
        <v>0</v>
      </c>
      <c r="K79" s="183"/>
      <c r="L79" s="188"/>
      <c r="M79" s="189"/>
      <c r="N79" s="190"/>
      <c r="O79" s="190"/>
      <c r="P79" s="191">
        <f>SUM(P80:P125)</f>
        <v>0</v>
      </c>
      <c r="Q79" s="190"/>
      <c r="R79" s="191">
        <f>SUM(R80:R125)</f>
        <v>1.0414822780400002</v>
      </c>
      <c r="S79" s="190"/>
      <c r="T79" s="192">
        <f>SUM(T80:T125)</f>
        <v>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R79" s="193" t="s">
        <v>83</v>
      </c>
      <c r="AT79" s="194" t="s">
        <v>75</v>
      </c>
      <c r="AU79" s="194" t="s">
        <v>81</v>
      </c>
      <c r="AY79" s="193" t="s">
        <v>108</v>
      </c>
      <c r="BK79" s="195">
        <f>SUM(BK80:BK125)</f>
        <v>0</v>
      </c>
    </row>
    <row r="80" spans="1:65" s="2" customFormat="1" ht="24.15" customHeight="1">
      <c r="A80" s="39"/>
      <c r="B80" s="40"/>
      <c r="C80" s="198" t="s">
        <v>81</v>
      </c>
      <c r="D80" s="198" t="s">
        <v>111</v>
      </c>
      <c r="E80" s="199" t="s">
        <v>112</v>
      </c>
      <c r="F80" s="200" t="s">
        <v>113</v>
      </c>
      <c r="G80" s="201" t="s">
        <v>114</v>
      </c>
      <c r="H80" s="202">
        <v>7</v>
      </c>
      <c r="I80" s="203"/>
      <c r="J80" s="204">
        <f>ROUND(I80*H80,2)</f>
        <v>0</v>
      </c>
      <c r="K80" s="200" t="s">
        <v>115</v>
      </c>
      <c r="L80" s="45"/>
      <c r="M80" s="205" t="s">
        <v>19</v>
      </c>
      <c r="N80" s="206" t="s">
        <v>47</v>
      </c>
      <c r="O80" s="85"/>
      <c r="P80" s="207">
        <f>O80*H80</f>
        <v>0</v>
      </c>
      <c r="Q80" s="207">
        <v>0</v>
      </c>
      <c r="R80" s="207">
        <f>Q80*H80</f>
        <v>0</v>
      </c>
      <c r="S80" s="207">
        <v>0</v>
      </c>
      <c r="T80" s="208">
        <f>S80*H80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R80" s="209" t="s">
        <v>116</v>
      </c>
      <c r="AT80" s="209" t="s">
        <v>111</v>
      </c>
      <c r="AU80" s="209" t="s">
        <v>83</v>
      </c>
      <c r="AY80" s="18" t="s">
        <v>108</v>
      </c>
      <c r="BE80" s="210">
        <f>IF(N80="základní",J80,0)</f>
        <v>0</v>
      </c>
      <c r="BF80" s="210">
        <f>IF(N80="snížená",J80,0)</f>
        <v>0</v>
      </c>
      <c r="BG80" s="210">
        <f>IF(N80="zákl. přenesená",J80,0)</f>
        <v>0</v>
      </c>
      <c r="BH80" s="210">
        <f>IF(N80="sníž. přenesená",J80,0)</f>
        <v>0</v>
      </c>
      <c r="BI80" s="210">
        <f>IF(N80="nulová",J80,0)</f>
        <v>0</v>
      </c>
      <c r="BJ80" s="18" t="s">
        <v>81</v>
      </c>
      <c r="BK80" s="210">
        <f>ROUND(I80*H80,2)</f>
        <v>0</v>
      </c>
      <c r="BL80" s="18" t="s">
        <v>116</v>
      </c>
      <c r="BM80" s="209" t="s">
        <v>117</v>
      </c>
    </row>
    <row r="81" spans="1:47" s="2" customFormat="1" ht="12">
      <c r="A81" s="39"/>
      <c r="B81" s="40"/>
      <c r="C81" s="41"/>
      <c r="D81" s="211" t="s">
        <v>118</v>
      </c>
      <c r="E81" s="41"/>
      <c r="F81" s="212" t="s">
        <v>119</v>
      </c>
      <c r="G81" s="41"/>
      <c r="H81" s="41"/>
      <c r="I81" s="213"/>
      <c r="J81" s="41"/>
      <c r="K81" s="41"/>
      <c r="L81" s="45"/>
      <c r="M81" s="214"/>
      <c r="N81" s="215"/>
      <c r="O81" s="85"/>
      <c r="P81" s="85"/>
      <c r="Q81" s="85"/>
      <c r="R81" s="85"/>
      <c r="S81" s="85"/>
      <c r="T81" s="86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118</v>
      </c>
      <c r="AU81" s="18" t="s">
        <v>83</v>
      </c>
    </row>
    <row r="82" spans="1:51" s="13" customFormat="1" ht="12">
      <c r="A82" s="13"/>
      <c r="B82" s="216"/>
      <c r="C82" s="217"/>
      <c r="D82" s="218" t="s">
        <v>120</v>
      </c>
      <c r="E82" s="219" t="s">
        <v>19</v>
      </c>
      <c r="F82" s="220" t="s">
        <v>121</v>
      </c>
      <c r="G82" s="217"/>
      <c r="H82" s="219" t="s">
        <v>19</v>
      </c>
      <c r="I82" s="221"/>
      <c r="J82" s="217"/>
      <c r="K82" s="217"/>
      <c r="L82" s="222"/>
      <c r="M82" s="223"/>
      <c r="N82" s="224"/>
      <c r="O82" s="224"/>
      <c r="P82" s="224"/>
      <c r="Q82" s="224"/>
      <c r="R82" s="224"/>
      <c r="S82" s="224"/>
      <c r="T82" s="225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T82" s="226" t="s">
        <v>120</v>
      </c>
      <c r="AU82" s="226" t="s">
        <v>83</v>
      </c>
      <c r="AV82" s="13" t="s">
        <v>81</v>
      </c>
      <c r="AW82" s="13" t="s">
        <v>35</v>
      </c>
      <c r="AX82" s="13" t="s">
        <v>76</v>
      </c>
      <c r="AY82" s="226" t="s">
        <v>108</v>
      </c>
    </row>
    <row r="83" spans="1:51" s="14" customFormat="1" ht="12">
      <c r="A83" s="14"/>
      <c r="B83" s="227"/>
      <c r="C83" s="228"/>
      <c r="D83" s="218" t="s">
        <v>120</v>
      </c>
      <c r="E83" s="229" t="s">
        <v>19</v>
      </c>
      <c r="F83" s="230" t="s">
        <v>122</v>
      </c>
      <c r="G83" s="228"/>
      <c r="H83" s="231">
        <v>7</v>
      </c>
      <c r="I83" s="232"/>
      <c r="J83" s="228"/>
      <c r="K83" s="228"/>
      <c r="L83" s="233"/>
      <c r="M83" s="234"/>
      <c r="N83" s="235"/>
      <c r="O83" s="235"/>
      <c r="P83" s="235"/>
      <c r="Q83" s="235"/>
      <c r="R83" s="235"/>
      <c r="S83" s="235"/>
      <c r="T83" s="236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T83" s="237" t="s">
        <v>120</v>
      </c>
      <c r="AU83" s="237" t="s">
        <v>83</v>
      </c>
      <c r="AV83" s="14" t="s">
        <v>83</v>
      </c>
      <c r="AW83" s="14" t="s">
        <v>35</v>
      </c>
      <c r="AX83" s="14" t="s">
        <v>76</v>
      </c>
      <c r="AY83" s="237" t="s">
        <v>108</v>
      </c>
    </row>
    <row r="84" spans="1:51" s="15" customFormat="1" ht="12">
      <c r="A84" s="15"/>
      <c r="B84" s="238"/>
      <c r="C84" s="239"/>
      <c r="D84" s="218" t="s">
        <v>120</v>
      </c>
      <c r="E84" s="240" t="s">
        <v>19</v>
      </c>
      <c r="F84" s="241" t="s">
        <v>123</v>
      </c>
      <c r="G84" s="239"/>
      <c r="H84" s="242">
        <v>7</v>
      </c>
      <c r="I84" s="243"/>
      <c r="J84" s="239"/>
      <c r="K84" s="239"/>
      <c r="L84" s="244"/>
      <c r="M84" s="245"/>
      <c r="N84" s="246"/>
      <c r="O84" s="246"/>
      <c r="P84" s="246"/>
      <c r="Q84" s="246"/>
      <c r="R84" s="246"/>
      <c r="S84" s="246"/>
      <c r="T84" s="247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T84" s="248" t="s">
        <v>120</v>
      </c>
      <c r="AU84" s="248" t="s">
        <v>83</v>
      </c>
      <c r="AV84" s="15" t="s">
        <v>124</v>
      </c>
      <c r="AW84" s="15" t="s">
        <v>35</v>
      </c>
      <c r="AX84" s="15" t="s">
        <v>81</v>
      </c>
      <c r="AY84" s="248" t="s">
        <v>108</v>
      </c>
    </row>
    <row r="85" spans="1:65" s="2" customFormat="1" ht="16.5" customHeight="1">
      <c r="A85" s="39"/>
      <c r="B85" s="40"/>
      <c r="C85" s="249" t="s">
        <v>83</v>
      </c>
      <c r="D85" s="249" t="s">
        <v>125</v>
      </c>
      <c r="E85" s="250" t="s">
        <v>126</v>
      </c>
      <c r="F85" s="251" t="s">
        <v>127</v>
      </c>
      <c r="G85" s="252" t="s">
        <v>128</v>
      </c>
      <c r="H85" s="253">
        <v>0.185</v>
      </c>
      <c r="I85" s="254"/>
      <c r="J85" s="255">
        <f>ROUND(I85*H85,2)</f>
        <v>0</v>
      </c>
      <c r="K85" s="251" t="s">
        <v>19</v>
      </c>
      <c r="L85" s="256"/>
      <c r="M85" s="257" t="s">
        <v>19</v>
      </c>
      <c r="N85" s="258" t="s">
        <v>47</v>
      </c>
      <c r="O85" s="85"/>
      <c r="P85" s="207">
        <f>O85*H85</f>
        <v>0</v>
      </c>
      <c r="Q85" s="207">
        <v>0.55</v>
      </c>
      <c r="R85" s="207">
        <f>Q85*H85</f>
        <v>0.10175000000000001</v>
      </c>
      <c r="S85" s="207">
        <v>0</v>
      </c>
      <c r="T85" s="208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09" t="s">
        <v>129</v>
      </c>
      <c r="AT85" s="209" t="s">
        <v>125</v>
      </c>
      <c r="AU85" s="209" t="s">
        <v>83</v>
      </c>
      <c r="AY85" s="18" t="s">
        <v>108</v>
      </c>
      <c r="BE85" s="210">
        <f>IF(N85="základní",J85,0)</f>
        <v>0</v>
      </c>
      <c r="BF85" s="210">
        <f>IF(N85="snížená",J85,0)</f>
        <v>0</v>
      </c>
      <c r="BG85" s="210">
        <f>IF(N85="zákl. přenesená",J85,0)</f>
        <v>0</v>
      </c>
      <c r="BH85" s="210">
        <f>IF(N85="sníž. přenesená",J85,0)</f>
        <v>0</v>
      </c>
      <c r="BI85" s="210">
        <f>IF(N85="nulová",J85,0)</f>
        <v>0</v>
      </c>
      <c r="BJ85" s="18" t="s">
        <v>81</v>
      </c>
      <c r="BK85" s="210">
        <f>ROUND(I85*H85,2)</f>
        <v>0</v>
      </c>
      <c r="BL85" s="18" t="s">
        <v>116</v>
      </c>
      <c r="BM85" s="209" t="s">
        <v>130</v>
      </c>
    </row>
    <row r="86" spans="1:51" s="13" customFormat="1" ht="12">
      <c r="A86" s="13"/>
      <c r="B86" s="216"/>
      <c r="C86" s="217"/>
      <c r="D86" s="218" t="s">
        <v>120</v>
      </c>
      <c r="E86" s="219" t="s">
        <v>19</v>
      </c>
      <c r="F86" s="220" t="s">
        <v>121</v>
      </c>
      <c r="G86" s="217"/>
      <c r="H86" s="219" t="s">
        <v>19</v>
      </c>
      <c r="I86" s="221"/>
      <c r="J86" s="217"/>
      <c r="K86" s="217"/>
      <c r="L86" s="222"/>
      <c r="M86" s="223"/>
      <c r="N86" s="224"/>
      <c r="O86" s="224"/>
      <c r="P86" s="224"/>
      <c r="Q86" s="224"/>
      <c r="R86" s="224"/>
      <c r="S86" s="224"/>
      <c r="T86" s="225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26" t="s">
        <v>120</v>
      </c>
      <c r="AU86" s="226" t="s">
        <v>83</v>
      </c>
      <c r="AV86" s="13" t="s">
        <v>81</v>
      </c>
      <c r="AW86" s="13" t="s">
        <v>35</v>
      </c>
      <c r="AX86" s="13" t="s">
        <v>76</v>
      </c>
      <c r="AY86" s="226" t="s">
        <v>108</v>
      </c>
    </row>
    <row r="87" spans="1:51" s="14" customFormat="1" ht="12">
      <c r="A87" s="14"/>
      <c r="B87" s="227"/>
      <c r="C87" s="228"/>
      <c r="D87" s="218" t="s">
        <v>120</v>
      </c>
      <c r="E87" s="229" t="s">
        <v>19</v>
      </c>
      <c r="F87" s="230" t="s">
        <v>131</v>
      </c>
      <c r="G87" s="228"/>
      <c r="H87" s="231">
        <v>0.168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37" t="s">
        <v>120</v>
      </c>
      <c r="AU87" s="237" t="s">
        <v>83</v>
      </c>
      <c r="AV87" s="14" t="s">
        <v>83</v>
      </c>
      <c r="AW87" s="14" t="s">
        <v>35</v>
      </c>
      <c r="AX87" s="14" t="s">
        <v>76</v>
      </c>
      <c r="AY87" s="237" t="s">
        <v>108</v>
      </c>
    </row>
    <row r="88" spans="1:51" s="15" customFormat="1" ht="12">
      <c r="A88" s="15"/>
      <c r="B88" s="238"/>
      <c r="C88" s="239"/>
      <c r="D88" s="218" t="s">
        <v>120</v>
      </c>
      <c r="E88" s="240" t="s">
        <v>19</v>
      </c>
      <c r="F88" s="241" t="s">
        <v>123</v>
      </c>
      <c r="G88" s="239"/>
      <c r="H88" s="242">
        <v>0.168</v>
      </c>
      <c r="I88" s="243"/>
      <c r="J88" s="239"/>
      <c r="K88" s="239"/>
      <c r="L88" s="244"/>
      <c r="M88" s="245"/>
      <c r="N88" s="246"/>
      <c r="O88" s="246"/>
      <c r="P88" s="246"/>
      <c r="Q88" s="246"/>
      <c r="R88" s="246"/>
      <c r="S88" s="246"/>
      <c r="T88" s="247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T88" s="248" t="s">
        <v>120</v>
      </c>
      <c r="AU88" s="248" t="s">
        <v>83</v>
      </c>
      <c r="AV88" s="15" t="s">
        <v>124</v>
      </c>
      <c r="AW88" s="15" t="s">
        <v>35</v>
      </c>
      <c r="AX88" s="15" t="s">
        <v>81</v>
      </c>
      <c r="AY88" s="248" t="s">
        <v>108</v>
      </c>
    </row>
    <row r="89" spans="1:51" s="14" customFormat="1" ht="12">
      <c r="A89" s="14"/>
      <c r="B89" s="227"/>
      <c r="C89" s="228"/>
      <c r="D89" s="218" t="s">
        <v>120</v>
      </c>
      <c r="E89" s="228"/>
      <c r="F89" s="230" t="s">
        <v>132</v>
      </c>
      <c r="G89" s="228"/>
      <c r="H89" s="231">
        <v>0.185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37" t="s">
        <v>120</v>
      </c>
      <c r="AU89" s="237" t="s">
        <v>83</v>
      </c>
      <c r="AV89" s="14" t="s">
        <v>83</v>
      </c>
      <c r="AW89" s="14" t="s">
        <v>4</v>
      </c>
      <c r="AX89" s="14" t="s">
        <v>81</v>
      </c>
      <c r="AY89" s="237" t="s">
        <v>108</v>
      </c>
    </row>
    <row r="90" spans="1:65" s="2" customFormat="1" ht="21.75" customHeight="1">
      <c r="A90" s="39"/>
      <c r="B90" s="40"/>
      <c r="C90" s="198" t="s">
        <v>133</v>
      </c>
      <c r="D90" s="198" t="s">
        <v>111</v>
      </c>
      <c r="E90" s="199" t="s">
        <v>134</v>
      </c>
      <c r="F90" s="200" t="s">
        <v>135</v>
      </c>
      <c r="G90" s="201" t="s">
        <v>114</v>
      </c>
      <c r="H90" s="202">
        <v>170</v>
      </c>
      <c r="I90" s="203"/>
      <c r="J90" s="204">
        <f>ROUND(I90*H90,2)</f>
        <v>0</v>
      </c>
      <c r="K90" s="200" t="s">
        <v>115</v>
      </c>
      <c r="L90" s="45"/>
      <c r="M90" s="205" t="s">
        <v>19</v>
      </c>
      <c r="N90" s="206" t="s">
        <v>47</v>
      </c>
      <c r="O90" s="85"/>
      <c r="P90" s="207">
        <f>O90*H90</f>
        <v>0</v>
      </c>
      <c r="Q90" s="207">
        <v>0</v>
      </c>
      <c r="R90" s="207">
        <f>Q90*H90</f>
        <v>0</v>
      </c>
      <c r="S90" s="207">
        <v>0</v>
      </c>
      <c r="T90" s="208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09" t="s">
        <v>116</v>
      </c>
      <c r="AT90" s="209" t="s">
        <v>111</v>
      </c>
      <c r="AU90" s="209" t="s">
        <v>83</v>
      </c>
      <c r="AY90" s="18" t="s">
        <v>108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8" t="s">
        <v>81</v>
      </c>
      <c r="BK90" s="210">
        <f>ROUND(I90*H90,2)</f>
        <v>0</v>
      </c>
      <c r="BL90" s="18" t="s">
        <v>116</v>
      </c>
      <c r="BM90" s="209" t="s">
        <v>136</v>
      </c>
    </row>
    <row r="91" spans="1:47" s="2" customFormat="1" ht="12">
      <c r="A91" s="39"/>
      <c r="B91" s="40"/>
      <c r="C91" s="41"/>
      <c r="D91" s="211" t="s">
        <v>118</v>
      </c>
      <c r="E91" s="41"/>
      <c r="F91" s="212" t="s">
        <v>137</v>
      </c>
      <c r="G91" s="41"/>
      <c r="H91" s="41"/>
      <c r="I91" s="213"/>
      <c r="J91" s="41"/>
      <c r="K91" s="41"/>
      <c r="L91" s="45"/>
      <c r="M91" s="214"/>
      <c r="N91" s="215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118</v>
      </c>
      <c r="AU91" s="18" t="s">
        <v>83</v>
      </c>
    </row>
    <row r="92" spans="1:51" s="13" customFormat="1" ht="12">
      <c r="A92" s="13"/>
      <c r="B92" s="216"/>
      <c r="C92" s="217"/>
      <c r="D92" s="218" t="s">
        <v>120</v>
      </c>
      <c r="E92" s="219" t="s">
        <v>19</v>
      </c>
      <c r="F92" s="220" t="s">
        <v>138</v>
      </c>
      <c r="G92" s="217"/>
      <c r="H92" s="219" t="s">
        <v>19</v>
      </c>
      <c r="I92" s="221"/>
      <c r="J92" s="217"/>
      <c r="K92" s="217"/>
      <c r="L92" s="222"/>
      <c r="M92" s="223"/>
      <c r="N92" s="224"/>
      <c r="O92" s="224"/>
      <c r="P92" s="224"/>
      <c r="Q92" s="224"/>
      <c r="R92" s="224"/>
      <c r="S92" s="224"/>
      <c r="T92" s="22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6" t="s">
        <v>120</v>
      </c>
      <c r="AU92" s="226" t="s">
        <v>83</v>
      </c>
      <c r="AV92" s="13" t="s">
        <v>81</v>
      </c>
      <c r="AW92" s="13" t="s">
        <v>35</v>
      </c>
      <c r="AX92" s="13" t="s">
        <v>76</v>
      </c>
      <c r="AY92" s="226" t="s">
        <v>108</v>
      </c>
    </row>
    <row r="93" spans="1:51" s="14" customFormat="1" ht="12">
      <c r="A93" s="14"/>
      <c r="B93" s="227"/>
      <c r="C93" s="228"/>
      <c r="D93" s="218" t="s">
        <v>120</v>
      </c>
      <c r="E93" s="229" t="s">
        <v>19</v>
      </c>
      <c r="F93" s="230" t="s">
        <v>139</v>
      </c>
      <c r="G93" s="228"/>
      <c r="H93" s="231">
        <v>170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7" t="s">
        <v>120</v>
      </c>
      <c r="AU93" s="237" t="s">
        <v>83</v>
      </c>
      <c r="AV93" s="14" t="s">
        <v>83</v>
      </c>
      <c r="AW93" s="14" t="s">
        <v>35</v>
      </c>
      <c r="AX93" s="14" t="s">
        <v>76</v>
      </c>
      <c r="AY93" s="237" t="s">
        <v>108</v>
      </c>
    </row>
    <row r="94" spans="1:51" s="15" customFormat="1" ht="12">
      <c r="A94" s="15"/>
      <c r="B94" s="238"/>
      <c r="C94" s="239"/>
      <c r="D94" s="218" t="s">
        <v>120</v>
      </c>
      <c r="E94" s="240" t="s">
        <v>19</v>
      </c>
      <c r="F94" s="241" t="s">
        <v>123</v>
      </c>
      <c r="G94" s="239"/>
      <c r="H94" s="242">
        <v>170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7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48" t="s">
        <v>120</v>
      </c>
      <c r="AU94" s="248" t="s">
        <v>83</v>
      </c>
      <c r="AV94" s="15" t="s">
        <v>124</v>
      </c>
      <c r="AW94" s="15" t="s">
        <v>35</v>
      </c>
      <c r="AX94" s="15" t="s">
        <v>81</v>
      </c>
      <c r="AY94" s="248" t="s">
        <v>108</v>
      </c>
    </row>
    <row r="95" spans="1:65" s="2" customFormat="1" ht="16.5" customHeight="1">
      <c r="A95" s="39"/>
      <c r="B95" s="40"/>
      <c r="C95" s="249" t="s">
        <v>124</v>
      </c>
      <c r="D95" s="249" t="s">
        <v>125</v>
      </c>
      <c r="E95" s="250" t="s">
        <v>140</v>
      </c>
      <c r="F95" s="251" t="s">
        <v>141</v>
      </c>
      <c r="G95" s="252" t="s">
        <v>128</v>
      </c>
      <c r="H95" s="253">
        <v>1.496</v>
      </c>
      <c r="I95" s="254"/>
      <c r="J95" s="255">
        <f>ROUND(I95*H95,2)</f>
        <v>0</v>
      </c>
      <c r="K95" s="251" t="s">
        <v>142</v>
      </c>
      <c r="L95" s="256"/>
      <c r="M95" s="257" t="s">
        <v>19</v>
      </c>
      <c r="N95" s="258" t="s">
        <v>47</v>
      </c>
      <c r="O95" s="85"/>
      <c r="P95" s="207">
        <f>O95*H95</f>
        <v>0</v>
      </c>
      <c r="Q95" s="207">
        <v>0.55</v>
      </c>
      <c r="R95" s="207">
        <f>Q95*H95</f>
        <v>0.8228000000000001</v>
      </c>
      <c r="S95" s="207">
        <v>0</v>
      </c>
      <c r="T95" s="20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09" t="s">
        <v>129</v>
      </c>
      <c r="AT95" s="209" t="s">
        <v>125</v>
      </c>
      <c r="AU95" s="209" t="s">
        <v>83</v>
      </c>
      <c r="AY95" s="18" t="s">
        <v>108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8" t="s">
        <v>81</v>
      </c>
      <c r="BK95" s="210">
        <f>ROUND(I95*H95,2)</f>
        <v>0</v>
      </c>
      <c r="BL95" s="18" t="s">
        <v>116</v>
      </c>
      <c r="BM95" s="209" t="s">
        <v>143</v>
      </c>
    </row>
    <row r="96" spans="1:51" s="13" customFormat="1" ht="12">
      <c r="A96" s="13"/>
      <c r="B96" s="216"/>
      <c r="C96" s="217"/>
      <c r="D96" s="218" t="s">
        <v>120</v>
      </c>
      <c r="E96" s="219" t="s">
        <v>19</v>
      </c>
      <c r="F96" s="220" t="s">
        <v>138</v>
      </c>
      <c r="G96" s="217"/>
      <c r="H96" s="219" t="s">
        <v>19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6" t="s">
        <v>120</v>
      </c>
      <c r="AU96" s="226" t="s">
        <v>83</v>
      </c>
      <c r="AV96" s="13" t="s">
        <v>81</v>
      </c>
      <c r="AW96" s="13" t="s">
        <v>35</v>
      </c>
      <c r="AX96" s="13" t="s">
        <v>76</v>
      </c>
      <c r="AY96" s="226" t="s">
        <v>108</v>
      </c>
    </row>
    <row r="97" spans="1:51" s="14" customFormat="1" ht="12">
      <c r="A97" s="14"/>
      <c r="B97" s="227"/>
      <c r="C97" s="228"/>
      <c r="D97" s="218" t="s">
        <v>120</v>
      </c>
      <c r="E97" s="229" t="s">
        <v>19</v>
      </c>
      <c r="F97" s="230" t="s">
        <v>144</v>
      </c>
      <c r="G97" s="228"/>
      <c r="H97" s="231">
        <v>1.36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37" t="s">
        <v>120</v>
      </c>
      <c r="AU97" s="237" t="s">
        <v>83</v>
      </c>
      <c r="AV97" s="14" t="s">
        <v>83</v>
      </c>
      <c r="AW97" s="14" t="s">
        <v>35</v>
      </c>
      <c r="AX97" s="14" t="s">
        <v>76</v>
      </c>
      <c r="AY97" s="237" t="s">
        <v>108</v>
      </c>
    </row>
    <row r="98" spans="1:51" s="15" customFormat="1" ht="12">
      <c r="A98" s="15"/>
      <c r="B98" s="238"/>
      <c r="C98" s="239"/>
      <c r="D98" s="218" t="s">
        <v>120</v>
      </c>
      <c r="E98" s="240" t="s">
        <v>19</v>
      </c>
      <c r="F98" s="241" t="s">
        <v>123</v>
      </c>
      <c r="G98" s="239"/>
      <c r="H98" s="242">
        <v>1.36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48" t="s">
        <v>120</v>
      </c>
      <c r="AU98" s="248" t="s">
        <v>83</v>
      </c>
      <c r="AV98" s="15" t="s">
        <v>124</v>
      </c>
      <c r="AW98" s="15" t="s">
        <v>35</v>
      </c>
      <c r="AX98" s="15" t="s">
        <v>81</v>
      </c>
      <c r="AY98" s="248" t="s">
        <v>108</v>
      </c>
    </row>
    <row r="99" spans="1:51" s="14" customFormat="1" ht="12">
      <c r="A99" s="14"/>
      <c r="B99" s="227"/>
      <c r="C99" s="228"/>
      <c r="D99" s="218" t="s">
        <v>120</v>
      </c>
      <c r="E99" s="228"/>
      <c r="F99" s="230" t="s">
        <v>145</v>
      </c>
      <c r="G99" s="228"/>
      <c r="H99" s="231">
        <v>1.496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37" t="s">
        <v>120</v>
      </c>
      <c r="AU99" s="237" t="s">
        <v>83</v>
      </c>
      <c r="AV99" s="14" t="s">
        <v>83</v>
      </c>
      <c r="AW99" s="14" t="s">
        <v>4</v>
      </c>
      <c r="AX99" s="14" t="s">
        <v>81</v>
      </c>
      <c r="AY99" s="237" t="s">
        <v>108</v>
      </c>
    </row>
    <row r="100" spans="1:65" s="2" customFormat="1" ht="21.75" customHeight="1">
      <c r="A100" s="39"/>
      <c r="B100" s="40"/>
      <c r="C100" s="198" t="s">
        <v>146</v>
      </c>
      <c r="D100" s="198" t="s">
        <v>111</v>
      </c>
      <c r="E100" s="199" t="s">
        <v>147</v>
      </c>
      <c r="F100" s="200" t="s">
        <v>148</v>
      </c>
      <c r="G100" s="201" t="s">
        <v>128</v>
      </c>
      <c r="H100" s="202">
        <v>1.528</v>
      </c>
      <c r="I100" s="203"/>
      <c r="J100" s="204">
        <f>ROUND(I100*H100,2)</f>
        <v>0</v>
      </c>
      <c r="K100" s="200" t="s">
        <v>115</v>
      </c>
      <c r="L100" s="45"/>
      <c r="M100" s="205" t="s">
        <v>19</v>
      </c>
      <c r="N100" s="206" t="s">
        <v>47</v>
      </c>
      <c r="O100" s="85"/>
      <c r="P100" s="207">
        <f>O100*H100</f>
        <v>0</v>
      </c>
      <c r="Q100" s="207">
        <v>0.023367805</v>
      </c>
      <c r="R100" s="207">
        <f>Q100*H100</f>
        <v>0.035706006039999995</v>
      </c>
      <c r="S100" s="207">
        <v>0</v>
      </c>
      <c r="T100" s="208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09" t="s">
        <v>116</v>
      </c>
      <c r="AT100" s="209" t="s">
        <v>111</v>
      </c>
      <c r="AU100" s="209" t="s">
        <v>83</v>
      </c>
      <c r="AY100" s="18" t="s">
        <v>108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18" t="s">
        <v>81</v>
      </c>
      <c r="BK100" s="210">
        <f>ROUND(I100*H100,2)</f>
        <v>0</v>
      </c>
      <c r="BL100" s="18" t="s">
        <v>116</v>
      </c>
      <c r="BM100" s="209" t="s">
        <v>149</v>
      </c>
    </row>
    <row r="101" spans="1:47" s="2" customFormat="1" ht="12">
      <c r="A101" s="39"/>
      <c r="B101" s="40"/>
      <c r="C101" s="41"/>
      <c r="D101" s="211" t="s">
        <v>118</v>
      </c>
      <c r="E101" s="41"/>
      <c r="F101" s="212" t="s">
        <v>150</v>
      </c>
      <c r="G101" s="41"/>
      <c r="H101" s="41"/>
      <c r="I101" s="213"/>
      <c r="J101" s="41"/>
      <c r="K101" s="41"/>
      <c r="L101" s="45"/>
      <c r="M101" s="214"/>
      <c r="N101" s="215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118</v>
      </c>
      <c r="AU101" s="18" t="s">
        <v>83</v>
      </c>
    </row>
    <row r="102" spans="1:51" s="13" customFormat="1" ht="12">
      <c r="A102" s="13"/>
      <c r="B102" s="216"/>
      <c r="C102" s="217"/>
      <c r="D102" s="218" t="s">
        <v>120</v>
      </c>
      <c r="E102" s="219" t="s">
        <v>19</v>
      </c>
      <c r="F102" s="220" t="s">
        <v>138</v>
      </c>
      <c r="G102" s="217"/>
      <c r="H102" s="219" t="s">
        <v>19</v>
      </c>
      <c r="I102" s="221"/>
      <c r="J102" s="217"/>
      <c r="K102" s="217"/>
      <c r="L102" s="222"/>
      <c r="M102" s="223"/>
      <c r="N102" s="224"/>
      <c r="O102" s="224"/>
      <c r="P102" s="224"/>
      <c r="Q102" s="224"/>
      <c r="R102" s="224"/>
      <c r="S102" s="224"/>
      <c r="T102" s="22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6" t="s">
        <v>120</v>
      </c>
      <c r="AU102" s="226" t="s">
        <v>83</v>
      </c>
      <c r="AV102" s="13" t="s">
        <v>81</v>
      </c>
      <c r="AW102" s="13" t="s">
        <v>35</v>
      </c>
      <c r="AX102" s="13" t="s">
        <v>76</v>
      </c>
      <c r="AY102" s="226" t="s">
        <v>108</v>
      </c>
    </row>
    <row r="103" spans="1:51" s="14" customFormat="1" ht="12">
      <c r="A103" s="14"/>
      <c r="B103" s="227"/>
      <c r="C103" s="228"/>
      <c r="D103" s="218" t="s">
        <v>120</v>
      </c>
      <c r="E103" s="229" t="s">
        <v>19</v>
      </c>
      <c r="F103" s="230" t="s">
        <v>144</v>
      </c>
      <c r="G103" s="228"/>
      <c r="H103" s="231">
        <v>1.36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37" t="s">
        <v>120</v>
      </c>
      <c r="AU103" s="237" t="s">
        <v>83</v>
      </c>
      <c r="AV103" s="14" t="s">
        <v>83</v>
      </c>
      <c r="AW103" s="14" t="s">
        <v>35</v>
      </c>
      <c r="AX103" s="14" t="s">
        <v>76</v>
      </c>
      <c r="AY103" s="237" t="s">
        <v>108</v>
      </c>
    </row>
    <row r="104" spans="1:51" s="13" customFormat="1" ht="12">
      <c r="A104" s="13"/>
      <c r="B104" s="216"/>
      <c r="C104" s="217"/>
      <c r="D104" s="218" t="s">
        <v>120</v>
      </c>
      <c r="E104" s="219" t="s">
        <v>19</v>
      </c>
      <c r="F104" s="220" t="s">
        <v>121</v>
      </c>
      <c r="G104" s="217"/>
      <c r="H104" s="219" t="s">
        <v>19</v>
      </c>
      <c r="I104" s="221"/>
      <c r="J104" s="217"/>
      <c r="K104" s="217"/>
      <c r="L104" s="222"/>
      <c r="M104" s="223"/>
      <c r="N104" s="224"/>
      <c r="O104" s="224"/>
      <c r="P104" s="224"/>
      <c r="Q104" s="224"/>
      <c r="R104" s="224"/>
      <c r="S104" s="224"/>
      <c r="T104" s="22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6" t="s">
        <v>120</v>
      </c>
      <c r="AU104" s="226" t="s">
        <v>83</v>
      </c>
      <c r="AV104" s="13" t="s">
        <v>81</v>
      </c>
      <c r="AW104" s="13" t="s">
        <v>35</v>
      </c>
      <c r="AX104" s="13" t="s">
        <v>76</v>
      </c>
      <c r="AY104" s="226" t="s">
        <v>108</v>
      </c>
    </row>
    <row r="105" spans="1:51" s="14" customFormat="1" ht="12">
      <c r="A105" s="14"/>
      <c r="B105" s="227"/>
      <c r="C105" s="228"/>
      <c r="D105" s="218" t="s">
        <v>120</v>
      </c>
      <c r="E105" s="229" t="s">
        <v>19</v>
      </c>
      <c r="F105" s="230" t="s">
        <v>131</v>
      </c>
      <c r="G105" s="228"/>
      <c r="H105" s="231">
        <v>0.168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7" t="s">
        <v>120</v>
      </c>
      <c r="AU105" s="237" t="s">
        <v>83</v>
      </c>
      <c r="AV105" s="14" t="s">
        <v>83</v>
      </c>
      <c r="AW105" s="14" t="s">
        <v>35</v>
      </c>
      <c r="AX105" s="14" t="s">
        <v>76</v>
      </c>
      <c r="AY105" s="237" t="s">
        <v>108</v>
      </c>
    </row>
    <row r="106" spans="1:51" s="15" customFormat="1" ht="12">
      <c r="A106" s="15"/>
      <c r="B106" s="238"/>
      <c r="C106" s="239"/>
      <c r="D106" s="218" t="s">
        <v>120</v>
      </c>
      <c r="E106" s="240" t="s">
        <v>19</v>
      </c>
      <c r="F106" s="241" t="s">
        <v>123</v>
      </c>
      <c r="G106" s="239"/>
      <c r="H106" s="242">
        <v>1.528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48" t="s">
        <v>120</v>
      </c>
      <c r="AU106" s="248" t="s">
        <v>83</v>
      </c>
      <c r="AV106" s="15" t="s">
        <v>124</v>
      </c>
      <c r="AW106" s="15" t="s">
        <v>35</v>
      </c>
      <c r="AX106" s="15" t="s">
        <v>81</v>
      </c>
      <c r="AY106" s="248" t="s">
        <v>108</v>
      </c>
    </row>
    <row r="107" spans="1:65" s="2" customFormat="1" ht="16.5" customHeight="1">
      <c r="A107" s="39"/>
      <c r="B107" s="40"/>
      <c r="C107" s="198" t="s">
        <v>151</v>
      </c>
      <c r="D107" s="198" t="s">
        <v>111</v>
      </c>
      <c r="E107" s="199" t="s">
        <v>152</v>
      </c>
      <c r="F107" s="200" t="s">
        <v>153</v>
      </c>
      <c r="G107" s="201" t="s">
        <v>154</v>
      </c>
      <c r="H107" s="202">
        <v>28</v>
      </c>
      <c r="I107" s="203"/>
      <c r="J107" s="204">
        <f>ROUND(I107*H107,2)</f>
        <v>0</v>
      </c>
      <c r="K107" s="200" t="s">
        <v>115</v>
      </c>
      <c r="L107" s="45"/>
      <c r="M107" s="205" t="s">
        <v>19</v>
      </c>
      <c r="N107" s="206" t="s">
        <v>47</v>
      </c>
      <c r="O107" s="85"/>
      <c r="P107" s="207">
        <f>O107*H107</f>
        <v>0</v>
      </c>
      <c r="Q107" s="207">
        <v>0</v>
      </c>
      <c r="R107" s="207">
        <f>Q107*H107</f>
        <v>0</v>
      </c>
      <c r="S107" s="207">
        <v>0</v>
      </c>
      <c r="T107" s="208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09" t="s">
        <v>116</v>
      </c>
      <c r="AT107" s="209" t="s">
        <v>111</v>
      </c>
      <c r="AU107" s="209" t="s">
        <v>83</v>
      </c>
      <c r="AY107" s="18" t="s">
        <v>108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8" t="s">
        <v>81</v>
      </c>
      <c r="BK107" s="210">
        <f>ROUND(I107*H107,2)</f>
        <v>0</v>
      </c>
      <c r="BL107" s="18" t="s">
        <v>116</v>
      </c>
      <c r="BM107" s="209" t="s">
        <v>155</v>
      </c>
    </row>
    <row r="108" spans="1:47" s="2" customFormat="1" ht="12">
      <c r="A108" s="39"/>
      <c r="B108" s="40"/>
      <c r="C108" s="41"/>
      <c r="D108" s="211" t="s">
        <v>118</v>
      </c>
      <c r="E108" s="41"/>
      <c r="F108" s="212" t="s">
        <v>156</v>
      </c>
      <c r="G108" s="41"/>
      <c r="H108" s="41"/>
      <c r="I108" s="213"/>
      <c r="J108" s="41"/>
      <c r="K108" s="41"/>
      <c r="L108" s="45"/>
      <c r="M108" s="214"/>
      <c r="N108" s="215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118</v>
      </c>
      <c r="AU108" s="18" t="s">
        <v>83</v>
      </c>
    </row>
    <row r="109" spans="1:51" s="13" customFormat="1" ht="12">
      <c r="A109" s="13"/>
      <c r="B109" s="216"/>
      <c r="C109" s="217"/>
      <c r="D109" s="218" t="s">
        <v>120</v>
      </c>
      <c r="E109" s="219" t="s">
        <v>19</v>
      </c>
      <c r="F109" s="220" t="s">
        <v>157</v>
      </c>
      <c r="G109" s="217"/>
      <c r="H109" s="219" t="s">
        <v>19</v>
      </c>
      <c r="I109" s="221"/>
      <c r="J109" s="217"/>
      <c r="K109" s="217"/>
      <c r="L109" s="222"/>
      <c r="M109" s="223"/>
      <c r="N109" s="224"/>
      <c r="O109" s="224"/>
      <c r="P109" s="224"/>
      <c r="Q109" s="224"/>
      <c r="R109" s="224"/>
      <c r="S109" s="224"/>
      <c r="T109" s="22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6" t="s">
        <v>120</v>
      </c>
      <c r="AU109" s="226" t="s">
        <v>83</v>
      </c>
      <c r="AV109" s="13" t="s">
        <v>81</v>
      </c>
      <c r="AW109" s="13" t="s">
        <v>35</v>
      </c>
      <c r="AX109" s="13" t="s">
        <v>76</v>
      </c>
      <c r="AY109" s="226" t="s">
        <v>108</v>
      </c>
    </row>
    <row r="110" spans="1:51" s="14" customFormat="1" ht="12">
      <c r="A110" s="14"/>
      <c r="B110" s="227"/>
      <c r="C110" s="228"/>
      <c r="D110" s="218" t="s">
        <v>120</v>
      </c>
      <c r="E110" s="229" t="s">
        <v>19</v>
      </c>
      <c r="F110" s="230" t="s">
        <v>158</v>
      </c>
      <c r="G110" s="228"/>
      <c r="H110" s="231">
        <v>28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37" t="s">
        <v>120</v>
      </c>
      <c r="AU110" s="237" t="s">
        <v>83</v>
      </c>
      <c r="AV110" s="14" t="s">
        <v>83</v>
      </c>
      <c r="AW110" s="14" t="s">
        <v>35</v>
      </c>
      <c r="AX110" s="14" t="s">
        <v>76</v>
      </c>
      <c r="AY110" s="237" t="s">
        <v>108</v>
      </c>
    </row>
    <row r="111" spans="1:51" s="15" customFormat="1" ht="12">
      <c r="A111" s="15"/>
      <c r="B111" s="238"/>
      <c r="C111" s="239"/>
      <c r="D111" s="218" t="s">
        <v>120</v>
      </c>
      <c r="E111" s="240" t="s">
        <v>19</v>
      </c>
      <c r="F111" s="241" t="s">
        <v>123</v>
      </c>
      <c r="G111" s="239"/>
      <c r="H111" s="242">
        <v>28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48" t="s">
        <v>120</v>
      </c>
      <c r="AU111" s="248" t="s">
        <v>83</v>
      </c>
      <c r="AV111" s="15" t="s">
        <v>124</v>
      </c>
      <c r="AW111" s="15" t="s">
        <v>35</v>
      </c>
      <c r="AX111" s="15" t="s">
        <v>81</v>
      </c>
      <c r="AY111" s="248" t="s">
        <v>108</v>
      </c>
    </row>
    <row r="112" spans="1:65" s="2" customFormat="1" ht="16.5" customHeight="1">
      <c r="A112" s="39"/>
      <c r="B112" s="40"/>
      <c r="C112" s="249" t="s">
        <v>159</v>
      </c>
      <c r="D112" s="249" t="s">
        <v>125</v>
      </c>
      <c r="E112" s="250" t="s">
        <v>126</v>
      </c>
      <c r="F112" s="251" t="s">
        <v>127</v>
      </c>
      <c r="G112" s="252" t="s">
        <v>128</v>
      </c>
      <c r="H112" s="253">
        <v>0.147</v>
      </c>
      <c r="I112" s="254"/>
      <c r="J112" s="255">
        <f>ROUND(I112*H112,2)</f>
        <v>0</v>
      </c>
      <c r="K112" s="251" t="s">
        <v>19</v>
      </c>
      <c r="L112" s="256"/>
      <c r="M112" s="257" t="s">
        <v>19</v>
      </c>
      <c r="N112" s="258" t="s">
        <v>47</v>
      </c>
      <c r="O112" s="85"/>
      <c r="P112" s="207">
        <f>O112*H112</f>
        <v>0</v>
      </c>
      <c r="Q112" s="207">
        <v>0.55</v>
      </c>
      <c r="R112" s="207">
        <f>Q112*H112</f>
        <v>0.08085</v>
      </c>
      <c r="S112" s="207">
        <v>0</v>
      </c>
      <c r="T112" s="208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9" t="s">
        <v>129</v>
      </c>
      <c r="AT112" s="209" t="s">
        <v>125</v>
      </c>
      <c r="AU112" s="209" t="s">
        <v>83</v>
      </c>
      <c r="AY112" s="18" t="s">
        <v>108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8" t="s">
        <v>81</v>
      </c>
      <c r="BK112" s="210">
        <f>ROUND(I112*H112,2)</f>
        <v>0</v>
      </c>
      <c r="BL112" s="18" t="s">
        <v>116</v>
      </c>
      <c r="BM112" s="209" t="s">
        <v>160</v>
      </c>
    </row>
    <row r="113" spans="1:51" s="13" customFormat="1" ht="12">
      <c r="A113" s="13"/>
      <c r="B113" s="216"/>
      <c r="C113" s="217"/>
      <c r="D113" s="218" t="s">
        <v>120</v>
      </c>
      <c r="E113" s="219" t="s">
        <v>19</v>
      </c>
      <c r="F113" s="220" t="s">
        <v>157</v>
      </c>
      <c r="G113" s="217"/>
      <c r="H113" s="219" t="s">
        <v>19</v>
      </c>
      <c r="I113" s="221"/>
      <c r="J113" s="217"/>
      <c r="K113" s="217"/>
      <c r="L113" s="222"/>
      <c r="M113" s="223"/>
      <c r="N113" s="224"/>
      <c r="O113" s="224"/>
      <c r="P113" s="224"/>
      <c r="Q113" s="224"/>
      <c r="R113" s="224"/>
      <c r="S113" s="224"/>
      <c r="T113" s="22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6" t="s">
        <v>120</v>
      </c>
      <c r="AU113" s="226" t="s">
        <v>83</v>
      </c>
      <c r="AV113" s="13" t="s">
        <v>81</v>
      </c>
      <c r="AW113" s="13" t="s">
        <v>35</v>
      </c>
      <c r="AX113" s="13" t="s">
        <v>76</v>
      </c>
      <c r="AY113" s="226" t="s">
        <v>108</v>
      </c>
    </row>
    <row r="114" spans="1:51" s="14" customFormat="1" ht="12">
      <c r="A114" s="14"/>
      <c r="B114" s="227"/>
      <c r="C114" s="228"/>
      <c r="D114" s="218" t="s">
        <v>120</v>
      </c>
      <c r="E114" s="229" t="s">
        <v>19</v>
      </c>
      <c r="F114" s="230" t="s">
        <v>161</v>
      </c>
      <c r="G114" s="228"/>
      <c r="H114" s="231">
        <v>0.134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37" t="s">
        <v>120</v>
      </c>
      <c r="AU114" s="237" t="s">
        <v>83</v>
      </c>
      <c r="AV114" s="14" t="s">
        <v>83</v>
      </c>
      <c r="AW114" s="14" t="s">
        <v>35</v>
      </c>
      <c r="AX114" s="14" t="s">
        <v>76</v>
      </c>
      <c r="AY114" s="237" t="s">
        <v>108</v>
      </c>
    </row>
    <row r="115" spans="1:51" s="15" customFormat="1" ht="12">
      <c r="A115" s="15"/>
      <c r="B115" s="238"/>
      <c r="C115" s="239"/>
      <c r="D115" s="218" t="s">
        <v>120</v>
      </c>
      <c r="E115" s="240" t="s">
        <v>19</v>
      </c>
      <c r="F115" s="241" t="s">
        <v>123</v>
      </c>
      <c r="G115" s="239"/>
      <c r="H115" s="242">
        <v>0.134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48" t="s">
        <v>120</v>
      </c>
      <c r="AU115" s="248" t="s">
        <v>83</v>
      </c>
      <c r="AV115" s="15" t="s">
        <v>124</v>
      </c>
      <c r="AW115" s="15" t="s">
        <v>35</v>
      </c>
      <c r="AX115" s="15" t="s">
        <v>81</v>
      </c>
      <c r="AY115" s="248" t="s">
        <v>108</v>
      </c>
    </row>
    <row r="116" spans="1:51" s="14" customFormat="1" ht="12">
      <c r="A116" s="14"/>
      <c r="B116" s="227"/>
      <c r="C116" s="228"/>
      <c r="D116" s="218" t="s">
        <v>120</v>
      </c>
      <c r="E116" s="228"/>
      <c r="F116" s="230" t="s">
        <v>162</v>
      </c>
      <c r="G116" s="228"/>
      <c r="H116" s="231">
        <v>0.147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37" t="s">
        <v>120</v>
      </c>
      <c r="AU116" s="237" t="s">
        <v>83</v>
      </c>
      <c r="AV116" s="14" t="s">
        <v>83</v>
      </c>
      <c r="AW116" s="14" t="s">
        <v>4</v>
      </c>
      <c r="AX116" s="14" t="s">
        <v>81</v>
      </c>
      <c r="AY116" s="237" t="s">
        <v>108</v>
      </c>
    </row>
    <row r="117" spans="1:65" s="2" customFormat="1" ht="16.5" customHeight="1">
      <c r="A117" s="39"/>
      <c r="B117" s="40"/>
      <c r="C117" s="198" t="s">
        <v>163</v>
      </c>
      <c r="D117" s="198" t="s">
        <v>111</v>
      </c>
      <c r="E117" s="199" t="s">
        <v>164</v>
      </c>
      <c r="F117" s="200" t="s">
        <v>165</v>
      </c>
      <c r="G117" s="201" t="s">
        <v>128</v>
      </c>
      <c r="H117" s="202">
        <v>0.134</v>
      </c>
      <c r="I117" s="203"/>
      <c r="J117" s="204">
        <f>ROUND(I117*H117,2)</f>
        <v>0</v>
      </c>
      <c r="K117" s="200" t="s">
        <v>115</v>
      </c>
      <c r="L117" s="45"/>
      <c r="M117" s="205" t="s">
        <v>19</v>
      </c>
      <c r="N117" s="206" t="s">
        <v>47</v>
      </c>
      <c r="O117" s="85"/>
      <c r="P117" s="207">
        <f>O117*H117</f>
        <v>0</v>
      </c>
      <c r="Q117" s="207">
        <v>0.002808</v>
      </c>
      <c r="R117" s="207">
        <f>Q117*H117</f>
        <v>0.00037627200000000003</v>
      </c>
      <c r="S117" s="207">
        <v>0</v>
      </c>
      <c r="T117" s="208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09" t="s">
        <v>116</v>
      </c>
      <c r="AT117" s="209" t="s">
        <v>111</v>
      </c>
      <c r="AU117" s="209" t="s">
        <v>83</v>
      </c>
      <c r="AY117" s="18" t="s">
        <v>108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18" t="s">
        <v>81</v>
      </c>
      <c r="BK117" s="210">
        <f>ROUND(I117*H117,2)</f>
        <v>0</v>
      </c>
      <c r="BL117" s="18" t="s">
        <v>116</v>
      </c>
      <c r="BM117" s="209" t="s">
        <v>166</v>
      </c>
    </row>
    <row r="118" spans="1:47" s="2" customFormat="1" ht="12">
      <c r="A118" s="39"/>
      <c r="B118" s="40"/>
      <c r="C118" s="41"/>
      <c r="D118" s="211" t="s">
        <v>118</v>
      </c>
      <c r="E118" s="41"/>
      <c r="F118" s="212" t="s">
        <v>167</v>
      </c>
      <c r="G118" s="41"/>
      <c r="H118" s="41"/>
      <c r="I118" s="213"/>
      <c r="J118" s="41"/>
      <c r="K118" s="41"/>
      <c r="L118" s="45"/>
      <c r="M118" s="214"/>
      <c r="N118" s="215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118</v>
      </c>
      <c r="AU118" s="18" t="s">
        <v>83</v>
      </c>
    </row>
    <row r="119" spans="1:51" s="13" customFormat="1" ht="12">
      <c r="A119" s="13"/>
      <c r="B119" s="216"/>
      <c r="C119" s="217"/>
      <c r="D119" s="218" t="s">
        <v>120</v>
      </c>
      <c r="E119" s="219" t="s">
        <v>19</v>
      </c>
      <c r="F119" s="220" t="s">
        <v>157</v>
      </c>
      <c r="G119" s="217"/>
      <c r="H119" s="219" t="s">
        <v>19</v>
      </c>
      <c r="I119" s="221"/>
      <c r="J119" s="217"/>
      <c r="K119" s="217"/>
      <c r="L119" s="222"/>
      <c r="M119" s="223"/>
      <c r="N119" s="224"/>
      <c r="O119" s="224"/>
      <c r="P119" s="224"/>
      <c r="Q119" s="224"/>
      <c r="R119" s="224"/>
      <c r="S119" s="224"/>
      <c r="T119" s="22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6" t="s">
        <v>120</v>
      </c>
      <c r="AU119" s="226" t="s">
        <v>83</v>
      </c>
      <c r="AV119" s="13" t="s">
        <v>81</v>
      </c>
      <c r="AW119" s="13" t="s">
        <v>35</v>
      </c>
      <c r="AX119" s="13" t="s">
        <v>76</v>
      </c>
      <c r="AY119" s="226" t="s">
        <v>108</v>
      </c>
    </row>
    <row r="120" spans="1:51" s="14" customFormat="1" ht="12">
      <c r="A120" s="14"/>
      <c r="B120" s="227"/>
      <c r="C120" s="228"/>
      <c r="D120" s="218" t="s">
        <v>120</v>
      </c>
      <c r="E120" s="229" t="s">
        <v>19</v>
      </c>
      <c r="F120" s="230" t="s">
        <v>161</v>
      </c>
      <c r="G120" s="228"/>
      <c r="H120" s="231">
        <v>0.134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37" t="s">
        <v>120</v>
      </c>
      <c r="AU120" s="237" t="s">
        <v>83</v>
      </c>
      <c r="AV120" s="14" t="s">
        <v>83</v>
      </c>
      <c r="AW120" s="14" t="s">
        <v>35</v>
      </c>
      <c r="AX120" s="14" t="s">
        <v>76</v>
      </c>
      <c r="AY120" s="237" t="s">
        <v>108</v>
      </c>
    </row>
    <row r="121" spans="1:51" s="15" customFormat="1" ht="12">
      <c r="A121" s="15"/>
      <c r="B121" s="238"/>
      <c r="C121" s="239"/>
      <c r="D121" s="218" t="s">
        <v>120</v>
      </c>
      <c r="E121" s="240" t="s">
        <v>19</v>
      </c>
      <c r="F121" s="241" t="s">
        <v>123</v>
      </c>
      <c r="G121" s="239"/>
      <c r="H121" s="242">
        <v>0.134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48" t="s">
        <v>120</v>
      </c>
      <c r="AU121" s="248" t="s">
        <v>83</v>
      </c>
      <c r="AV121" s="15" t="s">
        <v>124</v>
      </c>
      <c r="AW121" s="15" t="s">
        <v>35</v>
      </c>
      <c r="AX121" s="15" t="s">
        <v>81</v>
      </c>
      <c r="AY121" s="248" t="s">
        <v>108</v>
      </c>
    </row>
    <row r="122" spans="1:65" s="2" customFormat="1" ht="24.15" customHeight="1">
      <c r="A122" s="39"/>
      <c r="B122" s="40"/>
      <c r="C122" s="198" t="s">
        <v>168</v>
      </c>
      <c r="D122" s="198" t="s">
        <v>111</v>
      </c>
      <c r="E122" s="199" t="s">
        <v>169</v>
      </c>
      <c r="F122" s="200" t="s">
        <v>170</v>
      </c>
      <c r="G122" s="201" t="s">
        <v>171</v>
      </c>
      <c r="H122" s="202">
        <v>1.041</v>
      </c>
      <c r="I122" s="203"/>
      <c r="J122" s="204">
        <f>ROUND(I122*H122,2)</f>
        <v>0</v>
      </c>
      <c r="K122" s="200" t="s">
        <v>115</v>
      </c>
      <c r="L122" s="45"/>
      <c r="M122" s="205" t="s">
        <v>19</v>
      </c>
      <c r="N122" s="206" t="s">
        <v>47</v>
      </c>
      <c r="O122" s="85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9" t="s">
        <v>116</v>
      </c>
      <c r="AT122" s="209" t="s">
        <v>111</v>
      </c>
      <c r="AU122" s="209" t="s">
        <v>83</v>
      </c>
      <c r="AY122" s="18" t="s">
        <v>108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8" t="s">
        <v>81</v>
      </c>
      <c r="BK122" s="210">
        <f>ROUND(I122*H122,2)</f>
        <v>0</v>
      </c>
      <c r="BL122" s="18" t="s">
        <v>116</v>
      </c>
      <c r="BM122" s="209" t="s">
        <v>172</v>
      </c>
    </row>
    <row r="123" spans="1:47" s="2" customFormat="1" ht="12">
      <c r="A123" s="39"/>
      <c r="B123" s="40"/>
      <c r="C123" s="41"/>
      <c r="D123" s="211" t="s">
        <v>118</v>
      </c>
      <c r="E123" s="41"/>
      <c r="F123" s="212" t="s">
        <v>173</v>
      </c>
      <c r="G123" s="41"/>
      <c r="H123" s="41"/>
      <c r="I123" s="213"/>
      <c r="J123" s="41"/>
      <c r="K123" s="41"/>
      <c r="L123" s="45"/>
      <c r="M123" s="214"/>
      <c r="N123" s="215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118</v>
      </c>
      <c r="AU123" s="18" t="s">
        <v>83</v>
      </c>
    </row>
    <row r="124" spans="1:65" s="2" customFormat="1" ht="24.15" customHeight="1">
      <c r="A124" s="39"/>
      <c r="B124" s="40"/>
      <c r="C124" s="198" t="s">
        <v>174</v>
      </c>
      <c r="D124" s="198" t="s">
        <v>111</v>
      </c>
      <c r="E124" s="199" t="s">
        <v>175</v>
      </c>
      <c r="F124" s="200" t="s">
        <v>176</v>
      </c>
      <c r="G124" s="201" t="s">
        <v>171</v>
      </c>
      <c r="H124" s="202">
        <v>1.041</v>
      </c>
      <c r="I124" s="203"/>
      <c r="J124" s="204">
        <f>ROUND(I124*H124,2)</f>
        <v>0</v>
      </c>
      <c r="K124" s="200" t="s">
        <v>115</v>
      </c>
      <c r="L124" s="45"/>
      <c r="M124" s="205" t="s">
        <v>19</v>
      </c>
      <c r="N124" s="206" t="s">
        <v>47</v>
      </c>
      <c r="O124" s="85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9" t="s">
        <v>116</v>
      </c>
      <c r="AT124" s="209" t="s">
        <v>111</v>
      </c>
      <c r="AU124" s="209" t="s">
        <v>83</v>
      </c>
      <c r="AY124" s="18" t="s">
        <v>108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8" t="s">
        <v>81</v>
      </c>
      <c r="BK124" s="210">
        <f>ROUND(I124*H124,2)</f>
        <v>0</v>
      </c>
      <c r="BL124" s="18" t="s">
        <v>116</v>
      </c>
      <c r="BM124" s="209" t="s">
        <v>177</v>
      </c>
    </row>
    <row r="125" spans="1:47" s="2" customFormat="1" ht="12">
      <c r="A125" s="39"/>
      <c r="B125" s="40"/>
      <c r="C125" s="41"/>
      <c r="D125" s="211" t="s">
        <v>118</v>
      </c>
      <c r="E125" s="41"/>
      <c r="F125" s="212" t="s">
        <v>178</v>
      </c>
      <c r="G125" s="41"/>
      <c r="H125" s="41"/>
      <c r="I125" s="213"/>
      <c r="J125" s="41"/>
      <c r="K125" s="41"/>
      <c r="L125" s="45"/>
      <c r="M125" s="214"/>
      <c r="N125" s="215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118</v>
      </c>
      <c r="AU125" s="18" t="s">
        <v>83</v>
      </c>
    </row>
    <row r="126" spans="1:63" s="12" customFormat="1" ht="22.8" customHeight="1">
      <c r="A126" s="12"/>
      <c r="B126" s="182"/>
      <c r="C126" s="183"/>
      <c r="D126" s="184" t="s">
        <v>75</v>
      </c>
      <c r="E126" s="196" t="s">
        <v>179</v>
      </c>
      <c r="F126" s="196" t="s">
        <v>180</v>
      </c>
      <c r="G126" s="183"/>
      <c r="H126" s="183"/>
      <c r="I126" s="186"/>
      <c r="J126" s="197">
        <f>BK126</f>
        <v>0</v>
      </c>
      <c r="K126" s="183"/>
      <c r="L126" s="188"/>
      <c r="M126" s="189"/>
      <c r="N126" s="190"/>
      <c r="O126" s="190"/>
      <c r="P126" s="191">
        <f>SUM(P127:P145)</f>
        <v>0</v>
      </c>
      <c r="Q126" s="190"/>
      <c r="R126" s="191">
        <f>SUM(R127:R145)</f>
        <v>0.1639037</v>
      </c>
      <c r="S126" s="190"/>
      <c r="T126" s="192">
        <f>SUM(T127:T145)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3" t="s">
        <v>83</v>
      </c>
      <c r="AT126" s="194" t="s">
        <v>75</v>
      </c>
      <c r="AU126" s="194" t="s">
        <v>81</v>
      </c>
      <c r="AY126" s="193" t="s">
        <v>108</v>
      </c>
      <c r="BK126" s="195">
        <f>SUM(BK127:BK145)</f>
        <v>0</v>
      </c>
    </row>
    <row r="127" spans="1:65" s="2" customFormat="1" ht="21.75" customHeight="1">
      <c r="A127" s="39"/>
      <c r="B127" s="40"/>
      <c r="C127" s="198" t="s">
        <v>181</v>
      </c>
      <c r="D127" s="198" t="s">
        <v>111</v>
      </c>
      <c r="E127" s="199" t="s">
        <v>182</v>
      </c>
      <c r="F127" s="200" t="s">
        <v>183</v>
      </c>
      <c r="G127" s="201" t="s">
        <v>154</v>
      </c>
      <c r="H127" s="202">
        <v>28</v>
      </c>
      <c r="I127" s="203"/>
      <c r="J127" s="204">
        <f>ROUND(I127*H127,2)</f>
        <v>0</v>
      </c>
      <c r="K127" s="200" t="s">
        <v>115</v>
      </c>
      <c r="L127" s="45"/>
      <c r="M127" s="205" t="s">
        <v>19</v>
      </c>
      <c r="N127" s="206" t="s">
        <v>47</v>
      </c>
      <c r="O127" s="85"/>
      <c r="P127" s="207">
        <f>O127*H127</f>
        <v>0</v>
      </c>
      <c r="Q127" s="207">
        <v>0.00286685</v>
      </c>
      <c r="R127" s="207">
        <f>Q127*H127</f>
        <v>0.0802718</v>
      </c>
      <c r="S127" s="207">
        <v>0</v>
      </c>
      <c r="T127" s="208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09" t="s">
        <v>116</v>
      </c>
      <c r="AT127" s="209" t="s">
        <v>111</v>
      </c>
      <c r="AU127" s="209" t="s">
        <v>83</v>
      </c>
      <c r="AY127" s="18" t="s">
        <v>108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8" t="s">
        <v>81</v>
      </c>
      <c r="BK127" s="210">
        <f>ROUND(I127*H127,2)</f>
        <v>0</v>
      </c>
      <c r="BL127" s="18" t="s">
        <v>116</v>
      </c>
      <c r="BM127" s="209" t="s">
        <v>184</v>
      </c>
    </row>
    <row r="128" spans="1:47" s="2" customFormat="1" ht="12">
      <c r="A128" s="39"/>
      <c r="B128" s="40"/>
      <c r="C128" s="41"/>
      <c r="D128" s="211" t="s">
        <v>118</v>
      </c>
      <c r="E128" s="41"/>
      <c r="F128" s="212" t="s">
        <v>185</v>
      </c>
      <c r="G128" s="41"/>
      <c r="H128" s="41"/>
      <c r="I128" s="213"/>
      <c r="J128" s="41"/>
      <c r="K128" s="41"/>
      <c r="L128" s="45"/>
      <c r="M128" s="214"/>
      <c r="N128" s="215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118</v>
      </c>
      <c r="AU128" s="18" t="s">
        <v>83</v>
      </c>
    </row>
    <row r="129" spans="1:51" s="13" customFormat="1" ht="12">
      <c r="A129" s="13"/>
      <c r="B129" s="216"/>
      <c r="C129" s="217"/>
      <c r="D129" s="218" t="s">
        <v>120</v>
      </c>
      <c r="E129" s="219" t="s">
        <v>19</v>
      </c>
      <c r="F129" s="220" t="s">
        <v>186</v>
      </c>
      <c r="G129" s="217"/>
      <c r="H129" s="219" t="s">
        <v>19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6" t="s">
        <v>120</v>
      </c>
      <c r="AU129" s="226" t="s">
        <v>83</v>
      </c>
      <c r="AV129" s="13" t="s">
        <v>81</v>
      </c>
      <c r="AW129" s="13" t="s">
        <v>35</v>
      </c>
      <c r="AX129" s="13" t="s">
        <v>76</v>
      </c>
      <c r="AY129" s="226" t="s">
        <v>108</v>
      </c>
    </row>
    <row r="130" spans="1:51" s="14" customFormat="1" ht="12">
      <c r="A130" s="14"/>
      <c r="B130" s="227"/>
      <c r="C130" s="228"/>
      <c r="D130" s="218" t="s">
        <v>120</v>
      </c>
      <c r="E130" s="229" t="s">
        <v>19</v>
      </c>
      <c r="F130" s="230" t="s">
        <v>158</v>
      </c>
      <c r="G130" s="228"/>
      <c r="H130" s="231">
        <v>28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7" t="s">
        <v>120</v>
      </c>
      <c r="AU130" s="237" t="s">
        <v>83</v>
      </c>
      <c r="AV130" s="14" t="s">
        <v>83</v>
      </c>
      <c r="AW130" s="14" t="s">
        <v>35</v>
      </c>
      <c r="AX130" s="14" t="s">
        <v>76</v>
      </c>
      <c r="AY130" s="237" t="s">
        <v>108</v>
      </c>
    </row>
    <row r="131" spans="1:51" s="15" customFormat="1" ht="12">
      <c r="A131" s="15"/>
      <c r="B131" s="238"/>
      <c r="C131" s="239"/>
      <c r="D131" s="218" t="s">
        <v>120</v>
      </c>
      <c r="E131" s="240" t="s">
        <v>19</v>
      </c>
      <c r="F131" s="241" t="s">
        <v>123</v>
      </c>
      <c r="G131" s="239"/>
      <c r="H131" s="242">
        <v>28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48" t="s">
        <v>120</v>
      </c>
      <c r="AU131" s="248" t="s">
        <v>83</v>
      </c>
      <c r="AV131" s="15" t="s">
        <v>124</v>
      </c>
      <c r="AW131" s="15" t="s">
        <v>35</v>
      </c>
      <c r="AX131" s="15" t="s">
        <v>81</v>
      </c>
      <c r="AY131" s="248" t="s">
        <v>108</v>
      </c>
    </row>
    <row r="132" spans="1:65" s="2" customFormat="1" ht="24.15" customHeight="1">
      <c r="A132" s="39"/>
      <c r="B132" s="40"/>
      <c r="C132" s="198" t="s">
        <v>187</v>
      </c>
      <c r="D132" s="198" t="s">
        <v>111</v>
      </c>
      <c r="E132" s="199" t="s">
        <v>188</v>
      </c>
      <c r="F132" s="200" t="s">
        <v>189</v>
      </c>
      <c r="G132" s="201" t="s">
        <v>154</v>
      </c>
      <c r="H132" s="202">
        <v>14</v>
      </c>
      <c r="I132" s="203"/>
      <c r="J132" s="204">
        <f>ROUND(I132*H132,2)</f>
        <v>0</v>
      </c>
      <c r="K132" s="200" t="s">
        <v>115</v>
      </c>
      <c r="L132" s="45"/>
      <c r="M132" s="205" t="s">
        <v>19</v>
      </c>
      <c r="N132" s="206" t="s">
        <v>47</v>
      </c>
      <c r="O132" s="85"/>
      <c r="P132" s="207">
        <f>O132*H132</f>
        <v>0</v>
      </c>
      <c r="Q132" s="207">
        <v>0.00289125</v>
      </c>
      <c r="R132" s="207">
        <f>Q132*H132</f>
        <v>0.0404775</v>
      </c>
      <c r="S132" s="207">
        <v>0</v>
      </c>
      <c r="T132" s="20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9" t="s">
        <v>116</v>
      </c>
      <c r="AT132" s="209" t="s">
        <v>111</v>
      </c>
      <c r="AU132" s="209" t="s">
        <v>83</v>
      </c>
      <c r="AY132" s="18" t="s">
        <v>108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8" t="s">
        <v>81</v>
      </c>
      <c r="BK132" s="210">
        <f>ROUND(I132*H132,2)</f>
        <v>0</v>
      </c>
      <c r="BL132" s="18" t="s">
        <v>116</v>
      </c>
      <c r="BM132" s="209" t="s">
        <v>190</v>
      </c>
    </row>
    <row r="133" spans="1:47" s="2" customFormat="1" ht="12">
      <c r="A133" s="39"/>
      <c r="B133" s="40"/>
      <c r="C133" s="41"/>
      <c r="D133" s="211" t="s">
        <v>118</v>
      </c>
      <c r="E133" s="41"/>
      <c r="F133" s="212" t="s">
        <v>191</v>
      </c>
      <c r="G133" s="41"/>
      <c r="H133" s="41"/>
      <c r="I133" s="213"/>
      <c r="J133" s="41"/>
      <c r="K133" s="41"/>
      <c r="L133" s="45"/>
      <c r="M133" s="214"/>
      <c r="N133" s="215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118</v>
      </c>
      <c r="AU133" s="18" t="s">
        <v>83</v>
      </c>
    </row>
    <row r="134" spans="1:51" s="13" customFormat="1" ht="12">
      <c r="A134" s="13"/>
      <c r="B134" s="216"/>
      <c r="C134" s="217"/>
      <c r="D134" s="218" t="s">
        <v>120</v>
      </c>
      <c r="E134" s="219" t="s">
        <v>19</v>
      </c>
      <c r="F134" s="220" t="s">
        <v>192</v>
      </c>
      <c r="G134" s="217"/>
      <c r="H134" s="219" t="s">
        <v>19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6" t="s">
        <v>120</v>
      </c>
      <c r="AU134" s="226" t="s">
        <v>83</v>
      </c>
      <c r="AV134" s="13" t="s">
        <v>81</v>
      </c>
      <c r="AW134" s="13" t="s">
        <v>35</v>
      </c>
      <c r="AX134" s="13" t="s">
        <v>76</v>
      </c>
      <c r="AY134" s="226" t="s">
        <v>108</v>
      </c>
    </row>
    <row r="135" spans="1:51" s="14" customFormat="1" ht="12">
      <c r="A135" s="14"/>
      <c r="B135" s="227"/>
      <c r="C135" s="228"/>
      <c r="D135" s="218" t="s">
        <v>120</v>
      </c>
      <c r="E135" s="229" t="s">
        <v>19</v>
      </c>
      <c r="F135" s="230" t="s">
        <v>193</v>
      </c>
      <c r="G135" s="228"/>
      <c r="H135" s="231">
        <v>14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7" t="s">
        <v>120</v>
      </c>
      <c r="AU135" s="237" t="s">
        <v>83</v>
      </c>
      <c r="AV135" s="14" t="s">
        <v>83</v>
      </c>
      <c r="AW135" s="14" t="s">
        <v>35</v>
      </c>
      <c r="AX135" s="14" t="s">
        <v>76</v>
      </c>
      <c r="AY135" s="237" t="s">
        <v>108</v>
      </c>
    </row>
    <row r="136" spans="1:51" s="15" customFormat="1" ht="12">
      <c r="A136" s="15"/>
      <c r="B136" s="238"/>
      <c r="C136" s="239"/>
      <c r="D136" s="218" t="s">
        <v>120</v>
      </c>
      <c r="E136" s="240" t="s">
        <v>19</v>
      </c>
      <c r="F136" s="241" t="s">
        <v>123</v>
      </c>
      <c r="G136" s="239"/>
      <c r="H136" s="242">
        <v>14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48" t="s">
        <v>120</v>
      </c>
      <c r="AU136" s="248" t="s">
        <v>83</v>
      </c>
      <c r="AV136" s="15" t="s">
        <v>124</v>
      </c>
      <c r="AW136" s="15" t="s">
        <v>35</v>
      </c>
      <c r="AX136" s="15" t="s">
        <v>81</v>
      </c>
      <c r="AY136" s="248" t="s">
        <v>108</v>
      </c>
    </row>
    <row r="137" spans="1:65" s="2" customFormat="1" ht="24.15" customHeight="1">
      <c r="A137" s="39"/>
      <c r="B137" s="40"/>
      <c r="C137" s="198" t="s">
        <v>194</v>
      </c>
      <c r="D137" s="198" t="s">
        <v>111</v>
      </c>
      <c r="E137" s="199" t="s">
        <v>195</v>
      </c>
      <c r="F137" s="200" t="s">
        <v>196</v>
      </c>
      <c r="G137" s="201" t="s">
        <v>114</v>
      </c>
      <c r="H137" s="202">
        <v>4</v>
      </c>
      <c r="I137" s="203"/>
      <c r="J137" s="204">
        <f>ROUND(I137*H137,2)</f>
        <v>0</v>
      </c>
      <c r="K137" s="200" t="s">
        <v>115</v>
      </c>
      <c r="L137" s="45"/>
      <c r="M137" s="205" t="s">
        <v>19</v>
      </c>
      <c r="N137" s="206" t="s">
        <v>47</v>
      </c>
      <c r="O137" s="85"/>
      <c r="P137" s="207">
        <f>O137*H137</f>
        <v>0</v>
      </c>
      <c r="Q137" s="207">
        <v>0.0107886</v>
      </c>
      <c r="R137" s="207">
        <f>Q137*H137</f>
        <v>0.0431544</v>
      </c>
      <c r="S137" s="207">
        <v>0</v>
      </c>
      <c r="T137" s="208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09" t="s">
        <v>116</v>
      </c>
      <c r="AT137" s="209" t="s">
        <v>111</v>
      </c>
      <c r="AU137" s="209" t="s">
        <v>83</v>
      </c>
      <c r="AY137" s="18" t="s">
        <v>108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8" t="s">
        <v>81</v>
      </c>
      <c r="BK137" s="210">
        <f>ROUND(I137*H137,2)</f>
        <v>0</v>
      </c>
      <c r="BL137" s="18" t="s">
        <v>116</v>
      </c>
      <c r="BM137" s="209" t="s">
        <v>197</v>
      </c>
    </row>
    <row r="138" spans="1:47" s="2" customFormat="1" ht="12">
      <c r="A138" s="39"/>
      <c r="B138" s="40"/>
      <c r="C138" s="41"/>
      <c r="D138" s="211" t="s">
        <v>118</v>
      </c>
      <c r="E138" s="41"/>
      <c r="F138" s="212" t="s">
        <v>198</v>
      </c>
      <c r="G138" s="41"/>
      <c r="H138" s="41"/>
      <c r="I138" s="213"/>
      <c r="J138" s="41"/>
      <c r="K138" s="41"/>
      <c r="L138" s="45"/>
      <c r="M138" s="214"/>
      <c r="N138" s="215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118</v>
      </c>
      <c r="AU138" s="18" t="s">
        <v>83</v>
      </c>
    </row>
    <row r="139" spans="1:51" s="13" customFormat="1" ht="12">
      <c r="A139" s="13"/>
      <c r="B139" s="216"/>
      <c r="C139" s="217"/>
      <c r="D139" s="218" t="s">
        <v>120</v>
      </c>
      <c r="E139" s="219" t="s">
        <v>19</v>
      </c>
      <c r="F139" s="220" t="s">
        <v>199</v>
      </c>
      <c r="G139" s="217"/>
      <c r="H139" s="219" t="s">
        <v>19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6" t="s">
        <v>120</v>
      </c>
      <c r="AU139" s="226" t="s">
        <v>83</v>
      </c>
      <c r="AV139" s="13" t="s">
        <v>81</v>
      </c>
      <c r="AW139" s="13" t="s">
        <v>35</v>
      </c>
      <c r="AX139" s="13" t="s">
        <v>76</v>
      </c>
      <c r="AY139" s="226" t="s">
        <v>108</v>
      </c>
    </row>
    <row r="140" spans="1:51" s="14" customFormat="1" ht="12">
      <c r="A140" s="14"/>
      <c r="B140" s="227"/>
      <c r="C140" s="228"/>
      <c r="D140" s="218" t="s">
        <v>120</v>
      </c>
      <c r="E140" s="229" t="s">
        <v>19</v>
      </c>
      <c r="F140" s="230" t="s">
        <v>124</v>
      </c>
      <c r="G140" s="228"/>
      <c r="H140" s="231">
        <v>4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37" t="s">
        <v>120</v>
      </c>
      <c r="AU140" s="237" t="s">
        <v>83</v>
      </c>
      <c r="AV140" s="14" t="s">
        <v>83</v>
      </c>
      <c r="AW140" s="14" t="s">
        <v>35</v>
      </c>
      <c r="AX140" s="14" t="s">
        <v>76</v>
      </c>
      <c r="AY140" s="237" t="s">
        <v>108</v>
      </c>
    </row>
    <row r="141" spans="1:51" s="15" customFormat="1" ht="12">
      <c r="A141" s="15"/>
      <c r="B141" s="238"/>
      <c r="C141" s="239"/>
      <c r="D141" s="218" t="s">
        <v>120</v>
      </c>
      <c r="E141" s="240" t="s">
        <v>19</v>
      </c>
      <c r="F141" s="241" t="s">
        <v>123</v>
      </c>
      <c r="G141" s="239"/>
      <c r="H141" s="242">
        <v>4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48" t="s">
        <v>120</v>
      </c>
      <c r="AU141" s="248" t="s">
        <v>83</v>
      </c>
      <c r="AV141" s="15" t="s">
        <v>124</v>
      </c>
      <c r="AW141" s="15" t="s">
        <v>35</v>
      </c>
      <c r="AX141" s="15" t="s">
        <v>81</v>
      </c>
      <c r="AY141" s="248" t="s">
        <v>108</v>
      </c>
    </row>
    <row r="142" spans="1:65" s="2" customFormat="1" ht="24.15" customHeight="1">
      <c r="A142" s="39"/>
      <c r="B142" s="40"/>
      <c r="C142" s="198" t="s">
        <v>193</v>
      </c>
      <c r="D142" s="198" t="s">
        <v>111</v>
      </c>
      <c r="E142" s="199" t="s">
        <v>200</v>
      </c>
      <c r="F142" s="200" t="s">
        <v>201</v>
      </c>
      <c r="G142" s="201" t="s">
        <v>171</v>
      </c>
      <c r="H142" s="202">
        <v>0.164</v>
      </c>
      <c r="I142" s="203"/>
      <c r="J142" s="204">
        <f>ROUND(I142*H142,2)</f>
        <v>0</v>
      </c>
      <c r="K142" s="200" t="s">
        <v>115</v>
      </c>
      <c r="L142" s="45"/>
      <c r="M142" s="205" t="s">
        <v>19</v>
      </c>
      <c r="N142" s="206" t="s">
        <v>47</v>
      </c>
      <c r="O142" s="85"/>
      <c r="P142" s="207">
        <f>O142*H142</f>
        <v>0</v>
      </c>
      <c r="Q142" s="207">
        <v>0</v>
      </c>
      <c r="R142" s="207">
        <f>Q142*H142</f>
        <v>0</v>
      </c>
      <c r="S142" s="207">
        <v>0</v>
      </c>
      <c r="T142" s="208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09" t="s">
        <v>116</v>
      </c>
      <c r="AT142" s="209" t="s">
        <v>111</v>
      </c>
      <c r="AU142" s="209" t="s">
        <v>83</v>
      </c>
      <c r="AY142" s="18" t="s">
        <v>108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8" t="s">
        <v>81</v>
      </c>
      <c r="BK142" s="210">
        <f>ROUND(I142*H142,2)</f>
        <v>0</v>
      </c>
      <c r="BL142" s="18" t="s">
        <v>116</v>
      </c>
      <c r="BM142" s="209" t="s">
        <v>202</v>
      </c>
    </row>
    <row r="143" spans="1:47" s="2" customFormat="1" ht="12">
      <c r="A143" s="39"/>
      <c r="B143" s="40"/>
      <c r="C143" s="41"/>
      <c r="D143" s="211" t="s">
        <v>118</v>
      </c>
      <c r="E143" s="41"/>
      <c r="F143" s="212" t="s">
        <v>203</v>
      </c>
      <c r="G143" s="41"/>
      <c r="H143" s="41"/>
      <c r="I143" s="213"/>
      <c r="J143" s="41"/>
      <c r="K143" s="41"/>
      <c r="L143" s="45"/>
      <c r="M143" s="214"/>
      <c r="N143" s="215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118</v>
      </c>
      <c r="AU143" s="18" t="s">
        <v>83</v>
      </c>
    </row>
    <row r="144" spans="1:65" s="2" customFormat="1" ht="24.15" customHeight="1">
      <c r="A144" s="39"/>
      <c r="B144" s="40"/>
      <c r="C144" s="198" t="s">
        <v>8</v>
      </c>
      <c r="D144" s="198" t="s">
        <v>111</v>
      </c>
      <c r="E144" s="199" t="s">
        <v>204</v>
      </c>
      <c r="F144" s="200" t="s">
        <v>205</v>
      </c>
      <c r="G144" s="201" t="s">
        <v>171</v>
      </c>
      <c r="H144" s="202">
        <v>0.164</v>
      </c>
      <c r="I144" s="203"/>
      <c r="J144" s="204">
        <f>ROUND(I144*H144,2)</f>
        <v>0</v>
      </c>
      <c r="K144" s="200" t="s">
        <v>115</v>
      </c>
      <c r="L144" s="45"/>
      <c r="M144" s="205" t="s">
        <v>19</v>
      </c>
      <c r="N144" s="206" t="s">
        <v>47</v>
      </c>
      <c r="O144" s="85"/>
      <c r="P144" s="207">
        <f>O144*H144</f>
        <v>0</v>
      </c>
      <c r="Q144" s="207">
        <v>0</v>
      </c>
      <c r="R144" s="207">
        <f>Q144*H144</f>
        <v>0</v>
      </c>
      <c r="S144" s="207">
        <v>0</v>
      </c>
      <c r="T144" s="208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09" t="s">
        <v>116</v>
      </c>
      <c r="AT144" s="209" t="s">
        <v>111</v>
      </c>
      <c r="AU144" s="209" t="s">
        <v>83</v>
      </c>
      <c r="AY144" s="18" t="s">
        <v>108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18" t="s">
        <v>81</v>
      </c>
      <c r="BK144" s="210">
        <f>ROUND(I144*H144,2)</f>
        <v>0</v>
      </c>
      <c r="BL144" s="18" t="s">
        <v>116</v>
      </c>
      <c r="BM144" s="209" t="s">
        <v>206</v>
      </c>
    </row>
    <row r="145" spans="1:47" s="2" customFormat="1" ht="12">
      <c r="A145" s="39"/>
      <c r="B145" s="40"/>
      <c r="C145" s="41"/>
      <c r="D145" s="211" t="s">
        <v>118</v>
      </c>
      <c r="E145" s="41"/>
      <c r="F145" s="212" t="s">
        <v>207</v>
      </c>
      <c r="G145" s="41"/>
      <c r="H145" s="41"/>
      <c r="I145" s="213"/>
      <c r="J145" s="41"/>
      <c r="K145" s="41"/>
      <c r="L145" s="45"/>
      <c r="M145" s="214"/>
      <c r="N145" s="215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118</v>
      </c>
      <c r="AU145" s="18" t="s">
        <v>83</v>
      </c>
    </row>
    <row r="146" spans="1:63" s="12" customFormat="1" ht="22.8" customHeight="1">
      <c r="A146" s="12"/>
      <c r="B146" s="182"/>
      <c r="C146" s="183"/>
      <c r="D146" s="184" t="s">
        <v>75</v>
      </c>
      <c r="E146" s="196" t="s">
        <v>208</v>
      </c>
      <c r="F146" s="196" t="s">
        <v>209</v>
      </c>
      <c r="G146" s="183"/>
      <c r="H146" s="183"/>
      <c r="I146" s="186"/>
      <c r="J146" s="197">
        <f>BK146</f>
        <v>0</v>
      </c>
      <c r="K146" s="183"/>
      <c r="L146" s="188"/>
      <c r="M146" s="189"/>
      <c r="N146" s="190"/>
      <c r="O146" s="190"/>
      <c r="P146" s="191">
        <f>SUM(P147:P170)</f>
        <v>0</v>
      </c>
      <c r="Q146" s="190"/>
      <c r="R146" s="191">
        <f>SUM(R147:R170)</f>
        <v>11.585885000000001</v>
      </c>
      <c r="S146" s="190"/>
      <c r="T146" s="192">
        <f>SUM(T147:T170)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3" t="s">
        <v>83</v>
      </c>
      <c r="AT146" s="194" t="s">
        <v>75</v>
      </c>
      <c r="AU146" s="194" t="s">
        <v>81</v>
      </c>
      <c r="AY146" s="193" t="s">
        <v>108</v>
      </c>
      <c r="BK146" s="195">
        <f>SUM(BK147:BK170)</f>
        <v>0</v>
      </c>
    </row>
    <row r="147" spans="1:65" s="2" customFormat="1" ht="16.5" customHeight="1">
      <c r="A147" s="39"/>
      <c r="B147" s="40"/>
      <c r="C147" s="198" t="s">
        <v>116</v>
      </c>
      <c r="D147" s="198" t="s">
        <v>111</v>
      </c>
      <c r="E147" s="199" t="s">
        <v>210</v>
      </c>
      <c r="F147" s="200" t="s">
        <v>211</v>
      </c>
      <c r="G147" s="201" t="s">
        <v>154</v>
      </c>
      <c r="H147" s="202">
        <v>32</v>
      </c>
      <c r="I147" s="203"/>
      <c r="J147" s="204">
        <f>ROUND(I147*H147,2)</f>
        <v>0</v>
      </c>
      <c r="K147" s="200" t="s">
        <v>115</v>
      </c>
      <c r="L147" s="45"/>
      <c r="M147" s="205" t="s">
        <v>19</v>
      </c>
      <c r="N147" s="206" t="s">
        <v>47</v>
      </c>
      <c r="O147" s="85"/>
      <c r="P147" s="207">
        <f>O147*H147</f>
        <v>0</v>
      </c>
      <c r="Q147" s="207">
        <v>0</v>
      </c>
      <c r="R147" s="207">
        <f>Q147*H147</f>
        <v>0</v>
      </c>
      <c r="S147" s="207">
        <v>0</v>
      </c>
      <c r="T147" s="208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09" t="s">
        <v>116</v>
      </c>
      <c r="AT147" s="209" t="s">
        <v>111</v>
      </c>
      <c r="AU147" s="209" t="s">
        <v>83</v>
      </c>
      <c r="AY147" s="18" t="s">
        <v>108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8" t="s">
        <v>81</v>
      </c>
      <c r="BK147" s="210">
        <f>ROUND(I147*H147,2)</f>
        <v>0</v>
      </c>
      <c r="BL147" s="18" t="s">
        <v>116</v>
      </c>
      <c r="BM147" s="209" t="s">
        <v>212</v>
      </c>
    </row>
    <row r="148" spans="1:47" s="2" customFormat="1" ht="12">
      <c r="A148" s="39"/>
      <c r="B148" s="40"/>
      <c r="C148" s="41"/>
      <c r="D148" s="211" t="s">
        <v>118</v>
      </c>
      <c r="E148" s="41"/>
      <c r="F148" s="212" t="s">
        <v>213</v>
      </c>
      <c r="G148" s="41"/>
      <c r="H148" s="41"/>
      <c r="I148" s="213"/>
      <c r="J148" s="41"/>
      <c r="K148" s="41"/>
      <c r="L148" s="45"/>
      <c r="M148" s="214"/>
      <c r="N148" s="215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118</v>
      </c>
      <c r="AU148" s="18" t="s">
        <v>83</v>
      </c>
    </row>
    <row r="149" spans="1:51" s="13" customFormat="1" ht="12">
      <c r="A149" s="13"/>
      <c r="B149" s="216"/>
      <c r="C149" s="217"/>
      <c r="D149" s="218" t="s">
        <v>120</v>
      </c>
      <c r="E149" s="219" t="s">
        <v>19</v>
      </c>
      <c r="F149" s="220" t="s">
        <v>214</v>
      </c>
      <c r="G149" s="217"/>
      <c r="H149" s="219" t="s">
        <v>19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6" t="s">
        <v>120</v>
      </c>
      <c r="AU149" s="226" t="s">
        <v>83</v>
      </c>
      <c r="AV149" s="13" t="s">
        <v>81</v>
      </c>
      <c r="AW149" s="13" t="s">
        <v>35</v>
      </c>
      <c r="AX149" s="13" t="s">
        <v>76</v>
      </c>
      <c r="AY149" s="226" t="s">
        <v>108</v>
      </c>
    </row>
    <row r="150" spans="1:51" s="13" customFormat="1" ht="12">
      <c r="A150" s="13"/>
      <c r="B150" s="216"/>
      <c r="C150" s="217"/>
      <c r="D150" s="218" t="s">
        <v>120</v>
      </c>
      <c r="E150" s="219" t="s">
        <v>19</v>
      </c>
      <c r="F150" s="220" t="s">
        <v>215</v>
      </c>
      <c r="G150" s="217"/>
      <c r="H150" s="219" t="s">
        <v>19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6" t="s">
        <v>120</v>
      </c>
      <c r="AU150" s="226" t="s">
        <v>83</v>
      </c>
      <c r="AV150" s="13" t="s">
        <v>81</v>
      </c>
      <c r="AW150" s="13" t="s">
        <v>35</v>
      </c>
      <c r="AX150" s="13" t="s">
        <v>76</v>
      </c>
      <c r="AY150" s="226" t="s">
        <v>108</v>
      </c>
    </row>
    <row r="151" spans="1:51" s="14" customFormat="1" ht="12">
      <c r="A151" s="14"/>
      <c r="B151" s="227"/>
      <c r="C151" s="228"/>
      <c r="D151" s="218" t="s">
        <v>120</v>
      </c>
      <c r="E151" s="229" t="s">
        <v>19</v>
      </c>
      <c r="F151" s="230" t="s">
        <v>158</v>
      </c>
      <c r="G151" s="228"/>
      <c r="H151" s="231">
        <v>28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7" t="s">
        <v>120</v>
      </c>
      <c r="AU151" s="237" t="s">
        <v>83</v>
      </c>
      <c r="AV151" s="14" t="s">
        <v>83</v>
      </c>
      <c r="AW151" s="14" t="s">
        <v>35</v>
      </c>
      <c r="AX151" s="14" t="s">
        <v>76</v>
      </c>
      <c r="AY151" s="237" t="s">
        <v>108</v>
      </c>
    </row>
    <row r="152" spans="1:51" s="13" customFormat="1" ht="12">
      <c r="A152" s="13"/>
      <c r="B152" s="216"/>
      <c r="C152" s="217"/>
      <c r="D152" s="218" t="s">
        <v>120</v>
      </c>
      <c r="E152" s="219" t="s">
        <v>19</v>
      </c>
      <c r="F152" s="220" t="s">
        <v>199</v>
      </c>
      <c r="G152" s="217"/>
      <c r="H152" s="219" t="s">
        <v>19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6" t="s">
        <v>120</v>
      </c>
      <c r="AU152" s="226" t="s">
        <v>83</v>
      </c>
      <c r="AV152" s="13" t="s">
        <v>81</v>
      </c>
      <c r="AW152" s="13" t="s">
        <v>35</v>
      </c>
      <c r="AX152" s="13" t="s">
        <v>76</v>
      </c>
      <c r="AY152" s="226" t="s">
        <v>108</v>
      </c>
    </row>
    <row r="153" spans="1:51" s="14" customFormat="1" ht="12">
      <c r="A153" s="14"/>
      <c r="B153" s="227"/>
      <c r="C153" s="228"/>
      <c r="D153" s="218" t="s">
        <v>120</v>
      </c>
      <c r="E153" s="229" t="s">
        <v>19</v>
      </c>
      <c r="F153" s="230" t="s">
        <v>124</v>
      </c>
      <c r="G153" s="228"/>
      <c r="H153" s="231">
        <v>4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7" t="s">
        <v>120</v>
      </c>
      <c r="AU153" s="237" t="s">
        <v>83</v>
      </c>
      <c r="AV153" s="14" t="s">
        <v>83</v>
      </c>
      <c r="AW153" s="14" t="s">
        <v>35</v>
      </c>
      <c r="AX153" s="14" t="s">
        <v>76</v>
      </c>
      <c r="AY153" s="237" t="s">
        <v>108</v>
      </c>
    </row>
    <row r="154" spans="1:51" s="15" customFormat="1" ht="12">
      <c r="A154" s="15"/>
      <c r="B154" s="238"/>
      <c r="C154" s="239"/>
      <c r="D154" s="218" t="s">
        <v>120</v>
      </c>
      <c r="E154" s="240" t="s">
        <v>19</v>
      </c>
      <c r="F154" s="241" t="s">
        <v>123</v>
      </c>
      <c r="G154" s="239"/>
      <c r="H154" s="242">
        <v>32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48" t="s">
        <v>120</v>
      </c>
      <c r="AU154" s="248" t="s">
        <v>83</v>
      </c>
      <c r="AV154" s="15" t="s">
        <v>124</v>
      </c>
      <c r="AW154" s="15" t="s">
        <v>35</v>
      </c>
      <c r="AX154" s="15" t="s">
        <v>81</v>
      </c>
      <c r="AY154" s="248" t="s">
        <v>108</v>
      </c>
    </row>
    <row r="155" spans="1:65" s="2" customFormat="1" ht="21.75" customHeight="1">
      <c r="A155" s="39"/>
      <c r="B155" s="40"/>
      <c r="C155" s="198" t="s">
        <v>216</v>
      </c>
      <c r="D155" s="198" t="s">
        <v>111</v>
      </c>
      <c r="E155" s="199" t="s">
        <v>217</v>
      </c>
      <c r="F155" s="200" t="s">
        <v>218</v>
      </c>
      <c r="G155" s="201" t="s">
        <v>114</v>
      </c>
      <c r="H155" s="202">
        <v>170</v>
      </c>
      <c r="I155" s="203"/>
      <c r="J155" s="204">
        <f>ROUND(I155*H155,2)</f>
        <v>0</v>
      </c>
      <c r="K155" s="200" t="s">
        <v>115</v>
      </c>
      <c r="L155" s="45"/>
      <c r="M155" s="205" t="s">
        <v>19</v>
      </c>
      <c r="N155" s="206" t="s">
        <v>47</v>
      </c>
      <c r="O155" s="85"/>
      <c r="P155" s="207">
        <f>O155*H155</f>
        <v>0</v>
      </c>
      <c r="Q155" s="207">
        <v>4E-05</v>
      </c>
      <c r="R155" s="207">
        <f>Q155*H155</f>
        <v>0.0068000000000000005</v>
      </c>
      <c r="S155" s="207">
        <v>0</v>
      </c>
      <c r="T155" s="208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09" t="s">
        <v>116</v>
      </c>
      <c r="AT155" s="209" t="s">
        <v>111</v>
      </c>
      <c r="AU155" s="209" t="s">
        <v>83</v>
      </c>
      <c r="AY155" s="18" t="s">
        <v>108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18" t="s">
        <v>81</v>
      </c>
      <c r="BK155" s="210">
        <f>ROUND(I155*H155,2)</f>
        <v>0</v>
      </c>
      <c r="BL155" s="18" t="s">
        <v>116</v>
      </c>
      <c r="BM155" s="209" t="s">
        <v>219</v>
      </c>
    </row>
    <row r="156" spans="1:47" s="2" customFormat="1" ht="12">
      <c r="A156" s="39"/>
      <c r="B156" s="40"/>
      <c r="C156" s="41"/>
      <c r="D156" s="211" t="s">
        <v>118</v>
      </c>
      <c r="E156" s="41"/>
      <c r="F156" s="212" t="s">
        <v>220</v>
      </c>
      <c r="G156" s="41"/>
      <c r="H156" s="41"/>
      <c r="I156" s="213"/>
      <c r="J156" s="41"/>
      <c r="K156" s="41"/>
      <c r="L156" s="45"/>
      <c r="M156" s="214"/>
      <c r="N156" s="215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118</v>
      </c>
      <c r="AU156" s="18" t="s">
        <v>83</v>
      </c>
    </row>
    <row r="157" spans="1:51" s="14" customFormat="1" ht="12">
      <c r="A157" s="14"/>
      <c r="B157" s="227"/>
      <c r="C157" s="228"/>
      <c r="D157" s="218" t="s">
        <v>120</v>
      </c>
      <c r="E157" s="229" t="s">
        <v>19</v>
      </c>
      <c r="F157" s="230" t="s">
        <v>139</v>
      </c>
      <c r="G157" s="228"/>
      <c r="H157" s="231">
        <v>170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37" t="s">
        <v>120</v>
      </c>
      <c r="AU157" s="237" t="s">
        <v>83</v>
      </c>
      <c r="AV157" s="14" t="s">
        <v>83</v>
      </c>
      <c r="AW157" s="14" t="s">
        <v>35</v>
      </c>
      <c r="AX157" s="14" t="s">
        <v>76</v>
      </c>
      <c r="AY157" s="237" t="s">
        <v>108</v>
      </c>
    </row>
    <row r="158" spans="1:51" s="15" customFormat="1" ht="12">
      <c r="A158" s="15"/>
      <c r="B158" s="238"/>
      <c r="C158" s="239"/>
      <c r="D158" s="218" t="s">
        <v>120</v>
      </c>
      <c r="E158" s="240" t="s">
        <v>19</v>
      </c>
      <c r="F158" s="241" t="s">
        <v>123</v>
      </c>
      <c r="G158" s="239"/>
      <c r="H158" s="242">
        <v>170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48" t="s">
        <v>120</v>
      </c>
      <c r="AU158" s="248" t="s">
        <v>83</v>
      </c>
      <c r="AV158" s="15" t="s">
        <v>124</v>
      </c>
      <c r="AW158" s="15" t="s">
        <v>35</v>
      </c>
      <c r="AX158" s="15" t="s">
        <v>81</v>
      </c>
      <c r="AY158" s="248" t="s">
        <v>108</v>
      </c>
    </row>
    <row r="159" spans="1:65" s="2" customFormat="1" ht="16.5" customHeight="1">
      <c r="A159" s="39"/>
      <c r="B159" s="40"/>
      <c r="C159" s="198" t="s">
        <v>221</v>
      </c>
      <c r="D159" s="198" t="s">
        <v>111</v>
      </c>
      <c r="E159" s="199" t="s">
        <v>222</v>
      </c>
      <c r="F159" s="200" t="s">
        <v>223</v>
      </c>
      <c r="G159" s="201" t="s">
        <v>114</v>
      </c>
      <c r="H159" s="202">
        <v>170</v>
      </c>
      <c r="I159" s="203"/>
      <c r="J159" s="204">
        <f>ROUND(I159*H159,2)</f>
        <v>0</v>
      </c>
      <c r="K159" s="200" t="s">
        <v>115</v>
      </c>
      <c r="L159" s="45"/>
      <c r="M159" s="205" t="s">
        <v>19</v>
      </c>
      <c r="N159" s="206" t="s">
        <v>47</v>
      </c>
      <c r="O159" s="85"/>
      <c r="P159" s="207">
        <f>O159*H159</f>
        <v>0</v>
      </c>
      <c r="Q159" s="207">
        <v>0.06696</v>
      </c>
      <c r="R159" s="207">
        <f>Q159*H159</f>
        <v>11.3832</v>
      </c>
      <c r="S159" s="207">
        <v>0</v>
      </c>
      <c r="T159" s="208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09" t="s">
        <v>116</v>
      </c>
      <c r="AT159" s="209" t="s">
        <v>111</v>
      </c>
      <c r="AU159" s="209" t="s">
        <v>83</v>
      </c>
      <c r="AY159" s="18" t="s">
        <v>108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18" t="s">
        <v>81</v>
      </c>
      <c r="BK159" s="210">
        <f>ROUND(I159*H159,2)</f>
        <v>0</v>
      </c>
      <c r="BL159" s="18" t="s">
        <v>116</v>
      </c>
      <c r="BM159" s="209" t="s">
        <v>224</v>
      </c>
    </row>
    <row r="160" spans="1:47" s="2" customFormat="1" ht="12">
      <c r="A160" s="39"/>
      <c r="B160" s="40"/>
      <c r="C160" s="41"/>
      <c r="D160" s="211" t="s">
        <v>118</v>
      </c>
      <c r="E160" s="41"/>
      <c r="F160" s="212" t="s">
        <v>225</v>
      </c>
      <c r="G160" s="41"/>
      <c r="H160" s="41"/>
      <c r="I160" s="213"/>
      <c r="J160" s="41"/>
      <c r="K160" s="41"/>
      <c r="L160" s="45"/>
      <c r="M160" s="214"/>
      <c r="N160" s="215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118</v>
      </c>
      <c r="AU160" s="18" t="s">
        <v>83</v>
      </c>
    </row>
    <row r="161" spans="1:51" s="14" customFormat="1" ht="12">
      <c r="A161" s="14"/>
      <c r="B161" s="227"/>
      <c r="C161" s="228"/>
      <c r="D161" s="218" t="s">
        <v>120</v>
      </c>
      <c r="E161" s="229" t="s">
        <v>19</v>
      </c>
      <c r="F161" s="230" t="s">
        <v>139</v>
      </c>
      <c r="G161" s="228"/>
      <c r="H161" s="231">
        <v>170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7" t="s">
        <v>120</v>
      </c>
      <c r="AU161" s="237" t="s">
        <v>83</v>
      </c>
      <c r="AV161" s="14" t="s">
        <v>83</v>
      </c>
      <c r="AW161" s="14" t="s">
        <v>35</v>
      </c>
      <c r="AX161" s="14" t="s">
        <v>76</v>
      </c>
      <c r="AY161" s="237" t="s">
        <v>108</v>
      </c>
    </row>
    <row r="162" spans="1:51" s="15" customFormat="1" ht="12">
      <c r="A162" s="15"/>
      <c r="B162" s="238"/>
      <c r="C162" s="239"/>
      <c r="D162" s="218" t="s">
        <v>120</v>
      </c>
      <c r="E162" s="240" t="s">
        <v>19</v>
      </c>
      <c r="F162" s="241" t="s">
        <v>123</v>
      </c>
      <c r="G162" s="239"/>
      <c r="H162" s="242">
        <v>170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48" t="s">
        <v>120</v>
      </c>
      <c r="AU162" s="248" t="s">
        <v>83</v>
      </c>
      <c r="AV162" s="15" t="s">
        <v>124</v>
      </c>
      <c r="AW162" s="15" t="s">
        <v>35</v>
      </c>
      <c r="AX162" s="15" t="s">
        <v>81</v>
      </c>
      <c r="AY162" s="248" t="s">
        <v>108</v>
      </c>
    </row>
    <row r="163" spans="1:65" s="2" customFormat="1" ht="21.75" customHeight="1">
      <c r="A163" s="39"/>
      <c r="B163" s="40"/>
      <c r="C163" s="198" t="s">
        <v>226</v>
      </c>
      <c r="D163" s="198" t="s">
        <v>111</v>
      </c>
      <c r="E163" s="199" t="s">
        <v>227</v>
      </c>
      <c r="F163" s="200" t="s">
        <v>228</v>
      </c>
      <c r="G163" s="201" t="s">
        <v>154</v>
      </c>
      <c r="H163" s="202">
        <v>13.5</v>
      </c>
      <c r="I163" s="203"/>
      <c r="J163" s="204">
        <f>ROUND(I163*H163,2)</f>
        <v>0</v>
      </c>
      <c r="K163" s="200" t="s">
        <v>115</v>
      </c>
      <c r="L163" s="45"/>
      <c r="M163" s="205" t="s">
        <v>19</v>
      </c>
      <c r="N163" s="206" t="s">
        <v>47</v>
      </c>
      <c r="O163" s="85"/>
      <c r="P163" s="207">
        <f>O163*H163</f>
        <v>0</v>
      </c>
      <c r="Q163" s="207">
        <v>0.01451</v>
      </c>
      <c r="R163" s="207">
        <f>Q163*H163</f>
        <v>0.195885</v>
      </c>
      <c r="S163" s="207">
        <v>0</v>
      </c>
      <c r="T163" s="208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09" t="s">
        <v>116</v>
      </c>
      <c r="AT163" s="209" t="s">
        <v>111</v>
      </c>
      <c r="AU163" s="209" t="s">
        <v>83</v>
      </c>
      <c r="AY163" s="18" t="s">
        <v>108</v>
      </c>
      <c r="BE163" s="210">
        <f>IF(N163="základní",J163,0)</f>
        <v>0</v>
      </c>
      <c r="BF163" s="210">
        <f>IF(N163="snížená",J163,0)</f>
        <v>0</v>
      </c>
      <c r="BG163" s="210">
        <f>IF(N163="zákl. přenesená",J163,0)</f>
        <v>0</v>
      </c>
      <c r="BH163" s="210">
        <f>IF(N163="sníž. přenesená",J163,0)</f>
        <v>0</v>
      </c>
      <c r="BI163" s="210">
        <f>IF(N163="nulová",J163,0)</f>
        <v>0</v>
      </c>
      <c r="BJ163" s="18" t="s">
        <v>81</v>
      </c>
      <c r="BK163" s="210">
        <f>ROUND(I163*H163,2)</f>
        <v>0</v>
      </c>
      <c r="BL163" s="18" t="s">
        <v>116</v>
      </c>
      <c r="BM163" s="209" t="s">
        <v>229</v>
      </c>
    </row>
    <row r="164" spans="1:47" s="2" customFormat="1" ht="12">
      <c r="A164" s="39"/>
      <c r="B164" s="40"/>
      <c r="C164" s="41"/>
      <c r="D164" s="211" t="s">
        <v>118</v>
      </c>
      <c r="E164" s="41"/>
      <c r="F164" s="212" t="s">
        <v>230</v>
      </c>
      <c r="G164" s="41"/>
      <c r="H164" s="41"/>
      <c r="I164" s="213"/>
      <c r="J164" s="41"/>
      <c r="K164" s="41"/>
      <c r="L164" s="45"/>
      <c r="M164" s="214"/>
      <c r="N164" s="215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118</v>
      </c>
      <c r="AU164" s="18" t="s">
        <v>83</v>
      </c>
    </row>
    <row r="165" spans="1:51" s="14" customFormat="1" ht="12">
      <c r="A165" s="14"/>
      <c r="B165" s="227"/>
      <c r="C165" s="228"/>
      <c r="D165" s="218" t="s">
        <v>120</v>
      </c>
      <c r="E165" s="229" t="s">
        <v>19</v>
      </c>
      <c r="F165" s="230" t="s">
        <v>231</v>
      </c>
      <c r="G165" s="228"/>
      <c r="H165" s="231">
        <v>13.5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7" t="s">
        <v>120</v>
      </c>
      <c r="AU165" s="237" t="s">
        <v>83</v>
      </c>
      <c r="AV165" s="14" t="s">
        <v>83</v>
      </c>
      <c r="AW165" s="14" t="s">
        <v>35</v>
      </c>
      <c r="AX165" s="14" t="s">
        <v>76</v>
      </c>
      <c r="AY165" s="237" t="s">
        <v>108</v>
      </c>
    </row>
    <row r="166" spans="1:51" s="15" customFormat="1" ht="12">
      <c r="A166" s="15"/>
      <c r="B166" s="238"/>
      <c r="C166" s="239"/>
      <c r="D166" s="218" t="s">
        <v>120</v>
      </c>
      <c r="E166" s="240" t="s">
        <v>19</v>
      </c>
      <c r="F166" s="241" t="s">
        <v>123</v>
      </c>
      <c r="G166" s="239"/>
      <c r="H166" s="242">
        <v>13.5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48" t="s">
        <v>120</v>
      </c>
      <c r="AU166" s="248" t="s">
        <v>83</v>
      </c>
      <c r="AV166" s="15" t="s">
        <v>124</v>
      </c>
      <c r="AW166" s="15" t="s">
        <v>35</v>
      </c>
      <c r="AX166" s="15" t="s">
        <v>81</v>
      </c>
      <c r="AY166" s="248" t="s">
        <v>108</v>
      </c>
    </row>
    <row r="167" spans="1:65" s="2" customFormat="1" ht="24.15" customHeight="1">
      <c r="A167" s="39"/>
      <c r="B167" s="40"/>
      <c r="C167" s="198" t="s">
        <v>232</v>
      </c>
      <c r="D167" s="198" t="s">
        <v>111</v>
      </c>
      <c r="E167" s="199" t="s">
        <v>233</v>
      </c>
      <c r="F167" s="200" t="s">
        <v>234</v>
      </c>
      <c r="G167" s="201" t="s">
        <v>171</v>
      </c>
      <c r="H167" s="202">
        <v>11.586</v>
      </c>
      <c r="I167" s="203"/>
      <c r="J167" s="204">
        <f>ROUND(I167*H167,2)</f>
        <v>0</v>
      </c>
      <c r="K167" s="200" t="s">
        <v>115</v>
      </c>
      <c r="L167" s="45"/>
      <c r="M167" s="205" t="s">
        <v>19</v>
      </c>
      <c r="N167" s="206" t="s">
        <v>47</v>
      </c>
      <c r="O167" s="85"/>
      <c r="P167" s="207">
        <f>O167*H167</f>
        <v>0</v>
      </c>
      <c r="Q167" s="207">
        <v>0</v>
      </c>
      <c r="R167" s="207">
        <f>Q167*H167</f>
        <v>0</v>
      </c>
      <c r="S167" s="207">
        <v>0</v>
      </c>
      <c r="T167" s="20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09" t="s">
        <v>116</v>
      </c>
      <c r="AT167" s="209" t="s">
        <v>111</v>
      </c>
      <c r="AU167" s="209" t="s">
        <v>83</v>
      </c>
      <c r="AY167" s="18" t="s">
        <v>108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8" t="s">
        <v>81</v>
      </c>
      <c r="BK167" s="210">
        <f>ROUND(I167*H167,2)</f>
        <v>0</v>
      </c>
      <c r="BL167" s="18" t="s">
        <v>116</v>
      </c>
      <c r="BM167" s="209" t="s">
        <v>235</v>
      </c>
    </row>
    <row r="168" spans="1:47" s="2" customFormat="1" ht="12">
      <c r="A168" s="39"/>
      <c r="B168" s="40"/>
      <c r="C168" s="41"/>
      <c r="D168" s="211" t="s">
        <v>118</v>
      </c>
      <c r="E168" s="41"/>
      <c r="F168" s="212" t="s">
        <v>236</v>
      </c>
      <c r="G168" s="41"/>
      <c r="H168" s="41"/>
      <c r="I168" s="213"/>
      <c r="J168" s="41"/>
      <c r="K168" s="41"/>
      <c r="L168" s="45"/>
      <c r="M168" s="214"/>
      <c r="N168" s="215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118</v>
      </c>
      <c r="AU168" s="18" t="s">
        <v>83</v>
      </c>
    </row>
    <row r="169" spans="1:65" s="2" customFormat="1" ht="24.15" customHeight="1">
      <c r="A169" s="39"/>
      <c r="B169" s="40"/>
      <c r="C169" s="198" t="s">
        <v>7</v>
      </c>
      <c r="D169" s="198" t="s">
        <v>111</v>
      </c>
      <c r="E169" s="199" t="s">
        <v>237</v>
      </c>
      <c r="F169" s="200" t="s">
        <v>238</v>
      </c>
      <c r="G169" s="201" t="s">
        <v>171</v>
      </c>
      <c r="H169" s="202">
        <v>11.586</v>
      </c>
      <c r="I169" s="203"/>
      <c r="J169" s="204">
        <f>ROUND(I169*H169,2)</f>
        <v>0</v>
      </c>
      <c r="K169" s="200" t="s">
        <v>115</v>
      </c>
      <c r="L169" s="45"/>
      <c r="M169" s="205" t="s">
        <v>19</v>
      </c>
      <c r="N169" s="206" t="s">
        <v>47</v>
      </c>
      <c r="O169" s="85"/>
      <c r="P169" s="207">
        <f>O169*H169</f>
        <v>0</v>
      </c>
      <c r="Q169" s="207">
        <v>0</v>
      </c>
      <c r="R169" s="207">
        <f>Q169*H169</f>
        <v>0</v>
      </c>
      <c r="S169" s="207">
        <v>0</v>
      </c>
      <c r="T169" s="20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09" t="s">
        <v>116</v>
      </c>
      <c r="AT169" s="209" t="s">
        <v>111</v>
      </c>
      <c r="AU169" s="209" t="s">
        <v>83</v>
      </c>
      <c r="AY169" s="18" t="s">
        <v>108</v>
      </c>
      <c r="BE169" s="210">
        <f>IF(N169="základní",J169,0)</f>
        <v>0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18" t="s">
        <v>81</v>
      </c>
      <c r="BK169" s="210">
        <f>ROUND(I169*H169,2)</f>
        <v>0</v>
      </c>
      <c r="BL169" s="18" t="s">
        <v>116</v>
      </c>
      <c r="BM169" s="209" t="s">
        <v>239</v>
      </c>
    </row>
    <row r="170" spans="1:47" s="2" customFormat="1" ht="12">
      <c r="A170" s="39"/>
      <c r="B170" s="40"/>
      <c r="C170" s="41"/>
      <c r="D170" s="211" t="s">
        <v>118</v>
      </c>
      <c r="E170" s="41"/>
      <c r="F170" s="212" t="s">
        <v>240</v>
      </c>
      <c r="G170" s="41"/>
      <c r="H170" s="41"/>
      <c r="I170" s="213"/>
      <c r="J170" s="41"/>
      <c r="K170" s="41"/>
      <c r="L170" s="45"/>
      <c r="M170" s="259"/>
      <c r="N170" s="260"/>
      <c r="O170" s="261"/>
      <c r="P170" s="261"/>
      <c r="Q170" s="261"/>
      <c r="R170" s="261"/>
      <c r="S170" s="261"/>
      <c r="T170" s="262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118</v>
      </c>
      <c r="AU170" s="18" t="s">
        <v>83</v>
      </c>
    </row>
    <row r="171" spans="1:31" s="2" customFormat="1" ht="6.95" customHeight="1">
      <c r="A171" s="39"/>
      <c r="B171" s="60"/>
      <c r="C171" s="61"/>
      <c r="D171" s="61"/>
      <c r="E171" s="61"/>
      <c r="F171" s="61"/>
      <c r="G171" s="61"/>
      <c r="H171" s="61"/>
      <c r="I171" s="61"/>
      <c r="J171" s="61"/>
      <c r="K171" s="61"/>
      <c r="L171" s="45"/>
      <c r="M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</sheetData>
  <sheetProtection password="CC35" sheet="1" objects="1" scenarios="1" formatColumns="0" formatRows="0" autoFilter="0"/>
  <autoFilter ref="C76:K170"/>
  <mergeCells count="6">
    <mergeCell ref="E7:H7"/>
    <mergeCell ref="E16:H16"/>
    <mergeCell ref="E25:H25"/>
    <mergeCell ref="E46:H46"/>
    <mergeCell ref="E69:H69"/>
    <mergeCell ref="L2:V2"/>
  </mergeCells>
  <hyperlinks>
    <hyperlink ref="F81" r:id="rId1" display="https://podminky.urs.cz/item/CS_URS_2022_01/762341610"/>
    <hyperlink ref="F91" r:id="rId2" display="https://podminky.urs.cz/item/CS_URS_2022_01/762342214"/>
    <hyperlink ref="F101" r:id="rId3" display="https://podminky.urs.cz/item/CS_URS_2022_01/762395000"/>
    <hyperlink ref="F108" r:id="rId4" display="https://podminky.urs.cz/item/CS_URS_2022_01/762842111"/>
    <hyperlink ref="F118" r:id="rId5" display="https://podminky.urs.cz/item/CS_URS_2022_01/762895000"/>
    <hyperlink ref="F123" r:id="rId6" display="https://podminky.urs.cz/item/CS_URS_2022_01/998762102"/>
    <hyperlink ref="F125" r:id="rId7" display="https://podminky.urs.cz/item/CS_URS_2022_01/998762181"/>
    <hyperlink ref="F128" r:id="rId8" display="https://podminky.urs.cz/item/CS_URS_2022_01/764212634"/>
    <hyperlink ref="F133" r:id="rId9" display="https://podminky.urs.cz/item/CS_URS_2022_01/764311614"/>
    <hyperlink ref="F138" r:id="rId10" display="https://podminky.urs.cz/item/CS_URS_2022_01/764314612"/>
    <hyperlink ref="F143" r:id="rId11" display="https://podminky.urs.cz/item/CS_URS_2022_01/998764102"/>
    <hyperlink ref="F145" r:id="rId12" display="https://podminky.urs.cz/item/CS_URS_2022_01/998764181"/>
    <hyperlink ref="F148" r:id="rId13" display="https://podminky.urs.cz/item/CS_URS_2022_01/765111404"/>
    <hyperlink ref="F156" r:id="rId14" display="https://podminky.urs.cz/item/CS_URS_2022_01/765111504"/>
    <hyperlink ref="F160" r:id="rId15" display="https://podminky.urs.cz/item/CS_URS_2022_01/765114011"/>
    <hyperlink ref="F164" r:id="rId16" display="https://podminky.urs.cz/item/CS_URS_2022_01/765114351"/>
    <hyperlink ref="F168" r:id="rId17" display="https://podminky.urs.cz/item/CS_URS_2022_01/998765102"/>
    <hyperlink ref="F170" r:id="rId18" display="https://podminky.urs.cz/item/CS_URS_2022_01/998765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6" customFormat="1" ht="45" customHeight="1">
      <c r="B3" s="267"/>
      <c r="C3" s="268" t="s">
        <v>241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242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243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244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245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246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247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248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249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250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251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80</v>
      </c>
      <c r="F18" s="274" t="s">
        <v>252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253</v>
      </c>
      <c r="F19" s="274" t="s">
        <v>254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255</v>
      </c>
      <c r="F20" s="274" t="s">
        <v>256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257</v>
      </c>
      <c r="F21" s="274" t="s">
        <v>258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259</v>
      </c>
      <c r="F22" s="274" t="s">
        <v>260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261</v>
      </c>
      <c r="F23" s="274" t="s">
        <v>262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263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264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265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266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267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268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269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270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271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94</v>
      </c>
      <c r="F36" s="274"/>
      <c r="G36" s="274" t="s">
        <v>272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273</v>
      </c>
      <c r="F37" s="274"/>
      <c r="G37" s="274" t="s">
        <v>274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57</v>
      </c>
      <c r="F38" s="274"/>
      <c r="G38" s="274" t="s">
        <v>275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58</v>
      </c>
      <c r="F39" s="274"/>
      <c r="G39" s="274" t="s">
        <v>276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95</v>
      </c>
      <c r="F40" s="274"/>
      <c r="G40" s="274" t="s">
        <v>277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96</v>
      </c>
      <c r="F41" s="274"/>
      <c r="G41" s="274" t="s">
        <v>278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279</v>
      </c>
      <c r="F42" s="274"/>
      <c r="G42" s="274" t="s">
        <v>280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281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282</v>
      </c>
      <c r="F44" s="274"/>
      <c r="G44" s="274" t="s">
        <v>283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98</v>
      </c>
      <c r="F45" s="274"/>
      <c r="G45" s="274" t="s">
        <v>284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285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286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287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288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289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290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291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292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293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294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295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296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297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298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299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300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301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302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303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304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305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306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307</v>
      </c>
      <c r="D76" s="292"/>
      <c r="E76" s="292"/>
      <c r="F76" s="292" t="s">
        <v>308</v>
      </c>
      <c r="G76" s="293"/>
      <c r="H76" s="292" t="s">
        <v>58</v>
      </c>
      <c r="I76" s="292" t="s">
        <v>61</v>
      </c>
      <c r="J76" s="292" t="s">
        <v>309</v>
      </c>
      <c r="K76" s="291"/>
    </row>
    <row r="77" spans="2:11" s="1" customFormat="1" ht="17.25" customHeight="1">
      <c r="B77" s="289"/>
      <c r="C77" s="294" t="s">
        <v>310</v>
      </c>
      <c r="D77" s="294"/>
      <c r="E77" s="294"/>
      <c r="F77" s="295" t="s">
        <v>311</v>
      </c>
      <c r="G77" s="296"/>
      <c r="H77" s="294"/>
      <c r="I77" s="294"/>
      <c r="J77" s="294" t="s">
        <v>312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57</v>
      </c>
      <c r="D79" s="299"/>
      <c r="E79" s="299"/>
      <c r="F79" s="300" t="s">
        <v>313</v>
      </c>
      <c r="G79" s="301"/>
      <c r="H79" s="277" t="s">
        <v>314</v>
      </c>
      <c r="I79" s="277" t="s">
        <v>315</v>
      </c>
      <c r="J79" s="277">
        <v>20</v>
      </c>
      <c r="K79" s="291"/>
    </row>
    <row r="80" spans="2:11" s="1" customFormat="1" ht="15" customHeight="1">
      <c r="B80" s="289"/>
      <c r="C80" s="277" t="s">
        <v>316</v>
      </c>
      <c r="D80" s="277"/>
      <c r="E80" s="277"/>
      <c r="F80" s="300" t="s">
        <v>313</v>
      </c>
      <c r="G80" s="301"/>
      <c r="H80" s="277" t="s">
        <v>317</v>
      </c>
      <c r="I80" s="277" t="s">
        <v>315</v>
      </c>
      <c r="J80" s="277">
        <v>120</v>
      </c>
      <c r="K80" s="291"/>
    </row>
    <row r="81" spans="2:11" s="1" customFormat="1" ht="15" customHeight="1">
      <c r="B81" s="302"/>
      <c r="C81" s="277" t="s">
        <v>318</v>
      </c>
      <c r="D81" s="277"/>
      <c r="E81" s="277"/>
      <c r="F81" s="300" t="s">
        <v>319</v>
      </c>
      <c r="G81" s="301"/>
      <c r="H81" s="277" t="s">
        <v>320</v>
      </c>
      <c r="I81" s="277" t="s">
        <v>315</v>
      </c>
      <c r="J81" s="277">
        <v>50</v>
      </c>
      <c r="K81" s="291"/>
    </row>
    <row r="82" spans="2:11" s="1" customFormat="1" ht="15" customHeight="1">
      <c r="B82" s="302"/>
      <c r="C82" s="277" t="s">
        <v>321</v>
      </c>
      <c r="D82" s="277"/>
      <c r="E82" s="277"/>
      <c r="F82" s="300" t="s">
        <v>313</v>
      </c>
      <c r="G82" s="301"/>
      <c r="H82" s="277" t="s">
        <v>322</v>
      </c>
      <c r="I82" s="277" t="s">
        <v>323</v>
      </c>
      <c r="J82" s="277"/>
      <c r="K82" s="291"/>
    </row>
    <row r="83" spans="2:11" s="1" customFormat="1" ht="15" customHeight="1">
      <c r="B83" s="302"/>
      <c r="C83" s="303" t="s">
        <v>324</v>
      </c>
      <c r="D83" s="303"/>
      <c r="E83" s="303"/>
      <c r="F83" s="304" t="s">
        <v>319</v>
      </c>
      <c r="G83" s="303"/>
      <c r="H83" s="303" t="s">
        <v>325</v>
      </c>
      <c r="I83" s="303" t="s">
        <v>315</v>
      </c>
      <c r="J83" s="303">
        <v>15</v>
      </c>
      <c r="K83" s="291"/>
    </row>
    <row r="84" spans="2:11" s="1" customFormat="1" ht="15" customHeight="1">
      <c r="B84" s="302"/>
      <c r="C84" s="303" t="s">
        <v>326</v>
      </c>
      <c r="D84" s="303"/>
      <c r="E84" s="303"/>
      <c r="F84" s="304" t="s">
        <v>319</v>
      </c>
      <c r="G84" s="303"/>
      <c r="H84" s="303" t="s">
        <v>327</v>
      </c>
      <c r="I84" s="303" t="s">
        <v>315</v>
      </c>
      <c r="J84" s="303">
        <v>15</v>
      </c>
      <c r="K84" s="291"/>
    </row>
    <row r="85" spans="2:11" s="1" customFormat="1" ht="15" customHeight="1">
      <c r="B85" s="302"/>
      <c r="C85" s="303" t="s">
        <v>328</v>
      </c>
      <c r="D85" s="303"/>
      <c r="E85" s="303"/>
      <c r="F85" s="304" t="s">
        <v>319</v>
      </c>
      <c r="G85" s="303"/>
      <c r="H85" s="303" t="s">
        <v>329</v>
      </c>
      <c r="I85" s="303" t="s">
        <v>315</v>
      </c>
      <c r="J85" s="303">
        <v>20</v>
      </c>
      <c r="K85" s="291"/>
    </row>
    <row r="86" spans="2:11" s="1" customFormat="1" ht="15" customHeight="1">
      <c r="B86" s="302"/>
      <c r="C86" s="303" t="s">
        <v>330</v>
      </c>
      <c r="D86" s="303"/>
      <c r="E86" s="303"/>
      <c r="F86" s="304" t="s">
        <v>319</v>
      </c>
      <c r="G86" s="303"/>
      <c r="H86" s="303" t="s">
        <v>331</v>
      </c>
      <c r="I86" s="303" t="s">
        <v>315</v>
      </c>
      <c r="J86" s="303">
        <v>20</v>
      </c>
      <c r="K86" s="291"/>
    </row>
    <row r="87" spans="2:11" s="1" customFormat="1" ht="15" customHeight="1">
      <c r="B87" s="302"/>
      <c r="C87" s="277" t="s">
        <v>332</v>
      </c>
      <c r="D87" s="277"/>
      <c r="E87" s="277"/>
      <c r="F87" s="300" t="s">
        <v>319</v>
      </c>
      <c r="G87" s="301"/>
      <c r="H87" s="277" t="s">
        <v>333</v>
      </c>
      <c r="I87" s="277" t="s">
        <v>315</v>
      </c>
      <c r="J87" s="277">
        <v>50</v>
      </c>
      <c r="K87" s="291"/>
    </row>
    <row r="88" spans="2:11" s="1" customFormat="1" ht="15" customHeight="1">
      <c r="B88" s="302"/>
      <c r="C88" s="277" t="s">
        <v>334</v>
      </c>
      <c r="D88" s="277"/>
      <c r="E88" s="277"/>
      <c r="F88" s="300" t="s">
        <v>319</v>
      </c>
      <c r="G88" s="301"/>
      <c r="H88" s="277" t="s">
        <v>335</v>
      </c>
      <c r="I88" s="277" t="s">
        <v>315</v>
      </c>
      <c r="J88" s="277">
        <v>20</v>
      </c>
      <c r="K88" s="291"/>
    </row>
    <row r="89" spans="2:11" s="1" customFormat="1" ht="15" customHeight="1">
      <c r="B89" s="302"/>
      <c r="C89" s="277" t="s">
        <v>336</v>
      </c>
      <c r="D89" s="277"/>
      <c r="E89" s="277"/>
      <c r="F89" s="300" t="s">
        <v>319</v>
      </c>
      <c r="G89" s="301"/>
      <c r="H89" s="277" t="s">
        <v>337</v>
      </c>
      <c r="I89" s="277" t="s">
        <v>315</v>
      </c>
      <c r="J89" s="277">
        <v>20</v>
      </c>
      <c r="K89" s="291"/>
    </row>
    <row r="90" spans="2:11" s="1" customFormat="1" ht="15" customHeight="1">
      <c r="B90" s="302"/>
      <c r="C90" s="277" t="s">
        <v>338</v>
      </c>
      <c r="D90" s="277"/>
      <c r="E90" s="277"/>
      <c r="F90" s="300" t="s">
        <v>319</v>
      </c>
      <c r="G90" s="301"/>
      <c r="H90" s="277" t="s">
        <v>339</v>
      </c>
      <c r="I90" s="277" t="s">
        <v>315</v>
      </c>
      <c r="J90" s="277">
        <v>50</v>
      </c>
      <c r="K90" s="291"/>
    </row>
    <row r="91" spans="2:11" s="1" customFormat="1" ht="15" customHeight="1">
      <c r="B91" s="302"/>
      <c r="C91" s="277" t="s">
        <v>340</v>
      </c>
      <c r="D91" s="277"/>
      <c r="E91" s="277"/>
      <c r="F91" s="300" t="s">
        <v>319</v>
      </c>
      <c r="G91" s="301"/>
      <c r="H91" s="277" t="s">
        <v>340</v>
      </c>
      <c r="I91" s="277" t="s">
        <v>315</v>
      </c>
      <c r="J91" s="277">
        <v>50</v>
      </c>
      <c r="K91" s="291"/>
    </row>
    <row r="92" spans="2:11" s="1" customFormat="1" ht="15" customHeight="1">
      <c r="B92" s="302"/>
      <c r="C92" s="277" t="s">
        <v>341</v>
      </c>
      <c r="D92" s="277"/>
      <c r="E92" s="277"/>
      <c r="F92" s="300" t="s">
        <v>319</v>
      </c>
      <c r="G92" s="301"/>
      <c r="H92" s="277" t="s">
        <v>342</v>
      </c>
      <c r="I92" s="277" t="s">
        <v>315</v>
      </c>
      <c r="J92" s="277">
        <v>255</v>
      </c>
      <c r="K92" s="291"/>
    </row>
    <row r="93" spans="2:11" s="1" customFormat="1" ht="15" customHeight="1">
      <c r="B93" s="302"/>
      <c r="C93" s="277" t="s">
        <v>343</v>
      </c>
      <c r="D93" s="277"/>
      <c r="E93" s="277"/>
      <c r="F93" s="300" t="s">
        <v>313</v>
      </c>
      <c r="G93" s="301"/>
      <c r="H93" s="277" t="s">
        <v>344</v>
      </c>
      <c r="I93" s="277" t="s">
        <v>345</v>
      </c>
      <c r="J93" s="277"/>
      <c r="K93" s="291"/>
    </row>
    <row r="94" spans="2:11" s="1" customFormat="1" ht="15" customHeight="1">
      <c r="B94" s="302"/>
      <c r="C94" s="277" t="s">
        <v>346</v>
      </c>
      <c r="D94" s="277"/>
      <c r="E94" s="277"/>
      <c r="F94" s="300" t="s">
        <v>313</v>
      </c>
      <c r="G94" s="301"/>
      <c r="H94" s="277" t="s">
        <v>347</v>
      </c>
      <c r="I94" s="277" t="s">
        <v>348</v>
      </c>
      <c r="J94" s="277"/>
      <c r="K94" s="291"/>
    </row>
    <row r="95" spans="2:11" s="1" customFormat="1" ht="15" customHeight="1">
      <c r="B95" s="302"/>
      <c r="C95" s="277" t="s">
        <v>349</v>
      </c>
      <c r="D95" s="277"/>
      <c r="E95" s="277"/>
      <c r="F95" s="300" t="s">
        <v>313</v>
      </c>
      <c r="G95" s="301"/>
      <c r="H95" s="277" t="s">
        <v>349</v>
      </c>
      <c r="I95" s="277" t="s">
        <v>348</v>
      </c>
      <c r="J95" s="277"/>
      <c r="K95" s="291"/>
    </row>
    <row r="96" spans="2:11" s="1" customFormat="1" ht="15" customHeight="1">
      <c r="B96" s="302"/>
      <c r="C96" s="277" t="s">
        <v>42</v>
      </c>
      <c r="D96" s="277"/>
      <c r="E96" s="277"/>
      <c r="F96" s="300" t="s">
        <v>313</v>
      </c>
      <c r="G96" s="301"/>
      <c r="H96" s="277" t="s">
        <v>350</v>
      </c>
      <c r="I96" s="277" t="s">
        <v>348</v>
      </c>
      <c r="J96" s="277"/>
      <c r="K96" s="291"/>
    </row>
    <row r="97" spans="2:11" s="1" customFormat="1" ht="15" customHeight="1">
      <c r="B97" s="302"/>
      <c r="C97" s="277" t="s">
        <v>52</v>
      </c>
      <c r="D97" s="277"/>
      <c r="E97" s="277"/>
      <c r="F97" s="300" t="s">
        <v>313</v>
      </c>
      <c r="G97" s="301"/>
      <c r="H97" s="277" t="s">
        <v>351</v>
      </c>
      <c r="I97" s="277" t="s">
        <v>348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352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307</v>
      </c>
      <c r="D103" s="292"/>
      <c r="E103" s="292"/>
      <c r="F103" s="292" t="s">
        <v>308</v>
      </c>
      <c r="G103" s="293"/>
      <c r="H103" s="292" t="s">
        <v>58</v>
      </c>
      <c r="I103" s="292" t="s">
        <v>61</v>
      </c>
      <c r="J103" s="292" t="s">
        <v>309</v>
      </c>
      <c r="K103" s="291"/>
    </row>
    <row r="104" spans="2:11" s="1" customFormat="1" ht="17.25" customHeight="1">
      <c r="B104" s="289"/>
      <c r="C104" s="294" t="s">
        <v>310</v>
      </c>
      <c r="D104" s="294"/>
      <c r="E104" s="294"/>
      <c r="F104" s="295" t="s">
        <v>311</v>
      </c>
      <c r="G104" s="296"/>
      <c r="H104" s="294"/>
      <c r="I104" s="294"/>
      <c r="J104" s="294" t="s">
        <v>312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57</v>
      </c>
      <c r="D106" s="299"/>
      <c r="E106" s="299"/>
      <c r="F106" s="300" t="s">
        <v>313</v>
      </c>
      <c r="G106" s="277"/>
      <c r="H106" s="277" t="s">
        <v>353</v>
      </c>
      <c r="I106" s="277" t="s">
        <v>315</v>
      </c>
      <c r="J106" s="277">
        <v>20</v>
      </c>
      <c r="K106" s="291"/>
    </row>
    <row r="107" spans="2:11" s="1" customFormat="1" ht="15" customHeight="1">
      <c r="B107" s="289"/>
      <c r="C107" s="277" t="s">
        <v>316</v>
      </c>
      <c r="D107" s="277"/>
      <c r="E107" s="277"/>
      <c r="F107" s="300" t="s">
        <v>313</v>
      </c>
      <c r="G107" s="277"/>
      <c r="H107" s="277" t="s">
        <v>353</v>
      </c>
      <c r="I107" s="277" t="s">
        <v>315</v>
      </c>
      <c r="J107" s="277">
        <v>120</v>
      </c>
      <c r="K107" s="291"/>
    </row>
    <row r="108" spans="2:11" s="1" customFormat="1" ht="15" customHeight="1">
      <c r="B108" s="302"/>
      <c r="C108" s="277" t="s">
        <v>318</v>
      </c>
      <c r="D108" s="277"/>
      <c r="E108" s="277"/>
      <c r="F108" s="300" t="s">
        <v>319</v>
      </c>
      <c r="G108" s="277"/>
      <c r="H108" s="277" t="s">
        <v>353</v>
      </c>
      <c r="I108" s="277" t="s">
        <v>315</v>
      </c>
      <c r="J108" s="277">
        <v>50</v>
      </c>
      <c r="K108" s="291"/>
    </row>
    <row r="109" spans="2:11" s="1" customFormat="1" ht="15" customHeight="1">
      <c r="B109" s="302"/>
      <c r="C109" s="277" t="s">
        <v>321</v>
      </c>
      <c r="D109" s="277"/>
      <c r="E109" s="277"/>
      <c r="F109" s="300" t="s">
        <v>313</v>
      </c>
      <c r="G109" s="277"/>
      <c r="H109" s="277" t="s">
        <v>353</v>
      </c>
      <c r="I109" s="277" t="s">
        <v>323</v>
      </c>
      <c r="J109" s="277"/>
      <c r="K109" s="291"/>
    </row>
    <row r="110" spans="2:11" s="1" customFormat="1" ht="15" customHeight="1">
      <c r="B110" s="302"/>
      <c r="C110" s="277" t="s">
        <v>332</v>
      </c>
      <c r="D110" s="277"/>
      <c r="E110" s="277"/>
      <c r="F110" s="300" t="s">
        <v>319</v>
      </c>
      <c r="G110" s="277"/>
      <c r="H110" s="277" t="s">
        <v>353</v>
      </c>
      <c r="I110" s="277" t="s">
        <v>315</v>
      </c>
      <c r="J110" s="277">
        <v>50</v>
      </c>
      <c r="K110" s="291"/>
    </row>
    <row r="111" spans="2:11" s="1" customFormat="1" ht="15" customHeight="1">
      <c r="B111" s="302"/>
      <c r="C111" s="277" t="s">
        <v>340</v>
      </c>
      <c r="D111" s="277"/>
      <c r="E111" s="277"/>
      <c r="F111" s="300" t="s">
        <v>319</v>
      </c>
      <c r="G111" s="277"/>
      <c r="H111" s="277" t="s">
        <v>353</v>
      </c>
      <c r="I111" s="277" t="s">
        <v>315</v>
      </c>
      <c r="J111" s="277">
        <v>50</v>
      </c>
      <c r="K111" s="291"/>
    </row>
    <row r="112" spans="2:11" s="1" customFormat="1" ht="15" customHeight="1">
      <c r="B112" s="302"/>
      <c r="C112" s="277" t="s">
        <v>338</v>
      </c>
      <c r="D112" s="277"/>
      <c r="E112" s="277"/>
      <c r="F112" s="300" t="s">
        <v>319</v>
      </c>
      <c r="G112" s="277"/>
      <c r="H112" s="277" t="s">
        <v>353</v>
      </c>
      <c r="I112" s="277" t="s">
        <v>315</v>
      </c>
      <c r="J112" s="277">
        <v>50</v>
      </c>
      <c r="K112" s="291"/>
    </row>
    <row r="113" spans="2:11" s="1" customFormat="1" ht="15" customHeight="1">
      <c r="B113" s="302"/>
      <c r="C113" s="277" t="s">
        <v>57</v>
      </c>
      <c r="D113" s="277"/>
      <c r="E113" s="277"/>
      <c r="F113" s="300" t="s">
        <v>313</v>
      </c>
      <c r="G113" s="277"/>
      <c r="H113" s="277" t="s">
        <v>354</v>
      </c>
      <c r="I113" s="277" t="s">
        <v>315</v>
      </c>
      <c r="J113" s="277">
        <v>20</v>
      </c>
      <c r="K113" s="291"/>
    </row>
    <row r="114" spans="2:11" s="1" customFormat="1" ht="15" customHeight="1">
      <c r="B114" s="302"/>
      <c r="C114" s="277" t="s">
        <v>355</v>
      </c>
      <c r="D114" s="277"/>
      <c r="E114" s="277"/>
      <c r="F114" s="300" t="s">
        <v>313</v>
      </c>
      <c r="G114" s="277"/>
      <c r="H114" s="277" t="s">
        <v>356</v>
      </c>
      <c r="I114" s="277" t="s">
        <v>315</v>
      </c>
      <c r="J114" s="277">
        <v>120</v>
      </c>
      <c r="K114" s="291"/>
    </row>
    <row r="115" spans="2:11" s="1" customFormat="1" ht="15" customHeight="1">
      <c r="B115" s="302"/>
      <c r="C115" s="277" t="s">
        <v>42</v>
      </c>
      <c r="D115" s="277"/>
      <c r="E115" s="277"/>
      <c r="F115" s="300" t="s">
        <v>313</v>
      </c>
      <c r="G115" s="277"/>
      <c r="H115" s="277" t="s">
        <v>357</v>
      </c>
      <c r="I115" s="277" t="s">
        <v>348</v>
      </c>
      <c r="J115" s="277"/>
      <c r="K115" s="291"/>
    </row>
    <row r="116" spans="2:11" s="1" customFormat="1" ht="15" customHeight="1">
      <c r="B116" s="302"/>
      <c r="C116" s="277" t="s">
        <v>52</v>
      </c>
      <c r="D116" s="277"/>
      <c r="E116" s="277"/>
      <c r="F116" s="300" t="s">
        <v>313</v>
      </c>
      <c r="G116" s="277"/>
      <c r="H116" s="277" t="s">
        <v>358</v>
      </c>
      <c r="I116" s="277" t="s">
        <v>348</v>
      </c>
      <c r="J116" s="277"/>
      <c r="K116" s="291"/>
    </row>
    <row r="117" spans="2:11" s="1" customFormat="1" ht="15" customHeight="1">
      <c r="B117" s="302"/>
      <c r="C117" s="277" t="s">
        <v>61</v>
      </c>
      <c r="D117" s="277"/>
      <c r="E117" s="277"/>
      <c r="F117" s="300" t="s">
        <v>313</v>
      </c>
      <c r="G117" s="277"/>
      <c r="H117" s="277" t="s">
        <v>359</v>
      </c>
      <c r="I117" s="277" t="s">
        <v>360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361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307</v>
      </c>
      <c r="D123" s="292"/>
      <c r="E123" s="292"/>
      <c r="F123" s="292" t="s">
        <v>308</v>
      </c>
      <c r="G123" s="293"/>
      <c r="H123" s="292" t="s">
        <v>58</v>
      </c>
      <c r="I123" s="292" t="s">
        <v>61</v>
      </c>
      <c r="J123" s="292" t="s">
        <v>309</v>
      </c>
      <c r="K123" s="321"/>
    </row>
    <row r="124" spans="2:11" s="1" customFormat="1" ht="17.25" customHeight="1">
      <c r="B124" s="320"/>
      <c r="C124" s="294" t="s">
        <v>310</v>
      </c>
      <c r="D124" s="294"/>
      <c r="E124" s="294"/>
      <c r="F124" s="295" t="s">
        <v>311</v>
      </c>
      <c r="G124" s="296"/>
      <c r="H124" s="294"/>
      <c r="I124" s="294"/>
      <c r="J124" s="294" t="s">
        <v>312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316</v>
      </c>
      <c r="D126" s="299"/>
      <c r="E126" s="299"/>
      <c r="F126" s="300" t="s">
        <v>313</v>
      </c>
      <c r="G126" s="277"/>
      <c r="H126" s="277" t="s">
        <v>353</v>
      </c>
      <c r="I126" s="277" t="s">
        <v>315</v>
      </c>
      <c r="J126" s="277">
        <v>120</v>
      </c>
      <c r="K126" s="325"/>
    </row>
    <row r="127" spans="2:11" s="1" customFormat="1" ht="15" customHeight="1">
      <c r="B127" s="322"/>
      <c r="C127" s="277" t="s">
        <v>362</v>
      </c>
      <c r="D127" s="277"/>
      <c r="E127" s="277"/>
      <c r="F127" s="300" t="s">
        <v>313</v>
      </c>
      <c r="G127" s="277"/>
      <c r="H127" s="277" t="s">
        <v>363</v>
      </c>
      <c r="I127" s="277" t="s">
        <v>315</v>
      </c>
      <c r="J127" s="277" t="s">
        <v>364</v>
      </c>
      <c r="K127" s="325"/>
    </row>
    <row r="128" spans="2:11" s="1" customFormat="1" ht="15" customHeight="1">
      <c r="B128" s="322"/>
      <c r="C128" s="277" t="s">
        <v>261</v>
      </c>
      <c r="D128" s="277"/>
      <c r="E128" s="277"/>
      <c r="F128" s="300" t="s">
        <v>313</v>
      </c>
      <c r="G128" s="277"/>
      <c r="H128" s="277" t="s">
        <v>365</v>
      </c>
      <c r="I128" s="277" t="s">
        <v>315</v>
      </c>
      <c r="J128" s="277" t="s">
        <v>364</v>
      </c>
      <c r="K128" s="325"/>
    </row>
    <row r="129" spans="2:11" s="1" customFormat="1" ht="15" customHeight="1">
      <c r="B129" s="322"/>
      <c r="C129" s="277" t="s">
        <v>324</v>
      </c>
      <c r="D129" s="277"/>
      <c r="E129" s="277"/>
      <c r="F129" s="300" t="s">
        <v>319</v>
      </c>
      <c r="G129" s="277"/>
      <c r="H129" s="277" t="s">
        <v>325</v>
      </c>
      <c r="I129" s="277" t="s">
        <v>315</v>
      </c>
      <c r="J129" s="277">
        <v>15</v>
      </c>
      <c r="K129" s="325"/>
    </row>
    <row r="130" spans="2:11" s="1" customFormat="1" ht="15" customHeight="1">
      <c r="B130" s="322"/>
      <c r="C130" s="303" t="s">
        <v>326</v>
      </c>
      <c r="D130" s="303"/>
      <c r="E130" s="303"/>
      <c r="F130" s="304" t="s">
        <v>319</v>
      </c>
      <c r="G130" s="303"/>
      <c r="H130" s="303" t="s">
        <v>327</v>
      </c>
      <c r="I130" s="303" t="s">
        <v>315</v>
      </c>
      <c r="J130" s="303">
        <v>15</v>
      </c>
      <c r="K130" s="325"/>
    </row>
    <row r="131" spans="2:11" s="1" customFormat="1" ht="15" customHeight="1">
      <c r="B131" s="322"/>
      <c r="C131" s="303" t="s">
        <v>328</v>
      </c>
      <c r="D131" s="303"/>
      <c r="E131" s="303"/>
      <c r="F131" s="304" t="s">
        <v>319</v>
      </c>
      <c r="G131" s="303"/>
      <c r="H131" s="303" t="s">
        <v>329</v>
      </c>
      <c r="I131" s="303" t="s">
        <v>315</v>
      </c>
      <c r="J131" s="303">
        <v>20</v>
      </c>
      <c r="K131" s="325"/>
    </row>
    <row r="132" spans="2:11" s="1" customFormat="1" ht="15" customHeight="1">
      <c r="B132" s="322"/>
      <c r="C132" s="303" t="s">
        <v>330</v>
      </c>
      <c r="D132" s="303"/>
      <c r="E132" s="303"/>
      <c r="F132" s="304" t="s">
        <v>319</v>
      </c>
      <c r="G132" s="303"/>
      <c r="H132" s="303" t="s">
        <v>331</v>
      </c>
      <c r="I132" s="303" t="s">
        <v>315</v>
      </c>
      <c r="J132" s="303">
        <v>20</v>
      </c>
      <c r="K132" s="325"/>
    </row>
    <row r="133" spans="2:11" s="1" customFormat="1" ht="15" customHeight="1">
      <c r="B133" s="322"/>
      <c r="C133" s="277" t="s">
        <v>318</v>
      </c>
      <c r="D133" s="277"/>
      <c r="E133" s="277"/>
      <c r="F133" s="300" t="s">
        <v>319</v>
      </c>
      <c r="G133" s="277"/>
      <c r="H133" s="277" t="s">
        <v>353</v>
      </c>
      <c r="I133" s="277" t="s">
        <v>315</v>
      </c>
      <c r="J133" s="277">
        <v>50</v>
      </c>
      <c r="K133" s="325"/>
    </row>
    <row r="134" spans="2:11" s="1" customFormat="1" ht="15" customHeight="1">
      <c r="B134" s="322"/>
      <c r="C134" s="277" t="s">
        <v>332</v>
      </c>
      <c r="D134" s="277"/>
      <c r="E134" s="277"/>
      <c r="F134" s="300" t="s">
        <v>319</v>
      </c>
      <c r="G134" s="277"/>
      <c r="H134" s="277" t="s">
        <v>353</v>
      </c>
      <c r="I134" s="277" t="s">
        <v>315</v>
      </c>
      <c r="J134" s="277">
        <v>50</v>
      </c>
      <c r="K134" s="325"/>
    </row>
    <row r="135" spans="2:11" s="1" customFormat="1" ht="15" customHeight="1">
      <c r="B135" s="322"/>
      <c r="C135" s="277" t="s">
        <v>338</v>
      </c>
      <c r="D135" s="277"/>
      <c r="E135" s="277"/>
      <c r="F135" s="300" t="s">
        <v>319</v>
      </c>
      <c r="G135" s="277"/>
      <c r="H135" s="277" t="s">
        <v>353</v>
      </c>
      <c r="I135" s="277" t="s">
        <v>315</v>
      </c>
      <c r="J135" s="277">
        <v>50</v>
      </c>
      <c r="K135" s="325"/>
    </row>
    <row r="136" spans="2:11" s="1" customFormat="1" ht="15" customHeight="1">
      <c r="B136" s="322"/>
      <c r="C136" s="277" t="s">
        <v>340</v>
      </c>
      <c r="D136" s="277"/>
      <c r="E136" s="277"/>
      <c r="F136" s="300" t="s">
        <v>319</v>
      </c>
      <c r="G136" s="277"/>
      <c r="H136" s="277" t="s">
        <v>353</v>
      </c>
      <c r="I136" s="277" t="s">
        <v>315</v>
      </c>
      <c r="J136" s="277">
        <v>50</v>
      </c>
      <c r="K136" s="325"/>
    </row>
    <row r="137" spans="2:11" s="1" customFormat="1" ht="15" customHeight="1">
      <c r="B137" s="322"/>
      <c r="C137" s="277" t="s">
        <v>341</v>
      </c>
      <c r="D137" s="277"/>
      <c r="E137" s="277"/>
      <c r="F137" s="300" t="s">
        <v>319</v>
      </c>
      <c r="G137" s="277"/>
      <c r="H137" s="277" t="s">
        <v>366</v>
      </c>
      <c r="I137" s="277" t="s">
        <v>315</v>
      </c>
      <c r="J137" s="277">
        <v>255</v>
      </c>
      <c r="K137" s="325"/>
    </row>
    <row r="138" spans="2:11" s="1" customFormat="1" ht="15" customHeight="1">
      <c r="B138" s="322"/>
      <c r="C138" s="277" t="s">
        <v>343</v>
      </c>
      <c r="D138" s="277"/>
      <c r="E138" s="277"/>
      <c r="F138" s="300" t="s">
        <v>313</v>
      </c>
      <c r="G138" s="277"/>
      <c r="H138" s="277" t="s">
        <v>367</v>
      </c>
      <c r="I138" s="277" t="s">
        <v>345</v>
      </c>
      <c r="J138" s="277"/>
      <c r="K138" s="325"/>
    </row>
    <row r="139" spans="2:11" s="1" customFormat="1" ht="15" customHeight="1">
      <c r="B139" s="322"/>
      <c r="C139" s="277" t="s">
        <v>346</v>
      </c>
      <c r="D139" s="277"/>
      <c r="E139" s="277"/>
      <c r="F139" s="300" t="s">
        <v>313</v>
      </c>
      <c r="G139" s="277"/>
      <c r="H139" s="277" t="s">
        <v>368</v>
      </c>
      <c r="I139" s="277" t="s">
        <v>348</v>
      </c>
      <c r="J139" s="277"/>
      <c r="K139" s="325"/>
    </row>
    <row r="140" spans="2:11" s="1" customFormat="1" ht="15" customHeight="1">
      <c r="B140" s="322"/>
      <c r="C140" s="277" t="s">
        <v>349</v>
      </c>
      <c r="D140" s="277"/>
      <c r="E140" s="277"/>
      <c r="F140" s="300" t="s">
        <v>313</v>
      </c>
      <c r="G140" s="277"/>
      <c r="H140" s="277" t="s">
        <v>349</v>
      </c>
      <c r="I140" s="277" t="s">
        <v>348</v>
      </c>
      <c r="J140" s="277"/>
      <c r="K140" s="325"/>
    </row>
    <row r="141" spans="2:11" s="1" customFormat="1" ht="15" customHeight="1">
      <c r="B141" s="322"/>
      <c r="C141" s="277" t="s">
        <v>42</v>
      </c>
      <c r="D141" s="277"/>
      <c r="E141" s="277"/>
      <c r="F141" s="300" t="s">
        <v>313</v>
      </c>
      <c r="G141" s="277"/>
      <c r="H141" s="277" t="s">
        <v>369</v>
      </c>
      <c r="I141" s="277" t="s">
        <v>348</v>
      </c>
      <c r="J141" s="277"/>
      <c r="K141" s="325"/>
    </row>
    <row r="142" spans="2:11" s="1" customFormat="1" ht="15" customHeight="1">
      <c r="B142" s="322"/>
      <c r="C142" s="277" t="s">
        <v>370</v>
      </c>
      <c r="D142" s="277"/>
      <c r="E142" s="277"/>
      <c r="F142" s="300" t="s">
        <v>313</v>
      </c>
      <c r="G142" s="277"/>
      <c r="H142" s="277" t="s">
        <v>371</v>
      </c>
      <c r="I142" s="277" t="s">
        <v>348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372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307</v>
      </c>
      <c r="D148" s="292"/>
      <c r="E148" s="292"/>
      <c r="F148" s="292" t="s">
        <v>308</v>
      </c>
      <c r="G148" s="293"/>
      <c r="H148" s="292" t="s">
        <v>58</v>
      </c>
      <c r="I148" s="292" t="s">
        <v>61</v>
      </c>
      <c r="J148" s="292" t="s">
        <v>309</v>
      </c>
      <c r="K148" s="291"/>
    </row>
    <row r="149" spans="2:11" s="1" customFormat="1" ht="17.25" customHeight="1">
      <c r="B149" s="289"/>
      <c r="C149" s="294" t="s">
        <v>310</v>
      </c>
      <c r="D149" s="294"/>
      <c r="E149" s="294"/>
      <c r="F149" s="295" t="s">
        <v>311</v>
      </c>
      <c r="G149" s="296"/>
      <c r="H149" s="294"/>
      <c r="I149" s="294"/>
      <c r="J149" s="294" t="s">
        <v>312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316</v>
      </c>
      <c r="D151" s="277"/>
      <c r="E151" s="277"/>
      <c r="F151" s="330" t="s">
        <v>313</v>
      </c>
      <c r="G151" s="277"/>
      <c r="H151" s="329" t="s">
        <v>353</v>
      </c>
      <c r="I151" s="329" t="s">
        <v>315</v>
      </c>
      <c r="J151" s="329">
        <v>120</v>
      </c>
      <c r="K151" s="325"/>
    </row>
    <row r="152" spans="2:11" s="1" customFormat="1" ht="15" customHeight="1">
      <c r="B152" s="302"/>
      <c r="C152" s="329" t="s">
        <v>362</v>
      </c>
      <c r="D152" s="277"/>
      <c r="E152" s="277"/>
      <c r="F152" s="330" t="s">
        <v>313</v>
      </c>
      <c r="G152" s="277"/>
      <c r="H152" s="329" t="s">
        <v>373</v>
      </c>
      <c r="I152" s="329" t="s">
        <v>315</v>
      </c>
      <c r="J152" s="329" t="s">
        <v>364</v>
      </c>
      <c r="K152" s="325"/>
    </row>
    <row r="153" spans="2:11" s="1" customFormat="1" ht="15" customHeight="1">
      <c r="B153" s="302"/>
      <c r="C153" s="329" t="s">
        <v>261</v>
      </c>
      <c r="D153" s="277"/>
      <c r="E153" s="277"/>
      <c r="F153" s="330" t="s">
        <v>313</v>
      </c>
      <c r="G153" s="277"/>
      <c r="H153" s="329" t="s">
        <v>374</v>
      </c>
      <c r="I153" s="329" t="s">
        <v>315</v>
      </c>
      <c r="J153" s="329" t="s">
        <v>364</v>
      </c>
      <c r="K153" s="325"/>
    </row>
    <row r="154" spans="2:11" s="1" customFormat="1" ht="15" customHeight="1">
      <c r="B154" s="302"/>
      <c r="C154" s="329" t="s">
        <v>318</v>
      </c>
      <c r="D154" s="277"/>
      <c r="E154" s="277"/>
      <c r="F154" s="330" t="s">
        <v>319</v>
      </c>
      <c r="G154" s="277"/>
      <c r="H154" s="329" t="s">
        <v>353</v>
      </c>
      <c r="I154" s="329" t="s">
        <v>315</v>
      </c>
      <c r="J154" s="329">
        <v>50</v>
      </c>
      <c r="K154" s="325"/>
    </row>
    <row r="155" spans="2:11" s="1" customFormat="1" ht="15" customHeight="1">
      <c r="B155" s="302"/>
      <c r="C155" s="329" t="s">
        <v>321</v>
      </c>
      <c r="D155" s="277"/>
      <c r="E155" s="277"/>
      <c r="F155" s="330" t="s">
        <v>313</v>
      </c>
      <c r="G155" s="277"/>
      <c r="H155" s="329" t="s">
        <v>353</v>
      </c>
      <c r="I155" s="329" t="s">
        <v>323</v>
      </c>
      <c r="J155" s="329"/>
      <c r="K155" s="325"/>
    </row>
    <row r="156" spans="2:11" s="1" customFormat="1" ht="15" customHeight="1">
      <c r="B156" s="302"/>
      <c r="C156" s="329" t="s">
        <v>332</v>
      </c>
      <c r="D156" s="277"/>
      <c r="E156" s="277"/>
      <c r="F156" s="330" t="s">
        <v>319</v>
      </c>
      <c r="G156" s="277"/>
      <c r="H156" s="329" t="s">
        <v>353</v>
      </c>
      <c r="I156" s="329" t="s">
        <v>315</v>
      </c>
      <c r="J156" s="329">
        <v>50</v>
      </c>
      <c r="K156" s="325"/>
    </row>
    <row r="157" spans="2:11" s="1" customFormat="1" ht="15" customHeight="1">
      <c r="B157" s="302"/>
      <c r="C157" s="329" t="s">
        <v>340</v>
      </c>
      <c r="D157" s="277"/>
      <c r="E157" s="277"/>
      <c r="F157" s="330" t="s">
        <v>319</v>
      </c>
      <c r="G157" s="277"/>
      <c r="H157" s="329" t="s">
        <v>353</v>
      </c>
      <c r="I157" s="329" t="s">
        <v>315</v>
      </c>
      <c r="J157" s="329">
        <v>50</v>
      </c>
      <c r="K157" s="325"/>
    </row>
    <row r="158" spans="2:11" s="1" customFormat="1" ht="15" customHeight="1">
      <c r="B158" s="302"/>
      <c r="C158" s="329" t="s">
        <v>338</v>
      </c>
      <c r="D158" s="277"/>
      <c r="E158" s="277"/>
      <c r="F158" s="330" t="s">
        <v>319</v>
      </c>
      <c r="G158" s="277"/>
      <c r="H158" s="329" t="s">
        <v>353</v>
      </c>
      <c r="I158" s="329" t="s">
        <v>315</v>
      </c>
      <c r="J158" s="329">
        <v>50</v>
      </c>
      <c r="K158" s="325"/>
    </row>
    <row r="159" spans="2:11" s="1" customFormat="1" ht="15" customHeight="1">
      <c r="B159" s="302"/>
      <c r="C159" s="329" t="s">
        <v>86</v>
      </c>
      <c r="D159" s="277"/>
      <c r="E159" s="277"/>
      <c r="F159" s="330" t="s">
        <v>313</v>
      </c>
      <c r="G159" s="277"/>
      <c r="H159" s="329" t="s">
        <v>375</v>
      </c>
      <c r="I159" s="329" t="s">
        <v>315</v>
      </c>
      <c r="J159" s="329" t="s">
        <v>376</v>
      </c>
      <c r="K159" s="325"/>
    </row>
    <row r="160" spans="2:11" s="1" customFormat="1" ht="15" customHeight="1">
      <c r="B160" s="302"/>
      <c r="C160" s="329" t="s">
        <v>377</v>
      </c>
      <c r="D160" s="277"/>
      <c r="E160" s="277"/>
      <c r="F160" s="330" t="s">
        <v>313</v>
      </c>
      <c r="G160" s="277"/>
      <c r="H160" s="329" t="s">
        <v>378</v>
      </c>
      <c r="I160" s="329" t="s">
        <v>348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379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307</v>
      </c>
      <c r="D166" s="292"/>
      <c r="E166" s="292"/>
      <c r="F166" s="292" t="s">
        <v>308</v>
      </c>
      <c r="G166" s="334"/>
      <c r="H166" s="335" t="s">
        <v>58</v>
      </c>
      <c r="I166" s="335" t="s">
        <v>61</v>
      </c>
      <c r="J166" s="292" t="s">
        <v>309</v>
      </c>
      <c r="K166" s="269"/>
    </row>
    <row r="167" spans="2:11" s="1" customFormat="1" ht="17.25" customHeight="1">
      <c r="B167" s="270"/>
      <c r="C167" s="294" t="s">
        <v>310</v>
      </c>
      <c r="D167" s="294"/>
      <c r="E167" s="294"/>
      <c r="F167" s="295" t="s">
        <v>311</v>
      </c>
      <c r="G167" s="336"/>
      <c r="H167" s="337"/>
      <c r="I167" s="337"/>
      <c r="J167" s="294" t="s">
        <v>312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316</v>
      </c>
      <c r="D169" s="277"/>
      <c r="E169" s="277"/>
      <c r="F169" s="300" t="s">
        <v>313</v>
      </c>
      <c r="G169" s="277"/>
      <c r="H169" s="277" t="s">
        <v>353</v>
      </c>
      <c r="I169" s="277" t="s">
        <v>315</v>
      </c>
      <c r="J169" s="277">
        <v>120</v>
      </c>
      <c r="K169" s="325"/>
    </row>
    <row r="170" spans="2:11" s="1" customFormat="1" ht="15" customHeight="1">
      <c r="B170" s="302"/>
      <c r="C170" s="277" t="s">
        <v>362</v>
      </c>
      <c r="D170" s="277"/>
      <c r="E170" s="277"/>
      <c r="F170" s="300" t="s">
        <v>313</v>
      </c>
      <c r="G170" s="277"/>
      <c r="H170" s="277" t="s">
        <v>363</v>
      </c>
      <c r="I170" s="277" t="s">
        <v>315</v>
      </c>
      <c r="J170" s="277" t="s">
        <v>364</v>
      </c>
      <c r="K170" s="325"/>
    </row>
    <row r="171" spans="2:11" s="1" customFormat="1" ht="15" customHeight="1">
      <c r="B171" s="302"/>
      <c r="C171" s="277" t="s">
        <v>261</v>
      </c>
      <c r="D171" s="277"/>
      <c r="E171" s="277"/>
      <c r="F171" s="300" t="s">
        <v>313</v>
      </c>
      <c r="G171" s="277"/>
      <c r="H171" s="277" t="s">
        <v>380</v>
      </c>
      <c r="I171" s="277" t="s">
        <v>315</v>
      </c>
      <c r="J171" s="277" t="s">
        <v>364</v>
      </c>
      <c r="K171" s="325"/>
    </row>
    <row r="172" spans="2:11" s="1" customFormat="1" ht="15" customHeight="1">
      <c r="B172" s="302"/>
      <c r="C172" s="277" t="s">
        <v>318</v>
      </c>
      <c r="D172" s="277"/>
      <c r="E172" s="277"/>
      <c r="F172" s="300" t="s">
        <v>319</v>
      </c>
      <c r="G172" s="277"/>
      <c r="H172" s="277" t="s">
        <v>380</v>
      </c>
      <c r="I172" s="277" t="s">
        <v>315</v>
      </c>
      <c r="J172" s="277">
        <v>50</v>
      </c>
      <c r="K172" s="325"/>
    </row>
    <row r="173" spans="2:11" s="1" customFormat="1" ht="15" customHeight="1">
      <c r="B173" s="302"/>
      <c r="C173" s="277" t="s">
        <v>321</v>
      </c>
      <c r="D173" s="277"/>
      <c r="E173" s="277"/>
      <c r="F173" s="300" t="s">
        <v>313</v>
      </c>
      <c r="G173" s="277"/>
      <c r="H173" s="277" t="s">
        <v>380</v>
      </c>
      <c r="I173" s="277" t="s">
        <v>323</v>
      </c>
      <c r="J173" s="277"/>
      <c r="K173" s="325"/>
    </row>
    <row r="174" spans="2:11" s="1" customFormat="1" ht="15" customHeight="1">
      <c r="B174" s="302"/>
      <c r="C174" s="277" t="s">
        <v>332</v>
      </c>
      <c r="D174" s="277"/>
      <c r="E174" s="277"/>
      <c r="F174" s="300" t="s">
        <v>319</v>
      </c>
      <c r="G174" s="277"/>
      <c r="H174" s="277" t="s">
        <v>380</v>
      </c>
      <c r="I174" s="277" t="s">
        <v>315</v>
      </c>
      <c r="J174" s="277">
        <v>50</v>
      </c>
      <c r="K174" s="325"/>
    </row>
    <row r="175" spans="2:11" s="1" customFormat="1" ht="15" customHeight="1">
      <c r="B175" s="302"/>
      <c r="C175" s="277" t="s">
        <v>340</v>
      </c>
      <c r="D175" s="277"/>
      <c r="E175" s="277"/>
      <c r="F175" s="300" t="s">
        <v>319</v>
      </c>
      <c r="G175" s="277"/>
      <c r="H175" s="277" t="s">
        <v>380</v>
      </c>
      <c r="I175" s="277" t="s">
        <v>315</v>
      </c>
      <c r="J175" s="277">
        <v>50</v>
      </c>
      <c r="K175" s="325"/>
    </row>
    <row r="176" spans="2:11" s="1" customFormat="1" ht="15" customHeight="1">
      <c r="B176" s="302"/>
      <c r="C176" s="277" t="s">
        <v>338</v>
      </c>
      <c r="D176" s="277"/>
      <c r="E176" s="277"/>
      <c r="F176" s="300" t="s">
        <v>319</v>
      </c>
      <c r="G176" s="277"/>
      <c r="H176" s="277" t="s">
        <v>380</v>
      </c>
      <c r="I176" s="277" t="s">
        <v>315</v>
      </c>
      <c r="J176" s="277">
        <v>50</v>
      </c>
      <c r="K176" s="325"/>
    </row>
    <row r="177" spans="2:11" s="1" customFormat="1" ht="15" customHeight="1">
      <c r="B177" s="302"/>
      <c r="C177" s="277" t="s">
        <v>94</v>
      </c>
      <c r="D177" s="277"/>
      <c r="E177" s="277"/>
      <c r="F177" s="300" t="s">
        <v>313</v>
      </c>
      <c r="G177" s="277"/>
      <c r="H177" s="277" t="s">
        <v>381</v>
      </c>
      <c r="I177" s="277" t="s">
        <v>382</v>
      </c>
      <c r="J177" s="277"/>
      <c r="K177" s="325"/>
    </row>
    <row r="178" spans="2:11" s="1" customFormat="1" ht="15" customHeight="1">
      <c r="B178" s="302"/>
      <c r="C178" s="277" t="s">
        <v>61</v>
      </c>
      <c r="D178" s="277"/>
      <c r="E178" s="277"/>
      <c r="F178" s="300" t="s">
        <v>313</v>
      </c>
      <c r="G178" s="277"/>
      <c r="H178" s="277" t="s">
        <v>383</v>
      </c>
      <c r="I178" s="277" t="s">
        <v>384</v>
      </c>
      <c r="J178" s="277">
        <v>1</v>
      </c>
      <c r="K178" s="325"/>
    </row>
    <row r="179" spans="2:11" s="1" customFormat="1" ht="15" customHeight="1">
      <c r="B179" s="302"/>
      <c r="C179" s="277" t="s">
        <v>57</v>
      </c>
      <c r="D179" s="277"/>
      <c r="E179" s="277"/>
      <c r="F179" s="300" t="s">
        <v>313</v>
      </c>
      <c r="G179" s="277"/>
      <c r="H179" s="277" t="s">
        <v>385</v>
      </c>
      <c r="I179" s="277" t="s">
        <v>315</v>
      </c>
      <c r="J179" s="277">
        <v>20</v>
      </c>
      <c r="K179" s="325"/>
    </row>
    <row r="180" spans="2:11" s="1" customFormat="1" ht="15" customHeight="1">
      <c r="B180" s="302"/>
      <c r="C180" s="277" t="s">
        <v>58</v>
      </c>
      <c r="D180" s="277"/>
      <c r="E180" s="277"/>
      <c r="F180" s="300" t="s">
        <v>313</v>
      </c>
      <c r="G180" s="277"/>
      <c r="H180" s="277" t="s">
        <v>386</v>
      </c>
      <c r="I180" s="277" t="s">
        <v>315</v>
      </c>
      <c r="J180" s="277">
        <v>255</v>
      </c>
      <c r="K180" s="325"/>
    </row>
    <row r="181" spans="2:11" s="1" customFormat="1" ht="15" customHeight="1">
      <c r="B181" s="302"/>
      <c r="C181" s="277" t="s">
        <v>95</v>
      </c>
      <c r="D181" s="277"/>
      <c r="E181" s="277"/>
      <c r="F181" s="300" t="s">
        <v>313</v>
      </c>
      <c r="G181" s="277"/>
      <c r="H181" s="277" t="s">
        <v>277</v>
      </c>
      <c r="I181" s="277" t="s">
        <v>315</v>
      </c>
      <c r="J181" s="277">
        <v>10</v>
      </c>
      <c r="K181" s="325"/>
    </row>
    <row r="182" spans="2:11" s="1" customFormat="1" ht="15" customHeight="1">
      <c r="B182" s="302"/>
      <c r="C182" s="277" t="s">
        <v>96</v>
      </c>
      <c r="D182" s="277"/>
      <c r="E182" s="277"/>
      <c r="F182" s="300" t="s">
        <v>313</v>
      </c>
      <c r="G182" s="277"/>
      <c r="H182" s="277" t="s">
        <v>387</v>
      </c>
      <c r="I182" s="277" t="s">
        <v>348</v>
      </c>
      <c r="J182" s="277"/>
      <c r="K182" s="325"/>
    </row>
    <row r="183" spans="2:11" s="1" customFormat="1" ht="15" customHeight="1">
      <c r="B183" s="302"/>
      <c r="C183" s="277" t="s">
        <v>388</v>
      </c>
      <c r="D183" s="277"/>
      <c r="E183" s="277"/>
      <c r="F183" s="300" t="s">
        <v>313</v>
      </c>
      <c r="G183" s="277"/>
      <c r="H183" s="277" t="s">
        <v>389</v>
      </c>
      <c r="I183" s="277" t="s">
        <v>348</v>
      </c>
      <c r="J183" s="277"/>
      <c r="K183" s="325"/>
    </row>
    <row r="184" spans="2:11" s="1" customFormat="1" ht="15" customHeight="1">
      <c r="B184" s="302"/>
      <c r="C184" s="277" t="s">
        <v>377</v>
      </c>
      <c r="D184" s="277"/>
      <c r="E184" s="277"/>
      <c r="F184" s="300" t="s">
        <v>313</v>
      </c>
      <c r="G184" s="277"/>
      <c r="H184" s="277" t="s">
        <v>390</v>
      </c>
      <c r="I184" s="277" t="s">
        <v>348</v>
      </c>
      <c r="J184" s="277"/>
      <c r="K184" s="325"/>
    </row>
    <row r="185" spans="2:11" s="1" customFormat="1" ht="15" customHeight="1">
      <c r="B185" s="302"/>
      <c r="C185" s="277" t="s">
        <v>98</v>
      </c>
      <c r="D185" s="277"/>
      <c r="E185" s="277"/>
      <c r="F185" s="300" t="s">
        <v>319</v>
      </c>
      <c r="G185" s="277"/>
      <c r="H185" s="277" t="s">
        <v>391</v>
      </c>
      <c r="I185" s="277" t="s">
        <v>315</v>
      </c>
      <c r="J185" s="277">
        <v>50</v>
      </c>
      <c r="K185" s="325"/>
    </row>
    <row r="186" spans="2:11" s="1" customFormat="1" ht="15" customHeight="1">
      <c r="B186" s="302"/>
      <c r="C186" s="277" t="s">
        <v>392</v>
      </c>
      <c r="D186" s="277"/>
      <c r="E186" s="277"/>
      <c r="F186" s="300" t="s">
        <v>319</v>
      </c>
      <c r="G186" s="277"/>
      <c r="H186" s="277" t="s">
        <v>393</v>
      </c>
      <c r="I186" s="277" t="s">
        <v>394</v>
      </c>
      <c r="J186" s="277"/>
      <c r="K186" s="325"/>
    </row>
    <row r="187" spans="2:11" s="1" customFormat="1" ht="15" customHeight="1">
      <c r="B187" s="302"/>
      <c r="C187" s="277" t="s">
        <v>395</v>
      </c>
      <c r="D187" s="277"/>
      <c r="E187" s="277"/>
      <c r="F187" s="300" t="s">
        <v>319</v>
      </c>
      <c r="G187" s="277"/>
      <c r="H187" s="277" t="s">
        <v>396</v>
      </c>
      <c r="I187" s="277" t="s">
        <v>394</v>
      </c>
      <c r="J187" s="277"/>
      <c r="K187" s="325"/>
    </row>
    <row r="188" spans="2:11" s="1" customFormat="1" ht="15" customHeight="1">
      <c r="B188" s="302"/>
      <c r="C188" s="277" t="s">
        <v>397</v>
      </c>
      <c r="D188" s="277"/>
      <c r="E188" s="277"/>
      <c r="F188" s="300" t="s">
        <v>319</v>
      </c>
      <c r="G188" s="277"/>
      <c r="H188" s="277" t="s">
        <v>398</v>
      </c>
      <c r="I188" s="277" t="s">
        <v>394</v>
      </c>
      <c r="J188" s="277"/>
      <c r="K188" s="325"/>
    </row>
    <row r="189" spans="2:11" s="1" customFormat="1" ht="15" customHeight="1">
      <c r="B189" s="302"/>
      <c r="C189" s="338" t="s">
        <v>399</v>
      </c>
      <c r="D189" s="277"/>
      <c r="E189" s="277"/>
      <c r="F189" s="300" t="s">
        <v>319</v>
      </c>
      <c r="G189" s="277"/>
      <c r="H189" s="277" t="s">
        <v>400</v>
      </c>
      <c r="I189" s="277" t="s">
        <v>401</v>
      </c>
      <c r="J189" s="339" t="s">
        <v>402</v>
      </c>
      <c r="K189" s="325"/>
    </row>
    <row r="190" spans="2:11" s="1" customFormat="1" ht="15" customHeight="1">
      <c r="B190" s="302"/>
      <c r="C190" s="338" t="s">
        <v>46</v>
      </c>
      <c r="D190" s="277"/>
      <c r="E190" s="277"/>
      <c r="F190" s="300" t="s">
        <v>313</v>
      </c>
      <c r="G190" s="277"/>
      <c r="H190" s="274" t="s">
        <v>403</v>
      </c>
      <c r="I190" s="277" t="s">
        <v>404</v>
      </c>
      <c r="J190" s="277"/>
      <c r="K190" s="325"/>
    </row>
    <row r="191" spans="2:11" s="1" customFormat="1" ht="15" customHeight="1">
      <c r="B191" s="302"/>
      <c r="C191" s="338" t="s">
        <v>405</v>
      </c>
      <c r="D191" s="277"/>
      <c r="E191" s="277"/>
      <c r="F191" s="300" t="s">
        <v>313</v>
      </c>
      <c r="G191" s="277"/>
      <c r="H191" s="277" t="s">
        <v>406</v>
      </c>
      <c r="I191" s="277" t="s">
        <v>348</v>
      </c>
      <c r="J191" s="277"/>
      <c r="K191" s="325"/>
    </row>
    <row r="192" spans="2:11" s="1" customFormat="1" ht="15" customHeight="1">
      <c r="B192" s="302"/>
      <c r="C192" s="338" t="s">
        <v>407</v>
      </c>
      <c r="D192" s="277"/>
      <c r="E192" s="277"/>
      <c r="F192" s="300" t="s">
        <v>313</v>
      </c>
      <c r="G192" s="277"/>
      <c r="H192" s="277" t="s">
        <v>408</v>
      </c>
      <c r="I192" s="277" t="s">
        <v>348</v>
      </c>
      <c r="J192" s="277"/>
      <c r="K192" s="325"/>
    </row>
    <row r="193" spans="2:11" s="1" customFormat="1" ht="15" customHeight="1">
      <c r="B193" s="302"/>
      <c r="C193" s="338" t="s">
        <v>409</v>
      </c>
      <c r="D193" s="277"/>
      <c r="E193" s="277"/>
      <c r="F193" s="300" t="s">
        <v>319</v>
      </c>
      <c r="G193" s="277"/>
      <c r="H193" s="277" t="s">
        <v>410</v>
      </c>
      <c r="I193" s="277" t="s">
        <v>348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411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412</v>
      </c>
      <c r="D200" s="341"/>
      <c r="E200" s="341"/>
      <c r="F200" s="341" t="s">
        <v>413</v>
      </c>
      <c r="G200" s="342"/>
      <c r="H200" s="341" t="s">
        <v>414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404</v>
      </c>
      <c r="D202" s="277"/>
      <c r="E202" s="277"/>
      <c r="F202" s="300" t="s">
        <v>47</v>
      </c>
      <c r="G202" s="277"/>
      <c r="H202" s="277" t="s">
        <v>415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48</v>
      </c>
      <c r="G203" s="277"/>
      <c r="H203" s="277" t="s">
        <v>416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51</v>
      </c>
      <c r="G204" s="277"/>
      <c r="H204" s="277" t="s">
        <v>417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49</v>
      </c>
      <c r="G205" s="277"/>
      <c r="H205" s="277" t="s">
        <v>418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50</v>
      </c>
      <c r="G206" s="277"/>
      <c r="H206" s="277" t="s">
        <v>419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360</v>
      </c>
      <c r="D208" s="277"/>
      <c r="E208" s="277"/>
      <c r="F208" s="300" t="s">
        <v>80</v>
      </c>
      <c r="G208" s="277"/>
      <c r="H208" s="277" t="s">
        <v>420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255</v>
      </c>
      <c r="G209" s="277"/>
      <c r="H209" s="277" t="s">
        <v>256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253</v>
      </c>
      <c r="G210" s="277"/>
      <c r="H210" s="277" t="s">
        <v>421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257</v>
      </c>
      <c r="G211" s="338"/>
      <c r="H211" s="329" t="s">
        <v>258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259</v>
      </c>
      <c r="G212" s="338"/>
      <c r="H212" s="329" t="s">
        <v>422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384</v>
      </c>
      <c r="D214" s="277"/>
      <c r="E214" s="277"/>
      <c r="F214" s="300">
        <v>1</v>
      </c>
      <c r="G214" s="338"/>
      <c r="H214" s="329" t="s">
        <v>423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424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425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426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LAPTOP-4SGE787N\Mr Koska</dc:creator>
  <cp:keywords/>
  <dc:description/>
  <cp:lastModifiedBy>LAPTOP-4SGE787N\Mr Koska</cp:lastModifiedBy>
  <dcterms:created xsi:type="dcterms:W3CDTF">2023-01-23T15:39:48Z</dcterms:created>
  <dcterms:modified xsi:type="dcterms:W3CDTF">2023-01-23T15:39:50Z</dcterms:modified>
  <cp:category/>
  <cp:version/>
  <cp:contentType/>
  <cp:contentStatus/>
</cp:coreProperties>
</file>