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bca\Documents\Moje\Rozpočty\Kros - Rozpočty\2022\Klatovy muzeum\Třebýcina 7 - bobrovka\VZ\"/>
    </mc:Choice>
  </mc:AlternateContent>
  <bookViews>
    <workbookView xWindow="0" yWindow="0" windowWidth="0" windowHeight="0"/>
  </bookViews>
  <sheets>
    <sheet name="Rekapitulace stavby" sheetId="1" r:id="rId1"/>
    <sheet name="KT0422 - Chalupa s chlévy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'KT0422 - Chalupa s chlévy...'!$C$76:$K$130</definedName>
    <definedName name="_xlnm.Print_Area" localSheetId="1">'KT0422 - Chalupa s chlévy...'!$C$4:$J$37,'KT0422 - Chalupa s chlévy...'!$C$43:$J$60,'KT0422 - Chalupa s chlévy...'!$C$66:$K$130</definedName>
    <definedName name="_xlnm.Print_Titles" localSheetId="1">'KT0422 - Chalupa s chlévy...'!$76:$76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0"/>
  <c r="BH90"/>
  <c r="BG90"/>
  <c r="BF90"/>
  <c r="T90"/>
  <c r="R90"/>
  <c r="P90"/>
  <c r="BI85"/>
  <c r="BH85"/>
  <c r="BG85"/>
  <c r="BF85"/>
  <c r="T85"/>
  <c r="R85"/>
  <c r="P85"/>
  <c r="BI80"/>
  <c r="BH80"/>
  <c r="BG80"/>
  <c r="BF80"/>
  <c r="T80"/>
  <c r="R80"/>
  <c r="P80"/>
  <c r="J74"/>
  <c r="F73"/>
  <c r="F71"/>
  <c r="E69"/>
  <c r="J51"/>
  <c r="F50"/>
  <c r="F48"/>
  <c r="E46"/>
  <c r="J19"/>
  <c r="E19"/>
  <c r="J73"/>
  <c r="J18"/>
  <c r="J16"/>
  <c r="E16"/>
  <c r="F74"/>
  <c r="J15"/>
  <c r="J10"/>
  <c r="J71"/>
  <c i="1" r="L50"/>
  <c r="AM50"/>
  <c r="AM49"/>
  <c r="L49"/>
  <c r="AM47"/>
  <c r="L47"/>
  <c r="L45"/>
  <c r="L44"/>
  <c i="2" r="BK129"/>
  <c r="J119"/>
  <c r="J115"/>
  <c r="J127"/>
  <c r="J110"/>
  <c r="BK110"/>
  <c r="J129"/>
  <c r="BK85"/>
  <c r="BK127"/>
  <c r="J105"/>
  <c r="BK105"/>
  <c r="BK112"/>
  <c r="J97"/>
  <c r="J123"/>
  <c r="BK100"/>
  <c r="J112"/>
  <c r="BK80"/>
  <c r="J80"/>
  <c r="BK119"/>
  <c r="BK123"/>
  <c r="J100"/>
  <c r="BK115"/>
  <c r="BK90"/>
  <c r="BK95"/>
  <c r="J95"/>
  <c r="BK97"/>
  <c i="1" r="AS54"/>
  <c i="2" r="J90"/>
  <c r="J85"/>
  <c l="1" r="BK79"/>
  <c r="R79"/>
  <c r="P99"/>
  <c r="BK114"/>
  <c r="J114"/>
  <c r="J59"/>
  <c r="P114"/>
  <c r="P79"/>
  <c r="P78"/>
  <c r="P77"/>
  <c i="1" r="AU55"/>
  <c i="2" r="BK99"/>
  <c r="J99"/>
  <c r="J58"/>
  <c r="R99"/>
  <c r="R114"/>
  <c r="T79"/>
  <c r="T99"/>
  <c r="T114"/>
  <c r="BE100"/>
  <c r="J48"/>
  <c r="J50"/>
  <c r="BE80"/>
  <c r="BE90"/>
  <c r="BE95"/>
  <c r="BE105"/>
  <c r="BE110"/>
  <c r="BE127"/>
  <c r="BE129"/>
  <c r="F51"/>
  <c r="BE85"/>
  <c r="BE97"/>
  <c r="BE112"/>
  <c r="BE115"/>
  <c r="BE119"/>
  <c r="BE123"/>
  <c r="F35"/>
  <c i="1" r="BD55"/>
  <c r="BD54"/>
  <c r="W33"/>
  <c i="2" r="F33"/>
  <c i="1" r="BB55"/>
  <c r="BB54"/>
  <c r="W31"/>
  <c r="AU54"/>
  <c i="2" r="F34"/>
  <c i="1" r="BC55"/>
  <c r="BC54"/>
  <c r="W32"/>
  <c i="2" r="F32"/>
  <c i="1" r="BA55"/>
  <c r="BA54"/>
  <c r="W30"/>
  <c i="2" r="J32"/>
  <c i="1" r="AW55"/>
  <c i="2" l="1" r="T78"/>
  <c r="T77"/>
  <c r="R78"/>
  <c r="R77"/>
  <c r="BK78"/>
  <c r="J78"/>
  <c r="J56"/>
  <c r="J79"/>
  <c r="J57"/>
  <c r="J31"/>
  <c i="1" r="AV55"/>
  <c r="AT55"/>
  <c r="AX54"/>
  <c r="AW54"/>
  <c r="AK30"/>
  <c i="2" r="F31"/>
  <c i="1" r="AZ55"/>
  <c r="AZ54"/>
  <c r="W29"/>
  <c r="AY54"/>
  <c i="2" l="1" r="BK77"/>
  <c r="J77"/>
  <c r="J28"/>
  <c i="1" r="AG55"/>
  <c r="AG54"/>
  <c r="AK26"/>
  <c r="AV54"/>
  <c r="AK29"/>
  <c i="2" l="1" r="J37"/>
  <c r="J55"/>
  <c i="1" r="AK35"/>
  <c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<sst xmlns="http://schemas.openxmlformats.org/spreadsheetml/2006/main">
  <si>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</si>
  <si>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</si>
  <si>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</si>
  <si>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</si>
  <si>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</si>
  <si>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{d1c2759f-862a-42ae-92ad-48dc6bb7d251}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</si>
  <si>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</si>
  <si>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</si>
  <si>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</si>
  <si>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</si>
  <si>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</si>
  <si>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</si>
  <si>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</si>
  <si>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</si>
  <si>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KT0422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</si>
  <si>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</si>
  <si>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</si>
  <si>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Chalupa s chlévy, původem z Třebýciny čp. 7 - střecha z bobrovky</t>
  </si>
  <si>
    <t>KSO:</t>
  </si>
  <si>
    <t/>
  </si>
  <si>
    <t>CC-CZ:</t>
  </si>
  <si>
    <t>Místo:</t>
  </si>
  <si>
    <t>ELA v Chanovicích</t>
  </si>
  <si>
    <t>Datum:</t>
  </si>
  <si>
    <t>12. 12. 2022</t>
  </si>
  <si>
    <t>Zadavatel:</t>
  </si>
  <si>
    <t>IČ:</t>
  </si>
  <si>
    <t>00075078</t>
  </si>
  <si>
    <t>Vlastivědné muzeum Dr. Hostaše v Klatovech</t>
  </si>
  <si>
    <t>DIČ:</t>
  </si>
  <si>
    <t>CZ00075078</t>
  </si>
  <si>
    <t>Uchazeč:</t>
  </si>
  <si>
    <t>Vyplň údaj</t>
  </si>
  <si>
    <t>Projektant:</t>
  </si>
  <si>
    <t xml:space="preserve"> </t>
  </si>
  <si>
    <t>True</t>
  </si>
  <si>
    <t>Zpracovatel:</t>
  </si>
  <si>
    <t>40533255</t>
  </si>
  <si>
    <t>Zdeněk Basl</t>
  </si>
  <si>
    <t>CZ6204140789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</si>
  <si>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</si>
  <si>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</si>
  <si>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</si>
  <si>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</si>
  <si>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</si>
  <si>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</si>
  <si>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</si>
  <si>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</si>
  <si>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</si>
  <si>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</si>
  <si>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</si>
  <si>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</si>
  <si>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</si>
  <si>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</si>
  <si>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</si>
  <si>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</si>
  <si>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</si>
  <si>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</si>
  <si>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</si>
  <si>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</si>
  <si>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</si>
  <si>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</si>
  <si>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</si>
  <si>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</si>
  <si>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</si>
  <si>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</si>
  <si>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</si>
  <si>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</si>
  <si>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</si>
  <si>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</si>
  <si>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</si>
  <si>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</si>
  <si>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</si>
  <si>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</si>
  <si>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</si>
  <si>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</si>
  <si>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</si>
  <si>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</si>
  <si>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</si>
  <si>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</si>
  <si>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</si>
  <si>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</si>
  <si>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</si>
  <si>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</si>
  <si>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</si>
  <si>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</si>
  <si>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</si>
  <si>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</si>
  <si>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</si>
  <si>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</si>
  <si>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</si>
  <si>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</si>
  <si>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</si>
  <si>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</si>
  <si>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</si>
  <si>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</si>
  <si>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</si>
  <si>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</si>
  <si>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</si>
  <si>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</si>
  <si>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</si>
  <si>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</si>
  <si>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</si>
  <si>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</si>
  <si>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</si>
  <si>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</si>
  <si>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</si>
  <si>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</si>
  <si>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</si>
  <si>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762</t>
  </si>
  <si>
    <t>Konstrukce tesařské</t>
  </si>
  <si>
    <t>K</t>
  </si>
  <si>
    <t>762342214</t>
  </si>
  <si>
    <t>Montáž laťování střech jednoduchých sklonu do 60° při osové vzdálenosti latí přes 150 do 360 mm</t>
  </si>
  <si>
    <t>m2</t>
  </si>
  <si>
    <t>CS ÚRS 2022 01</t>
  </si>
  <si>
    <t>16</t>
  </si>
  <si>
    <t>1723136128</t>
  </si>
  <si>
    <t>Online PSC</t>
  </si>
  <si>
    <t>https://podminky.urs.cz/item/CS_URS_2022_01/762342214</t>
  </si>
  <si>
    <t>VV</t>
  </si>
  <si>
    <t>latě 60/40 á 30cm</t>
  </si>
  <si>
    <t>170</t>
  </si>
  <si>
    <t>Součet</t>
  </si>
  <si>
    <t>4</t>
  </si>
  <si>
    <t>M</t>
  </si>
  <si>
    <t>60514114</t>
  </si>
  <si>
    <t>řezivo jehličnaté lať impregnovaná dl 4 m</t>
  </si>
  <si>
    <t>m3</t>
  </si>
  <si>
    <t xml:space="preserve">CS ÚRS 2022 01 </t>
  </si>
  <si>
    <t>32</t>
  </si>
  <si>
    <t>-445424861</t>
  </si>
  <si>
    <t>170/0,3*0,06*0,04</t>
  </si>
  <si>
    <t>1,36*1,1 'Přepočtené koeficientem množství</t>
  </si>
  <si>
    <t>3</t>
  </si>
  <si>
    <t>762395000</t>
  </si>
  <si>
    <t>Spojovací prostředky krovů, bednění a laťování, nadstřešních konstrukcí svory, prkna, hřebíky, pásová ocel, vruty</t>
  </si>
  <si>
    <t>1987087074</t>
  </si>
  <si>
    <t>https://podminky.urs.cz/item/CS_URS_2022_01/762395000</t>
  </si>
  <si>
    <t>998762102</t>
  </si>
  <si>
    <t>Přesun hmot pro konstrukce tesařské stanovený z hmotnosti přesunovaného materiálu vodorovná dopravní vzdálenost do 50 m v objektech výšky přes 6 do 12 m</t>
  </si>
  <si>
    <t>t</t>
  </si>
  <si>
    <t>-1910107347</t>
  </si>
  <si>
    <t>https://podminky.urs.cz/item/CS_URS_2022_01/998762102</t>
  </si>
  <si>
    <t>5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</si>
  <si>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</si>
  <si>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</si>
  <si>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-1576770519</t>
  </si>
  <si>
    <t>https://podminky.urs.cz/item/CS_URS_2022_01/998762181</t>
  </si>
  <si>
    <t>764</t>
  </si>
  <si>
    <t>Konstrukce klempířské</t>
  </si>
  <si>
    <t>6</t>
  </si>
  <si>
    <t>764212404</t>
  </si>
  <si>
    <t>Oplechování střešních prvků z pozinkovaného plechu štítu závětrnou lištou rš 330 mm</t>
  </si>
  <si>
    <t>m</t>
  </si>
  <si>
    <t>-1813052554</t>
  </si>
  <si>
    <t>https://podminky.urs.cz/item/CS_URS_2022_01/764212404</t>
  </si>
  <si>
    <t>štíty</t>
  </si>
  <si>
    <t>28</t>
  </si>
  <si>
    <t>7</t>
  </si>
  <si>
    <t>764311414</t>
  </si>
  <si>
    <t>Lemování zdí z pozinkovaného plechu boční nebo horní rovné, střech s krytinou skládanou mimo prejzovou rš 330 mm</t>
  </si>
  <si>
    <t>-1795443512</t>
  </si>
  <si>
    <t>https://podminky.urs.cz/item/CS_URS_2022_01/764311414</t>
  </si>
  <si>
    <t>u zdi</t>
  </si>
  <si>
    <t>14</t>
  </si>
  <si>
    <t>8</t>
  </si>
  <si>
    <t>998764102</t>
  </si>
  <si>
    <t>Přesun hmot pro konstrukce klempířské stanovený z hmotnosti přesunovaného materiálu vodorovná dopravní vzdálenost do 50 m v objektech výšky přes 6 do 12 m</t>
  </si>
  <si>
    <t>1407642011</t>
  </si>
  <si>
    <t>https://podminky.urs.cz/item/CS_URS_2022_01/998764102</t>
  </si>
  <si>
    <t>9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</si>
  <si>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</si>
  <si>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</si>
  <si>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77716120</t>
  </si>
  <si>
    <t>https://podminky.urs.cz/item/CS_URS_2022_01/998764181</t>
  </si>
  <si>
    <t>765</t>
  </si>
  <si>
    <t>Krytina skládaná</t>
  </si>
  <si>
    <t>10</t>
  </si>
  <si>
    <t>765111504</t>
  </si>
  <si>
    <t>Montáž krytiny keramické Příplatek k cenám včetně připevňovacích prostředků za sklon přes 40 do 50°</t>
  </si>
  <si>
    <t>1099901076</t>
  </si>
  <si>
    <t>https://podminky.urs.cz/item/CS_URS_2022_01/765111504</t>
  </si>
  <si>
    <t>11</t>
  </si>
  <si>
    <t>765114011</t>
  </si>
  <si>
    <t>Krytina keramická hladká bobrovka sklonu střechy do 30° na sucho korunové krytí režná</t>
  </si>
  <si>
    <t>-425941216</t>
  </si>
  <si>
    <t>https://podminky.urs.cz/item/CS_URS_2022_01/765114011</t>
  </si>
  <si>
    <t>12</t>
  </si>
  <si>
    <t>765114351</t>
  </si>
  <si>
    <t>Krytina keramická hladká bobrovka sklonu střechy do 30° hřeben zplna do malty, z hřebenáčů režných</t>
  </si>
  <si>
    <t>545868324</t>
  </si>
  <si>
    <t>https://podminky.urs.cz/item/CS_URS_2022_01/765114351</t>
  </si>
  <si>
    <t>13,5</t>
  </si>
  <si>
    <t>13</t>
  </si>
  <si>
    <t>998765102</t>
  </si>
  <si>
    <t>Přesun hmot pro krytiny skládané stanovený z hmotnosti přesunovaného materiálu vodorovná dopravní vzdálenost do 50 m na objektech výšky přes 6 do 12 m</t>
  </si>
  <si>
    <t>-1912609163</t>
  </si>
  <si>
    <t>https://podminky.urs.cz/item/CS_URS_2022_01/998765102</t>
  </si>
  <si>
    <t>998765181</t>
  </si>
  <si>
    <t>Přesun hmot pro krytiny skládané stanovený z hmotnosti přesunovaného materiálu Příplatek k cenám za přesun prováděný bez použití mechanizace pro jakoukoliv výšku objektu</t>
  </si>
  <si>
    <t>-1836140753</t>
  </si>
  <si>
    <t>https://podminky.urs.cz/item/CS_URS_2022_01/998765181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</si>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</sst>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62342214" TargetMode="External" /><Relationship Id="rId2" Type="http://schemas.openxmlformats.org/officeDocument/2006/relationships/hyperlink" Target="https://podminky.urs.cz/item/CS_URS_2022_01/762395000" TargetMode="External" /><Relationship Id="rId3" Type="http://schemas.openxmlformats.org/officeDocument/2006/relationships/hyperlink" Target="https://podminky.urs.cz/item/CS_URS_2022_01/998762102" TargetMode="External" /><Relationship Id="rId4" Type="http://schemas.openxmlformats.org/officeDocument/2006/relationships/hyperlink" Target="https://podminky.urs.cz/item/CS_URS_2022_01/998762181" TargetMode="External" /><Relationship Id="rId5" Type="http://schemas.openxmlformats.org/officeDocument/2006/relationships/hyperlink" Target="https://podminky.urs.cz/item/CS_URS_2022_01/764212404" TargetMode="External" /><Relationship Id="rId6" Type="http://schemas.openxmlformats.org/officeDocument/2006/relationships/hyperlink" Target="https://podminky.urs.cz/item/CS_URS_2022_01/764311414" TargetMode="External" /><Relationship Id="rId7" Type="http://schemas.openxmlformats.org/officeDocument/2006/relationships/hyperlink" Target="https://podminky.urs.cz/item/CS_URS_2022_01/998764102" TargetMode="External" /><Relationship Id="rId8" Type="http://schemas.openxmlformats.org/officeDocument/2006/relationships/hyperlink" Target="https://podminky.urs.cz/item/CS_URS_2022_01/998764181" TargetMode="External" /><Relationship Id="rId9" Type="http://schemas.openxmlformats.org/officeDocument/2006/relationships/hyperlink" Target="https://podminky.urs.cz/item/CS_URS_2022_01/765111504" TargetMode="External" /><Relationship Id="rId10" Type="http://schemas.openxmlformats.org/officeDocument/2006/relationships/hyperlink" Target="https://podminky.urs.cz/item/CS_URS_2022_01/765114011" TargetMode="External" /><Relationship Id="rId11" Type="http://schemas.openxmlformats.org/officeDocument/2006/relationships/hyperlink" Target="https://podminky.urs.cz/item/CS_URS_2022_01/765114351" TargetMode="External" /><Relationship Id="rId12" Type="http://schemas.openxmlformats.org/officeDocument/2006/relationships/hyperlink" Target="https://podminky.urs.cz/item/CS_URS_2022_01/998765102" TargetMode="External" /><Relationship Id="rId13" Type="http://schemas.openxmlformats.org/officeDocument/2006/relationships/hyperlink" Target="https://podminky.urs.cz/item/CS_URS_2022_01/998765181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37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39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KT0422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Chalupa s chlévy, původem z Třebýciny čp. 7 - střecha z bobrovky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ELA v Chanovicích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12. 12. 2022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Vlastivědné muzeum Dr. Hostaše v Klatovech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Zdeněk Basl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75</v>
      </c>
      <c r="BT54" s="110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24.75" customHeight="1">
      <c r="A55" s="111" t="s">
        <v>79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'KT0422 - Chalupa s chlévy...'!J28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'KT0422 - Chalupa s chlévy...'!P77</f>
        <v>0</v>
      </c>
      <c r="AV55" s="120">
        <f>'KT0422 - Chalupa s chlévy...'!J31</f>
        <v>0</v>
      </c>
      <c r="AW55" s="120">
        <f>'KT0422 - Chalupa s chlévy...'!J32</f>
        <v>0</v>
      </c>
      <c r="AX55" s="120">
        <f>'KT0422 - Chalupa s chlévy...'!J33</f>
        <v>0</v>
      </c>
      <c r="AY55" s="120">
        <f>'KT0422 - Chalupa s chlévy...'!J34</f>
        <v>0</v>
      </c>
      <c r="AZ55" s="120">
        <f>'KT0422 - Chalupa s chlévy...'!F31</f>
        <v>0</v>
      </c>
      <c r="BA55" s="120">
        <f>'KT0422 - Chalupa s chlévy...'!F32</f>
        <v>0</v>
      </c>
      <c r="BB55" s="120">
        <f>'KT0422 - Chalupa s chlévy...'!F33</f>
        <v>0</v>
      </c>
      <c r="BC55" s="120">
        <f>'KT0422 - Chalupa s chlévy...'!F34</f>
        <v>0</v>
      </c>
      <c r="BD55" s="122">
        <f>'KT0422 - Chalupa s chlévy...'!F35</f>
        <v>0</v>
      </c>
      <c r="BE55" s="7"/>
      <c r="BT55" s="123" t="s">
        <v>81</v>
      </c>
      <c r="BU55" s="123" t="s">
        <v>82</v>
      </c>
      <c r="BV55" s="123" t="s">
        <v>77</v>
      </c>
      <c r="BW55" s="123" t="s">
        <v>5</v>
      </c>
      <c r="BX55" s="123" t="s">
        <v>78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uFk2hWXSK/2XCe440Ovwv1TSFFLCRNgJiXlisf8kcfpSr/w7QNZsvLj0fxzQSqR6nmfYLUX6BVw7zXJFMqIitg==" hashValue="vbC/KyJ/jikbMLT9EXYgwcmJz68Lpm4+okRoT0sJIJN288mBsFK6UVX5bu6PqXsc2m4Too2hARpcXRFngB0v2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KT0422 - Chalupa s chlévy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83</v>
      </c>
    </row>
    <row r="4" s="1" customFormat="1" ht="24.96" customHeight="1">
      <c r="B4" s="21"/>
      <c r="D4" s="126" t="s">
        <v>84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12. 12. 2022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27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28</v>
      </c>
      <c r="F13" s="39"/>
      <c r="G13" s="39"/>
      <c r="H13" s="39"/>
      <c r="I13" s="128" t="s">
        <v>29</v>
      </c>
      <c r="J13" s="131" t="s">
        <v>30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31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29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33</v>
      </c>
      <c r="E18" s="39"/>
      <c r="F18" s="39"/>
      <c r="G18" s="39"/>
      <c r="H18" s="39"/>
      <c r="I18" s="128" t="s">
        <v>26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29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36</v>
      </c>
      <c r="E21" s="39"/>
      <c r="F21" s="39"/>
      <c r="G21" s="39"/>
      <c r="H21" s="39"/>
      <c r="I21" s="128" t="s">
        <v>26</v>
      </c>
      <c r="J21" s="131" t="s">
        <v>37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38</v>
      </c>
      <c r="F22" s="39"/>
      <c r="G22" s="39"/>
      <c r="H22" s="39"/>
      <c r="I22" s="128" t="s">
        <v>29</v>
      </c>
      <c r="J22" s="131" t="s">
        <v>39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40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41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42</v>
      </c>
      <c r="E28" s="39"/>
      <c r="F28" s="39"/>
      <c r="G28" s="39"/>
      <c r="H28" s="39"/>
      <c r="I28" s="39"/>
      <c r="J28" s="139">
        <f>ROUND(J77,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44</v>
      </c>
      <c r="G30" s="39"/>
      <c r="H30" s="39"/>
      <c r="I30" s="140" t="s">
        <v>43</v>
      </c>
      <c r="J30" s="140" t="s">
        <v>45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46</v>
      </c>
      <c r="E31" s="128" t="s">
        <v>47</v>
      </c>
      <c r="F31" s="142">
        <f>ROUND((SUM(BE77:BE130)),  2)</f>
        <v>0</v>
      </c>
      <c r="G31" s="39"/>
      <c r="H31" s="39"/>
      <c r="I31" s="143">
        <v>0.20999999999999999</v>
      </c>
      <c r="J31" s="142">
        <f>ROUND(((SUM(BE77:BE130))*I31),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48</v>
      </c>
      <c r="F32" s="142">
        <f>ROUND((SUM(BF77:BF130)),  2)</f>
        <v>0</v>
      </c>
      <c r="G32" s="39"/>
      <c r="H32" s="39"/>
      <c r="I32" s="143">
        <v>0.14999999999999999</v>
      </c>
      <c r="J32" s="142">
        <f>ROUND(((SUM(BF77:BF130))*I32),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49</v>
      </c>
      <c r="F33" s="142">
        <f>ROUND((SUM(BG77:BG130)),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50</v>
      </c>
      <c r="F34" s="142">
        <f>ROUND((SUM(BH77:BH130)),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51</v>
      </c>
      <c r="F35" s="142">
        <f>ROUND((SUM(BI77:BI130)),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52</v>
      </c>
      <c r="E37" s="146"/>
      <c r="F37" s="146"/>
      <c r="G37" s="147" t="s">
        <v>53</v>
      </c>
      <c r="H37" s="148" t="s">
        <v>54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85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Chalupa s chlévy, původem z Třebýciny čp. 7 - střecha z bobrovky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ELA v Chanovicích</v>
      </c>
      <c r="G48" s="41"/>
      <c r="H48" s="41"/>
      <c r="I48" s="33" t="s">
        <v>23</v>
      </c>
      <c r="J48" s="73" t="str">
        <f>IF(J10="","",J10)</f>
        <v>12. 12. 2022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Vlastivědné muzeum Dr. Hostaše v Klatovech</v>
      </c>
      <c r="G50" s="41"/>
      <c r="H50" s="41"/>
      <c r="I50" s="33" t="s">
        <v>33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31</v>
      </c>
      <c r="D51" s="41"/>
      <c r="E51" s="41"/>
      <c r="F51" s="28" t="str">
        <f>IF(E16="","",E16)</f>
        <v>Vyplň údaj</v>
      </c>
      <c r="G51" s="41"/>
      <c r="H51" s="41"/>
      <c r="I51" s="33" t="s">
        <v>36</v>
      </c>
      <c r="J51" s="37" t="str">
        <f>E22</f>
        <v>Zdeněk Basl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86</v>
      </c>
      <c r="D53" s="156"/>
      <c r="E53" s="156"/>
      <c r="F53" s="156"/>
      <c r="G53" s="156"/>
      <c r="H53" s="156"/>
      <c r="I53" s="156"/>
      <c r="J53" s="157" t="s">
        <v>87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74</v>
      </c>
      <c r="D55" s="41"/>
      <c r="E55" s="41"/>
      <c r="F55" s="41"/>
      <c r="G55" s="41"/>
      <c r="H55" s="41"/>
      <c r="I55" s="41"/>
      <c r="J55" s="103">
        <f>J77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88</v>
      </c>
    </row>
    <row r="56" s="9" customFormat="1" ht="24.96" customHeight="1">
      <c r="A56" s="9"/>
      <c r="B56" s="159"/>
      <c r="C56" s="160"/>
      <c r="D56" s="161" t="s">
        <v>89</v>
      </c>
      <c r="E56" s="162"/>
      <c r="F56" s="162"/>
      <c r="G56" s="162"/>
      <c r="H56" s="162"/>
      <c r="I56" s="162"/>
      <c r="J56" s="163">
        <f>J78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90</v>
      </c>
      <c r="E57" s="168"/>
      <c r="F57" s="168"/>
      <c r="G57" s="168"/>
      <c r="H57" s="168"/>
      <c r="I57" s="168"/>
      <c r="J57" s="169">
        <f>J79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91</v>
      </c>
      <c r="E58" s="168"/>
      <c r="F58" s="168"/>
      <c r="G58" s="168"/>
      <c r="H58" s="168"/>
      <c r="I58" s="168"/>
      <c r="J58" s="169">
        <f>J99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92</v>
      </c>
      <c r="E59" s="168"/>
      <c r="F59" s="168"/>
      <c r="G59" s="168"/>
      <c r="H59" s="168"/>
      <c r="I59" s="168"/>
      <c r="J59" s="169">
        <f>J114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2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93</v>
      </c>
      <c r="D66" s="41"/>
      <c r="E66" s="41"/>
      <c r="F66" s="41"/>
      <c r="G66" s="41"/>
      <c r="H66" s="41"/>
      <c r="I66" s="41"/>
      <c r="J66" s="41"/>
      <c r="K66" s="41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2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70" t="str">
        <f>E7</f>
        <v>Chalupa s chlévy, původem z Třebýciny čp. 7 - střecha z bobrovky</v>
      </c>
      <c r="F69" s="41"/>
      <c r="G69" s="41"/>
      <c r="H69" s="41"/>
      <c r="I69" s="41"/>
      <c r="J69" s="41"/>
      <c r="K69" s="41"/>
      <c r="L69" s="12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21</v>
      </c>
      <c r="D71" s="41"/>
      <c r="E71" s="41"/>
      <c r="F71" s="28" t="str">
        <f>F10</f>
        <v>ELA v Chanovicích</v>
      </c>
      <c r="G71" s="41"/>
      <c r="H71" s="41"/>
      <c r="I71" s="33" t="s">
        <v>23</v>
      </c>
      <c r="J71" s="73" t="str">
        <f>IF(J10="","",J10)</f>
        <v>12. 12. 2022</v>
      </c>
      <c r="K71" s="4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5.15" customHeight="1">
      <c r="A73" s="39"/>
      <c r="B73" s="40"/>
      <c r="C73" s="33" t="s">
        <v>25</v>
      </c>
      <c r="D73" s="41"/>
      <c r="E73" s="41"/>
      <c r="F73" s="28" t="str">
        <f>E13</f>
        <v>Vlastivědné muzeum Dr. Hostaše v Klatovech</v>
      </c>
      <c r="G73" s="41"/>
      <c r="H73" s="41"/>
      <c r="I73" s="33" t="s">
        <v>33</v>
      </c>
      <c r="J73" s="37" t="str">
        <f>E19</f>
        <v xml:space="preserve"> </v>
      </c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5.15" customHeight="1">
      <c r="A74" s="39"/>
      <c r="B74" s="40"/>
      <c r="C74" s="33" t="s">
        <v>31</v>
      </c>
      <c r="D74" s="41"/>
      <c r="E74" s="41"/>
      <c r="F74" s="28" t="str">
        <f>IF(E16="","",E16)</f>
        <v>Vyplň údaj</v>
      </c>
      <c r="G74" s="41"/>
      <c r="H74" s="41"/>
      <c r="I74" s="33" t="s">
        <v>36</v>
      </c>
      <c r="J74" s="37" t="str">
        <f>E22</f>
        <v>Zdeněk Basl</v>
      </c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0.32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1" customFormat="1" ht="29.28" customHeight="1">
      <c r="A76" s="171"/>
      <c r="B76" s="172"/>
      <c r="C76" s="173" t="s">
        <v>94</v>
      </c>
      <c r="D76" s="174" t="s">
        <v>61</v>
      </c>
      <c r="E76" s="174" t="s">
        <v>57</v>
      </c>
      <c r="F76" s="174" t="s">
        <v>58</v>
      </c>
      <c r="G76" s="174" t="s">
        <v>95</v>
      </c>
      <c r="H76" s="174" t="s">
        <v>96</v>
      </c>
      <c r="I76" s="174" t="s">
        <v>97</v>
      </c>
      <c r="J76" s="174" t="s">
        <v>87</v>
      </c>
      <c r="K76" s="175" t="s">
        <v>98</v>
      </c>
      <c r="L76" s="176"/>
      <c r="M76" s="93" t="s">
        <v>19</v>
      </c>
      <c r="N76" s="94" t="s">
        <v>46</v>
      </c>
      <c r="O76" s="94" t="s">
        <v>99</v>
      </c>
      <c r="P76" s="94" t="s">
        <v>100</v>
      </c>
      <c r="Q76" s="94" t="s">
        <v>101</v>
      </c>
      <c r="R76" s="94" t="s">
        <v>102</v>
      </c>
      <c r="S76" s="94" t="s">
        <v>103</v>
      </c>
      <c r="T76" s="95" t="s">
        <v>104</v>
      </c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</row>
    <row r="77" s="2" customFormat="1" ht="22.8" customHeight="1">
      <c r="A77" s="39"/>
      <c r="B77" s="40"/>
      <c r="C77" s="100" t="s">
        <v>105</v>
      </c>
      <c r="D77" s="41"/>
      <c r="E77" s="41"/>
      <c r="F77" s="41"/>
      <c r="G77" s="41"/>
      <c r="H77" s="41"/>
      <c r="I77" s="41"/>
      <c r="J77" s="177">
        <f>BK77</f>
        <v>0</v>
      </c>
      <c r="K77" s="41"/>
      <c r="L77" s="45"/>
      <c r="M77" s="96"/>
      <c r="N77" s="178"/>
      <c r="O77" s="97"/>
      <c r="P77" s="179">
        <f>P78</f>
        <v>0</v>
      </c>
      <c r="Q77" s="97"/>
      <c r="R77" s="179">
        <f>R78</f>
        <v>12.513598414800001</v>
      </c>
      <c r="S77" s="97"/>
      <c r="T77" s="180">
        <f>T78</f>
        <v>0</v>
      </c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T77" s="18" t="s">
        <v>75</v>
      </c>
      <c r="AU77" s="18" t="s">
        <v>88</v>
      </c>
      <c r="BK77" s="181">
        <f>BK78</f>
        <v>0</v>
      </c>
    </row>
    <row r="78" s="12" customFormat="1" ht="25.92" customHeight="1">
      <c r="A78" s="12"/>
      <c r="B78" s="182"/>
      <c r="C78" s="183"/>
      <c r="D78" s="184" t="s">
        <v>75</v>
      </c>
      <c r="E78" s="185" t="s">
        <v>106</v>
      </c>
      <c r="F78" s="185" t="s">
        <v>107</v>
      </c>
      <c r="G78" s="183"/>
      <c r="H78" s="183"/>
      <c r="I78" s="186"/>
      <c r="J78" s="187">
        <f>BK78</f>
        <v>0</v>
      </c>
      <c r="K78" s="183"/>
      <c r="L78" s="188"/>
      <c r="M78" s="189"/>
      <c r="N78" s="190"/>
      <c r="O78" s="190"/>
      <c r="P78" s="191">
        <f>P79+P99+P114</f>
        <v>0</v>
      </c>
      <c r="Q78" s="190"/>
      <c r="R78" s="191">
        <f>R79+R99+R114</f>
        <v>12.513598414800001</v>
      </c>
      <c r="S78" s="190"/>
      <c r="T78" s="192">
        <f>T79+T99+T114</f>
        <v>0</v>
      </c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R78" s="193" t="s">
        <v>83</v>
      </c>
      <c r="AT78" s="194" t="s">
        <v>75</v>
      </c>
      <c r="AU78" s="194" t="s">
        <v>76</v>
      </c>
      <c r="AY78" s="193" t="s">
        <v>108</v>
      </c>
      <c r="BK78" s="195">
        <f>BK79+BK99+BK114</f>
        <v>0</v>
      </c>
    </row>
    <row r="79" s="12" customFormat="1" ht="22.8" customHeight="1">
      <c r="A79" s="12"/>
      <c r="B79" s="182"/>
      <c r="C79" s="183"/>
      <c r="D79" s="184" t="s">
        <v>75</v>
      </c>
      <c r="E79" s="196" t="s">
        <v>109</v>
      </c>
      <c r="F79" s="196" t="s">
        <v>110</v>
      </c>
      <c r="G79" s="183"/>
      <c r="H79" s="183"/>
      <c r="I79" s="186"/>
      <c r="J79" s="197">
        <f>BK79</f>
        <v>0</v>
      </c>
      <c r="K79" s="183"/>
      <c r="L79" s="188"/>
      <c r="M79" s="189"/>
      <c r="N79" s="190"/>
      <c r="O79" s="190"/>
      <c r="P79" s="191">
        <f>SUM(P80:P98)</f>
        <v>0</v>
      </c>
      <c r="Q79" s="190"/>
      <c r="R79" s="191">
        <f>SUM(R80:R98)</f>
        <v>0.85458021480000013</v>
      </c>
      <c r="S79" s="190"/>
      <c r="T79" s="192">
        <f>SUM(T80:T98)</f>
        <v>0</v>
      </c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R79" s="193" t="s">
        <v>83</v>
      </c>
      <c r="AT79" s="194" t="s">
        <v>75</v>
      </c>
      <c r="AU79" s="194" t="s">
        <v>81</v>
      </c>
      <c r="AY79" s="193" t="s">
        <v>108</v>
      </c>
      <c r="BK79" s="195">
        <f>SUM(BK80:BK98)</f>
        <v>0</v>
      </c>
    </row>
    <row r="80" s="2" customFormat="1" ht="21.75" customHeight="1">
      <c r="A80" s="39"/>
      <c r="B80" s="40"/>
      <c r="C80" s="198" t="s">
        <v>81</v>
      </c>
      <c r="D80" s="198" t="s">
        <v>111</v>
      </c>
      <c r="E80" s="199" t="s">
        <v>112</v>
      </c>
      <c r="F80" s="200" t="s">
        <v>113</v>
      </c>
      <c r="G80" s="201" t="s">
        <v>114</v>
      </c>
      <c r="H80" s="202">
        <v>170</v>
      </c>
      <c r="I80" s="203"/>
      <c r="J80" s="204">
        <f>ROUND(I80*H80,2)</f>
        <v>0</v>
      </c>
      <c r="K80" s="200" t="s">
        <v>115</v>
      </c>
      <c r="L80" s="45"/>
      <c r="M80" s="205" t="s">
        <v>19</v>
      </c>
      <c r="N80" s="206" t="s">
        <v>47</v>
      </c>
      <c r="O80" s="85"/>
      <c r="P80" s="207">
        <f>O80*H80</f>
        <v>0</v>
      </c>
      <c r="Q80" s="207">
        <v>0</v>
      </c>
      <c r="R80" s="207">
        <f>Q80*H80</f>
        <v>0</v>
      </c>
      <c r="S80" s="207">
        <v>0</v>
      </c>
      <c r="T80" s="208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09" t="s">
        <v>116</v>
      </c>
      <c r="AT80" s="209" t="s">
        <v>111</v>
      </c>
      <c r="AU80" s="209" t="s">
        <v>83</v>
      </c>
      <c r="AY80" s="18" t="s">
        <v>108</v>
      </c>
      <c r="BE80" s="210">
        <f>IF(N80="základní",J80,0)</f>
        <v>0</v>
      </c>
      <c r="BF80" s="210">
        <f>IF(N80="snížená",J80,0)</f>
        <v>0</v>
      </c>
      <c r="BG80" s="210">
        <f>IF(N80="zákl. přenesená",J80,0)</f>
        <v>0</v>
      </c>
      <c r="BH80" s="210">
        <f>IF(N80="sníž. přenesená",J80,0)</f>
        <v>0</v>
      </c>
      <c r="BI80" s="210">
        <f>IF(N80="nulová",J80,0)</f>
        <v>0</v>
      </c>
      <c r="BJ80" s="18" t="s">
        <v>81</v>
      </c>
      <c r="BK80" s="210">
        <f>ROUND(I80*H80,2)</f>
        <v>0</v>
      </c>
      <c r="BL80" s="18" t="s">
        <v>116</v>
      </c>
      <c r="BM80" s="209" t="s">
        <v>117</v>
      </c>
    </row>
    <row r="81" s="2" customFormat="1">
      <c r="A81" s="39"/>
      <c r="B81" s="40"/>
      <c r="C81" s="41"/>
      <c r="D81" s="211" t="s">
        <v>118</v>
      </c>
      <c r="E81" s="41"/>
      <c r="F81" s="212" t="s">
        <v>119</v>
      </c>
      <c r="G81" s="41"/>
      <c r="H81" s="41"/>
      <c r="I81" s="213"/>
      <c r="J81" s="41"/>
      <c r="K81" s="41"/>
      <c r="L81" s="45"/>
      <c r="M81" s="214"/>
      <c r="N81" s="215"/>
      <c r="O81" s="85"/>
      <c r="P81" s="85"/>
      <c r="Q81" s="85"/>
      <c r="R81" s="85"/>
      <c r="S81" s="85"/>
      <c r="T81" s="8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118</v>
      </c>
      <c r="AU81" s="18" t="s">
        <v>83</v>
      </c>
    </row>
    <row r="82" s="13" customFormat="1">
      <c r="A82" s="13"/>
      <c r="B82" s="216"/>
      <c r="C82" s="217"/>
      <c r="D82" s="218" t="s">
        <v>120</v>
      </c>
      <c r="E82" s="219" t="s">
        <v>19</v>
      </c>
      <c r="F82" s="220" t="s">
        <v>121</v>
      </c>
      <c r="G82" s="217"/>
      <c r="H82" s="219" t="s">
        <v>19</v>
      </c>
      <c r="I82" s="221"/>
      <c r="J82" s="217"/>
      <c r="K82" s="217"/>
      <c r="L82" s="222"/>
      <c r="M82" s="223"/>
      <c r="N82" s="224"/>
      <c r="O82" s="224"/>
      <c r="P82" s="224"/>
      <c r="Q82" s="224"/>
      <c r="R82" s="224"/>
      <c r="S82" s="224"/>
      <c r="T82" s="225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26" t="s">
        <v>120</v>
      </c>
      <c r="AU82" s="226" t="s">
        <v>83</v>
      </c>
      <c r="AV82" s="13" t="s">
        <v>81</v>
      </c>
      <c r="AW82" s="13" t="s">
        <v>35</v>
      </c>
      <c r="AX82" s="13" t="s">
        <v>76</v>
      </c>
      <c r="AY82" s="226" t="s">
        <v>108</v>
      </c>
    </row>
    <row r="83" s="14" customFormat="1">
      <c r="A83" s="14"/>
      <c r="B83" s="227"/>
      <c r="C83" s="228"/>
      <c r="D83" s="218" t="s">
        <v>120</v>
      </c>
      <c r="E83" s="229" t="s">
        <v>19</v>
      </c>
      <c r="F83" s="230" t="s">
        <v>122</v>
      </c>
      <c r="G83" s="228"/>
      <c r="H83" s="231">
        <v>170</v>
      </c>
      <c r="I83" s="232"/>
      <c r="J83" s="228"/>
      <c r="K83" s="228"/>
      <c r="L83" s="233"/>
      <c r="M83" s="234"/>
      <c r="N83" s="235"/>
      <c r="O83" s="235"/>
      <c r="P83" s="235"/>
      <c r="Q83" s="235"/>
      <c r="R83" s="235"/>
      <c r="S83" s="235"/>
      <c r="T83" s="236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T83" s="237" t="s">
        <v>120</v>
      </c>
      <c r="AU83" s="237" t="s">
        <v>83</v>
      </c>
      <c r="AV83" s="14" t="s">
        <v>83</v>
      </c>
      <c r="AW83" s="14" t="s">
        <v>35</v>
      </c>
      <c r="AX83" s="14" t="s">
        <v>76</v>
      </c>
      <c r="AY83" s="237" t="s">
        <v>108</v>
      </c>
    </row>
    <row r="84" s="15" customFormat="1">
      <c r="A84" s="15"/>
      <c r="B84" s="238"/>
      <c r="C84" s="239"/>
      <c r="D84" s="218" t="s">
        <v>120</v>
      </c>
      <c r="E84" s="240" t="s">
        <v>19</v>
      </c>
      <c r="F84" s="241" t="s">
        <v>123</v>
      </c>
      <c r="G84" s="239"/>
      <c r="H84" s="242">
        <v>170</v>
      </c>
      <c r="I84" s="243"/>
      <c r="J84" s="239"/>
      <c r="K84" s="239"/>
      <c r="L84" s="244"/>
      <c r="M84" s="245"/>
      <c r="N84" s="246"/>
      <c r="O84" s="246"/>
      <c r="P84" s="246"/>
      <c r="Q84" s="246"/>
      <c r="R84" s="246"/>
      <c r="S84" s="246"/>
      <c r="T84" s="247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T84" s="248" t="s">
        <v>120</v>
      </c>
      <c r="AU84" s="248" t="s">
        <v>83</v>
      </c>
      <c r="AV84" s="15" t="s">
        <v>124</v>
      </c>
      <c r="AW84" s="15" t="s">
        <v>35</v>
      </c>
      <c r="AX84" s="15" t="s">
        <v>81</v>
      </c>
      <c r="AY84" s="248" t="s">
        <v>108</v>
      </c>
    </row>
    <row r="85" s="2" customFormat="1" ht="16.5" customHeight="1">
      <c r="A85" s="39"/>
      <c r="B85" s="40"/>
      <c r="C85" s="249" t="s">
        <v>83</v>
      </c>
      <c r="D85" s="249" t="s">
        <v>125</v>
      </c>
      <c r="E85" s="250" t="s">
        <v>126</v>
      </c>
      <c r="F85" s="251" t="s">
        <v>127</v>
      </c>
      <c r="G85" s="252" t="s">
        <v>128</v>
      </c>
      <c r="H85" s="253">
        <v>1.496</v>
      </c>
      <c r="I85" s="254"/>
      <c r="J85" s="255">
        <f>ROUND(I85*H85,2)</f>
        <v>0</v>
      </c>
      <c r="K85" s="251" t="s">
        <v>129</v>
      </c>
      <c r="L85" s="256"/>
      <c r="M85" s="257" t="s">
        <v>19</v>
      </c>
      <c r="N85" s="258" t="s">
        <v>47</v>
      </c>
      <c r="O85" s="85"/>
      <c r="P85" s="207">
        <f>O85*H85</f>
        <v>0</v>
      </c>
      <c r="Q85" s="207">
        <v>0.55000000000000004</v>
      </c>
      <c r="R85" s="207">
        <f>Q85*H85</f>
        <v>0.82280000000000009</v>
      </c>
      <c r="S85" s="207">
        <v>0</v>
      </c>
      <c r="T85" s="208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09" t="s">
        <v>130</v>
      </c>
      <c r="AT85" s="209" t="s">
        <v>125</v>
      </c>
      <c r="AU85" s="209" t="s">
        <v>83</v>
      </c>
      <c r="AY85" s="18" t="s">
        <v>108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8" t="s">
        <v>81</v>
      </c>
      <c r="BK85" s="210">
        <f>ROUND(I85*H85,2)</f>
        <v>0</v>
      </c>
      <c r="BL85" s="18" t="s">
        <v>116</v>
      </c>
      <c r="BM85" s="209" t="s">
        <v>131</v>
      </c>
    </row>
    <row r="86" s="13" customFormat="1">
      <c r="A86" s="13"/>
      <c r="B86" s="216"/>
      <c r="C86" s="217"/>
      <c r="D86" s="218" t="s">
        <v>120</v>
      </c>
      <c r="E86" s="219" t="s">
        <v>19</v>
      </c>
      <c r="F86" s="220" t="s">
        <v>121</v>
      </c>
      <c r="G86" s="217"/>
      <c r="H86" s="219" t="s">
        <v>19</v>
      </c>
      <c r="I86" s="221"/>
      <c r="J86" s="217"/>
      <c r="K86" s="217"/>
      <c r="L86" s="222"/>
      <c r="M86" s="223"/>
      <c r="N86" s="224"/>
      <c r="O86" s="224"/>
      <c r="P86" s="224"/>
      <c r="Q86" s="224"/>
      <c r="R86" s="224"/>
      <c r="S86" s="224"/>
      <c r="T86" s="22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6" t="s">
        <v>120</v>
      </c>
      <c r="AU86" s="226" t="s">
        <v>83</v>
      </c>
      <c r="AV86" s="13" t="s">
        <v>81</v>
      </c>
      <c r="AW86" s="13" t="s">
        <v>35</v>
      </c>
      <c r="AX86" s="13" t="s">
        <v>76</v>
      </c>
      <c r="AY86" s="226" t="s">
        <v>108</v>
      </c>
    </row>
    <row r="87" s="14" customFormat="1">
      <c r="A87" s="14"/>
      <c r="B87" s="227"/>
      <c r="C87" s="228"/>
      <c r="D87" s="218" t="s">
        <v>120</v>
      </c>
      <c r="E87" s="229" t="s">
        <v>19</v>
      </c>
      <c r="F87" s="230" t="s">
        <v>132</v>
      </c>
      <c r="G87" s="228"/>
      <c r="H87" s="231">
        <v>1.3600000000000001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37" t="s">
        <v>120</v>
      </c>
      <c r="AU87" s="237" t="s">
        <v>83</v>
      </c>
      <c r="AV87" s="14" t="s">
        <v>83</v>
      </c>
      <c r="AW87" s="14" t="s">
        <v>35</v>
      </c>
      <c r="AX87" s="14" t="s">
        <v>76</v>
      </c>
      <c r="AY87" s="237" t="s">
        <v>108</v>
      </c>
    </row>
    <row r="88" s="15" customFormat="1">
      <c r="A88" s="15"/>
      <c r="B88" s="238"/>
      <c r="C88" s="239"/>
      <c r="D88" s="218" t="s">
        <v>120</v>
      </c>
      <c r="E88" s="240" t="s">
        <v>19</v>
      </c>
      <c r="F88" s="241" t="s">
        <v>123</v>
      </c>
      <c r="G88" s="239"/>
      <c r="H88" s="242">
        <v>1.3600000000000001</v>
      </c>
      <c r="I88" s="243"/>
      <c r="J88" s="239"/>
      <c r="K88" s="239"/>
      <c r="L88" s="244"/>
      <c r="M88" s="245"/>
      <c r="N88" s="246"/>
      <c r="O88" s="246"/>
      <c r="P88" s="246"/>
      <c r="Q88" s="246"/>
      <c r="R88" s="246"/>
      <c r="S88" s="246"/>
      <c r="T88" s="247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48" t="s">
        <v>120</v>
      </c>
      <c r="AU88" s="248" t="s">
        <v>83</v>
      </c>
      <c r="AV88" s="15" t="s">
        <v>124</v>
      </c>
      <c r="AW88" s="15" t="s">
        <v>35</v>
      </c>
      <c r="AX88" s="15" t="s">
        <v>81</v>
      </c>
      <c r="AY88" s="248" t="s">
        <v>108</v>
      </c>
    </row>
    <row r="89" s="14" customFormat="1">
      <c r="A89" s="14"/>
      <c r="B89" s="227"/>
      <c r="C89" s="228"/>
      <c r="D89" s="218" t="s">
        <v>120</v>
      </c>
      <c r="E89" s="228"/>
      <c r="F89" s="230" t="s">
        <v>133</v>
      </c>
      <c r="G89" s="228"/>
      <c r="H89" s="231">
        <v>1.496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37" t="s">
        <v>120</v>
      </c>
      <c r="AU89" s="237" t="s">
        <v>83</v>
      </c>
      <c r="AV89" s="14" t="s">
        <v>83</v>
      </c>
      <c r="AW89" s="14" t="s">
        <v>4</v>
      </c>
      <c r="AX89" s="14" t="s">
        <v>81</v>
      </c>
      <c r="AY89" s="237" t="s">
        <v>108</v>
      </c>
    </row>
    <row r="90" s="2" customFormat="1" ht="21.75" customHeight="1">
      <c r="A90" s="39"/>
      <c r="B90" s="40"/>
      <c r="C90" s="198" t="s">
        <v>134</v>
      </c>
      <c r="D90" s="198" t="s">
        <v>111</v>
      </c>
      <c r="E90" s="199" t="s">
        <v>135</v>
      </c>
      <c r="F90" s="200" t="s">
        <v>136</v>
      </c>
      <c r="G90" s="201" t="s">
        <v>128</v>
      </c>
      <c r="H90" s="202">
        <v>1.3600000000000001</v>
      </c>
      <c r="I90" s="203"/>
      <c r="J90" s="204">
        <f>ROUND(I90*H90,2)</f>
        <v>0</v>
      </c>
      <c r="K90" s="200" t="s">
        <v>115</v>
      </c>
      <c r="L90" s="45"/>
      <c r="M90" s="205" t="s">
        <v>19</v>
      </c>
      <c r="N90" s="206" t="s">
        <v>47</v>
      </c>
      <c r="O90" s="85"/>
      <c r="P90" s="207">
        <f>O90*H90</f>
        <v>0</v>
      </c>
      <c r="Q90" s="207">
        <v>0.023367804999999998</v>
      </c>
      <c r="R90" s="207">
        <f>Q90*H90</f>
        <v>0.031780214799999998</v>
      </c>
      <c r="S90" s="207">
        <v>0</v>
      </c>
      <c r="T90" s="20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9" t="s">
        <v>116</v>
      </c>
      <c r="AT90" s="209" t="s">
        <v>111</v>
      </c>
      <c r="AU90" s="209" t="s">
        <v>83</v>
      </c>
      <c r="AY90" s="18" t="s">
        <v>108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8" t="s">
        <v>81</v>
      </c>
      <c r="BK90" s="210">
        <f>ROUND(I90*H90,2)</f>
        <v>0</v>
      </c>
      <c r="BL90" s="18" t="s">
        <v>116</v>
      </c>
      <c r="BM90" s="209" t="s">
        <v>137</v>
      </c>
    </row>
    <row r="91" s="2" customFormat="1">
      <c r="A91" s="39"/>
      <c r="B91" s="40"/>
      <c r="C91" s="41"/>
      <c r="D91" s="211" t="s">
        <v>118</v>
      </c>
      <c r="E91" s="41"/>
      <c r="F91" s="212" t="s">
        <v>138</v>
      </c>
      <c r="G91" s="41"/>
      <c r="H91" s="41"/>
      <c r="I91" s="213"/>
      <c r="J91" s="41"/>
      <c r="K91" s="41"/>
      <c r="L91" s="45"/>
      <c r="M91" s="214"/>
      <c r="N91" s="21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118</v>
      </c>
      <c r="AU91" s="18" t="s">
        <v>83</v>
      </c>
    </row>
    <row r="92" s="13" customFormat="1">
      <c r="A92" s="13"/>
      <c r="B92" s="216"/>
      <c r="C92" s="217"/>
      <c r="D92" s="218" t="s">
        <v>120</v>
      </c>
      <c r="E92" s="219" t="s">
        <v>19</v>
      </c>
      <c r="F92" s="220" t="s">
        <v>121</v>
      </c>
      <c r="G92" s="217"/>
      <c r="H92" s="219" t="s">
        <v>19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6" t="s">
        <v>120</v>
      </c>
      <c r="AU92" s="226" t="s">
        <v>83</v>
      </c>
      <c r="AV92" s="13" t="s">
        <v>81</v>
      </c>
      <c r="AW92" s="13" t="s">
        <v>35</v>
      </c>
      <c r="AX92" s="13" t="s">
        <v>76</v>
      </c>
      <c r="AY92" s="226" t="s">
        <v>108</v>
      </c>
    </row>
    <row r="93" s="14" customFormat="1">
      <c r="A93" s="14"/>
      <c r="B93" s="227"/>
      <c r="C93" s="228"/>
      <c r="D93" s="218" t="s">
        <v>120</v>
      </c>
      <c r="E93" s="229" t="s">
        <v>19</v>
      </c>
      <c r="F93" s="230" t="s">
        <v>132</v>
      </c>
      <c r="G93" s="228"/>
      <c r="H93" s="231">
        <v>1.3600000000000001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7" t="s">
        <v>120</v>
      </c>
      <c r="AU93" s="237" t="s">
        <v>83</v>
      </c>
      <c r="AV93" s="14" t="s">
        <v>83</v>
      </c>
      <c r="AW93" s="14" t="s">
        <v>35</v>
      </c>
      <c r="AX93" s="14" t="s">
        <v>76</v>
      </c>
      <c r="AY93" s="237" t="s">
        <v>108</v>
      </c>
    </row>
    <row r="94" s="15" customFormat="1">
      <c r="A94" s="15"/>
      <c r="B94" s="238"/>
      <c r="C94" s="239"/>
      <c r="D94" s="218" t="s">
        <v>120</v>
      </c>
      <c r="E94" s="240" t="s">
        <v>19</v>
      </c>
      <c r="F94" s="241" t="s">
        <v>123</v>
      </c>
      <c r="G94" s="239"/>
      <c r="H94" s="242">
        <v>1.3600000000000001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48" t="s">
        <v>120</v>
      </c>
      <c r="AU94" s="248" t="s">
        <v>83</v>
      </c>
      <c r="AV94" s="15" t="s">
        <v>124</v>
      </c>
      <c r="AW94" s="15" t="s">
        <v>35</v>
      </c>
      <c r="AX94" s="15" t="s">
        <v>81</v>
      </c>
      <c r="AY94" s="248" t="s">
        <v>108</v>
      </c>
    </row>
    <row r="95" s="2" customFormat="1" ht="24.15" customHeight="1">
      <c r="A95" s="39"/>
      <c r="B95" s="40"/>
      <c r="C95" s="198" t="s">
        <v>124</v>
      </c>
      <c r="D95" s="198" t="s">
        <v>111</v>
      </c>
      <c r="E95" s="199" t="s">
        <v>139</v>
      </c>
      <c r="F95" s="200" t="s">
        <v>140</v>
      </c>
      <c r="G95" s="201" t="s">
        <v>141</v>
      </c>
      <c r="H95" s="202">
        <v>0.85499999999999998</v>
      </c>
      <c r="I95" s="203"/>
      <c r="J95" s="204">
        <f>ROUND(I95*H95,2)</f>
        <v>0</v>
      </c>
      <c r="K95" s="200" t="s">
        <v>115</v>
      </c>
      <c r="L95" s="45"/>
      <c r="M95" s="205" t="s">
        <v>19</v>
      </c>
      <c r="N95" s="206" t="s">
        <v>47</v>
      </c>
      <c r="O95" s="85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9" t="s">
        <v>116</v>
      </c>
      <c r="AT95" s="209" t="s">
        <v>111</v>
      </c>
      <c r="AU95" s="209" t="s">
        <v>83</v>
      </c>
      <c r="AY95" s="18" t="s">
        <v>108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8" t="s">
        <v>81</v>
      </c>
      <c r="BK95" s="210">
        <f>ROUND(I95*H95,2)</f>
        <v>0</v>
      </c>
      <c r="BL95" s="18" t="s">
        <v>116</v>
      </c>
      <c r="BM95" s="209" t="s">
        <v>142</v>
      </c>
    </row>
    <row r="96" s="2" customFormat="1">
      <c r="A96" s="39"/>
      <c r="B96" s="40"/>
      <c r="C96" s="41"/>
      <c r="D96" s="211" t="s">
        <v>118</v>
      </c>
      <c r="E96" s="41"/>
      <c r="F96" s="212" t="s">
        <v>143</v>
      </c>
      <c r="G96" s="41"/>
      <c r="H96" s="41"/>
      <c r="I96" s="213"/>
      <c r="J96" s="41"/>
      <c r="K96" s="41"/>
      <c r="L96" s="45"/>
      <c r="M96" s="214"/>
      <c r="N96" s="21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118</v>
      </c>
      <c r="AU96" s="18" t="s">
        <v>83</v>
      </c>
    </row>
    <row r="97" s="2" customFormat="1" ht="24.15" customHeight="1">
      <c r="A97" s="39"/>
      <c r="B97" s="40"/>
      <c r="C97" s="198" t="s">
        <v>144</v>
      </c>
      <c r="D97" s="198" t="s">
        <v>111</v>
      </c>
      <c r="E97" s="199" t="s">
        <v>145</v>
      </c>
      <c r="F97" s="200" t="s">
        <v>146</v>
      </c>
      <c r="G97" s="201" t="s">
        <v>141</v>
      </c>
      <c r="H97" s="202">
        <v>0.85499999999999998</v>
      </c>
      <c r="I97" s="203"/>
      <c r="J97" s="204">
        <f>ROUND(I97*H97,2)</f>
        <v>0</v>
      </c>
      <c r="K97" s="200" t="s">
        <v>115</v>
      </c>
      <c r="L97" s="45"/>
      <c r="M97" s="205" t="s">
        <v>19</v>
      </c>
      <c r="N97" s="206" t="s">
        <v>47</v>
      </c>
      <c r="O97" s="85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9" t="s">
        <v>116</v>
      </c>
      <c r="AT97" s="209" t="s">
        <v>111</v>
      </c>
      <c r="AU97" s="209" t="s">
        <v>83</v>
      </c>
      <c r="AY97" s="18" t="s">
        <v>108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8" t="s">
        <v>81</v>
      </c>
      <c r="BK97" s="210">
        <f>ROUND(I97*H97,2)</f>
        <v>0</v>
      </c>
      <c r="BL97" s="18" t="s">
        <v>116</v>
      </c>
      <c r="BM97" s="209" t="s">
        <v>147</v>
      </c>
    </row>
    <row r="98" s="2" customFormat="1">
      <c r="A98" s="39"/>
      <c r="B98" s="40"/>
      <c r="C98" s="41"/>
      <c r="D98" s="211" t="s">
        <v>118</v>
      </c>
      <c r="E98" s="41"/>
      <c r="F98" s="212" t="s">
        <v>148</v>
      </c>
      <c r="G98" s="41"/>
      <c r="H98" s="41"/>
      <c r="I98" s="213"/>
      <c r="J98" s="41"/>
      <c r="K98" s="41"/>
      <c r="L98" s="45"/>
      <c r="M98" s="214"/>
      <c r="N98" s="21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118</v>
      </c>
      <c r="AU98" s="18" t="s">
        <v>83</v>
      </c>
    </row>
    <row r="99" s="12" customFormat="1" ht="22.8" customHeight="1">
      <c r="A99" s="12"/>
      <c r="B99" s="182"/>
      <c r="C99" s="183"/>
      <c r="D99" s="184" t="s">
        <v>75</v>
      </c>
      <c r="E99" s="196" t="s">
        <v>149</v>
      </c>
      <c r="F99" s="196" t="s">
        <v>150</v>
      </c>
      <c r="G99" s="183"/>
      <c r="H99" s="183"/>
      <c r="I99" s="186"/>
      <c r="J99" s="197">
        <f>BK99</f>
        <v>0</v>
      </c>
      <c r="K99" s="183"/>
      <c r="L99" s="188"/>
      <c r="M99" s="189"/>
      <c r="N99" s="190"/>
      <c r="O99" s="190"/>
      <c r="P99" s="191">
        <f>SUM(P100:P113)</f>
        <v>0</v>
      </c>
      <c r="Q99" s="190"/>
      <c r="R99" s="191">
        <f>SUM(R100:R113)</f>
        <v>0.073133200000000009</v>
      </c>
      <c r="S99" s="190"/>
      <c r="T99" s="192">
        <f>SUM(T100:T113)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3" t="s">
        <v>83</v>
      </c>
      <c r="AT99" s="194" t="s">
        <v>75</v>
      </c>
      <c r="AU99" s="194" t="s">
        <v>81</v>
      </c>
      <c r="AY99" s="193" t="s">
        <v>108</v>
      </c>
      <c r="BK99" s="195">
        <f>SUM(BK100:BK113)</f>
        <v>0</v>
      </c>
    </row>
    <row r="100" s="2" customFormat="1" ht="16.5" customHeight="1">
      <c r="A100" s="39"/>
      <c r="B100" s="40"/>
      <c r="C100" s="198" t="s">
        <v>151</v>
      </c>
      <c r="D100" s="198" t="s">
        <v>111</v>
      </c>
      <c r="E100" s="199" t="s">
        <v>152</v>
      </c>
      <c r="F100" s="200" t="s">
        <v>153</v>
      </c>
      <c r="G100" s="201" t="s">
        <v>154</v>
      </c>
      <c r="H100" s="202">
        <v>28</v>
      </c>
      <c r="I100" s="203"/>
      <c r="J100" s="204">
        <f>ROUND(I100*H100,2)</f>
        <v>0</v>
      </c>
      <c r="K100" s="200" t="s">
        <v>115</v>
      </c>
      <c r="L100" s="45"/>
      <c r="M100" s="205" t="s">
        <v>19</v>
      </c>
      <c r="N100" s="206" t="s">
        <v>47</v>
      </c>
      <c r="O100" s="85"/>
      <c r="P100" s="207">
        <f>O100*H100</f>
        <v>0</v>
      </c>
      <c r="Q100" s="207">
        <v>0.0017394000000000001</v>
      </c>
      <c r="R100" s="207">
        <f>Q100*H100</f>
        <v>0.048703200000000002</v>
      </c>
      <c r="S100" s="207">
        <v>0</v>
      </c>
      <c r="T100" s="20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9" t="s">
        <v>116</v>
      </c>
      <c r="AT100" s="209" t="s">
        <v>111</v>
      </c>
      <c r="AU100" s="209" t="s">
        <v>83</v>
      </c>
      <c r="AY100" s="18" t="s">
        <v>108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8" t="s">
        <v>81</v>
      </c>
      <c r="BK100" s="210">
        <f>ROUND(I100*H100,2)</f>
        <v>0</v>
      </c>
      <c r="BL100" s="18" t="s">
        <v>116</v>
      </c>
      <c r="BM100" s="209" t="s">
        <v>155</v>
      </c>
    </row>
    <row r="101" s="2" customFormat="1">
      <c r="A101" s="39"/>
      <c r="B101" s="40"/>
      <c r="C101" s="41"/>
      <c r="D101" s="211" t="s">
        <v>118</v>
      </c>
      <c r="E101" s="41"/>
      <c r="F101" s="212" t="s">
        <v>156</v>
      </c>
      <c r="G101" s="41"/>
      <c r="H101" s="41"/>
      <c r="I101" s="213"/>
      <c r="J101" s="41"/>
      <c r="K101" s="41"/>
      <c r="L101" s="45"/>
      <c r="M101" s="214"/>
      <c r="N101" s="21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118</v>
      </c>
      <c r="AU101" s="18" t="s">
        <v>83</v>
      </c>
    </row>
    <row r="102" s="13" customFormat="1">
      <c r="A102" s="13"/>
      <c r="B102" s="216"/>
      <c r="C102" s="217"/>
      <c r="D102" s="218" t="s">
        <v>120</v>
      </c>
      <c r="E102" s="219" t="s">
        <v>19</v>
      </c>
      <c r="F102" s="220" t="s">
        <v>157</v>
      </c>
      <c r="G102" s="217"/>
      <c r="H102" s="219" t="s">
        <v>19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6" t="s">
        <v>120</v>
      </c>
      <c r="AU102" s="226" t="s">
        <v>83</v>
      </c>
      <c r="AV102" s="13" t="s">
        <v>81</v>
      </c>
      <c r="AW102" s="13" t="s">
        <v>35</v>
      </c>
      <c r="AX102" s="13" t="s">
        <v>76</v>
      </c>
      <c r="AY102" s="226" t="s">
        <v>108</v>
      </c>
    </row>
    <row r="103" s="14" customFormat="1">
      <c r="A103" s="14"/>
      <c r="B103" s="227"/>
      <c r="C103" s="228"/>
      <c r="D103" s="218" t="s">
        <v>120</v>
      </c>
      <c r="E103" s="229" t="s">
        <v>19</v>
      </c>
      <c r="F103" s="230" t="s">
        <v>158</v>
      </c>
      <c r="G103" s="228"/>
      <c r="H103" s="231">
        <v>28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7" t="s">
        <v>120</v>
      </c>
      <c r="AU103" s="237" t="s">
        <v>83</v>
      </c>
      <c r="AV103" s="14" t="s">
        <v>83</v>
      </c>
      <c r="AW103" s="14" t="s">
        <v>35</v>
      </c>
      <c r="AX103" s="14" t="s">
        <v>76</v>
      </c>
      <c r="AY103" s="237" t="s">
        <v>108</v>
      </c>
    </row>
    <row r="104" s="15" customFormat="1">
      <c r="A104" s="15"/>
      <c r="B104" s="238"/>
      <c r="C104" s="239"/>
      <c r="D104" s="218" t="s">
        <v>120</v>
      </c>
      <c r="E104" s="240" t="s">
        <v>19</v>
      </c>
      <c r="F104" s="241" t="s">
        <v>123</v>
      </c>
      <c r="G104" s="239"/>
      <c r="H104" s="242">
        <v>28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48" t="s">
        <v>120</v>
      </c>
      <c r="AU104" s="248" t="s">
        <v>83</v>
      </c>
      <c r="AV104" s="15" t="s">
        <v>124</v>
      </c>
      <c r="AW104" s="15" t="s">
        <v>35</v>
      </c>
      <c r="AX104" s="15" t="s">
        <v>81</v>
      </c>
      <c r="AY104" s="248" t="s">
        <v>108</v>
      </c>
    </row>
    <row r="105" s="2" customFormat="1" ht="24.15" customHeight="1">
      <c r="A105" s="39"/>
      <c r="B105" s="40"/>
      <c r="C105" s="198" t="s">
        <v>159</v>
      </c>
      <c r="D105" s="198" t="s">
        <v>111</v>
      </c>
      <c r="E105" s="199" t="s">
        <v>160</v>
      </c>
      <c r="F105" s="200" t="s">
        <v>161</v>
      </c>
      <c r="G105" s="201" t="s">
        <v>154</v>
      </c>
      <c r="H105" s="202">
        <v>14</v>
      </c>
      <c r="I105" s="203"/>
      <c r="J105" s="204">
        <f>ROUND(I105*H105,2)</f>
        <v>0</v>
      </c>
      <c r="K105" s="200" t="s">
        <v>115</v>
      </c>
      <c r="L105" s="45"/>
      <c r="M105" s="205" t="s">
        <v>19</v>
      </c>
      <c r="N105" s="206" t="s">
        <v>47</v>
      </c>
      <c r="O105" s="85"/>
      <c r="P105" s="207">
        <f>O105*H105</f>
        <v>0</v>
      </c>
      <c r="Q105" s="207">
        <v>0.001745</v>
      </c>
      <c r="R105" s="207">
        <f>Q105*H105</f>
        <v>0.02443</v>
      </c>
      <c r="S105" s="207">
        <v>0</v>
      </c>
      <c r="T105" s="20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9" t="s">
        <v>116</v>
      </c>
      <c r="AT105" s="209" t="s">
        <v>111</v>
      </c>
      <c r="AU105" s="209" t="s">
        <v>83</v>
      </c>
      <c r="AY105" s="18" t="s">
        <v>108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8" t="s">
        <v>81</v>
      </c>
      <c r="BK105" s="210">
        <f>ROUND(I105*H105,2)</f>
        <v>0</v>
      </c>
      <c r="BL105" s="18" t="s">
        <v>116</v>
      </c>
      <c r="BM105" s="209" t="s">
        <v>162</v>
      </c>
    </row>
    <row r="106" s="2" customFormat="1">
      <c r="A106" s="39"/>
      <c r="B106" s="40"/>
      <c r="C106" s="41"/>
      <c r="D106" s="211" t="s">
        <v>118</v>
      </c>
      <c r="E106" s="41"/>
      <c r="F106" s="212" t="s">
        <v>163</v>
      </c>
      <c r="G106" s="41"/>
      <c r="H106" s="41"/>
      <c r="I106" s="213"/>
      <c r="J106" s="41"/>
      <c r="K106" s="41"/>
      <c r="L106" s="45"/>
      <c r="M106" s="214"/>
      <c r="N106" s="21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118</v>
      </c>
      <c r="AU106" s="18" t="s">
        <v>83</v>
      </c>
    </row>
    <row r="107" s="13" customFormat="1">
      <c r="A107" s="13"/>
      <c r="B107" s="216"/>
      <c r="C107" s="217"/>
      <c r="D107" s="218" t="s">
        <v>120</v>
      </c>
      <c r="E107" s="219" t="s">
        <v>19</v>
      </c>
      <c r="F107" s="220" t="s">
        <v>164</v>
      </c>
      <c r="G107" s="217"/>
      <c r="H107" s="219" t="s">
        <v>19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6" t="s">
        <v>120</v>
      </c>
      <c r="AU107" s="226" t="s">
        <v>83</v>
      </c>
      <c r="AV107" s="13" t="s">
        <v>81</v>
      </c>
      <c r="AW107" s="13" t="s">
        <v>35</v>
      </c>
      <c r="AX107" s="13" t="s">
        <v>76</v>
      </c>
      <c r="AY107" s="226" t="s">
        <v>108</v>
      </c>
    </row>
    <row r="108" s="14" customFormat="1">
      <c r="A108" s="14"/>
      <c r="B108" s="227"/>
      <c r="C108" s="228"/>
      <c r="D108" s="218" t="s">
        <v>120</v>
      </c>
      <c r="E108" s="229" t="s">
        <v>19</v>
      </c>
      <c r="F108" s="230" t="s">
        <v>165</v>
      </c>
      <c r="G108" s="228"/>
      <c r="H108" s="231">
        <v>14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7" t="s">
        <v>120</v>
      </c>
      <c r="AU108" s="237" t="s">
        <v>83</v>
      </c>
      <c r="AV108" s="14" t="s">
        <v>83</v>
      </c>
      <c r="AW108" s="14" t="s">
        <v>35</v>
      </c>
      <c r="AX108" s="14" t="s">
        <v>76</v>
      </c>
      <c r="AY108" s="237" t="s">
        <v>108</v>
      </c>
    </row>
    <row r="109" s="15" customFormat="1">
      <c r="A109" s="15"/>
      <c r="B109" s="238"/>
      <c r="C109" s="239"/>
      <c r="D109" s="218" t="s">
        <v>120</v>
      </c>
      <c r="E109" s="240" t="s">
        <v>19</v>
      </c>
      <c r="F109" s="241" t="s">
        <v>123</v>
      </c>
      <c r="G109" s="239"/>
      <c r="H109" s="242">
        <v>14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48" t="s">
        <v>120</v>
      </c>
      <c r="AU109" s="248" t="s">
        <v>83</v>
      </c>
      <c r="AV109" s="15" t="s">
        <v>124</v>
      </c>
      <c r="AW109" s="15" t="s">
        <v>35</v>
      </c>
      <c r="AX109" s="15" t="s">
        <v>81</v>
      </c>
      <c r="AY109" s="248" t="s">
        <v>108</v>
      </c>
    </row>
    <row r="110" s="2" customFormat="1" ht="24.15" customHeight="1">
      <c r="A110" s="39"/>
      <c r="B110" s="40"/>
      <c r="C110" s="198" t="s">
        <v>166</v>
      </c>
      <c r="D110" s="198" t="s">
        <v>111</v>
      </c>
      <c r="E110" s="199" t="s">
        <v>167</v>
      </c>
      <c r="F110" s="200" t="s">
        <v>168</v>
      </c>
      <c r="G110" s="201" t="s">
        <v>141</v>
      </c>
      <c r="H110" s="202">
        <v>0.072999999999999995</v>
      </c>
      <c r="I110" s="203"/>
      <c r="J110" s="204">
        <f>ROUND(I110*H110,2)</f>
        <v>0</v>
      </c>
      <c r="K110" s="200" t="s">
        <v>115</v>
      </c>
      <c r="L110" s="45"/>
      <c r="M110" s="205" t="s">
        <v>19</v>
      </c>
      <c r="N110" s="206" t="s">
        <v>47</v>
      </c>
      <c r="O110" s="85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9" t="s">
        <v>116</v>
      </c>
      <c r="AT110" s="209" t="s">
        <v>111</v>
      </c>
      <c r="AU110" s="209" t="s">
        <v>83</v>
      </c>
      <c r="AY110" s="18" t="s">
        <v>108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8" t="s">
        <v>81</v>
      </c>
      <c r="BK110" s="210">
        <f>ROUND(I110*H110,2)</f>
        <v>0</v>
      </c>
      <c r="BL110" s="18" t="s">
        <v>116</v>
      </c>
      <c r="BM110" s="209" t="s">
        <v>169</v>
      </c>
    </row>
    <row r="111" s="2" customFormat="1">
      <c r="A111" s="39"/>
      <c r="B111" s="40"/>
      <c r="C111" s="41"/>
      <c r="D111" s="211" t="s">
        <v>118</v>
      </c>
      <c r="E111" s="41"/>
      <c r="F111" s="212" t="s">
        <v>170</v>
      </c>
      <c r="G111" s="41"/>
      <c r="H111" s="41"/>
      <c r="I111" s="213"/>
      <c r="J111" s="41"/>
      <c r="K111" s="41"/>
      <c r="L111" s="45"/>
      <c r="M111" s="214"/>
      <c r="N111" s="215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118</v>
      </c>
      <c r="AU111" s="18" t="s">
        <v>83</v>
      </c>
    </row>
    <row r="112" s="2" customFormat="1" ht="24.15" customHeight="1">
      <c r="A112" s="39"/>
      <c r="B112" s="40"/>
      <c r="C112" s="198" t="s">
        <v>171</v>
      </c>
      <c r="D112" s="198" t="s">
        <v>111</v>
      </c>
      <c r="E112" s="199" t="s">
        <v>172</v>
      </c>
      <c r="F112" s="200" t="s">
        <v>173</v>
      </c>
      <c r="G112" s="201" t="s">
        <v>141</v>
      </c>
      <c r="H112" s="202">
        <v>0.072999999999999995</v>
      </c>
      <c r="I112" s="203"/>
      <c r="J112" s="204">
        <f>ROUND(I112*H112,2)</f>
        <v>0</v>
      </c>
      <c r="K112" s="200" t="s">
        <v>115</v>
      </c>
      <c r="L112" s="45"/>
      <c r="M112" s="205" t="s">
        <v>19</v>
      </c>
      <c r="N112" s="206" t="s">
        <v>47</v>
      </c>
      <c r="O112" s="85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9" t="s">
        <v>116</v>
      </c>
      <c r="AT112" s="209" t="s">
        <v>111</v>
      </c>
      <c r="AU112" s="209" t="s">
        <v>83</v>
      </c>
      <c r="AY112" s="18" t="s">
        <v>108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8" t="s">
        <v>81</v>
      </c>
      <c r="BK112" s="210">
        <f>ROUND(I112*H112,2)</f>
        <v>0</v>
      </c>
      <c r="BL112" s="18" t="s">
        <v>116</v>
      </c>
      <c r="BM112" s="209" t="s">
        <v>174</v>
      </c>
    </row>
    <row r="113" s="2" customFormat="1">
      <c r="A113" s="39"/>
      <c r="B113" s="40"/>
      <c r="C113" s="41"/>
      <c r="D113" s="211" t="s">
        <v>118</v>
      </c>
      <c r="E113" s="41"/>
      <c r="F113" s="212" t="s">
        <v>175</v>
      </c>
      <c r="G113" s="41"/>
      <c r="H113" s="41"/>
      <c r="I113" s="213"/>
      <c r="J113" s="41"/>
      <c r="K113" s="41"/>
      <c r="L113" s="45"/>
      <c r="M113" s="214"/>
      <c r="N113" s="21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118</v>
      </c>
      <c r="AU113" s="18" t="s">
        <v>83</v>
      </c>
    </row>
    <row r="114" s="12" customFormat="1" ht="22.8" customHeight="1">
      <c r="A114" s="12"/>
      <c r="B114" s="182"/>
      <c r="C114" s="183"/>
      <c r="D114" s="184" t="s">
        <v>75</v>
      </c>
      <c r="E114" s="196" t="s">
        <v>176</v>
      </c>
      <c r="F114" s="196" t="s">
        <v>177</v>
      </c>
      <c r="G114" s="183"/>
      <c r="H114" s="183"/>
      <c r="I114" s="186"/>
      <c r="J114" s="197">
        <f>BK114</f>
        <v>0</v>
      </c>
      <c r="K114" s="183"/>
      <c r="L114" s="188"/>
      <c r="M114" s="189"/>
      <c r="N114" s="190"/>
      <c r="O114" s="190"/>
      <c r="P114" s="191">
        <f>SUM(P115:P130)</f>
        <v>0</v>
      </c>
      <c r="Q114" s="190"/>
      <c r="R114" s="191">
        <f>SUM(R115:R130)</f>
        <v>11.585885000000001</v>
      </c>
      <c r="S114" s="190"/>
      <c r="T114" s="192">
        <f>SUM(T115:T130)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3" t="s">
        <v>83</v>
      </c>
      <c r="AT114" s="194" t="s">
        <v>75</v>
      </c>
      <c r="AU114" s="194" t="s">
        <v>81</v>
      </c>
      <c r="AY114" s="193" t="s">
        <v>108</v>
      </c>
      <c r="BK114" s="195">
        <f>SUM(BK115:BK130)</f>
        <v>0</v>
      </c>
    </row>
    <row r="115" s="2" customFormat="1" ht="21.75" customHeight="1">
      <c r="A115" s="39"/>
      <c r="B115" s="40"/>
      <c r="C115" s="198" t="s">
        <v>178</v>
      </c>
      <c r="D115" s="198" t="s">
        <v>111</v>
      </c>
      <c r="E115" s="199" t="s">
        <v>179</v>
      </c>
      <c r="F115" s="200" t="s">
        <v>180</v>
      </c>
      <c r="G115" s="201" t="s">
        <v>114</v>
      </c>
      <c r="H115" s="202">
        <v>170</v>
      </c>
      <c r="I115" s="203"/>
      <c r="J115" s="204">
        <f>ROUND(I115*H115,2)</f>
        <v>0</v>
      </c>
      <c r="K115" s="200" t="s">
        <v>115</v>
      </c>
      <c r="L115" s="45"/>
      <c r="M115" s="205" t="s">
        <v>19</v>
      </c>
      <c r="N115" s="206" t="s">
        <v>47</v>
      </c>
      <c r="O115" s="85"/>
      <c r="P115" s="207">
        <f>O115*H115</f>
        <v>0</v>
      </c>
      <c r="Q115" s="207">
        <v>4.0000000000000003E-05</v>
      </c>
      <c r="R115" s="207">
        <f>Q115*H115</f>
        <v>0.0068000000000000005</v>
      </c>
      <c r="S115" s="207">
        <v>0</v>
      </c>
      <c r="T115" s="208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9" t="s">
        <v>116</v>
      </c>
      <c r="AT115" s="209" t="s">
        <v>111</v>
      </c>
      <c r="AU115" s="209" t="s">
        <v>83</v>
      </c>
      <c r="AY115" s="18" t="s">
        <v>108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8" t="s">
        <v>81</v>
      </c>
      <c r="BK115" s="210">
        <f>ROUND(I115*H115,2)</f>
        <v>0</v>
      </c>
      <c r="BL115" s="18" t="s">
        <v>116</v>
      </c>
      <c r="BM115" s="209" t="s">
        <v>181</v>
      </c>
    </row>
    <row r="116" s="2" customFormat="1">
      <c r="A116" s="39"/>
      <c r="B116" s="40"/>
      <c r="C116" s="41"/>
      <c r="D116" s="211" t="s">
        <v>118</v>
      </c>
      <c r="E116" s="41"/>
      <c r="F116" s="212" t="s">
        <v>182</v>
      </c>
      <c r="G116" s="41"/>
      <c r="H116" s="41"/>
      <c r="I116" s="213"/>
      <c r="J116" s="41"/>
      <c r="K116" s="41"/>
      <c r="L116" s="45"/>
      <c r="M116" s="214"/>
      <c r="N116" s="215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118</v>
      </c>
      <c r="AU116" s="18" t="s">
        <v>83</v>
      </c>
    </row>
    <row r="117" s="14" customFormat="1">
      <c r="A117" s="14"/>
      <c r="B117" s="227"/>
      <c r="C117" s="228"/>
      <c r="D117" s="218" t="s">
        <v>120</v>
      </c>
      <c r="E117" s="229" t="s">
        <v>19</v>
      </c>
      <c r="F117" s="230" t="s">
        <v>122</v>
      </c>
      <c r="G117" s="228"/>
      <c r="H117" s="231">
        <v>170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7" t="s">
        <v>120</v>
      </c>
      <c r="AU117" s="237" t="s">
        <v>83</v>
      </c>
      <c r="AV117" s="14" t="s">
        <v>83</v>
      </c>
      <c r="AW117" s="14" t="s">
        <v>35</v>
      </c>
      <c r="AX117" s="14" t="s">
        <v>76</v>
      </c>
      <c r="AY117" s="237" t="s">
        <v>108</v>
      </c>
    </row>
    <row r="118" s="15" customFormat="1">
      <c r="A118" s="15"/>
      <c r="B118" s="238"/>
      <c r="C118" s="239"/>
      <c r="D118" s="218" t="s">
        <v>120</v>
      </c>
      <c r="E118" s="240" t="s">
        <v>19</v>
      </c>
      <c r="F118" s="241" t="s">
        <v>123</v>
      </c>
      <c r="G118" s="239"/>
      <c r="H118" s="242">
        <v>170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48" t="s">
        <v>120</v>
      </c>
      <c r="AU118" s="248" t="s">
        <v>83</v>
      </c>
      <c r="AV118" s="15" t="s">
        <v>124</v>
      </c>
      <c r="AW118" s="15" t="s">
        <v>35</v>
      </c>
      <c r="AX118" s="15" t="s">
        <v>81</v>
      </c>
      <c r="AY118" s="248" t="s">
        <v>108</v>
      </c>
    </row>
    <row r="119" s="2" customFormat="1" ht="16.5" customHeight="1">
      <c r="A119" s="39"/>
      <c r="B119" s="40"/>
      <c r="C119" s="198" t="s">
        <v>183</v>
      </c>
      <c r="D119" s="198" t="s">
        <v>111</v>
      </c>
      <c r="E119" s="199" t="s">
        <v>184</v>
      </c>
      <c r="F119" s="200" t="s">
        <v>185</v>
      </c>
      <c r="G119" s="201" t="s">
        <v>114</v>
      </c>
      <c r="H119" s="202">
        <v>170</v>
      </c>
      <c r="I119" s="203"/>
      <c r="J119" s="204">
        <f>ROUND(I119*H119,2)</f>
        <v>0</v>
      </c>
      <c r="K119" s="200" t="s">
        <v>115</v>
      </c>
      <c r="L119" s="45"/>
      <c r="M119" s="205" t="s">
        <v>19</v>
      </c>
      <c r="N119" s="206" t="s">
        <v>47</v>
      </c>
      <c r="O119" s="85"/>
      <c r="P119" s="207">
        <f>O119*H119</f>
        <v>0</v>
      </c>
      <c r="Q119" s="207">
        <v>0.066960000000000006</v>
      </c>
      <c r="R119" s="207">
        <f>Q119*H119</f>
        <v>11.3832</v>
      </c>
      <c r="S119" s="207">
        <v>0</v>
      </c>
      <c r="T119" s="20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9" t="s">
        <v>116</v>
      </c>
      <c r="AT119" s="209" t="s">
        <v>111</v>
      </c>
      <c r="AU119" s="209" t="s">
        <v>83</v>
      </c>
      <c r="AY119" s="18" t="s">
        <v>108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8" t="s">
        <v>81</v>
      </c>
      <c r="BK119" s="210">
        <f>ROUND(I119*H119,2)</f>
        <v>0</v>
      </c>
      <c r="BL119" s="18" t="s">
        <v>116</v>
      </c>
      <c r="BM119" s="209" t="s">
        <v>186</v>
      </c>
    </row>
    <row r="120" s="2" customFormat="1">
      <c r="A120" s="39"/>
      <c r="B120" s="40"/>
      <c r="C120" s="41"/>
      <c r="D120" s="211" t="s">
        <v>118</v>
      </c>
      <c r="E120" s="41"/>
      <c r="F120" s="212" t="s">
        <v>187</v>
      </c>
      <c r="G120" s="41"/>
      <c r="H120" s="41"/>
      <c r="I120" s="213"/>
      <c r="J120" s="41"/>
      <c r="K120" s="41"/>
      <c r="L120" s="45"/>
      <c r="M120" s="214"/>
      <c r="N120" s="215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118</v>
      </c>
      <c r="AU120" s="18" t="s">
        <v>83</v>
      </c>
    </row>
    <row r="121" s="14" customFormat="1">
      <c r="A121" s="14"/>
      <c r="B121" s="227"/>
      <c r="C121" s="228"/>
      <c r="D121" s="218" t="s">
        <v>120</v>
      </c>
      <c r="E121" s="229" t="s">
        <v>19</v>
      </c>
      <c r="F121" s="230" t="s">
        <v>122</v>
      </c>
      <c r="G121" s="228"/>
      <c r="H121" s="231">
        <v>170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7" t="s">
        <v>120</v>
      </c>
      <c r="AU121" s="237" t="s">
        <v>83</v>
      </c>
      <c r="AV121" s="14" t="s">
        <v>83</v>
      </c>
      <c r="AW121" s="14" t="s">
        <v>35</v>
      </c>
      <c r="AX121" s="14" t="s">
        <v>76</v>
      </c>
      <c r="AY121" s="237" t="s">
        <v>108</v>
      </c>
    </row>
    <row r="122" s="15" customFormat="1">
      <c r="A122" s="15"/>
      <c r="B122" s="238"/>
      <c r="C122" s="239"/>
      <c r="D122" s="218" t="s">
        <v>120</v>
      </c>
      <c r="E122" s="240" t="s">
        <v>19</v>
      </c>
      <c r="F122" s="241" t="s">
        <v>123</v>
      </c>
      <c r="G122" s="239"/>
      <c r="H122" s="242">
        <v>170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48" t="s">
        <v>120</v>
      </c>
      <c r="AU122" s="248" t="s">
        <v>83</v>
      </c>
      <c r="AV122" s="15" t="s">
        <v>124</v>
      </c>
      <c r="AW122" s="15" t="s">
        <v>35</v>
      </c>
      <c r="AX122" s="15" t="s">
        <v>81</v>
      </c>
      <c r="AY122" s="248" t="s">
        <v>108</v>
      </c>
    </row>
    <row r="123" s="2" customFormat="1" ht="21.75" customHeight="1">
      <c r="A123" s="39"/>
      <c r="B123" s="40"/>
      <c r="C123" s="198" t="s">
        <v>188</v>
      </c>
      <c r="D123" s="198" t="s">
        <v>111</v>
      </c>
      <c r="E123" s="199" t="s">
        <v>189</v>
      </c>
      <c r="F123" s="200" t="s">
        <v>190</v>
      </c>
      <c r="G123" s="201" t="s">
        <v>154</v>
      </c>
      <c r="H123" s="202">
        <v>13.5</v>
      </c>
      <c r="I123" s="203"/>
      <c r="J123" s="204">
        <f>ROUND(I123*H123,2)</f>
        <v>0</v>
      </c>
      <c r="K123" s="200" t="s">
        <v>115</v>
      </c>
      <c r="L123" s="45"/>
      <c r="M123" s="205" t="s">
        <v>19</v>
      </c>
      <c r="N123" s="206" t="s">
        <v>47</v>
      </c>
      <c r="O123" s="85"/>
      <c r="P123" s="207">
        <f>O123*H123</f>
        <v>0</v>
      </c>
      <c r="Q123" s="207">
        <v>0.01451</v>
      </c>
      <c r="R123" s="207">
        <f>Q123*H123</f>
        <v>0.195885</v>
      </c>
      <c r="S123" s="207">
        <v>0</v>
      </c>
      <c r="T123" s="20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9" t="s">
        <v>116</v>
      </c>
      <c r="AT123" s="209" t="s">
        <v>111</v>
      </c>
      <c r="AU123" s="209" t="s">
        <v>83</v>
      </c>
      <c r="AY123" s="18" t="s">
        <v>108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8" t="s">
        <v>81</v>
      </c>
      <c r="BK123" s="210">
        <f>ROUND(I123*H123,2)</f>
        <v>0</v>
      </c>
      <c r="BL123" s="18" t="s">
        <v>116</v>
      </c>
      <c r="BM123" s="209" t="s">
        <v>191</v>
      </c>
    </row>
    <row r="124" s="2" customFormat="1">
      <c r="A124" s="39"/>
      <c r="B124" s="40"/>
      <c r="C124" s="41"/>
      <c r="D124" s="211" t="s">
        <v>118</v>
      </c>
      <c r="E124" s="41"/>
      <c r="F124" s="212" t="s">
        <v>192</v>
      </c>
      <c r="G124" s="41"/>
      <c r="H124" s="41"/>
      <c r="I124" s="213"/>
      <c r="J124" s="41"/>
      <c r="K124" s="41"/>
      <c r="L124" s="45"/>
      <c r="M124" s="214"/>
      <c r="N124" s="215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118</v>
      </c>
      <c r="AU124" s="18" t="s">
        <v>83</v>
      </c>
    </row>
    <row r="125" s="14" customFormat="1">
      <c r="A125" s="14"/>
      <c r="B125" s="227"/>
      <c r="C125" s="228"/>
      <c r="D125" s="218" t="s">
        <v>120</v>
      </c>
      <c r="E125" s="229" t="s">
        <v>19</v>
      </c>
      <c r="F125" s="230" t="s">
        <v>193</v>
      </c>
      <c r="G125" s="228"/>
      <c r="H125" s="231">
        <v>13.5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7" t="s">
        <v>120</v>
      </c>
      <c r="AU125" s="237" t="s">
        <v>83</v>
      </c>
      <c r="AV125" s="14" t="s">
        <v>83</v>
      </c>
      <c r="AW125" s="14" t="s">
        <v>35</v>
      </c>
      <c r="AX125" s="14" t="s">
        <v>76</v>
      </c>
      <c r="AY125" s="237" t="s">
        <v>108</v>
      </c>
    </row>
    <row r="126" s="15" customFormat="1">
      <c r="A126" s="15"/>
      <c r="B126" s="238"/>
      <c r="C126" s="239"/>
      <c r="D126" s="218" t="s">
        <v>120</v>
      </c>
      <c r="E126" s="240" t="s">
        <v>19</v>
      </c>
      <c r="F126" s="241" t="s">
        <v>123</v>
      </c>
      <c r="G126" s="239"/>
      <c r="H126" s="242">
        <v>13.5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48" t="s">
        <v>120</v>
      </c>
      <c r="AU126" s="248" t="s">
        <v>83</v>
      </c>
      <c r="AV126" s="15" t="s">
        <v>124</v>
      </c>
      <c r="AW126" s="15" t="s">
        <v>35</v>
      </c>
      <c r="AX126" s="15" t="s">
        <v>81</v>
      </c>
      <c r="AY126" s="248" t="s">
        <v>108</v>
      </c>
    </row>
    <row r="127" s="2" customFormat="1" ht="24.15" customHeight="1">
      <c r="A127" s="39"/>
      <c r="B127" s="40"/>
      <c r="C127" s="198" t="s">
        <v>194</v>
      </c>
      <c r="D127" s="198" t="s">
        <v>111</v>
      </c>
      <c r="E127" s="199" t="s">
        <v>195</v>
      </c>
      <c r="F127" s="200" t="s">
        <v>196</v>
      </c>
      <c r="G127" s="201" t="s">
        <v>141</v>
      </c>
      <c r="H127" s="202">
        <v>11.586</v>
      </c>
      <c r="I127" s="203"/>
      <c r="J127" s="204">
        <f>ROUND(I127*H127,2)</f>
        <v>0</v>
      </c>
      <c r="K127" s="200" t="s">
        <v>115</v>
      </c>
      <c r="L127" s="45"/>
      <c r="M127" s="205" t="s">
        <v>19</v>
      </c>
      <c r="N127" s="206" t="s">
        <v>47</v>
      </c>
      <c r="O127" s="85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9" t="s">
        <v>116</v>
      </c>
      <c r="AT127" s="209" t="s">
        <v>111</v>
      </c>
      <c r="AU127" s="209" t="s">
        <v>83</v>
      </c>
      <c r="AY127" s="18" t="s">
        <v>108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8" t="s">
        <v>81</v>
      </c>
      <c r="BK127" s="210">
        <f>ROUND(I127*H127,2)</f>
        <v>0</v>
      </c>
      <c r="BL127" s="18" t="s">
        <v>116</v>
      </c>
      <c r="BM127" s="209" t="s">
        <v>197</v>
      </c>
    </row>
    <row r="128" s="2" customFormat="1">
      <c r="A128" s="39"/>
      <c r="B128" s="40"/>
      <c r="C128" s="41"/>
      <c r="D128" s="211" t="s">
        <v>118</v>
      </c>
      <c r="E128" s="41"/>
      <c r="F128" s="212" t="s">
        <v>198</v>
      </c>
      <c r="G128" s="41"/>
      <c r="H128" s="41"/>
      <c r="I128" s="213"/>
      <c r="J128" s="41"/>
      <c r="K128" s="41"/>
      <c r="L128" s="45"/>
      <c r="M128" s="214"/>
      <c r="N128" s="215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118</v>
      </c>
      <c r="AU128" s="18" t="s">
        <v>83</v>
      </c>
    </row>
    <row r="129" s="2" customFormat="1" ht="24.15" customHeight="1">
      <c r="A129" s="39"/>
      <c r="B129" s="40"/>
      <c r="C129" s="198" t="s">
        <v>165</v>
      </c>
      <c r="D129" s="198" t="s">
        <v>111</v>
      </c>
      <c r="E129" s="199" t="s">
        <v>199</v>
      </c>
      <c r="F129" s="200" t="s">
        <v>200</v>
      </c>
      <c r="G129" s="201" t="s">
        <v>141</v>
      </c>
      <c r="H129" s="202">
        <v>11.586</v>
      </c>
      <c r="I129" s="203"/>
      <c r="J129" s="204">
        <f>ROUND(I129*H129,2)</f>
        <v>0</v>
      </c>
      <c r="K129" s="200" t="s">
        <v>115</v>
      </c>
      <c r="L129" s="45"/>
      <c r="M129" s="205" t="s">
        <v>19</v>
      </c>
      <c r="N129" s="206" t="s">
        <v>47</v>
      </c>
      <c r="O129" s="85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9" t="s">
        <v>116</v>
      </c>
      <c r="AT129" s="209" t="s">
        <v>111</v>
      </c>
      <c r="AU129" s="209" t="s">
        <v>83</v>
      </c>
      <c r="AY129" s="18" t="s">
        <v>108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8" t="s">
        <v>81</v>
      </c>
      <c r="BK129" s="210">
        <f>ROUND(I129*H129,2)</f>
        <v>0</v>
      </c>
      <c r="BL129" s="18" t="s">
        <v>116</v>
      </c>
      <c r="BM129" s="209" t="s">
        <v>201</v>
      </c>
    </row>
    <row r="130" s="2" customFormat="1">
      <c r="A130" s="39"/>
      <c r="B130" s="40"/>
      <c r="C130" s="41"/>
      <c r="D130" s="211" t="s">
        <v>118</v>
      </c>
      <c r="E130" s="41"/>
      <c r="F130" s="212" t="s">
        <v>202</v>
      </c>
      <c r="G130" s="41"/>
      <c r="H130" s="41"/>
      <c r="I130" s="213"/>
      <c r="J130" s="41"/>
      <c r="K130" s="41"/>
      <c r="L130" s="45"/>
      <c r="M130" s="259"/>
      <c r="N130" s="260"/>
      <c r="O130" s="261"/>
      <c r="P130" s="261"/>
      <c r="Q130" s="261"/>
      <c r="R130" s="261"/>
      <c r="S130" s="261"/>
      <c r="T130" s="262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118</v>
      </c>
      <c r="AU130" s="18" t="s">
        <v>83</v>
      </c>
    </row>
    <row r="131" s="2" customFormat="1" ht="6.96" customHeight="1">
      <c r="A131" s="39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3Aa4MpJRBEPz2hj+HTPS4l5FsqZfzAF4uq7BnrQ6yYzuZ6FRa5F5RDrlJmo+lLJBDXMXV94USN46dg0z9jUm2Q==" hashValue="DnsSTLkxZFVE58UmEmZfhLM/1hwivJ+NnELvi+AI4AUD3kBmEZ08dGZ7jHSV+PHK9fvoTVcedPsILR1107cVwA==" algorithmName="SHA-512" password="CC35"/>
  <autoFilter ref="C76:K130"/>
  <mergeCells count="6">
    <mergeCell ref="E7:H7"/>
    <mergeCell ref="E16:H16"/>
    <mergeCell ref="E25:H25"/>
    <mergeCell ref="E46:H46"/>
    <mergeCell ref="E69:H69"/>
    <mergeCell ref="L2:V2"/>
  </mergeCells>
  <hyperlinks>
    <hyperlink ref="F81" r:id="rId1" display="https://podminky.urs.cz/item/CS_URS_2022_01/762342214"/>
    <hyperlink ref="F91" r:id="rId2" display="https://podminky.urs.cz/item/CS_URS_2022_01/762395000"/>
    <hyperlink ref="F96" r:id="rId3" display="https://podminky.urs.cz/item/CS_URS_2022_01/998762102"/>
    <hyperlink ref="F98" r:id="rId4" display="https://podminky.urs.cz/item/CS_URS_2022_01/998762181"/>
    <hyperlink ref="F101" r:id="rId5" display="https://podminky.urs.cz/item/CS_URS_2022_01/764212404"/>
    <hyperlink ref="F106" r:id="rId6" display="https://podminky.urs.cz/item/CS_URS_2022_01/764311414"/>
    <hyperlink ref="F111" r:id="rId7" display="https://podminky.urs.cz/item/CS_URS_2022_01/998764102"/>
    <hyperlink ref="F113" r:id="rId8" display="https://podminky.urs.cz/item/CS_URS_2022_01/998764181"/>
    <hyperlink ref="F116" r:id="rId9" display="https://podminky.urs.cz/item/CS_URS_2022_01/765111504"/>
    <hyperlink ref="F120" r:id="rId10" display="https://podminky.urs.cz/item/CS_URS_2022_01/765114011"/>
    <hyperlink ref="F124" r:id="rId11" display="https://podminky.urs.cz/item/CS_URS_2022_01/765114351"/>
    <hyperlink ref="F128" r:id="rId12" display="https://podminky.urs.cz/item/CS_URS_2022_01/998765102"/>
    <hyperlink ref="F130" r:id="rId13" display="https://podminky.urs.cz/item/CS_URS_2022_01/998765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6" customFormat="1" ht="45" customHeight="1">
      <c r="B3" s="267"/>
      <c r="C3" s="268" t="s">
        <v>203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204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205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206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207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208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209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210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211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212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213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80</v>
      </c>
      <c r="F18" s="274" t="s">
        <v>214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215</v>
      </c>
      <c r="F19" s="274" t="s">
        <v>216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217</v>
      </c>
      <c r="F20" s="274" t="s">
        <v>218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219</v>
      </c>
      <c r="F21" s="274" t="s">
        <v>220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221</v>
      </c>
      <c r="F22" s="274" t="s">
        <v>222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223</v>
      </c>
      <c r="F23" s="274" t="s">
        <v>224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225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226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227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228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229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230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231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232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233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94</v>
      </c>
      <c r="F36" s="274"/>
      <c r="G36" s="274" t="s">
        <v>234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235</v>
      </c>
      <c r="F37" s="274"/>
      <c r="G37" s="274" t="s">
        <v>236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57</v>
      </c>
      <c r="F38" s="274"/>
      <c r="G38" s="274" t="s">
        <v>237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58</v>
      </c>
      <c r="F39" s="274"/>
      <c r="G39" s="274" t="s">
        <v>238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95</v>
      </c>
      <c r="F40" s="274"/>
      <c r="G40" s="274" t="s">
        <v>239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96</v>
      </c>
      <c r="F41" s="274"/>
      <c r="G41" s="274" t="s">
        <v>240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241</v>
      </c>
      <c r="F42" s="274"/>
      <c r="G42" s="274" t="s">
        <v>242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243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244</v>
      </c>
      <c r="F44" s="274"/>
      <c r="G44" s="274" t="s">
        <v>245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98</v>
      </c>
      <c r="F45" s="274"/>
      <c r="G45" s="274" t="s">
        <v>246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247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248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249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250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251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252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253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254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255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256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257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258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259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260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261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262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263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264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265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266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267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268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269</v>
      </c>
      <c r="D76" s="292"/>
      <c r="E76" s="292"/>
      <c r="F76" s="292" t="s">
        <v>270</v>
      </c>
      <c r="G76" s="293"/>
      <c r="H76" s="292" t="s">
        <v>58</v>
      </c>
      <c r="I76" s="292" t="s">
        <v>61</v>
      </c>
      <c r="J76" s="292" t="s">
        <v>271</v>
      </c>
      <c r="K76" s="291"/>
    </row>
    <row r="77" s="1" customFormat="1" ht="17.25" customHeight="1">
      <c r="B77" s="289"/>
      <c r="C77" s="294" t="s">
        <v>272</v>
      </c>
      <c r="D77" s="294"/>
      <c r="E77" s="294"/>
      <c r="F77" s="295" t="s">
        <v>273</v>
      </c>
      <c r="G77" s="296"/>
      <c r="H77" s="294"/>
      <c r="I77" s="294"/>
      <c r="J77" s="294" t="s">
        <v>274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57</v>
      </c>
      <c r="D79" s="299"/>
      <c r="E79" s="299"/>
      <c r="F79" s="300" t="s">
        <v>275</v>
      </c>
      <c r="G79" s="301"/>
      <c r="H79" s="277" t="s">
        <v>276</v>
      </c>
      <c r="I79" s="277" t="s">
        <v>277</v>
      </c>
      <c r="J79" s="277">
        <v>20</v>
      </c>
      <c r="K79" s="291"/>
    </row>
    <row r="80" s="1" customFormat="1" ht="15" customHeight="1">
      <c r="B80" s="289"/>
      <c r="C80" s="277" t="s">
        <v>278</v>
      </c>
      <c r="D80" s="277"/>
      <c r="E80" s="277"/>
      <c r="F80" s="300" t="s">
        <v>275</v>
      </c>
      <c r="G80" s="301"/>
      <c r="H80" s="277" t="s">
        <v>279</v>
      </c>
      <c r="I80" s="277" t="s">
        <v>277</v>
      </c>
      <c r="J80" s="277">
        <v>120</v>
      </c>
      <c r="K80" s="291"/>
    </row>
    <row r="81" s="1" customFormat="1" ht="15" customHeight="1">
      <c r="B81" s="302"/>
      <c r="C81" s="277" t="s">
        <v>280</v>
      </c>
      <c r="D81" s="277"/>
      <c r="E81" s="277"/>
      <c r="F81" s="300" t="s">
        <v>281</v>
      </c>
      <c r="G81" s="301"/>
      <c r="H81" s="277" t="s">
        <v>282</v>
      </c>
      <c r="I81" s="277" t="s">
        <v>277</v>
      </c>
      <c r="J81" s="277">
        <v>50</v>
      </c>
      <c r="K81" s="291"/>
    </row>
    <row r="82" s="1" customFormat="1" ht="15" customHeight="1">
      <c r="B82" s="302"/>
      <c r="C82" s="277" t="s">
        <v>283</v>
      </c>
      <c r="D82" s="277"/>
      <c r="E82" s="277"/>
      <c r="F82" s="300" t="s">
        <v>275</v>
      </c>
      <c r="G82" s="301"/>
      <c r="H82" s="277" t="s">
        <v>284</v>
      </c>
      <c r="I82" s="277" t="s">
        <v>285</v>
      </c>
      <c r="J82" s="277"/>
      <c r="K82" s="291"/>
    </row>
    <row r="83" s="1" customFormat="1" ht="15" customHeight="1">
      <c r="B83" s="302"/>
      <c r="C83" s="303" t="s">
        <v>286</v>
      </c>
      <c r="D83" s="303"/>
      <c r="E83" s="303"/>
      <c r="F83" s="304" t="s">
        <v>281</v>
      </c>
      <c r="G83" s="303"/>
      <c r="H83" s="303" t="s">
        <v>287</v>
      </c>
      <c r="I83" s="303" t="s">
        <v>277</v>
      </c>
      <c r="J83" s="303">
        <v>15</v>
      </c>
      <c r="K83" s="291"/>
    </row>
    <row r="84" s="1" customFormat="1" ht="15" customHeight="1">
      <c r="B84" s="302"/>
      <c r="C84" s="303" t="s">
        <v>288</v>
      </c>
      <c r="D84" s="303"/>
      <c r="E84" s="303"/>
      <c r="F84" s="304" t="s">
        <v>281</v>
      </c>
      <c r="G84" s="303"/>
      <c r="H84" s="303" t="s">
        <v>289</v>
      </c>
      <c r="I84" s="303" t="s">
        <v>277</v>
      </c>
      <c r="J84" s="303">
        <v>15</v>
      </c>
      <c r="K84" s="291"/>
    </row>
    <row r="85" s="1" customFormat="1" ht="15" customHeight="1">
      <c r="B85" s="302"/>
      <c r="C85" s="303" t="s">
        <v>290</v>
      </c>
      <c r="D85" s="303"/>
      <c r="E85" s="303"/>
      <c r="F85" s="304" t="s">
        <v>281</v>
      </c>
      <c r="G85" s="303"/>
      <c r="H85" s="303" t="s">
        <v>291</v>
      </c>
      <c r="I85" s="303" t="s">
        <v>277</v>
      </c>
      <c r="J85" s="303">
        <v>20</v>
      </c>
      <c r="K85" s="291"/>
    </row>
    <row r="86" s="1" customFormat="1" ht="15" customHeight="1">
      <c r="B86" s="302"/>
      <c r="C86" s="303" t="s">
        <v>292</v>
      </c>
      <c r="D86" s="303"/>
      <c r="E86" s="303"/>
      <c r="F86" s="304" t="s">
        <v>281</v>
      </c>
      <c r="G86" s="303"/>
      <c r="H86" s="303" t="s">
        <v>293</v>
      </c>
      <c r="I86" s="303" t="s">
        <v>277</v>
      </c>
      <c r="J86" s="303">
        <v>20</v>
      </c>
      <c r="K86" s="291"/>
    </row>
    <row r="87" s="1" customFormat="1" ht="15" customHeight="1">
      <c r="B87" s="302"/>
      <c r="C87" s="277" t="s">
        <v>294</v>
      </c>
      <c r="D87" s="277"/>
      <c r="E87" s="277"/>
      <c r="F87" s="300" t="s">
        <v>281</v>
      </c>
      <c r="G87" s="301"/>
      <c r="H87" s="277" t="s">
        <v>295</v>
      </c>
      <c r="I87" s="277" t="s">
        <v>277</v>
      </c>
      <c r="J87" s="277">
        <v>50</v>
      </c>
      <c r="K87" s="291"/>
    </row>
    <row r="88" s="1" customFormat="1" ht="15" customHeight="1">
      <c r="B88" s="302"/>
      <c r="C88" s="277" t="s">
        <v>296</v>
      </c>
      <c r="D88" s="277"/>
      <c r="E88" s="277"/>
      <c r="F88" s="300" t="s">
        <v>281</v>
      </c>
      <c r="G88" s="301"/>
      <c r="H88" s="277" t="s">
        <v>297</v>
      </c>
      <c r="I88" s="277" t="s">
        <v>277</v>
      </c>
      <c r="J88" s="277">
        <v>20</v>
      </c>
      <c r="K88" s="291"/>
    </row>
    <row r="89" s="1" customFormat="1" ht="15" customHeight="1">
      <c r="B89" s="302"/>
      <c r="C89" s="277" t="s">
        <v>298</v>
      </c>
      <c r="D89" s="277"/>
      <c r="E89" s="277"/>
      <c r="F89" s="300" t="s">
        <v>281</v>
      </c>
      <c r="G89" s="301"/>
      <c r="H89" s="277" t="s">
        <v>299</v>
      </c>
      <c r="I89" s="277" t="s">
        <v>277</v>
      </c>
      <c r="J89" s="277">
        <v>20</v>
      </c>
      <c r="K89" s="291"/>
    </row>
    <row r="90" s="1" customFormat="1" ht="15" customHeight="1">
      <c r="B90" s="302"/>
      <c r="C90" s="277" t="s">
        <v>300</v>
      </c>
      <c r="D90" s="277"/>
      <c r="E90" s="277"/>
      <c r="F90" s="300" t="s">
        <v>281</v>
      </c>
      <c r="G90" s="301"/>
      <c r="H90" s="277" t="s">
        <v>301</v>
      </c>
      <c r="I90" s="277" t="s">
        <v>277</v>
      </c>
      <c r="J90" s="277">
        <v>50</v>
      </c>
      <c r="K90" s="291"/>
    </row>
    <row r="91" s="1" customFormat="1" ht="15" customHeight="1">
      <c r="B91" s="302"/>
      <c r="C91" s="277" t="s">
        <v>302</v>
      </c>
      <c r="D91" s="277"/>
      <c r="E91" s="277"/>
      <c r="F91" s="300" t="s">
        <v>281</v>
      </c>
      <c r="G91" s="301"/>
      <c r="H91" s="277" t="s">
        <v>302</v>
      </c>
      <c r="I91" s="277" t="s">
        <v>277</v>
      </c>
      <c r="J91" s="277">
        <v>50</v>
      </c>
      <c r="K91" s="291"/>
    </row>
    <row r="92" s="1" customFormat="1" ht="15" customHeight="1">
      <c r="B92" s="302"/>
      <c r="C92" s="277" t="s">
        <v>303</v>
      </c>
      <c r="D92" s="277"/>
      <c r="E92" s="277"/>
      <c r="F92" s="300" t="s">
        <v>281</v>
      </c>
      <c r="G92" s="301"/>
      <c r="H92" s="277" t="s">
        <v>304</v>
      </c>
      <c r="I92" s="277" t="s">
        <v>277</v>
      </c>
      <c r="J92" s="277">
        <v>255</v>
      </c>
      <c r="K92" s="291"/>
    </row>
    <row r="93" s="1" customFormat="1" ht="15" customHeight="1">
      <c r="B93" s="302"/>
      <c r="C93" s="277" t="s">
        <v>305</v>
      </c>
      <c r="D93" s="277"/>
      <c r="E93" s="277"/>
      <c r="F93" s="300" t="s">
        <v>275</v>
      </c>
      <c r="G93" s="301"/>
      <c r="H93" s="277" t="s">
        <v>306</v>
      </c>
      <c r="I93" s="277" t="s">
        <v>307</v>
      </c>
      <c r="J93" s="277"/>
      <c r="K93" s="291"/>
    </row>
    <row r="94" s="1" customFormat="1" ht="15" customHeight="1">
      <c r="B94" s="302"/>
      <c r="C94" s="277" t="s">
        <v>308</v>
      </c>
      <c r="D94" s="277"/>
      <c r="E94" s="277"/>
      <c r="F94" s="300" t="s">
        <v>275</v>
      </c>
      <c r="G94" s="301"/>
      <c r="H94" s="277" t="s">
        <v>309</v>
      </c>
      <c r="I94" s="277" t="s">
        <v>310</v>
      </c>
      <c r="J94" s="277"/>
      <c r="K94" s="291"/>
    </row>
    <row r="95" s="1" customFormat="1" ht="15" customHeight="1">
      <c r="B95" s="302"/>
      <c r="C95" s="277" t="s">
        <v>311</v>
      </c>
      <c r="D95" s="277"/>
      <c r="E95" s="277"/>
      <c r="F95" s="300" t="s">
        <v>275</v>
      </c>
      <c r="G95" s="301"/>
      <c r="H95" s="277" t="s">
        <v>311</v>
      </c>
      <c r="I95" s="277" t="s">
        <v>310</v>
      </c>
      <c r="J95" s="277"/>
      <c r="K95" s="291"/>
    </row>
    <row r="96" s="1" customFormat="1" ht="15" customHeight="1">
      <c r="B96" s="302"/>
      <c r="C96" s="277" t="s">
        <v>42</v>
      </c>
      <c r="D96" s="277"/>
      <c r="E96" s="277"/>
      <c r="F96" s="300" t="s">
        <v>275</v>
      </c>
      <c r="G96" s="301"/>
      <c r="H96" s="277" t="s">
        <v>312</v>
      </c>
      <c r="I96" s="277" t="s">
        <v>310</v>
      </c>
      <c r="J96" s="277"/>
      <c r="K96" s="291"/>
    </row>
    <row r="97" s="1" customFormat="1" ht="15" customHeight="1">
      <c r="B97" s="302"/>
      <c r="C97" s="277" t="s">
        <v>52</v>
      </c>
      <c r="D97" s="277"/>
      <c r="E97" s="277"/>
      <c r="F97" s="300" t="s">
        <v>275</v>
      </c>
      <c r="G97" s="301"/>
      <c r="H97" s="277" t="s">
        <v>313</v>
      </c>
      <c r="I97" s="277" t="s">
        <v>310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314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269</v>
      </c>
      <c r="D103" s="292"/>
      <c r="E103" s="292"/>
      <c r="F103" s="292" t="s">
        <v>270</v>
      </c>
      <c r="G103" s="293"/>
      <c r="H103" s="292" t="s">
        <v>58</v>
      </c>
      <c r="I103" s="292" t="s">
        <v>61</v>
      </c>
      <c r="J103" s="292" t="s">
        <v>271</v>
      </c>
      <c r="K103" s="291"/>
    </row>
    <row r="104" s="1" customFormat="1" ht="17.25" customHeight="1">
      <c r="B104" s="289"/>
      <c r="C104" s="294" t="s">
        <v>272</v>
      </c>
      <c r="D104" s="294"/>
      <c r="E104" s="294"/>
      <c r="F104" s="295" t="s">
        <v>273</v>
      </c>
      <c r="G104" s="296"/>
      <c r="H104" s="294"/>
      <c r="I104" s="294"/>
      <c r="J104" s="294" t="s">
        <v>274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57</v>
      </c>
      <c r="D106" s="299"/>
      <c r="E106" s="299"/>
      <c r="F106" s="300" t="s">
        <v>275</v>
      </c>
      <c r="G106" s="277"/>
      <c r="H106" s="277" t="s">
        <v>315</v>
      </c>
      <c r="I106" s="277" t="s">
        <v>277</v>
      </c>
      <c r="J106" s="277">
        <v>20</v>
      </c>
      <c r="K106" s="291"/>
    </row>
    <row r="107" s="1" customFormat="1" ht="15" customHeight="1">
      <c r="B107" s="289"/>
      <c r="C107" s="277" t="s">
        <v>278</v>
      </c>
      <c r="D107" s="277"/>
      <c r="E107" s="277"/>
      <c r="F107" s="300" t="s">
        <v>275</v>
      </c>
      <c r="G107" s="277"/>
      <c r="H107" s="277" t="s">
        <v>315</v>
      </c>
      <c r="I107" s="277" t="s">
        <v>277</v>
      </c>
      <c r="J107" s="277">
        <v>120</v>
      </c>
      <c r="K107" s="291"/>
    </row>
    <row r="108" s="1" customFormat="1" ht="15" customHeight="1">
      <c r="B108" s="302"/>
      <c r="C108" s="277" t="s">
        <v>280</v>
      </c>
      <c r="D108" s="277"/>
      <c r="E108" s="277"/>
      <c r="F108" s="300" t="s">
        <v>281</v>
      </c>
      <c r="G108" s="277"/>
      <c r="H108" s="277" t="s">
        <v>315</v>
      </c>
      <c r="I108" s="277" t="s">
        <v>277</v>
      </c>
      <c r="J108" s="277">
        <v>50</v>
      </c>
      <c r="K108" s="291"/>
    </row>
    <row r="109" s="1" customFormat="1" ht="15" customHeight="1">
      <c r="B109" s="302"/>
      <c r="C109" s="277" t="s">
        <v>283</v>
      </c>
      <c r="D109" s="277"/>
      <c r="E109" s="277"/>
      <c r="F109" s="300" t="s">
        <v>275</v>
      </c>
      <c r="G109" s="277"/>
      <c r="H109" s="277" t="s">
        <v>315</v>
      </c>
      <c r="I109" s="277" t="s">
        <v>285</v>
      </c>
      <c r="J109" s="277"/>
      <c r="K109" s="291"/>
    </row>
    <row r="110" s="1" customFormat="1" ht="15" customHeight="1">
      <c r="B110" s="302"/>
      <c r="C110" s="277" t="s">
        <v>294</v>
      </c>
      <c r="D110" s="277"/>
      <c r="E110" s="277"/>
      <c r="F110" s="300" t="s">
        <v>281</v>
      </c>
      <c r="G110" s="277"/>
      <c r="H110" s="277" t="s">
        <v>315</v>
      </c>
      <c r="I110" s="277" t="s">
        <v>277</v>
      </c>
      <c r="J110" s="277">
        <v>50</v>
      </c>
      <c r="K110" s="291"/>
    </row>
    <row r="111" s="1" customFormat="1" ht="15" customHeight="1">
      <c r="B111" s="302"/>
      <c r="C111" s="277" t="s">
        <v>302</v>
      </c>
      <c r="D111" s="277"/>
      <c r="E111" s="277"/>
      <c r="F111" s="300" t="s">
        <v>281</v>
      </c>
      <c r="G111" s="277"/>
      <c r="H111" s="277" t="s">
        <v>315</v>
      </c>
      <c r="I111" s="277" t="s">
        <v>277</v>
      </c>
      <c r="J111" s="277">
        <v>50</v>
      </c>
      <c r="K111" s="291"/>
    </row>
    <row r="112" s="1" customFormat="1" ht="15" customHeight="1">
      <c r="B112" s="302"/>
      <c r="C112" s="277" t="s">
        <v>300</v>
      </c>
      <c r="D112" s="277"/>
      <c r="E112" s="277"/>
      <c r="F112" s="300" t="s">
        <v>281</v>
      </c>
      <c r="G112" s="277"/>
      <c r="H112" s="277" t="s">
        <v>315</v>
      </c>
      <c r="I112" s="277" t="s">
        <v>277</v>
      </c>
      <c r="J112" s="277">
        <v>50</v>
      </c>
      <c r="K112" s="291"/>
    </row>
    <row r="113" s="1" customFormat="1" ht="15" customHeight="1">
      <c r="B113" s="302"/>
      <c r="C113" s="277" t="s">
        <v>57</v>
      </c>
      <c r="D113" s="277"/>
      <c r="E113" s="277"/>
      <c r="F113" s="300" t="s">
        <v>275</v>
      </c>
      <c r="G113" s="277"/>
      <c r="H113" s="277" t="s">
        <v>316</v>
      </c>
      <c r="I113" s="277" t="s">
        <v>277</v>
      </c>
      <c r="J113" s="277">
        <v>20</v>
      </c>
      <c r="K113" s="291"/>
    </row>
    <row r="114" s="1" customFormat="1" ht="15" customHeight="1">
      <c r="B114" s="302"/>
      <c r="C114" s="277" t="s">
        <v>317</v>
      </c>
      <c r="D114" s="277"/>
      <c r="E114" s="277"/>
      <c r="F114" s="300" t="s">
        <v>275</v>
      </c>
      <c r="G114" s="277"/>
      <c r="H114" s="277" t="s">
        <v>318</v>
      </c>
      <c r="I114" s="277" t="s">
        <v>277</v>
      </c>
      <c r="J114" s="277">
        <v>120</v>
      </c>
      <c r="K114" s="291"/>
    </row>
    <row r="115" s="1" customFormat="1" ht="15" customHeight="1">
      <c r="B115" s="302"/>
      <c r="C115" s="277" t="s">
        <v>42</v>
      </c>
      <c r="D115" s="277"/>
      <c r="E115" s="277"/>
      <c r="F115" s="300" t="s">
        <v>275</v>
      </c>
      <c r="G115" s="277"/>
      <c r="H115" s="277" t="s">
        <v>319</v>
      </c>
      <c r="I115" s="277" t="s">
        <v>310</v>
      </c>
      <c r="J115" s="277"/>
      <c r="K115" s="291"/>
    </row>
    <row r="116" s="1" customFormat="1" ht="15" customHeight="1">
      <c r="B116" s="302"/>
      <c r="C116" s="277" t="s">
        <v>52</v>
      </c>
      <c r="D116" s="277"/>
      <c r="E116" s="277"/>
      <c r="F116" s="300" t="s">
        <v>275</v>
      </c>
      <c r="G116" s="277"/>
      <c r="H116" s="277" t="s">
        <v>320</v>
      </c>
      <c r="I116" s="277" t="s">
        <v>310</v>
      </c>
      <c r="J116" s="277"/>
      <c r="K116" s="291"/>
    </row>
    <row r="117" s="1" customFormat="1" ht="15" customHeight="1">
      <c r="B117" s="302"/>
      <c r="C117" s="277" t="s">
        <v>61</v>
      </c>
      <c r="D117" s="277"/>
      <c r="E117" s="277"/>
      <c r="F117" s="300" t="s">
        <v>275</v>
      </c>
      <c r="G117" s="277"/>
      <c r="H117" s="277" t="s">
        <v>321</v>
      </c>
      <c r="I117" s="277" t="s">
        <v>322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323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269</v>
      </c>
      <c r="D123" s="292"/>
      <c r="E123" s="292"/>
      <c r="F123" s="292" t="s">
        <v>270</v>
      </c>
      <c r="G123" s="293"/>
      <c r="H123" s="292" t="s">
        <v>58</v>
      </c>
      <c r="I123" s="292" t="s">
        <v>61</v>
      </c>
      <c r="J123" s="292" t="s">
        <v>271</v>
      </c>
      <c r="K123" s="321"/>
    </row>
    <row r="124" s="1" customFormat="1" ht="17.25" customHeight="1">
      <c r="B124" s="320"/>
      <c r="C124" s="294" t="s">
        <v>272</v>
      </c>
      <c r="D124" s="294"/>
      <c r="E124" s="294"/>
      <c r="F124" s="295" t="s">
        <v>273</v>
      </c>
      <c r="G124" s="296"/>
      <c r="H124" s="294"/>
      <c r="I124" s="294"/>
      <c r="J124" s="294" t="s">
        <v>274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278</v>
      </c>
      <c r="D126" s="299"/>
      <c r="E126" s="299"/>
      <c r="F126" s="300" t="s">
        <v>275</v>
      </c>
      <c r="G126" s="277"/>
      <c r="H126" s="277" t="s">
        <v>315</v>
      </c>
      <c r="I126" s="277" t="s">
        <v>277</v>
      </c>
      <c r="J126" s="277">
        <v>120</v>
      </c>
      <c r="K126" s="325"/>
    </row>
    <row r="127" s="1" customFormat="1" ht="15" customHeight="1">
      <c r="B127" s="322"/>
      <c r="C127" s="277" t="s">
        <v>324</v>
      </c>
      <c r="D127" s="277"/>
      <c r="E127" s="277"/>
      <c r="F127" s="300" t="s">
        <v>275</v>
      </c>
      <c r="G127" s="277"/>
      <c r="H127" s="277" t="s">
        <v>325</v>
      </c>
      <c r="I127" s="277" t="s">
        <v>277</v>
      </c>
      <c r="J127" s="277" t="s">
        <v>326</v>
      </c>
      <c r="K127" s="325"/>
    </row>
    <row r="128" s="1" customFormat="1" ht="15" customHeight="1">
      <c r="B128" s="322"/>
      <c r="C128" s="277" t="s">
        <v>223</v>
      </c>
      <c r="D128" s="277"/>
      <c r="E128" s="277"/>
      <c r="F128" s="300" t="s">
        <v>275</v>
      </c>
      <c r="G128" s="277"/>
      <c r="H128" s="277" t="s">
        <v>327</v>
      </c>
      <c r="I128" s="277" t="s">
        <v>277</v>
      </c>
      <c r="J128" s="277" t="s">
        <v>326</v>
      </c>
      <c r="K128" s="325"/>
    </row>
    <row r="129" s="1" customFormat="1" ht="15" customHeight="1">
      <c r="B129" s="322"/>
      <c r="C129" s="277" t="s">
        <v>286</v>
      </c>
      <c r="D129" s="277"/>
      <c r="E129" s="277"/>
      <c r="F129" s="300" t="s">
        <v>281</v>
      </c>
      <c r="G129" s="277"/>
      <c r="H129" s="277" t="s">
        <v>287</v>
      </c>
      <c r="I129" s="277" t="s">
        <v>277</v>
      </c>
      <c r="J129" s="277">
        <v>15</v>
      </c>
      <c r="K129" s="325"/>
    </row>
    <row r="130" s="1" customFormat="1" ht="15" customHeight="1">
      <c r="B130" s="322"/>
      <c r="C130" s="303" t="s">
        <v>288</v>
      </c>
      <c r="D130" s="303"/>
      <c r="E130" s="303"/>
      <c r="F130" s="304" t="s">
        <v>281</v>
      </c>
      <c r="G130" s="303"/>
      <c r="H130" s="303" t="s">
        <v>289</v>
      </c>
      <c r="I130" s="303" t="s">
        <v>277</v>
      </c>
      <c r="J130" s="303">
        <v>15</v>
      </c>
      <c r="K130" s="325"/>
    </row>
    <row r="131" s="1" customFormat="1" ht="15" customHeight="1">
      <c r="B131" s="322"/>
      <c r="C131" s="303" t="s">
        <v>290</v>
      </c>
      <c r="D131" s="303"/>
      <c r="E131" s="303"/>
      <c r="F131" s="304" t="s">
        <v>281</v>
      </c>
      <c r="G131" s="303"/>
      <c r="H131" s="303" t="s">
        <v>291</v>
      </c>
      <c r="I131" s="303" t="s">
        <v>277</v>
      </c>
      <c r="J131" s="303">
        <v>20</v>
      </c>
      <c r="K131" s="325"/>
    </row>
    <row r="132" s="1" customFormat="1" ht="15" customHeight="1">
      <c r="B132" s="322"/>
      <c r="C132" s="303" t="s">
        <v>292</v>
      </c>
      <c r="D132" s="303"/>
      <c r="E132" s="303"/>
      <c r="F132" s="304" t="s">
        <v>281</v>
      </c>
      <c r="G132" s="303"/>
      <c r="H132" s="303" t="s">
        <v>293</v>
      </c>
      <c r="I132" s="303" t="s">
        <v>277</v>
      </c>
      <c r="J132" s="303">
        <v>20</v>
      </c>
      <c r="K132" s="325"/>
    </row>
    <row r="133" s="1" customFormat="1" ht="15" customHeight="1">
      <c r="B133" s="322"/>
      <c r="C133" s="277" t="s">
        <v>280</v>
      </c>
      <c r="D133" s="277"/>
      <c r="E133" s="277"/>
      <c r="F133" s="300" t="s">
        <v>281</v>
      </c>
      <c r="G133" s="277"/>
      <c r="H133" s="277" t="s">
        <v>315</v>
      </c>
      <c r="I133" s="277" t="s">
        <v>277</v>
      </c>
      <c r="J133" s="277">
        <v>50</v>
      </c>
      <c r="K133" s="325"/>
    </row>
    <row r="134" s="1" customFormat="1" ht="15" customHeight="1">
      <c r="B134" s="322"/>
      <c r="C134" s="277" t="s">
        <v>294</v>
      </c>
      <c r="D134" s="277"/>
      <c r="E134" s="277"/>
      <c r="F134" s="300" t="s">
        <v>281</v>
      </c>
      <c r="G134" s="277"/>
      <c r="H134" s="277" t="s">
        <v>315</v>
      </c>
      <c r="I134" s="277" t="s">
        <v>277</v>
      </c>
      <c r="J134" s="277">
        <v>50</v>
      </c>
      <c r="K134" s="325"/>
    </row>
    <row r="135" s="1" customFormat="1" ht="15" customHeight="1">
      <c r="B135" s="322"/>
      <c r="C135" s="277" t="s">
        <v>300</v>
      </c>
      <c r="D135" s="277"/>
      <c r="E135" s="277"/>
      <c r="F135" s="300" t="s">
        <v>281</v>
      </c>
      <c r="G135" s="277"/>
      <c r="H135" s="277" t="s">
        <v>315</v>
      </c>
      <c r="I135" s="277" t="s">
        <v>277</v>
      </c>
      <c r="J135" s="277">
        <v>50</v>
      </c>
      <c r="K135" s="325"/>
    </row>
    <row r="136" s="1" customFormat="1" ht="15" customHeight="1">
      <c r="B136" s="322"/>
      <c r="C136" s="277" t="s">
        <v>302</v>
      </c>
      <c r="D136" s="277"/>
      <c r="E136" s="277"/>
      <c r="F136" s="300" t="s">
        <v>281</v>
      </c>
      <c r="G136" s="277"/>
      <c r="H136" s="277" t="s">
        <v>315</v>
      </c>
      <c r="I136" s="277" t="s">
        <v>277</v>
      </c>
      <c r="J136" s="277">
        <v>50</v>
      </c>
      <c r="K136" s="325"/>
    </row>
    <row r="137" s="1" customFormat="1" ht="15" customHeight="1">
      <c r="B137" s="322"/>
      <c r="C137" s="277" t="s">
        <v>303</v>
      </c>
      <c r="D137" s="277"/>
      <c r="E137" s="277"/>
      <c r="F137" s="300" t="s">
        <v>281</v>
      </c>
      <c r="G137" s="277"/>
      <c r="H137" s="277" t="s">
        <v>328</v>
      </c>
      <c r="I137" s="277" t="s">
        <v>277</v>
      </c>
      <c r="J137" s="277">
        <v>255</v>
      </c>
      <c r="K137" s="325"/>
    </row>
    <row r="138" s="1" customFormat="1" ht="15" customHeight="1">
      <c r="B138" s="322"/>
      <c r="C138" s="277" t="s">
        <v>305</v>
      </c>
      <c r="D138" s="277"/>
      <c r="E138" s="277"/>
      <c r="F138" s="300" t="s">
        <v>275</v>
      </c>
      <c r="G138" s="277"/>
      <c r="H138" s="277" t="s">
        <v>329</v>
      </c>
      <c r="I138" s="277" t="s">
        <v>307</v>
      </c>
      <c r="J138" s="277"/>
      <c r="K138" s="325"/>
    </row>
    <row r="139" s="1" customFormat="1" ht="15" customHeight="1">
      <c r="B139" s="322"/>
      <c r="C139" s="277" t="s">
        <v>308</v>
      </c>
      <c r="D139" s="277"/>
      <c r="E139" s="277"/>
      <c r="F139" s="300" t="s">
        <v>275</v>
      </c>
      <c r="G139" s="277"/>
      <c r="H139" s="277" t="s">
        <v>330</v>
      </c>
      <c r="I139" s="277" t="s">
        <v>310</v>
      </c>
      <c r="J139" s="277"/>
      <c r="K139" s="325"/>
    </row>
    <row r="140" s="1" customFormat="1" ht="15" customHeight="1">
      <c r="B140" s="322"/>
      <c r="C140" s="277" t="s">
        <v>311</v>
      </c>
      <c r="D140" s="277"/>
      <c r="E140" s="277"/>
      <c r="F140" s="300" t="s">
        <v>275</v>
      </c>
      <c r="G140" s="277"/>
      <c r="H140" s="277" t="s">
        <v>311</v>
      </c>
      <c r="I140" s="277" t="s">
        <v>310</v>
      </c>
      <c r="J140" s="277"/>
      <c r="K140" s="325"/>
    </row>
    <row r="141" s="1" customFormat="1" ht="15" customHeight="1">
      <c r="B141" s="322"/>
      <c r="C141" s="277" t="s">
        <v>42</v>
      </c>
      <c r="D141" s="277"/>
      <c r="E141" s="277"/>
      <c r="F141" s="300" t="s">
        <v>275</v>
      </c>
      <c r="G141" s="277"/>
      <c r="H141" s="277" t="s">
        <v>331</v>
      </c>
      <c r="I141" s="277" t="s">
        <v>310</v>
      </c>
      <c r="J141" s="277"/>
      <c r="K141" s="325"/>
    </row>
    <row r="142" s="1" customFormat="1" ht="15" customHeight="1">
      <c r="B142" s="322"/>
      <c r="C142" s="277" t="s">
        <v>332</v>
      </c>
      <c r="D142" s="277"/>
      <c r="E142" s="277"/>
      <c r="F142" s="300" t="s">
        <v>275</v>
      </c>
      <c r="G142" s="277"/>
      <c r="H142" s="277" t="s">
        <v>333</v>
      </c>
      <c r="I142" s="277" t="s">
        <v>310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334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269</v>
      </c>
      <c r="D148" s="292"/>
      <c r="E148" s="292"/>
      <c r="F148" s="292" t="s">
        <v>270</v>
      </c>
      <c r="G148" s="293"/>
      <c r="H148" s="292" t="s">
        <v>58</v>
      </c>
      <c r="I148" s="292" t="s">
        <v>61</v>
      </c>
      <c r="J148" s="292" t="s">
        <v>271</v>
      </c>
      <c r="K148" s="291"/>
    </row>
    <row r="149" s="1" customFormat="1" ht="17.25" customHeight="1">
      <c r="B149" s="289"/>
      <c r="C149" s="294" t="s">
        <v>272</v>
      </c>
      <c r="D149" s="294"/>
      <c r="E149" s="294"/>
      <c r="F149" s="295" t="s">
        <v>273</v>
      </c>
      <c r="G149" s="296"/>
      <c r="H149" s="294"/>
      <c r="I149" s="294"/>
      <c r="J149" s="294" t="s">
        <v>274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278</v>
      </c>
      <c r="D151" s="277"/>
      <c r="E151" s="277"/>
      <c r="F151" s="330" t="s">
        <v>275</v>
      </c>
      <c r="G151" s="277"/>
      <c r="H151" s="329" t="s">
        <v>315</v>
      </c>
      <c r="I151" s="329" t="s">
        <v>277</v>
      </c>
      <c r="J151" s="329">
        <v>120</v>
      </c>
      <c r="K151" s="325"/>
    </row>
    <row r="152" s="1" customFormat="1" ht="15" customHeight="1">
      <c r="B152" s="302"/>
      <c r="C152" s="329" t="s">
        <v>324</v>
      </c>
      <c r="D152" s="277"/>
      <c r="E152" s="277"/>
      <c r="F152" s="330" t="s">
        <v>275</v>
      </c>
      <c r="G152" s="277"/>
      <c r="H152" s="329" t="s">
        <v>335</v>
      </c>
      <c r="I152" s="329" t="s">
        <v>277</v>
      </c>
      <c r="J152" s="329" t="s">
        <v>326</v>
      </c>
      <c r="K152" s="325"/>
    </row>
    <row r="153" s="1" customFormat="1" ht="15" customHeight="1">
      <c r="B153" s="302"/>
      <c r="C153" s="329" t="s">
        <v>223</v>
      </c>
      <c r="D153" s="277"/>
      <c r="E153" s="277"/>
      <c r="F153" s="330" t="s">
        <v>275</v>
      </c>
      <c r="G153" s="277"/>
      <c r="H153" s="329" t="s">
        <v>336</v>
      </c>
      <c r="I153" s="329" t="s">
        <v>277</v>
      </c>
      <c r="J153" s="329" t="s">
        <v>326</v>
      </c>
      <c r="K153" s="325"/>
    </row>
    <row r="154" s="1" customFormat="1" ht="15" customHeight="1">
      <c r="B154" s="302"/>
      <c r="C154" s="329" t="s">
        <v>280</v>
      </c>
      <c r="D154" s="277"/>
      <c r="E154" s="277"/>
      <c r="F154" s="330" t="s">
        <v>281</v>
      </c>
      <c r="G154" s="277"/>
      <c r="H154" s="329" t="s">
        <v>315</v>
      </c>
      <c r="I154" s="329" t="s">
        <v>277</v>
      </c>
      <c r="J154" s="329">
        <v>50</v>
      </c>
      <c r="K154" s="325"/>
    </row>
    <row r="155" s="1" customFormat="1" ht="15" customHeight="1">
      <c r="B155" s="302"/>
      <c r="C155" s="329" t="s">
        <v>283</v>
      </c>
      <c r="D155" s="277"/>
      <c r="E155" s="277"/>
      <c r="F155" s="330" t="s">
        <v>275</v>
      </c>
      <c r="G155" s="277"/>
      <c r="H155" s="329" t="s">
        <v>315</v>
      </c>
      <c r="I155" s="329" t="s">
        <v>285</v>
      </c>
      <c r="J155" s="329"/>
      <c r="K155" s="325"/>
    </row>
    <row r="156" s="1" customFormat="1" ht="15" customHeight="1">
      <c r="B156" s="302"/>
      <c r="C156" s="329" t="s">
        <v>294</v>
      </c>
      <c r="D156" s="277"/>
      <c r="E156" s="277"/>
      <c r="F156" s="330" t="s">
        <v>281</v>
      </c>
      <c r="G156" s="277"/>
      <c r="H156" s="329" t="s">
        <v>315</v>
      </c>
      <c r="I156" s="329" t="s">
        <v>277</v>
      </c>
      <c r="J156" s="329">
        <v>50</v>
      </c>
      <c r="K156" s="325"/>
    </row>
    <row r="157" s="1" customFormat="1" ht="15" customHeight="1">
      <c r="B157" s="302"/>
      <c r="C157" s="329" t="s">
        <v>302</v>
      </c>
      <c r="D157" s="277"/>
      <c r="E157" s="277"/>
      <c r="F157" s="330" t="s">
        <v>281</v>
      </c>
      <c r="G157" s="277"/>
      <c r="H157" s="329" t="s">
        <v>315</v>
      </c>
      <c r="I157" s="329" t="s">
        <v>277</v>
      </c>
      <c r="J157" s="329">
        <v>50</v>
      </c>
      <c r="K157" s="325"/>
    </row>
    <row r="158" s="1" customFormat="1" ht="15" customHeight="1">
      <c r="B158" s="302"/>
      <c r="C158" s="329" t="s">
        <v>300</v>
      </c>
      <c r="D158" s="277"/>
      <c r="E158" s="277"/>
      <c r="F158" s="330" t="s">
        <v>281</v>
      </c>
      <c r="G158" s="277"/>
      <c r="H158" s="329" t="s">
        <v>315</v>
      </c>
      <c r="I158" s="329" t="s">
        <v>277</v>
      </c>
      <c r="J158" s="329">
        <v>50</v>
      </c>
      <c r="K158" s="325"/>
    </row>
    <row r="159" s="1" customFormat="1" ht="15" customHeight="1">
      <c r="B159" s="302"/>
      <c r="C159" s="329" t="s">
        <v>86</v>
      </c>
      <c r="D159" s="277"/>
      <c r="E159" s="277"/>
      <c r="F159" s="330" t="s">
        <v>275</v>
      </c>
      <c r="G159" s="277"/>
      <c r="H159" s="329" t="s">
        <v>337</v>
      </c>
      <c r="I159" s="329" t="s">
        <v>277</v>
      </c>
      <c r="J159" s="329" t="s">
        <v>338</v>
      </c>
      <c r="K159" s="325"/>
    </row>
    <row r="160" s="1" customFormat="1" ht="15" customHeight="1">
      <c r="B160" s="302"/>
      <c r="C160" s="329" t="s">
        <v>339</v>
      </c>
      <c r="D160" s="277"/>
      <c r="E160" s="277"/>
      <c r="F160" s="330" t="s">
        <v>275</v>
      </c>
      <c r="G160" s="277"/>
      <c r="H160" s="329" t="s">
        <v>340</v>
      </c>
      <c r="I160" s="329" t="s">
        <v>310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341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269</v>
      </c>
      <c r="D166" s="292"/>
      <c r="E166" s="292"/>
      <c r="F166" s="292" t="s">
        <v>270</v>
      </c>
      <c r="G166" s="334"/>
      <c r="H166" s="335" t="s">
        <v>58</v>
      </c>
      <c r="I166" s="335" t="s">
        <v>61</v>
      </c>
      <c r="J166" s="292" t="s">
        <v>271</v>
      </c>
      <c r="K166" s="269"/>
    </row>
    <row r="167" s="1" customFormat="1" ht="17.25" customHeight="1">
      <c r="B167" s="270"/>
      <c r="C167" s="294" t="s">
        <v>272</v>
      </c>
      <c r="D167" s="294"/>
      <c r="E167" s="294"/>
      <c r="F167" s="295" t="s">
        <v>273</v>
      </c>
      <c r="G167" s="336"/>
      <c r="H167" s="337"/>
      <c r="I167" s="337"/>
      <c r="J167" s="294" t="s">
        <v>274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278</v>
      </c>
      <c r="D169" s="277"/>
      <c r="E169" s="277"/>
      <c r="F169" s="300" t="s">
        <v>275</v>
      </c>
      <c r="G169" s="277"/>
      <c r="H169" s="277" t="s">
        <v>315</v>
      </c>
      <c r="I169" s="277" t="s">
        <v>277</v>
      </c>
      <c r="J169" s="277">
        <v>120</v>
      </c>
      <c r="K169" s="325"/>
    </row>
    <row r="170" s="1" customFormat="1" ht="15" customHeight="1">
      <c r="B170" s="302"/>
      <c r="C170" s="277" t="s">
        <v>324</v>
      </c>
      <c r="D170" s="277"/>
      <c r="E170" s="277"/>
      <c r="F170" s="300" t="s">
        <v>275</v>
      </c>
      <c r="G170" s="277"/>
      <c r="H170" s="277" t="s">
        <v>325</v>
      </c>
      <c r="I170" s="277" t="s">
        <v>277</v>
      </c>
      <c r="J170" s="277" t="s">
        <v>326</v>
      </c>
      <c r="K170" s="325"/>
    </row>
    <row r="171" s="1" customFormat="1" ht="15" customHeight="1">
      <c r="B171" s="302"/>
      <c r="C171" s="277" t="s">
        <v>223</v>
      </c>
      <c r="D171" s="277"/>
      <c r="E171" s="277"/>
      <c r="F171" s="300" t="s">
        <v>275</v>
      </c>
      <c r="G171" s="277"/>
      <c r="H171" s="277" t="s">
        <v>342</v>
      </c>
      <c r="I171" s="277" t="s">
        <v>277</v>
      </c>
      <c r="J171" s="277" t="s">
        <v>326</v>
      </c>
      <c r="K171" s="325"/>
    </row>
    <row r="172" s="1" customFormat="1" ht="15" customHeight="1">
      <c r="B172" s="302"/>
      <c r="C172" s="277" t="s">
        <v>280</v>
      </c>
      <c r="D172" s="277"/>
      <c r="E172" s="277"/>
      <c r="F172" s="300" t="s">
        <v>281</v>
      </c>
      <c r="G172" s="277"/>
      <c r="H172" s="277" t="s">
        <v>342</v>
      </c>
      <c r="I172" s="277" t="s">
        <v>277</v>
      </c>
      <c r="J172" s="277">
        <v>50</v>
      </c>
      <c r="K172" s="325"/>
    </row>
    <row r="173" s="1" customFormat="1" ht="15" customHeight="1">
      <c r="B173" s="302"/>
      <c r="C173" s="277" t="s">
        <v>283</v>
      </c>
      <c r="D173" s="277"/>
      <c r="E173" s="277"/>
      <c r="F173" s="300" t="s">
        <v>275</v>
      </c>
      <c r="G173" s="277"/>
      <c r="H173" s="277" t="s">
        <v>342</v>
      </c>
      <c r="I173" s="277" t="s">
        <v>285</v>
      </c>
      <c r="J173" s="277"/>
      <c r="K173" s="325"/>
    </row>
    <row r="174" s="1" customFormat="1" ht="15" customHeight="1">
      <c r="B174" s="302"/>
      <c r="C174" s="277" t="s">
        <v>294</v>
      </c>
      <c r="D174" s="277"/>
      <c r="E174" s="277"/>
      <c r="F174" s="300" t="s">
        <v>281</v>
      </c>
      <c r="G174" s="277"/>
      <c r="H174" s="277" t="s">
        <v>342</v>
      </c>
      <c r="I174" s="277" t="s">
        <v>277</v>
      </c>
      <c r="J174" s="277">
        <v>50</v>
      </c>
      <c r="K174" s="325"/>
    </row>
    <row r="175" s="1" customFormat="1" ht="15" customHeight="1">
      <c r="B175" s="302"/>
      <c r="C175" s="277" t="s">
        <v>302</v>
      </c>
      <c r="D175" s="277"/>
      <c r="E175" s="277"/>
      <c r="F175" s="300" t="s">
        <v>281</v>
      </c>
      <c r="G175" s="277"/>
      <c r="H175" s="277" t="s">
        <v>342</v>
      </c>
      <c r="I175" s="277" t="s">
        <v>277</v>
      </c>
      <c r="J175" s="277">
        <v>50</v>
      </c>
      <c r="K175" s="325"/>
    </row>
    <row r="176" s="1" customFormat="1" ht="15" customHeight="1">
      <c r="B176" s="302"/>
      <c r="C176" s="277" t="s">
        <v>300</v>
      </c>
      <c r="D176" s="277"/>
      <c r="E176" s="277"/>
      <c r="F176" s="300" t="s">
        <v>281</v>
      </c>
      <c r="G176" s="277"/>
      <c r="H176" s="277" t="s">
        <v>342</v>
      </c>
      <c r="I176" s="277" t="s">
        <v>277</v>
      </c>
      <c r="J176" s="277">
        <v>50</v>
      </c>
      <c r="K176" s="325"/>
    </row>
    <row r="177" s="1" customFormat="1" ht="15" customHeight="1">
      <c r="B177" s="302"/>
      <c r="C177" s="277" t="s">
        <v>94</v>
      </c>
      <c r="D177" s="277"/>
      <c r="E177" s="277"/>
      <c r="F177" s="300" t="s">
        <v>275</v>
      </c>
      <c r="G177" s="277"/>
      <c r="H177" s="277" t="s">
        <v>343</v>
      </c>
      <c r="I177" s="277" t="s">
        <v>344</v>
      </c>
      <c r="J177" s="277"/>
      <c r="K177" s="325"/>
    </row>
    <row r="178" s="1" customFormat="1" ht="15" customHeight="1">
      <c r="B178" s="302"/>
      <c r="C178" s="277" t="s">
        <v>61</v>
      </c>
      <c r="D178" s="277"/>
      <c r="E178" s="277"/>
      <c r="F178" s="300" t="s">
        <v>275</v>
      </c>
      <c r="G178" s="277"/>
      <c r="H178" s="277" t="s">
        <v>345</v>
      </c>
      <c r="I178" s="277" t="s">
        <v>346</v>
      </c>
      <c r="J178" s="277">
        <v>1</v>
      </c>
      <c r="K178" s="325"/>
    </row>
    <row r="179" s="1" customFormat="1" ht="15" customHeight="1">
      <c r="B179" s="302"/>
      <c r="C179" s="277" t="s">
        <v>57</v>
      </c>
      <c r="D179" s="277"/>
      <c r="E179" s="277"/>
      <c r="F179" s="300" t="s">
        <v>275</v>
      </c>
      <c r="G179" s="277"/>
      <c r="H179" s="277" t="s">
        <v>347</v>
      </c>
      <c r="I179" s="277" t="s">
        <v>277</v>
      </c>
      <c r="J179" s="277">
        <v>20</v>
      </c>
      <c r="K179" s="325"/>
    </row>
    <row r="180" s="1" customFormat="1" ht="15" customHeight="1">
      <c r="B180" s="302"/>
      <c r="C180" s="277" t="s">
        <v>58</v>
      </c>
      <c r="D180" s="277"/>
      <c r="E180" s="277"/>
      <c r="F180" s="300" t="s">
        <v>275</v>
      </c>
      <c r="G180" s="277"/>
      <c r="H180" s="277" t="s">
        <v>348</v>
      </c>
      <c r="I180" s="277" t="s">
        <v>277</v>
      </c>
      <c r="J180" s="277">
        <v>255</v>
      </c>
      <c r="K180" s="325"/>
    </row>
    <row r="181" s="1" customFormat="1" ht="15" customHeight="1">
      <c r="B181" s="302"/>
      <c r="C181" s="277" t="s">
        <v>95</v>
      </c>
      <c r="D181" s="277"/>
      <c r="E181" s="277"/>
      <c r="F181" s="300" t="s">
        <v>275</v>
      </c>
      <c r="G181" s="277"/>
      <c r="H181" s="277" t="s">
        <v>239</v>
      </c>
      <c r="I181" s="277" t="s">
        <v>277</v>
      </c>
      <c r="J181" s="277">
        <v>10</v>
      </c>
      <c r="K181" s="325"/>
    </row>
    <row r="182" s="1" customFormat="1" ht="15" customHeight="1">
      <c r="B182" s="302"/>
      <c r="C182" s="277" t="s">
        <v>96</v>
      </c>
      <c r="D182" s="277"/>
      <c r="E182" s="277"/>
      <c r="F182" s="300" t="s">
        <v>275</v>
      </c>
      <c r="G182" s="277"/>
      <c r="H182" s="277" t="s">
        <v>349</v>
      </c>
      <c r="I182" s="277" t="s">
        <v>310</v>
      </c>
      <c r="J182" s="277"/>
      <c r="K182" s="325"/>
    </row>
    <row r="183" s="1" customFormat="1" ht="15" customHeight="1">
      <c r="B183" s="302"/>
      <c r="C183" s="277" t="s">
        <v>350</v>
      </c>
      <c r="D183" s="277"/>
      <c r="E183" s="277"/>
      <c r="F183" s="300" t="s">
        <v>275</v>
      </c>
      <c r="G183" s="277"/>
      <c r="H183" s="277" t="s">
        <v>351</v>
      </c>
      <c r="I183" s="277" t="s">
        <v>310</v>
      </c>
      <c r="J183" s="277"/>
      <c r="K183" s="325"/>
    </row>
    <row r="184" s="1" customFormat="1" ht="15" customHeight="1">
      <c r="B184" s="302"/>
      <c r="C184" s="277" t="s">
        <v>339</v>
      </c>
      <c r="D184" s="277"/>
      <c r="E184" s="277"/>
      <c r="F184" s="300" t="s">
        <v>275</v>
      </c>
      <c r="G184" s="277"/>
      <c r="H184" s="277" t="s">
        <v>352</v>
      </c>
      <c r="I184" s="277" t="s">
        <v>310</v>
      </c>
      <c r="J184" s="277"/>
      <c r="K184" s="325"/>
    </row>
    <row r="185" s="1" customFormat="1" ht="15" customHeight="1">
      <c r="B185" s="302"/>
      <c r="C185" s="277" t="s">
        <v>98</v>
      </c>
      <c r="D185" s="277"/>
      <c r="E185" s="277"/>
      <c r="F185" s="300" t="s">
        <v>281</v>
      </c>
      <c r="G185" s="277"/>
      <c r="H185" s="277" t="s">
        <v>353</v>
      </c>
      <c r="I185" s="277" t="s">
        <v>277</v>
      </c>
      <c r="J185" s="277">
        <v>50</v>
      </c>
      <c r="K185" s="325"/>
    </row>
    <row r="186" s="1" customFormat="1" ht="15" customHeight="1">
      <c r="B186" s="302"/>
      <c r="C186" s="277" t="s">
        <v>354</v>
      </c>
      <c r="D186" s="277"/>
      <c r="E186" s="277"/>
      <c r="F186" s="300" t="s">
        <v>281</v>
      </c>
      <c r="G186" s="277"/>
      <c r="H186" s="277" t="s">
        <v>355</v>
      </c>
      <c r="I186" s="277" t="s">
        <v>356</v>
      </c>
      <c r="J186" s="277"/>
      <c r="K186" s="325"/>
    </row>
    <row r="187" s="1" customFormat="1" ht="15" customHeight="1">
      <c r="B187" s="302"/>
      <c r="C187" s="277" t="s">
        <v>357</v>
      </c>
      <c r="D187" s="277"/>
      <c r="E187" s="277"/>
      <c r="F187" s="300" t="s">
        <v>281</v>
      </c>
      <c r="G187" s="277"/>
      <c r="H187" s="277" t="s">
        <v>358</v>
      </c>
      <c r="I187" s="277" t="s">
        <v>356</v>
      </c>
      <c r="J187" s="277"/>
      <c r="K187" s="325"/>
    </row>
    <row r="188" s="1" customFormat="1" ht="15" customHeight="1">
      <c r="B188" s="302"/>
      <c r="C188" s="277" t="s">
        <v>359</v>
      </c>
      <c r="D188" s="277"/>
      <c r="E188" s="277"/>
      <c r="F188" s="300" t="s">
        <v>281</v>
      </c>
      <c r="G188" s="277"/>
      <c r="H188" s="277" t="s">
        <v>360</v>
      </c>
      <c r="I188" s="277" t="s">
        <v>356</v>
      </c>
      <c r="J188" s="277"/>
      <c r="K188" s="325"/>
    </row>
    <row r="189" s="1" customFormat="1" ht="15" customHeight="1">
      <c r="B189" s="302"/>
      <c r="C189" s="338" t="s">
        <v>361</v>
      </c>
      <c r="D189" s="277"/>
      <c r="E189" s="277"/>
      <c r="F189" s="300" t="s">
        <v>281</v>
      </c>
      <c r="G189" s="277"/>
      <c r="H189" s="277" t="s">
        <v>362</v>
      </c>
      <c r="I189" s="277" t="s">
        <v>363</v>
      </c>
      <c r="J189" s="339" t="s">
        <v>364</v>
      </c>
      <c r="K189" s="325"/>
    </row>
    <row r="190" s="1" customFormat="1" ht="15" customHeight="1">
      <c r="B190" s="302"/>
      <c r="C190" s="338" t="s">
        <v>46</v>
      </c>
      <c r="D190" s="277"/>
      <c r="E190" s="277"/>
      <c r="F190" s="300" t="s">
        <v>275</v>
      </c>
      <c r="G190" s="277"/>
      <c r="H190" s="274" t="s">
        <v>365</v>
      </c>
      <c r="I190" s="277" t="s">
        <v>366</v>
      </c>
      <c r="J190" s="277"/>
      <c r="K190" s="325"/>
    </row>
    <row r="191" s="1" customFormat="1" ht="15" customHeight="1">
      <c r="B191" s="302"/>
      <c r="C191" s="338" t="s">
        <v>367</v>
      </c>
      <c r="D191" s="277"/>
      <c r="E191" s="277"/>
      <c r="F191" s="300" t="s">
        <v>275</v>
      </c>
      <c r="G191" s="277"/>
      <c r="H191" s="277" t="s">
        <v>368</v>
      </c>
      <c r="I191" s="277" t="s">
        <v>310</v>
      </c>
      <c r="J191" s="277"/>
      <c r="K191" s="325"/>
    </row>
    <row r="192" s="1" customFormat="1" ht="15" customHeight="1">
      <c r="B192" s="302"/>
      <c r="C192" s="338" t="s">
        <v>369</v>
      </c>
      <c r="D192" s="277"/>
      <c r="E192" s="277"/>
      <c r="F192" s="300" t="s">
        <v>275</v>
      </c>
      <c r="G192" s="277"/>
      <c r="H192" s="277" t="s">
        <v>370</v>
      </c>
      <c r="I192" s="277" t="s">
        <v>310</v>
      </c>
      <c r="J192" s="277"/>
      <c r="K192" s="325"/>
    </row>
    <row r="193" s="1" customFormat="1" ht="15" customHeight="1">
      <c r="B193" s="302"/>
      <c r="C193" s="338" t="s">
        <v>371</v>
      </c>
      <c r="D193" s="277"/>
      <c r="E193" s="277"/>
      <c r="F193" s="300" t="s">
        <v>281</v>
      </c>
      <c r="G193" s="277"/>
      <c r="H193" s="277" t="s">
        <v>372</v>
      </c>
      <c r="I193" s="277" t="s">
        <v>310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373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374</v>
      </c>
      <c r="D200" s="341"/>
      <c r="E200" s="341"/>
      <c r="F200" s="341" t="s">
        <v>375</v>
      </c>
      <c r="G200" s="342"/>
      <c r="H200" s="341" t="s">
        <v>376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366</v>
      </c>
      <c r="D202" s="277"/>
      <c r="E202" s="277"/>
      <c r="F202" s="300" t="s">
        <v>47</v>
      </c>
      <c r="G202" s="277"/>
      <c r="H202" s="277" t="s">
        <v>377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48</v>
      </c>
      <c r="G203" s="277"/>
      <c r="H203" s="277" t="s">
        <v>378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51</v>
      </c>
      <c r="G204" s="277"/>
      <c r="H204" s="277" t="s">
        <v>379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49</v>
      </c>
      <c r="G205" s="277"/>
      <c r="H205" s="277" t="s">
        <v>380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50</v>
      </c>
      <c r="G206" s="277"/>
      <c r="H206" s="277" t="s">
        <v>381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322</v>
      </c>
      <c r="D208" s="277"/>
      <c r="E208" s="277"/>
      <c r="F208" s="300" t="s">
        <v>80</v>
      </c>
      <c r="G208" s="277"/>
      <c r="H208" s="277" t="s">
        <v>382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217</v>
      </c>
      <c r="G209" s="277"/>
      <c r="H209" s="277" t="s">
        <v>218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215</v>
      </c>
      <c r="G210" s="277"/>
      <c r="H210" s="277" t="s">
        <v>383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219</v>
      </c>
      <c r="G211" s="338"/>
      <c r="H211" s="329" t="s">
        <v>220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221</v>
      </c>
      <c r="G212" s="338"/>
      <c r="H212" s="329" t="s">
        <v>384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346</v>
      </c>
      <c r="D214" s="277"/>
      <c r="E214" s="277"/>
      <c r="F214" s="300">
        <v>1</v>
      </c>
      <c r="G214" s="338"/>
      <c r="H214" s="329" t="s">
        <v>385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386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387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388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LAPTOP-4SGE787N\Mr Koska</dc:creator>
  <cp:lastModifiedBy>LAPTOP-4SGE787N\Mr Koska</cp:lastModifiedBy>
  <dcterms:created xsi:type="dcterms:W3CDTF">2022-12-12T12:37:19Z</dcterms:created>
  <dcterms:modified xsi:type="dcterms:W3CDTF">2022-12-12T12:37:21Z</dcterms:modified>
</cp:coreProperties>
</file>